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Myproject\DPspider\Report\"/>
    </mc:Choice>
  </mc:AlternateContent>
  <bookViews>
    <workbookView xWindow="4455" yWindow="465" windowWidth="28800" windowHeight="16260" tabRatio="938" activeTab="19"/>
  </bookViews>
  <sheets>
    <sheet name="关键指标" sheetId="1" r:id="rId1"/>
    <sheet name="关键指标-咨询转化" sheetId="2" r:id="rId2"/>
    <sheet name="关键指标-竞对" sheetId="3" r:id="rId3"/>
    <sheet name="销售-团购（线上）" sheetId="4" r:id="rId4"/>
    <sheet name="实际消费分布（线下）" sheetId="5" r:id="rId5"/>
    <sheet name="体验报告" sheetId="6" r:id="rId6"/>
    <sheet name="CPC" sheetId="7" state="hidden" r:id="rId7"/>
    <sheet name="推广通" sheetId="8" r:id="rId8"/>
    <sheet name="口碑" sheetId="9" r:id="rId9"/>
    <sheet name="CPC1" sheetId="10" state="hidden" r:id="rId10"/>
    <sheet name="透视表" sheetId="11" r:id="rId11"/>
    <sheet name="竞对数据" sheetId="12" r:id="rId12"/>
    <sheet name="流量" sheetId="13" r:id="rId13"/>
    <sheet name="咨询明细" sheetId="14" r:id="rId14"/>
    <sheet name="预约数据" sheetId="15" r:id="rId15"/>
    <sheet name="消费数据明细（线上）" sheetId="16" r:id="rId16"/>
    <sheet name="线下" sheetId="17" r:id="rId17"/>
    <sheet name="刷单" sheetId="18" r:id="rId18"/>
    <sheet name="口碑数据" sheetId="19" r:id="rId19"/>
    <sheet name="回复口碑" sheetId="20" r:id="rId20"/>
    <sheet name="CPC数据" sheetId="21" r:id="rId21"/>
  </sheets>
  <definedNames>
    <definedName name="_xlnm._FilterDatabase" localSheetId="19" hidden="1">回复口碑!$C$1:$C$1</definedName>
    <definedName name="_xlnm._FilterDatabase" localSheetId="17" hidden="1">刷单!$A$1:$I$706</definedName>
    <definedName name="_xlnm._FilterDatabase" localSheetId="15" hidden="1">'消费数据明细（线上）'!#REF!</definedName>
    <definedName name="_xlnm._FilterDatabase" localSheetId="14" hidden="1">预约数据!$A$658:$I$668</definedName>
    <definedName name="_xlnm._FilterDatabase" localSheetId="13" hidden="1">咨询明细!$A$1:$G$322</definedName>
  </definedNames>
  <calcPr calcId="162913"/>
  <pivotCaches>
    <pivotCache cacheId="0" r:id="rId22"/>
    <pivotCache cacheId="1" r:id="rId23"/>
    <pivotCache cacheId="2" r:id="rId24"/>
    <pivotCache cacheId="3" r:id="rId25"/>
    <pivotCache cacheId="4" r:id="rId26"/>
    <pivotCache cacheId="5" r:id="rId27"/>
    <pivotCache cacheId="6" r:id="rId28"/>
  </pivotCaches>
</workbook>
</file>

<file path=xl/calcChain.xml><?xml version="1.0" encoding="utf-8"?>
<calcChain xmlns="http://schemas.openxmlformats.org/spreadsheetml/2006/main">
  <c r="A141" i="13" l="1"/>
  <c r="B141" i="13"/>
  <c r="A142" i="13"/>
  <c r="B142" i="13"/>
  <c r="A143" i="13"/>
  <c r="B143" i="13"/>
  <c r="A144" i="13"/>
  <c r="B144" i="13"/>
  <c r="A145" i="13"/>
  <c r="B145" i="13"/>
  <c r="A146" i="13"/>
  <c r="B146" i="13"/>
  <c r="B224" i="21" l="1"/>
  <c r="A224" i="21"/>
  <c r="B223" i="21"/>
  <c r="A223" i="21"/>
  <c r="B222" i="21"/>
  <c r="A222" i="21"/>
  <c r="B221" i="21"/>
  <c r="A221" i="21"/>
  <c r="B220" i="21"/>
  <c r="A220" i="21"/>
  <c r="B219" i="21"/>
  <c r="A219" i="21"/>
  <c r="B218" i="21"/>
  <c r="A218" i="21"/>
  <c r="B217" i="21"/>
  <c r="A217" i="21"/>
  <c r="B216" i="21"/>
  <c r="A216" i="21"/>
  <c r="B215" i="21"/>
  <c r="A215" i="21"/>
  <c r="B214" i="21"/>
  <c r="A214" i="21"/>
  <c r="B213" i="21"/>
  <c r="A213" i="21"/>
  <c r="B212" i="21"/>
  <c r="A212" i="21"/>
  <c r="B211" i="21"/>
  <c r="A211" i="21"/>
  <c r="B210" i="21"/>
  <c r="A210" i="21"/>
  <c r="B209" i="21"/>
  <c r="A209" i="21"/>
  <c r="B208" i="21"/>
  <c r="A208" i="21"/>
  <c r="B207" i="21"/>
  <c r="A207" i="21"/>
  <c r="B206" i="21"/>
  <c r="A206" i="21"/>
  <c r="B205" i="21"/>
  <c r="A205" i="21"/>
  <c r="B204" i="21"/>
  <c r="A204" i="21"/>
  <c r="B203" i="21"/>
  <c r="A203" i="21"/>
  <c r="B202" i="21"/>
  <c r="A202" i="21"/>
  <c r="B201" i="21"/>
  <c r="A201" i="21"/>
  <c r="B200" i="21"/>
  <c r="A200" i="21"/>
  <c r="B199" i="21"/>
  <c r="A199" i="21"/>
  <c r="B198" i="21"/>
  <c r="A198" i="21"/>
  <c r="B197" i="21"/>
  <c r="A197" i="21"/>
  <c r="B196" i="21"/>
  <c r="A196" i="21"/>
  <c r="B195" i="21"/>
  <c r="A195" i="21"/>
  <c r="B194" i="21"/>
  <c r="A194" i="21"/>
  <c r="B193" i="21"/>
  <c r="A193" i="21"/>
  <c r="B192" i="21"/>
  <c r="A192" i="21"/>
  <c r="B191" i="21"/>
  <c r="A191" i="21"/>
  <c r="B190" i="21"/>
  <c r="A190" i="21"/>
  <c r="B189" i="21"/>
  <c r="A189" i="21"/>
  <c r="B188" i="21"/>
  <c r="A188" i="21"/>
  <c r="B187" i="21"/>
  <c r="A187" i="21"/>
  <c r="B186" i="21"/>
  <c r="A186" i="21"/>
  <c r="B185" i="21"/>
  <c r="A185" i="21"/>
  <c r="B184" i="21"/>
  <c r="A184" i="21"/>
  <c r="B183" i="21"/>
  <c r="A183" i="21"/>
  <c r="B182" i="21"/>
  <c r="A182" i="21"/>
  <c r="B181" i="21"/>
  <c r="A181" i="21"/>
  <c r="B180" i="21"/>
  <c r="A180" i="21"/>
  <c r="B179" i="21"/>
  <c r="A179" i="21"/>
  <c r="B178" i="21"/>
  <c r="A178" i="21"/>
  <c r="B177" i="21"/>
  <c r="A177" i="21"/>
  <c r="B176" i="21"/>
  <c r="A176" i="21"/>
  <c r="B175" i="21"/>
  <c r="A175" i="21"/>
  <c r="B174" i="21"/>
  <c r="A174" i="21"/>
  <c r="B173" i="21"/>
  <c r="A173" i="21"/>
  <c r="B172" i="21"/>
  <c r="A172" i="21"/>
  <c r="B171" i="21"/>
  <c r="A171" i="21"/>
  <c r="B170" i="21"/>
  <c r="A170" i="21"/>
  <c r="B169" i="21"/>
  <c r="A169" i="21"/>
  <c r="B168" i="21"/>
  <c r="A168" i="21"/>
  <c r="B167" i="21"/>
  <c r="A167" i="21"/>
  <c r="B166" i="21"/>
  <c r="A166" i="21"/>
  <c r="B165" i="21"/>
  <c r="A165" i="21"/>
  <c r="B164" i="21"/>
  <c r="A164" i="21"/>
  <c r="B163" i="21"/>
  <c r="A163" i="21"/>
  <c r="B162" i="21"/>
  <c r="A162" i="21"/>
  <c r="B161" i="21"/>
  <c r="A161" i="21"/>
  <c r="B160" i="21"/>
  <c r="A160" i="21"/>
  <c r="B159" i="21"/>
  <c r="A159" i="21"/>
  <c r="B158" i="21"/>
  <c r="A158" i="21"/>
  <c r="B157" i="21"/>
  <c r="A157" i="21"/>
  <c r="B156" i="21"/>
  <c r="A156" i="21"/>
  <c r="B155" i="21"/>
  <c r="A155" i="21"/>
  <c r="B154" i="21"/>
  <c r="A154" i="21"/>
  <c r="B153" i="21"/>
  <c r="A153" i="21"/>
  <c r="B152" i="21"/>
  <c r="A152" i="21"/>
  <c r="B151" i="21"/>
  <c r="A151" i="21"/>
  <c r="B150" i="21"/>
  <c r="A150" i="21"/>
  <c r="B149" i="21"/>
  <c r="A149" i="21"/>
  <c r="B148" i="21"/>
  <c r="A148" i="21"/>
  <c r="B147" i="21"/>
  <c r="A147" i="21"/>
  <c r="B146" i="21"/>
  <c r="A146" i="21"/>
  <c r="B145" i="21"/>
  <c r="A145" i="21"/>
  <c r="B144" i="21"/>
  <c r="A144" i="21"/>
  <c r="B143" i="21"/>
  <c r="A143" i="21"/>
  <c r="B142" i="21"/>
  <c r="A142" i="21"/>
  <c r="B141" i="21"/>
  <c r="A141" i="21"/>
  <c r="B140" i="21"/>
  <c r="A140" i="21"/>
  <c r="B139" i="21"/>
  <c r="A139" i="21"/>
  <c r="B138" i="21"/>
  <c r="A138" i="21"/>
  <c r="B137" i="21"/>
  <c r="A137" i="21"/>
  <c r="B136" i="21"/>
  <c r="A136" i="21"/>
  <c r="B135" i="21"/>
  <c r="A135" i="21"/>
  <c r="B134" i="21"/>
  <c r="A134" i="21"/>
  <c r="B133" i="21"/>
  <c r="A133" i="21"/>
  <c r="B132" i="21"/>
  <c r="A132" i="21"/>
  <c r="B131" i="21"/>
  <c r="A131" i="21"/>
  <c r="B130" i="21"/>
  <c r="A130" i="21"/>
  <c r="B129" i="21"/>
  <c r="A129" i="21"/>
  <c r="B128" i="21"/>
  <c r="A128" i="21"/>
  <c r="B127" i="21"/>
  <c r="A127" i="21"/>
  <c r="B126" i="21"/>
  <c r="A126" i="21"/>
  <c r="B125" i="21"/>
  <c r="A125" i="21"/>
  <c r="B124" i="21"/>
  <c r="A124" i="21"/>
  <c r="B123" i="21"/>
  <c r="A123" i="21"/>
  <c r="B122" i="21"/>
  <c r="A122" i="21"/>
  <c r="B121" i="21"/>
  <c r="A121" i="21"/>
  <c r="B120" i="21"/>
  <c r="A120" i="21"/>
  <c r="B119" i="21"/>
  <c r="A119" i="21"/>
  <c r="B118" i="21"/>
  <c r="A118" i="21"/>
  <c r="B117" i="21"/>
  <c r="A117" i="21"/>
  <c r="B116" i="21"/>
  <c r="A116" i="21"/>
  <c r="B115" i="21"/>
  <c r="A115" i="21"/>
  <c r="B114" i="21"/>
  <c r="A114" i="21"/>
  <c r="B113" i="21"/>
  <c r="A113" i="21"/>
  <c r="B112" i="21"/>
  <c r="A112" i="21"/>
  <c r="B111" i="21"/>
  <c r="A111" i="21"/>
  <c r="B110" i="21"/>
  <c r="A110" i="21"/>
  <c r="B109" i="21"/>
  <c r="A109" i="21"/>
  <c r="B108" i="21"/>
  <c r="A108" i="21"/>
  <c r="B107" i="21"/>
  <c r="A107" i="21"/>
  <c r="B106" i="21"/>
  <c r="A106" i="21"/>
  <c r="B105" i="21"/>
  <c r="A105" i="21"/>
  <c r="B104" i="21"/>
  <c r="A104" i="21"/>
  <c r="B103" i="21"/>
  <c r="A103" i="21"/>
  <c r="B102" i="21"/>
  <c r="A102" i="21"/>
  <c r="B101" i="21"/>
  <c r="A101" i="21"/>
  <c r="B100" i="21"/>
  <c r="A100" i="21"/>
  <c r="B99" i="21"/>
  <c r="A99" i="21"/>
  <c r="B98" i="21"/>
  <c r="A98" i="21"/>
  <c r="B97" i="21"/>
  <c r="A97" i="21"/>
  <c r="B96" i="21"/>
  <c r="A96" i="21"/>
  <c r="B95" i="21"/>
  <c r="A95" i="21"/>
  <c r="B94" i="21"/>
  <c r="A94" i="21"/>
  <c r="B93" i="21"/>
  <c r="A93" i="21"/>
  <c r="B92" i="21"/>
  <c r="A92" i="21"/>
  <c r="B91" i="21"/>
  <c r="A91" i="21"/>
  <c r="B90" i="21"/>
  <c r="A90" i="21"/>
  <c r="B89" i="21"/>
  <c r="A89" i="21"/>
  <c r="B88" i="21"/>
  <c r="A88" i="21"/>
  <c r="B87" i="21"/>
  <c r="A87" i="21"/>
  <c r="B86" i="21"/>
  <c r="A86" i="21"/>
  <c r="B85" i="21"/>
  <c r="A85" i="21"/>
  <c r="B84" i="21"/>
  <c r="A84" i="21"/>
  <c r="B83" i="21"/>
  <c r="A83" i="21"/>
  <c r="B82" i="21"/>
  <c r="A82" i="21"/>
  <c r="B81" i="21"/>
  <c r="A81" i="21"/>
  <c r="B80" i="21"/>
  <c r="A80" i="21"/>
  <c r="B79" i="21"/>
  <c r="A79" i="21"/>
  <c r="B78" i="21"/>
  <c r="A78" i="21"/>
  <c r="B77" i="21"/>
  <c r="A77" i="21"/>
  <c r="B76" i="21"/>
  <c r="A76" i="21"/>
  <c r="B75" i="21"/>
  <c r="A75" i="21"/>
  <c r="B74" i="21"/>
  <c r="A74" i="21"/>
  <c r="B73" i="21"/>
  <c r="A73" i="21"/>
  <c r="B72" i="21"/>
  <c r="A72" i="21"/>
  <c r="B71" i="21"/>
  <c r="A71" i="21"/>
  <c r="B70" i="21"/>
  <c r="A70" i="21"/>
  <c r="B69" i="21"/>
  <c r="A69" i="21"/>
  <c r="B68" i="21"/>
  <c r="A68" i="21"/>
  <c r="B67" i="21"/>
  <c r="A67" i="21"/>
  <c r="B66" i="21"/>
  <c r="A66" i="21"/>
  <c r="B65" i="21"/>
  <c r="A65" i="21"/>
  <c r="B64" i="21"/>
  <c r="A64" i="21"/>
  <c r="B63" i="21"/>
  <c r="A63" i="21"/>
  <c r="B62" i="21"/>
  <c r="A62" i="21"/>
  <c r="B61" i="21"/>
  <c r="A61" i="21"/>
  <c r="B60" i="21"/>
  <c r="A60" i="21"/>
  <c r="B59" i="21"/>
  <c r="A59" i="21"/>
  <c r="B58" i="21"/>
  <c r="A58" i="21"/>
  <c r="B57" i="21"/>
  <c r="A57" i="21"/>
  <c r="B56" i="21"/>
  <c r="A56" i="21"/>
  <c r="B55" i="21"/>
  <c r="A55" i="21"/>
  <c r="B54" i="21"/>
  <c r="A54" i="21"/>
  <c r="B53" i="21"/>
  <c r="A53" i="21"/>
  <c r="B52" i="21"/>
  <c r="A52" i="21"/>
  <c r="B51" i="21"/>
  <c r="A51" i="21"/>
  <c r="B50" i="21"/>
  <c r="A50" i="21"/>
  <c r="B49" i="21"/>
  <c r="A49" i="21"/>
  <c r="B48" i="21"/>
  <c r="A48" i="21"/>
  <c r="B47" i="21"/>
  <c r="A47" i="21"/>
  <c r="B46" i="21"/>
  <c r="A46" i="21"/>
  <c r="B45" i="21"/>
  <c r="A45" i="21"/>
  <c r="B44" i="21"/>
  <c r="A44" i="21"/>
  <c r="B43" i="21"/>
  <c r="A43" i="21"/>
  <c r="B42" i="21"/>
  <c r="A42" i="21"/>
  <c r="B41" i="21"/>
  <c r="A41" i="21"/>
  <c r="B40" i="21"/>
  <c r="A40" i="21"/>
  <c r="B39" i="21"/>
  <c r="A39" i="21"/>
  <c r="B38" i="21"/>
  <c r="A38" i="21"/>
  <c r="B37" i="21"/>
  <c r="A37" i="21"/>
  <c r="B36" i="21"/>
  <c r="A36" i="21"/>
  <c r="B35" i="21"/>
  <c r="A35" i="21"/>
  <c r="B34" i="21"/>
  <c r="A34" i="21"/>
  <c r="B33" i="21"/>
  <c r="A33" i="21"/>
  <c r="B32" i="21"/>
  <c r="A32" i="21"/>
  <c r="B31" i="21"/>
  <c r="A31" i="21"/>
  <c r="B30" i="21"/>
  <c r="A30" i="21"/>
  <c r="B29" i="21"/>
  <c r="A29" i="21"/>
  <c r="B28" i="21"/>
  <c r="A28" i="21"/>
  <c r="B27" i="21"/>
  <c r="A27" i="21"/>
  <c r="B26" i="21"/>
  <c r="A26" i="21"/>
  <c r="B25" i="21"/>
  <c r="A25" i="21"/>
  <c r="B24" i="21"/>
  <c r="A24" i="21"/>
  <c r="B23" i="21"/>
  <c r="A23" i="21"/>
  <c r="B22" i="21"/>
  <c r="A22" i="21"/>
  <c r="B21" i="21"/>
  <c r="A21" i="21"/>
  <c r="B20" i="21"/>
  <c r="A20" i="21"/>
  <c r="B19" i="21"/>
  <c r="A19" i="21"/>
  <c r="B18" i="21"/>
  <c r="A18" i="21"/>
  <c r="B17" i="21"/>
  <c r="A17" i="21"/>
  <c r="B16" i="21"/>
  <c r="A16" i="21"/>
  <c r="B15" i="21"/>
  <c r="A15" i="21"/>
  <c r="B14" i="21"/>
  <c r="A14" i="21"/>
  <c r="B13" i="21"/>
  <c r="A13" i="21"/>
  <c r="B12" i="21"/>
  <c r="A12" i="21"/>
  <c r="B11" i="21"/>
  <c r="A11" i="21"/>
  <c r="B10" i="21"/>
  <c r="A10" i="21"/>
  <c r="B9" i="21"/>
  <c r="A9" i="21"/>
  <c r="B8" i="21"/>
  <c r="A8" i="21"/>
  <c r="B7" i="21"/>
  <c r="A7" i="21"/>
  <c r="B6" i="21"/>
  <c r="A6" i="21"/>
  <c r="B5" i="21"/>
  <c r="A5" i="21"/>
  <c r="B4" i="21"/>
  <c r="A4" i="21"/>
  <c r="B3" i="21"/>
  <c r="A3" i="21"/>
  <c r="B2" i="21"/>
  <c r="A2" i="21"/>
  <c r="B140" i="13"/>
  <c r="A140" i="13"/>
  <c r="B139" i="13"/>
  <c r="A139" i="13"/>
  <c r="B138" i="13"/>
  <c r="A138" i="13"/>
  <c r="B137" i="13"/>
  <c r="A137" i="13"/>
  <c r="B136" i="13"/>
  <c r="A136" i="13"/>
  <c r="B135" i="13"/>
  <c r="A135" i="13"/>
  <c r="B134" i="13"/>
  <c r="A134" i="13"/>
  <c r="B133" i="13"/>
  <c r="A133" i="13"/>
  <c r="B132" i="13"/>
  <c r="A132" i="13"/>
  <c r="B131" i="13"/>
  <c r="A131" i="13"/>
  <c r="B130" i="13"/>
  <c r="A130" i="13"/>
  <c r="B129" i="13"/>
  <c r="A129" i="13"/>
  <c r="B128" i="13"/>
  <c r="A128" i="13"/>
  <c r="B127" i="13"/>
  <c r="A127" i="13"/>
  <c r="B126" i="13"/>
  <c r="A126" i="13"/>
  <c r="B125" i="13"/>
  <c r="A125" i="13"/>
  <c r="B124" i="13"/>
  <c r="A124" i="13"/>
  <c r="B123" i="13"/>
  <c r="A123" i="13"/>
  <c r="B122" i="13"/>
  <c r="A122" i="13"/>
  <c r="B121" i="13"/>
  <c r="A121" i="13"/>
  <c r="B120" i="13"/>
  <c r="A120" i="13"/>
  <c r="B119" i="13"/>
  <c r="A119" i="13"/>
  <c r="B118" i="13"/>
  <c r="A118" i="13"/>
  <c r="B117" i="13"/>
  <c r="A117" i="13"/>
  <c r="B116" i="13"/>
  <c r="A116" i="13"/>
  <c r="B115" i="13"/>
  <c r="A115" i="13"/>
  <c r="B114" i="13"/>
  <c r="A114" i="13"/>
  <c r="B113" i="13"/>
  <c r="A113" i="13"/>
  <c r="B112" i="13"/>
  <c r="A112" i="13"/>
  <c r="B111" i="13"/>
  <c r="A111" i="13"/>
  <c r="B110" i="13"/>
  <c r="A110" i="13"/>
  <c r="B109" i="13"/>
  <c r="A109" i="13"/>
  <c r="B108" i="13"/>
  <c r="A108" i="13"/>
  <c r="B107" i="13"/>
  <c r="A107" i="13"/>
  <c r="B106" i="13"/>
  <c r="A106" i="13"/>
  <c r="B105" i="13"/>
  <c r="A105" i="13"/>
  <c r="B104" i="13"/>
  <c r="A104" i="13"/>
  <c r="B103" i="13"/>
  <c r="A103" i="13"/>
  <c r="B102" i="13"/>
  <c r="A102" i="13"/>
  <c r="B101" i="13"/>
  <c r="A101" i="13"/>
  <c r="B100" i="13"/>
  <c r="A100" i="13"/>
  <c r="B99" i="13"/>
  <c r="A99" i="13"/>
  <c r="B98" i="13"/>
  <c r="A98" i="13"/>
  <c r="B97" i="13"/>
  <c r="A97" i="13"/>
  <c r="B96" i="13"/>
  <c r="A96" i="13"/>
  <c r="B95" i="13"/>
  <c r="A95" i="13"/>
  <c r="B94" i="13"/>
  <c r="A94" i="13"/>
  <c r="B93" i="13"/>
  <c r="A93" i="13"/>
  <c r="B92" i="13"/>
  <c r="A92" i="13"/>
  <c r="B91" i="13"/>
  <c r="A91" i="13"/>
  <c r="B90" i="13"/>
  <c r="A90" i="13"/>
  <c r="B89" i="13"/>
  <c r="A89" i="13"/>
  <c r="B88" i="13"/>
  <c r="A88" i="13"/>
  <c r="B87" i="13"/>
  <c r="A87" i="13"/>
  <c r="B86" i="13"/>
  <c r="A86" i="13"/>
  <c r="B85" i="13"/>
  <c r="A85" i="13"/>
  <c r="B84" i="13"/>
  <c r="A84" i="13"/>
  <c r="B83" i="13"/>
  <c r="A83" i="13"/>
  <c r="B82" i="13"/>
  <c r="A82" i="13"/>
  <c r="B81" i="13"/>
  <c r="A81" i="13"/>
  <c r="B80" i="13"/>
  <c r="A80" i="13"/>
  <c r="B79" i="13"/>
  <c r="A79" i="13"/>
  <c r="B78" i="13"/>
  <c r="A78" i="13"/>
  <c r="B77" i="13"/>
  <c r="A77" i="13"/>
  <c r="B76" i="13"/>
  <c r="A76" i="13"/>
  <c r="B75" i="13"/>
  <c r="A75" i="13"/>
  <c r="B74" i="13"/>
  <c r="A74" i="13"/>
  <c r="B73" i="13"/>
  <c r="A73" i="13"/>
  <c r="B72" i="13"/>
  <c r="A72" i="13"/>
  <c r="B71" i="13"/>
  <c r="A71" i="13"/>
  <c r="B70" i="13"/>
  <c r="A70" i="13"/>
  <c r="B69" i="13"/>
  <c r="A69" i="13"/>
  <c r="B68" i="13"/>
  <c r="A68" i="13"/>
  <c r="B67" i="13"/>
  <c r="A67" i="13"/>
  <c r="B66" i="13"/>
  <c r="A66" i="13"/>
  <c r="B65" i="13"/>
  <c r="A65" i="13"/>
  <c r="B64" i="13"/>
  <c r="A64" i="13"/>
  <c r="B63" i="13"/>
  <c r="A63" i="13"/>
  <c r="B62" i="13"/>
  <c r="A62" i="13"/>
  <c r="B61" i="13"/>
  <c r="A61" i="13"/>
  <c r="B60" i="13"/>
  <c r="A60" i="13"/>
  <c r="B59" i="13"/>
  <c r="A59" i="13"/>
  <c r="B58" i="13"/>
  <c r="A58" i="13"/>
  <c r="B57" i="13"/>
  <c r="A57" i="13"/>
  <c r="B56" i="13"/>
  <c r="A56" i="13"/>
  <c r="B55" i="13"/>
  <c r="A55" i="13"/>
  <c r="B54" i="13"/>
  <c r="A54" i="13"/>
  <c r="B53" i="13"/>
  <c r="A53" i="13"/>
  <c r="B52" i="13"/>
  <c r="A52" i="13"/>
  <c r="B51" i="13"/>
  <c r="A51" i="13"/>
  <c r="B50" i="13"/>
  <c r="A50" i="13"/>
  <c r="B49" i="13"/>
  <c r="A49" i="13"/>
  <c r="B48" i="13"/>
  <c r="A48" i="13"/>
  <c r="B47" i="13"/>
  <c r="A47" i="13"/>
  <c r="B46" i="13"/>
  <c r="A46" i="13"/>
  <c r="B45" i="13"/>
  <c r="A45" i="13"/>
  <c r="B44" i="13"/>
  <c r="A44" i="13"/>
  <c r="B43" i="13"/>
  <c r="A43" i="13"/>
  <c r="B42" i="13"/>
  <c r="A42" i="13"/>
  <c r="B41" i="13"/>
  <c r="A41" i="13"/>
  <c r="B40" i="13"/>
  <c r="A40" i="13"/>
  <c r="B39" i="13"/>
  <c r="A39" i="13"/>
  <c r="B38" i="13"/>
  <c r="A38" i="13"/>
  <c r="B37" i="13"/>
  <c r="A37" i="13"/>
  <c r="B36" i="13"/>
  <c r="A36" i="13"/>
  <c r="B35" i="13"/>
  <c r="A35" i="13"/>
  <c r="B34" i="13"/>
  <c r="A34" i="13"/>
  <c r="B33" i="13"/>
  <c r="A33" i="13"/>
  <c r="B32" i="13"/>
  <c r="A32" i="13"/>
  <c r="B31" i="13"/>
  <c r="A31" i="13"/>
  <c r="B30" i="13"/>
  <c r="A30" i="13"/>
  <c r="B29" i="13"/>
  <c r="A29" i="13"/>
  <c r="B28" i="13"/>
  <c r="A28" i="13"/>
  <c r="B27" i="13"/>
  <c r="A27" i="13"/>
  <c r="B26" i="13"/>
  <c r="A26" i="13"/>
  <c r="B25" i="13"/>
  <c r="A25" i="13"/>
  <c r="B24" i="13"/>
  <c r="A24" i="13"/>
  <c r="B23" i="13"/>
  <c r="A23" i="13"/>
  <c r="B22" i="13"/>
  <c r="A22" i="13"/>
  <c r="B21" i="13"/>
  <c r="A21" i="13"/>
  <c r="B20" i="13"/>
  <c r="A20" i="13"/>
  <c r="B19" i="13"/>
  <c r="A19" i="13"/>
  <c r="B18" i="13"/>
  <c r="A18" i="13"/>
  <c r="B17" i="13"/>
  <c r="A17" i="13"/>
  <c r="B16" i="13"/>
  <c r="A16" i="13"/>
  <c r="B15" i="13"/>
  <c r="A15" i="13"/>
  <c r="B14" i="13"/>
  <c r="A14" i="13"/>
  <c r="B13" i="13"/>
  <c r="A13" i="13"/>
  <c r="B12" i="13"/>
  <c r="A12" i="13"/>
  <c r="B11" i="13"/>
  <c r="A11" i="13"/>
  <c r="B10" i="13"/>
  <c r="A10" i="13"/>
  <c r="B9" i="13"/>
  <c r="A9" i="13"/>
  <c r="B8" i="13"/>
  <c r="A8" i="13"/>
  <c r="B7" i="13"/>
  <c r="A7" i="13"/>
  <c r="B6" i="13"/>
  <c r="A6" i="13"/>
  <c r="B5" i="13"/>
  <c r="A5" i="13"/>
  <c r="B4" i="13"/>
  <c r="A4" i="13"/>
  <c r="B3" i="13"/>
  <c r="A3" i="13"/>
  <c r="B2" i="13"/>
  <c r="A2" i="13"/>
  <c r="Q24" i="11"/>
  <c r="P24" i="11"/>
  <c r="L24" i="11"/>
  <c r="K24" i="11"/>
  <c r="Q23" i="11"/>
  <c r="P23" i="11"/>
  <c r="L23" i="11"/>
  <c r="K23" i="11"/>
  <c r="Q22" i="11"/>
  <c r="P22" i="11"/>
  <c r="L22" i="11"/>
  <c r="K22" i="11"/>
  <c r="Q21" i="11"/>
  <c r="P21" i="11"/>
  <c r="L21" i="11"/>
  <c r="K21" i="11"/>
  <c r="Q20" i="11"/>
  <c r="P20" i="11"/>
  <c r="L20" i="11"/>
  <c r="K20" i="11"/>
  <c r="Q19" i="11"/>
  <c r="P19" i="11"/>
  <c r="L19" i="11"/>
  <c r="K19" i="11"/>
  <c r="D9" i="10"/>
  <c r="E2" i="10"/>
  <c r="D2" i="10"/>
  <c r="C2" i="10"/>
  <c r="H12" i="9"/>
  <c r="G12" i="9"/>
  <c r="I12" i="9" s="1"/>
  <c r="F12" i="9"/>
  <c r="G8" i="9"/>
  <c r="F8" i="9"/>
  <c r="D8" i="9"/>
  <c r="C8" i="9"/>
  <c r="E8" i="9" s="1"/>
  <c r="G4" i="9"/>
  <c r="F4" i="9"/>
  <c r="H4" i="9" s="1"/>
  <c r="D4" i="9"/>
  <c r="E4" i="9" s="1"/>
  <c r="C4" i="9"/>
  <c r="E9" i="8"/>
  <c r="C9" i="8"/>
  <c r="D9" i="8" s="1"/>
  <c r="E2" i="8"/>
  <c r="D2" i="8"/>
  <c r="C2" i="8"/>
  <c r="E9" i="7"/>
  <c r="C9" i="7"/>
  <c r="D9" i="7" s="1"/>
  <c r="E2" i="7"/>
  <c r="D2" i="7"/>
  <c r="C2" i="7"/>
  <c r="G16" i="6"/>
  <c r="F16" i="6"/>
  <c r="G15" i="6"/>
  <c r="E15" i="6"/>
  <c r="D15" i="6"/>
  <c r="C15" i="6"/>
  <c r="N12" i="6"/>
  <c r="M12" i="6"/>
  <c r="J12" i="6"/>
  <c r="I12" i="6"/>
  <c r="F12" i="6"/>
  <c r="E12" i="6"/>
  <c r="N11" i="6"/>
  <c r="L11" i="6"/>
  <c r="K11" i="6"/>
  <c r="J11" i="6"/>
  <c r="H11" i="6"/>
  <c r="G11" i="6"/>
  <c r="F11" i="6"/>
  <c r="D11" i="6"/>
  <c r="C11" i="6"/>
  <c r="L8" i="6"/>
  <c r="K8" i="6"/>
  <c r="J8" i="6"/>
  <c r="N8" i="6" s="1"/>
  <c r="I8" i="6"/>
  <c r="D8" i="6"/>
  <c r="H8" i="6" s="1"/>
  <c r="C8" i="6"/>
  <c r="F8" i="6" s="1"/>
  <c r="N7" i="6"/>
  <c r="M7" i="6"/>
  <c r="L7" i="6"/>
  <c r="J7" i="6"/>
  <c r="I7" i="6"/>
  <c r="H7" i="6"/>
  <c r="G7" i="6"/>
  <c r="F7" i="6"/>
  <c r="D7" i="6"/>
  <c r="C7" i="6"/>
  <c r="D4" i="6"/>
  <c r="C4" i="6"/>
  <c r="F4" i="6" s="1"/>
  <c r="L3" i="6"/>
  <c r="K3" i="6"/>
  <c r="J3" i="6"/>
  <c r="H3" i="6"/>
  <c r="G3" i="6"/>
  <c r="F3" i="6"/>
  <c r="D3" i="6"/>
  <c r="C3" i="6"/>
  <c r="G5" i="5"/>
  <c r="D5" i="5"/>
  <c r="H4" i="5"/>
  <c r="G4" i="5"/>
  <c r="F4" i="5"/>
  <c r="E4" i="5"/>
  <c r="C4" i="5"/>
  <c r="D4" i="5" s="1"/>
  <c r="H3" i="5"/>
  <c r="G3" i="5"/>
  <c r="F3" i="5"/>
  <c r="E3" i="5"/>
  <c r="D3" i="5"/>
  <c r="C3" i="5"/>
  <c r="G33" i="4"/>
  <c r="D33" i="4"/>
  <c r="G32" i="4"/>
  <c r="D32" i="4"/>
  <c r="G31" i="4"/>
  <c r="D31" i="4"/>
  <c r="G30" i="4"/>
  <c r="D30" i="4"/>
  <c r="G29" i="4"/>
  <c r="D29" i="4"/>
  <c r="G28" i="4"/>
  <c r="D28" i="4"/>
  <c r="G27" i="4"/>
  <c r="D27" i="4"/>
  <c r="G26" i="4"/>
  <c r="D26" i="4"/>
  <c r="G25" i="4"/>
  <c r="D25" i="4"/>
  <c r="G24" i="4"/>
  <c r="D24" i="4"/>
  <c r="G23" i="4"/>
  <c r="D23" i="4"/>
  <c r="G22" i="4"/>
  <c r="D22" i="4"/>
  <c r="G21" i="4"/>
  <c r="D21" i="4"/>
  <c r="G20" i="4"/>
  <c r="D20" i="4"/>
  <c r="G19" i="4"/>
  <c r="D19" i="4"/>
  <c r="G18" i="4"/>
  <c r="D18" i="4"/>
  <c r="G17" i="4"/>
  <c r="D17" i="4"/>
  <c r="G16" i="4"/>
  <c r="D16" i="4"/>
  <c r="G15" i="4"/>
  <c r="D15" i="4"/>
  <c r="G14" i="4"/>
  <c r="D14" i="4"/>
  <c r="G13" i="4"/>
  <c r="D13" i="4"/>
  <c r="G12" i="4"/>
  <c r="D12" i="4"/>
  <c r="G11" i="4"/>
  <c r="D11" i="4"/>
  <c r="G10" i="4"/>
  <c r="D10" i="4"/>
  <c r="G9" i="4"/>
  <c r="D9" i="4"/>
  <c r="G8" i="4"/>
  <c r="D8" i="4"/>
  <c r="G7" i="4"/>
  <c r="D7" i="4"/>
  <c r="G6" i="4"/>
  <c r="D6" i="4"/>
  <c r="G5" i="4"/>
  <c r="D5" i="4"/>
  <c r="H4" i="4"/>
  <c r="F4" i="4"/>
  <c r="G4" i="4" s="1"/>
  <c r="E4" i="4"/>
  <c r="C4" i="4"/>
  <c r="D4" i="4" s="1"/>
  <c r="H3" i="4"/>
  <c r="G3" i="4"/>
  <c r="F3" i="4"/>
  <c r="E3" i="4"/>
  <c r="D3" i="4"/>
  <c r="C3" i="4"/>
  <c r="K8" i="3"/>
  <c r="H8" i="3"/>
  <c r="E8" i="3"/>
  <c r="K7" i="3"/>
  <c r="H7" i="3"/>
  <c r="E7" i="3"/>
  <c r="K6" i="3"/>
  <c r="H6" i="3"/>
  <c r="E6" i="3"/>
  <c r="K5" i="3"/>
  <c r="H5" i="3"/>
  <c r="E5" i="3"/>
  <c r="J4" i="3"/>
  <c r="I4" i="3"/>
  <c r="G4" i="3"/>
  <c r="F4" i="3"/>
  <c r="D4" i="3"/>
  <c r="C4" i="3"/>
  <c r="J23" i="2"/>
  <c r="J22" i="2"/>
  <c r="J21" i="2"/>
  <c r="J20" i="2"/>
  <c r="J19" i="2"/>
  <c r="J18" i="2"/>
  <c r="J17" i="2"/>
  <c r="J16" i="2"/>
  <c r="J15" i="2"/>
  <c r="J14" i="2"/>
  <c r="J13" i="2"/>
  <c r="J12" i="2"/>
  <c r="F12" i="2"/>
  <c r="D12" i="2"/>
  <c r="E12" i="2" s="1"/>
  <c r="J11" i="2"/>
  <c r="F11" i="2"/>
  <c r="D11" i="2"/>
  <c r="E11" i="2" s="1"/>
  <c r="J10" i="2"/>
  <c r="F10" i="2"/>
  <c r="D10" i="2"/>
  <c r="E10" i="2" s="1"/>
  <c r="J9" i="2"/>
  <c r="F9" i="2"/>
  <c r="D9" i="2"/>
  <c r="E9" i="2" s="1"/>
  <c r="J8" i="2"/>
  <c r="F8" i="2"/>
  <c r="D8" i="2"/>
  <c r="E8" i="2" s="1"/>
  <c r="J7" i="2"/>
  <c r="F7" i="2"/>
  <c r="D7" i="2"/>
  <c r="E7" i="2" s="1"/>
  <c r="J6" i="2"/>
  <c r="F6" i="2"/>
  <c r="D6" i="2"/>
  <c r="E6" i="2" s="1"/>
  <c r="J5" i="2"/>
  <c r="J4" i="2"/>
  <c r="F4" i="2"/>
  <c r="D4" i="2"/>
  <c r="E4" i="2" s="1"/>
  <c r="J3" i="2"/>
  <c r="K2" i="2"/>
  <c r="J2" i="2"/>
  <c r="I2" i="2"/>
  <c r="F2" i="2"/>
  <c r="E2" i="2"/>
  <c r="D2" i="2"/>
  <c r="F17" i="1"/>
  <c r="D17" i="1"/>
  <c r="E17" i="1" s="1"/>
  <c r="G17" i="1" s="1"/>
  <c r="F16" i="1"/>
  <c r="D16" i="1"/>
  <c r="E16" i="1" s="1"/>
  <c r="G16" i="1" s="1"/>
  <c r="F15" i="1"/>
  <c r="D15" i="1"/>
  <c r="E15" i="1" s="1"/>
  <c r="G15" i="1" s="1"/>
  <c r="E14" i="1"/>
  <c r="G14" i="1" s="1"/>
  <c r="E13" i="1"/>
  <c r="G13" i="1" s="1"/>
  <c r="F12" i="1"/>
  <c r="D12" i="1"/>
  <c r="E12" i="1" s="1"/>
  <c r="G12" i="1" s="1"/>
  <c r="E11" i="1"/>
  <c r="G11" i="1" s="1"/>
  <c r="G9" i="1"/>
  <c r="E9" i="1"/>
  <c r="F2" i="1"/>
  <c r="E2" i="1"/>
  <c r="D2" i="1"/>
  <c r="C6" i="10"/>
  <c r="E4" i="10"/>
  <c r="C7" i="8"/>
  <c r="E5" i="8"/>
  <c r="C3" i="8"/>
  <c r="E6" i="7"/>
  <c r="C4" i="7"/>
  <c r="D6" i="1"/>
  <c r="D5" i="1"/>
  <c r="D4" i="1"/>
  <c r="D3" i="1"/>
  <c r="C7" i="10"/>
  <c r="E5" i="10"/>
  <c r="C3" i="10"/>
  <c r="E6" i="8"/>
  <c r="C4" i="8"/>
  <c r="E7" i="7"/>
  <c r="C5" i="7"/>
  <c r="E3" i="7"/>
  <c r="F13" i="2"/>
  <c r="E7" i="8"/>
  <c r="C5" i="8"/>
  <c r="E3" i="8"/>
  <c r="C6" i="7"/>
  <c r="E4" i="7"/>
  <c r="H4" i="6"/>
  <c r="F6" i="1"/>
  <c r="F5" i="1"/>
  <c r="F4" i="1"/>
  <c r="F3" i="1"/>
  <c r="C6" i="8"/>
  <c r="E4" i="8"/>
  <c r="C7" i="7"/>
  <c r="E5" i="7"/>
  <c r="C3" i="7"/>
  <c r="G4" i="6"/>
  <c r="D13" i="2"/>
  <c r="E6" i="10"/>
  <c r="C4" i="10"/>
  <c r="E7" i="10"/>
  <c r="C5" i="10"/>
  <c r="E3" i="10"/>
  <c r="L25" i="11"/>
  <c r="K25" i="11"/>
  <c r="H8" i="9" l="1"/>
  <c r="D7" i="1"/>
  <c r="D3" i="2"/>
  <c r="F3" i="2"/>
  <c r="F7" i="1"/>
  <c r="F8" i="1" s="1"/>
  <c r="E10" i="10"/>
  <c r="D5" i="10"/>
  <c r="E8" i="10"/>
  <c r="D4" i="10"/>
  <c r="E13" i="2"/>
  <c r="J4" i="6"/>
  <c r="I4" i="6"/>
  <c r="K4" i="6"/>
  <c r="C10" i="7"/>
  <c r="D3" i="7"/>
  <c r="C8" i="7"/>
  <c r="D8" i="7" s="1"/>
  <c r="D7" i="7"/>
  <c r="D6" i="8"/>
  <c r="L4" i="6"/>
  <c r="D6" i="7"/>
  <c r="E10" i="8"/>
  <c r="D5" i="8"/>
  <c r="E8" i="8"/>
  <c r="D5" i="7"/>
  <c r="E8" i="7"/>
  <c r="D4" i="8"/>
  <c r="D3" i="10"/>
  <c r="C10" i="10"/>
  <c r="D10" i="10" s="1"/>
  <c r="D7" i="10"/>
  <c r="C8" i="10"/>
  <c r="D8" i="10" s="1"/>
  <c r="E3" i="1"/>
  <c r="G3" i="1" s="1"/>
  <c r="E4" i="1"/>
  <c r="G4" i="1" s="1"/>
  <c r="E5" i="1"/>
  <c r="G5" i="1" s="1"/>
  <c r="E6" i="1"/>
  <c r="G6" i="1" s="1"/>
  <c r="D4" i="7"/>
  <c r="C10" i="8"/>
  <c r="D10" i="8" s="1"/>
  <c r="D3" i="8"/>
  <c r="C8" i="8"/>
  <c r="D8" i="8" s="1"/>
  <c r="D7" i="8"/>
  <c r="D6" i="10"/>
  <c r="F5" i="2"/>
  <c r="E10" i="7"/>
  <c r="D5" i="2"/>
  <c r="E5" i="2" s="1"/>
  <c r="G8" i="6"/>
  <c r="E4" i="6"/>
  <c r="E8" i="6"/>
  <c r="M8" i="6" s="1"/>
  <c r="E3" i="2" l="1"/>
  <c r="D10" i="7"/>
  <c r="D8" i="1"/>
  <c r="E8" i="1" s="1"/>
  <c r="G8" i="1" s="1"/>
  <c r="D10" i="1"/>
  <c r="E10" i="1" s="1"/>
  <c r="G10" i="1" s="1"/>
  <c r="E7" i="1"/>
  <c r="G7" i="1" s="1"/>
</calcChain>
</file>

<file path=xl/sharedStrings.xml><?xml version="1.0" encoding="utf-8"?>
<sst xmlns="http://schemas.openxmlformats.org/spreadsheetml/2006/main" count="1304" uniqueCount="373">
  <si>
    <t>注：所有比率数据都采用差值方式</t>
  </si>
  <si>
    <t>KPI（关键指标）汇总</t>
  </si>
  <si>
    <t>月环比数据健康度</t>
  </si>
  <si>
    <t>同行较优转化率参考</t>
  </si>
  <si>
    <t>流量</t>
  </si>
  <si>
    <t>PV（次）</t>
  </si>
  <si>
    <t>UV（人）</t>
  </si>
  <si>
    <t>跳失率/%</t>
  </si>
  <si>
    <t>平均页面浏览时间（秒）</t>
  </si>
  <si>
    <t>咨询</t>
  </si>
  <si>
    <t>咨询总数</t>
  </si>
  <si>
    <t>咨询占比</t>
  </si>
  <si>
    <t>销售</t>
  </si>
  <si>
    <t>到院人数</t>
  </si>
  <si>
    <t>到院率</t>
  </si>
  <si>
    <t>40%-45%</t>
  </si>
  <si>
    <t>成交人数</t>
  </si>
  <si>
    <t>成单率</t>
  </si>
  <si>
    <t>代运营销售额</t>
  </si>
  <si>
    <t>代运营销售量</t>
  </si>
  <si>
    <t>客单价</t>
  </si>
  <si>
    <t>口碑</t>
  </si>
  <si>
    <t>体验报告数</t>
  </si>
  <si>
    <t>案例数（新增）</t>
  </si>
  <si>
    <t xml:space="preserve">1、当前流量已有大幅度上升，当前推广通流量占比43%，后续会持续关注推广通效果，随时调整优化。
2、当前咨询数量持续上升，70%以上可做到3分钟内回复，还需持续保持，话术上回复缺乏亲切性。
3、共51个案例，本月上线4个，建议案例持续打造上线，（建议上线肉毒素项目3-5个案例），当前案例术后照片过于失真，术前术后照片显示比例较小，不清晰。
4、共66个体验报告，本月截止当前沉淀20个，建议到院客户后期要进行追踪和回访，正确引导客户写真实的体验评价（注意不要触碰点评的规则）
5、当前客单价过低，建议复盘团购用户到店服务流程，复盘一下团购用户到店服务流程，评估是客户质量问题，还是接待过程中有可优化空间（面诊话术、消费促销活动等）
</t>
  </si>
  <si>
    <t>标红为下降数据</t>
  </si>
  <si>
    <t>咨询Total</t>
  </si>
  <si>
    <t>客户来源</t>
  </si>
  <si>
    <t>咨询项目</t>
  </si>
  <si>
    <t>肉毒素</t>
  </si>
  <si>
    <t>眼部整形</t>
  </si>
  <si>
    <t>美体塑形</t>
  </si>
  <si>
    <t>400电话　</t>
  </si>
  <si>
    <t>总数</t>
  </si>
  <si>
    <t>脱毛</t>
  </si>
  <si>
    <t>已接</t>
  </si>
  <si>
    <t>其他</t>
  </si>
  <si>
    <t>未接</t>
  </si>
  <si>
    <t>水光针</t>
  </si>
  <si>
    <t>预约按钮</t>
  </si>
  <si>
    <t>口腔</t>
  </si>
  <si>
    <t>门店</t>
  </si>
  <si>
    <t>面部轮廓</t>
  </si>
  <si>
    <t>医生</t>
  </si>
  <si>
    <t>玻尿酸</t>
  </si>
  <si>
    <t>项目</t>
  </si>
  <si>
    <t>祛斑</t>
  </si>
  <si>
    <t>会员消息</t>
  </si>
  <si>
    <t>鼻部整形</t>
  </si>
  <si>
    <t>1、截止当前，当前回复70%可做到3分钟内回复。会员消息中添加客户微信的较多，在机构的转化记录表中未进行记载，追踪不到 客户的转化情况。
2、截止当前，有16个未接400电话，尽快确认未接通原因，避免错失有效客户。
3、客户咨询较多项目未肉毒素和脱毛等项目，建议可配合当前客户关注度较高项目做优惠活动。</t>
  </si>
  <si>
    <t>嫩肤</t>
  </si>
  <si>
    <t>皮肤清洁</t>
  </si>
  <si>
    <t>自体脂肪填充</t>
  </si>
  <si>
    <t>皮肤补水</t>
  </si>
  <si>
    <t>胸部整形</t>
  </si>
  <si>
    <t>皮肤修复</t>
  </si>
  <si>
    <t>皮肤美白</t>
  </si>
  <si>
    <t>祛痘</t>
  </si>
  <si>
    <t>埋线</t>
  </si>
  <si>
    <t>祛痣</t>
  </si>
  <si>
    <t>本页数据排名均为时间节点的近7天排名数据</t>
  </si>
  <si>
    <t>此为数据为排名名次，数据越小排名越高</t>
  </si>
  <si>
    <t>凤凰怡美</t>
  </si>
  <si>
    <t>南开大学</t>
  </si>
  <si>
    <t>南开区</t>
  </si>
  <si>
    <t>天津市</t>
  </si>
  <si>
    <t>排名差值</t>
  </si>
  <si>
    <t>曝光指数</t>
  </si>
  <si>
    <t>人气指数</t>
  </si>
  <si>
    <t>人均页面浏览</t>
  </si>
  <si>
    <t>交易指数</t>
  </si>
  <si>
    <t>由于7月5日后停止推广通的推广，导致曝光指数和人气指数均所下滑，且当前随着竞争的加剧，当前预算已处于不足的情况，建议与机构沟通日预算增加200-300元。补足损失曝光时段。</t>
  </si>
  <si>
    <t>1、目前行政区和天津市内曝光已处于前10，还需持续的观察推广通效果，9月份推广通将重点发力美团端。</t>
  </si>
  <si>
    <t>消费</t>
  </si>
  <si>
    <t>线上消费量</t>
  </si>
  <si>
    <t>线上消费额</t>
  </si>
  <si>
    <t>[2017.11.29]韩国小气泡深层清洁[129.00元][14195836]</t>
  </si>
  <si>
    <t>[2017.11.28]超级洁牙自信笑容[158.00元][14198240]</t>
  </si>
  <si>
    <t>[2018.04.08]洁净脱毛腋下唇部6[278.00元][14195095]</t>
  </si>
  <si>
    <t>[2018.05.08]美白防晒VC玻尿酸原液精纯导入[159.00元][14196508]</t>
  </si>
  <si>
    <t>[2017.12.18]衡力瘦脸针时刻V脸[1280.00元][14196805]</t>
  </si>
  <si>
    <t>[2017.11.30]洁净脱毛单次体验 唇毛腋毛[59.00元][14200287]</t>
  </si>
  <si>
    <t>[2018.06.14]衡力肉毒素瘦肩瘦腿针[1680.00元][14053891]</t>
  </si>
  <si>
    <t>[2017.12.04]洁净脱毛小腿前臂6[380.00元][14194462]</t>
  </si>
  <si>
    <t>[2017.11.30]洁净脱毛单次体验 唇毛腋毛[19.90元][14200287]</t>
  </si>
  <si>
    <t>[2017.12.06]衡力肉毒素除皱单部位[490.00元][14197722]</t>
  </si>
  <si>
    <t>[2018.05.08]美白防晒VC玻尿酸原液精纯导入[129.00元][31155628]</t>
  </si>
  <si>
    <t>[2017.12.19]海月兰水光针嫩颜水润[699.00元][14192406]</t>
  </si>
  <si>
    <t>[2017.11.29]韩国小气泡深层清洁[129.00元][28525748]</t>
  </si>
  <si>
    <t>[2017.12.18]PRP水光针Q弹补水[1499.00元][14190174]</t>
  </si>
  <si>
    <t>[2017.12.18]衡力瘦脸针时刻V脸[980.00元][28846062]</t>
  </si>
  <si>
    <t>[2017.11.29]皮肤丨韩国小气泡深层清洁[98.00元][28525748]</t>
  </si>
  <si>
    <t>[2017.11.30]洁净脱毛单次体验 唇毛腋毛[19.90元][28561279]</t>
  </si>
  <si>
    <t>[2017.12.05]海月兰水光针畅打年卡[1699.00元][14193114]</t>
  </si>
  <si>
    <t>[2017.11.28]超级洁牙自信笑容[88.00元][28519891]</t>
  </si>
  <si>
    <t>[2018.05.08]美白防晒VC玻尿酸原液精纯导入[129.00元][14196508]</t>
  </si>
  <si>
    <t>[2018.04.08]洁净脱毛腋下唇部6[278.00元][30531460]</t>
  </si>
  <si>
    <t>[2017.11.30]伊婉V玻尿酸隆鼻[2280.00元][14190519]</t>
  </si>
  <si>
    <t>[2017.12.04]洁净脱毛小腿前臂6[378.00元][14194462]</t>
  </si>
  <si>
    <t>[2017.12.04]OPT光子嫩肤[599.00元][28563844]</t>
  </si>
  <si>
    <t>[2017.11.28]超级洁牙自信笑容[88.00元][14198240]</t>
  </si>
  <si>
    <t>[2017.12.19]海月兰水光针嫩颜水润[699.00元][28889270]</t>
  </si>
  <si>
    <t>[2017.12.04]OPT光子嫩肤[599.00元][14192677]</t>
  </si>
  <si>
    <t>[2017.11.28]超声洁牙[128.00元][28519891]</t>
  </si>
  <si>
    <t>[2018.04.09]爱芙莱1ml填充面部[899.00元][14192853]</t>
  </si>
  <si>
    <t>上月热卖TOP3：小气泡、美白防晒、脱毛腋下唇部，
本月截止当前热卖TOP3：小气泡、洁牙、脱毛
当前咨询较多为肉毒素项目，当前肉毒素线上积累的销量太少，案例2个，建议可配合刷单，线上积累销量，尽快沉淀肉毒素案例。</t>
  </si>
  <si>
    <t>实际消费量</t>
  </si>
  <si>
    <t>实际消费额</t>
  </si>
  <si>
    <t>截止当前无线下开发。</t>
  </si>
  <si>
    <t>活跃度</t>
  </si>
  <si>
    <t>点评总数</t>
  </si>
  <si>
    <t>回复量</t>
  </si>
  <si>
    <t>差量</t>
  </si>
  <si>
    <t>好差评</t>
  </si>
  <si>
    <t>五星好评量</t>
  </si>
  <si>
    <t>差评量</t>
  </si>
  <si>
    <t>运营分</t>
  </si>
  <si>
    <t>效果</t>
  </si>
  <si>
    <t>环境</t>
  </si>
  <si>
    <t>服务</t>
  </si>
  <si>
    <t>内容分</t>
  </si>
  <si>
    <t>案例数</t>
  </si>
  <si>
    <t>新增案例数</t>
  </si>
  <si>
    <t>1、共51个案例，本月上线4个，建议案例持续打造上线，（建议上线肉毒素项目3-5个案例），当前案例术后照片过于失真，术前术后照片显示比例较小，不清晰。
2、共66个体验报告，本月截止当前沉淀20个，建议到院客户后期要进行追踪和回访，正确引导客户写真实的体验评价（注意不要触碰点评的规则）</t>
  </si>
  <si>
    <t>2018.05.16开始投放，7月5日后停止推广，7.17恢复推广,</t>
  </si>
  <si>
    <t>花费</t>
  </si>
  <si>
    <t>点击</t>
  </si>
  <si>
    <t>点击均价</t>
  </si>
  <si>
    <t>曝光</t>
  </si>
  <si>
    <t>商户浏览量</t>
  </si>
  <si>
    <t>浏览量ROI</t>
  </si>
  <si>
    <t>点评总销费额</t>
  </si>
  <si>
    <t>销费ROI</t>
  </si>
  <si>
    <t>1、5月16日开始投放CPC，6月15日提升预算至平日500，节假日800的预算。7月5日后停止推广。7.17恢复推广,
2、随着竞争的不断加剧，点击均价的不断提高，当前的预算不足以覆盖当前时段的曝光，建议增加200-300的预算，补足全天预算时段计划。</t>
  </si>
  <si>
    <t>1、7月5日后停止推广。7.17恢复推广,8月份推广通计划多次调整。目前点评的自然排名很靠前，主发力点在美团端。
2、点击均价本月下降9%，表明对平台的贡献度有所上升，需持续保持。</t>
  </si>
  <si>
    <t>3.1-3.14</t>
  </si>
  <si>
    <t>2月</t>
  </si>
  <si>
    <t>日均环比</t>
  </si>
  <si>
    <t>医生咨询数</t>
  </si>
  <si>
    <t>截止3.14</t>
  </si>
  <si>
    <t>2018.05.16开始投放</t>
  </si>
  <si>
    <t>商户浏览量/曝光</t>
  </si>
  <si>
    <t>点评总消费额/花费</t>
  </si>
  <si>
    <t>1、5月16日开始投放CPC，由于竞争的不断加剧，点击均价由原来的8.9，上升至目前的12.2。</t>
  </si>
  <si>
    <t>当月流量</t>
  </si>
  <si>
    <t>咨询明细-当月</t>
  </si>
  <si>
    <t>当月预约</t>
  </si>
  <si>
    <t>上月预约</t>
  </si>
  <si>
    <t>当月口碑</t>
  </si>
  <si>
    <t>上月口碑</t>
  </si>
  <si>
    <t>当月口碑回复</t>
  </si>
  <si>
    <t xml:space="preserve">当月CPC </t>
  </si>
  <si>
    <t>月</t>
  </si>
  <si>
    <t>值</t>
  </si>
  <si>
    <t>年</t>
  </si>
  <si>
    <t>套餐信息</t>
  </si>
  <si>
    <t>计数 / 套餐信息</t>
  </si>
  <si>
    <t>求和 / 成交价</t>
  </si>
  <si>
    <t>日期</t>
  </si>
  <si>
    <t>(全部)</t>
  </si>
  <si>
    <t>日</t>
  </si>
  <si>
    <t>浏览量</t>
  </si>
  <si>
    <t>访客数</t>
  </si>
  <si>
    <t>平均停留时长</t>
  </si>
  <si>
    <t>跳失率</t>
  </si>
  <si>
    <t>计数项:姓名</t>
  </si>
  <si>
    <t>行标签</t>
  </si>
  <si>
    <t>计数项:订单来源</t>
  </si>
  <si>
    <t>计数项:星级</t>
  </si>
  <si>
    <t>求和项:花费</t>
  </si>
  <si>
    <t>求和项:点击</t>
  </si>
  <si>
    <t>平均值项:点击均价</t>
  </si>
  <si>
    <t>求和项:曝光</t>
  </si>
  <si>
    <t>求和项:商户浏览量</t>
  </si>
  <si>
    <t>400未接</t>
  </si>
  <si>
    <t>1星</t>
  </si>
  <si>
    <t>5星</t>
  </si>
  <si>
    <t>400已接</t>
  </si>
  <si>
    <t>4星</t>
  </si>
  <si>
    <t>总计</t>
  </si>
  <si>
    <t>门店预约</t>
  </si>
  <si>
    <t>3星</t>
  </si>
  <si>
    <t>上月流量</t>
  </si>
  <si>
    <t>咨询明细-上月</t>
  </si>
  <si>
    <t>上月口碑回复</t>
  </si>
  <si>
    <t>上月CPC</t>
  </si>
  <si>
    <t>预约</t>
  </si>
  <si>
    <t>当月</t>
  </si>
  <si>
    <t>上月</t>
  </si>
  <si>
    <t>计数项:顾客标签</t>
  </si>
  <si>
    <t>2星</t>
  </si>
  <si>
    <t>顾客标签</t>
  </si>
  <si>
    <t>医师预约</t>
  </si>
  <si>
    <t>项目预约</t>
  </si>
  <si>
    <t>环比</t>
  </si>
  <si>
    <t>当月日期</t>
  </si>
  <si>
    <t>8月</t>
  </si>
  <si>
    <t>上月日期</t>
  </si>
  <si>
    <t>7月</t>
  </si>
  <si>
    <t>当月天数</t>
  </si>
  <si>
    <t>上月天数</t>
  </si>
  <si>
    <t>广告</t>
  </si>
  <si>
    <t>竞对分析</t>
  </si>
  <si>
    <t>5.1-5.15</t>
  </si>
  <si>
    <t>5月</t>
  </si>
  <si>
    <t>6.1-6.15</t>
  </si>
  <si>
    <t>6月</t>
  </si>
  <si>
    <t>7.1-7.15</t>
  </si>
  <si>
    <t>案例</t>
  </si>
  <si>
    <t>星级</t>
  </si>
  <si>
    <t>浏览量/次</t>
  </si>
  <si>
    <t>访客数/人</t>
  </si>
  <si>
    <t>平均停留时长/秒</t>
  </si>
  <si>
    <t>姓名</t>
  </si>
  <si>
    <t>首次沟通时间</t>
  </si>
  <si>
    <t>最后沟通时间</t>
  </si>
  <si>
    <t>所属门店</t>
  </si>
  <si>
    <t>凤凰怡美整形美容医院</t>
  </si>
  <si>
    <t>时间</t>
  </si>
  <si>
    <t>订单来源</t>
  </si>
  <si>
    <t>客户姓名</t>
  </si>
  <si>
    <t>联系方式</t>
  </si>
  <si>
    <t>顾客留言</t>
  </si>
  <si>
    <t>订单状态</t>
  </si>
  <si>
    <t>400用户</t>
  </si>
  <si>
    <t>待跟进</t>
  </si>
  <si>
    <t>新订单</t>
  </si>
  <si>
    <t>已预约</t>
  </si>
  <si>
    <t>咨询用户</t>
  </si>
  <si>
    <t>无意向</t>
  </si>
  <si>
    <t>成交价</t>
  </si>
  <si>
    <t>序列号</t>
  </si>
  <si>
    <t>用户手机号</t>
  </si>
  <si>
    <t>消费时间</t>
  </si>
  <si>
    <t>time</t>
  </si>
  <si>
    <t>售价（元）</t>
  </si>
  <si>
    <t>商家优惠金额（元）</t>
  </si>
  <si>
    <t>结算价（元）</t>
  </si>
  <si>
    <t>分店名</t>
  </si>
  <si>
    <t>验券帐号</t>
  </si>
  <si>
    <t>项目明细</t>
  </si>
  <si>
    <t>预约医师</t>
  </si>
  <si>
    <t>备注</t>
  </si>
  <si>
    <t>Gary</t>
  </si>
  <si>
    <t>线上测试，忽略</t>
  </si>
  <si>
    <t>Gary测试</t>
  </si>
  <si>
    <t>测试</t>
  </si>
  <si>
    <t>赵院长测试；忽略</t>
  </si>
  <si>
    <t>胡磊 测试</t>
  </si>
  <si>
    <t>开内眼角</t>
  </si>
  <si>
    <t>忽略用于测试</t>
  </si>
  <si>
    <t>忽略，用于测试</t>
  </si>
  <si>
    <t>鼻综合，打造精雕小翘鼻</t>
  </si>
  <si>
    <t>首次心动价</t>
  </si>
  <si>
    <t>打广告的</t>
  </si>
  <si>
    <t>招聘</t>
  </si>
  <si>
    <t>TIME</t>
  </si>
  <si>
    <t>城市</t>
  </si>
  <si>
    <t>评价门店</t>
  </si>
  <si>
    <t>用户昵称</t>
  </si>
  <si>
    <t>评分</t>
  </si>
  <si>
    <t>评价内容</t>
  </si>
  <si>
    <t>是否消费评价</t>
  </si>
  <si>
    <t>门店名称</t>
  </si>
  <si>
    <t>推广名称</t>
  </si>
  <si>
    <t>预约量</t>
  </si>
  <si>
    <t>团购订单量</t>
  </si>
  <si>
    <t>意向客流</t>
  </si>
  <si>
    <t>团购点击</t>
  </si>
  <si>
    <t>订单量</t>
  </si>
  <si>
    <t>2018/05/16</t>
  </si>
  <si>
    <t>门店广告20171201114849</t>
  </si>
  <si>
    <t>2018/05/17</t>
  </si>
  <si>
    <t>2018/05/18</t>
  </si>
  <si>
    <t>2018/05/19</t>
  </si>
  <si>
    <t>2018/05/20</t>
  </si>
  <si>
    <t>2018/05/21</t>
  </si>
  <si>
    <t>2018/05/22</t>
  </si>
  <si>
    <t>2018/05/23</t>
  </si>
  <si>
    <t>9-13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</si>
  <si>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</si>
  <si>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</si>
  <si>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</si>
  <si>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</si>
  <si>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</si>
  <si>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</si>
  <si>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</si>
  <si>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</si>
  <si>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</si>
  <si>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</si>
  <si>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</si>
  <si>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</si>
  <si>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</si>
  <si>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</si>
  <si>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</si>
  <si>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</si>
  <si>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</si>
  <si>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</si>
  <si>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</si>
  <si>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</si>
  <si>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</si>
  <si>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</si>
  <si>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</si>
  <si>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12-18</t>
  </si>
  <si>
    <t>17-24</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</si>
  <si>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</si>
  <si>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</si>
  <si>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</si>
  <si>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</si>
  <si>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</si>
  <si>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</si>
  <si>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</si>
  <si>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</si>
  <si>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</si>
  <si>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</si>
  <si>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</si>
  <si>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</si>
  <si>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</si>
  <si>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</si>
  <si>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</si>
  <si>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</si>
  <si>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</si>
  <si>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</si>
  <si>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</si>
  <si>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</si>
  <si>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</si>
  <si>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</si>
  <si>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</si>
  <si>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</si>
  <si>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</si>
  <si>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</si>
  <si>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</si>
  <si>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</si>
  <si>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</si>
  <si>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</si>
  <si>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</si>
  <si>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</si>
  <si>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</si>
  <si>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</si>
  <si>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</si>
  <si>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</si>
  <si>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</si>
  <si>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</si>
  <si>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</si>
  <si>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</si>
  <si>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</si>
  <si>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</si>
  <si>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</si>
  <si>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</si>
  <si>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</si>
  <si>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</si>
  <si>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</si>
  <si>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</si>
  <si>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</si>
  <si>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</si>
  <si>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</si>
  <si>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</si>
  <si>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</si>
  <si>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</si>
  <si>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</si>
  <si>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</si>
  <si>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</si>
  <si>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</si>
  <si>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</si>
  <si>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9~24 全天投放</t>
  </si>
  <si>
    <t>9~24 关键词</t>
  </si>
  <si>
    <t>2018/08/25</t>
  </si>
  <si>
    <t>2018/08/26</t>
  </si>
  <si>
    <t>2018/08/27</t>
  </si>
  <si>
    <t>2018/08/28</t>
  </si>
  <si>
    <t>2018/08/29</t>
  </si>
  <si>
    <t>2018/08/30</t>
  </si>
  <si>
    <t>2018/08/31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</si>
</sst>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0.0%"/>
    <numFmt numFmtId="178" formatCode="0.0"/>
  </numFmts>
  <fonts count="40">
    <font>
      <sz val="11"/>
      <color theme="1"/>
      <name val="宋体"/>
      <charset val="134"/>
      <scheme val="minor"/>
    </font>
    <font>
      <sz val="11"/>
      <color theme="1"/>
      <name val="微软雅黑"/>
      <family val="2"/>
      <charset val="134"/>
    </font>
    <font>
      <sz val="11"/>
      <color theme="1"/>
      <name val="微软雅黑"/>
      <family val="3"/>
      <charset val="134"/>
    </font>
    <font>
      <sz val="11"/>
      <color theme="1"/>
      <name val="宋体"/>
      <family val="3"/>
      <charset val="134"/>
      <scheme val="minor"/>
    </font>
    <font>
      <b/>
      <i/>
      <sz val="11"/>
      <name val="微软雅黑"/>
      <family val="3"/>
      <charset val="134"/>
    </font>
    <font>
      <b/>
      <i/>
      <sz val="18"/>
      <name val="微软雅黑"/>
      <family val="3"/>
      <charset val="134"/>
    </font>
    <font>
      <b/>
      <sz val="20"/>
      <name val="微软雅黑"/>
      <family val="3"/>
      <charset val="134"/>
    </font>
    <font>
      <b/>
      <sz val="18"/>
      <name val="微软雅黑"/>
      <family val="3"/>
      <charset val="134"/>
    </font>
    <font>
      <sz val="9"/>
      <name val="宋体"/>
      <family val="3"/>
      <charset val="134"/>
      <scheme val="minor"/>
    </font>
    <font>
      <sz val="11"/>
      <color theme="1"/>
      <name val="微软雅黑"/>
      <family val="2"/>
      <charset val="134"/>
    </font>
    <font>
      <sz val="10"/>
      <name val="微软雅黑"/>
      <family val="2"/>
      <charset val="134"/>
    </font>
    <font>
      <sz val="12"/>
      <color rgb="FF000000"/>
      <name val="微软雅黑"/>
      <family val="2"/>
      <charset val="134"/>
    </font>
    <font>
      <u/>
      <sz val="11"/>
      <color theme="11"/>
      <name val="宋体"/>
      <family val="3"/>
      <charset val="134"/>
      <scheme val="minor"/>
    </font>
    <font>
      <sz val="12"/>
      <color theme="1"/>
      <name val="微软雅黑"/>
      <family val="2"/>
      <charset val="134"/>
    </font>
    <font>
      <sz val="10"/>
      <color theme="1"/>
      <name val="微软雅黑"/>
      <family val="2"/>
      <charset val="134"/>
    </font>
    <font>
      <sz val="11"/>
      <color rgb="FF000000"/>
      <name val="微软雅黑"/>
      <family val="2"/>
      <charset val="134"/>
    </font>
    <font>
      <b/>
      <sz val="10"/>
      <name val="微软雅黑"/>
      <family val="2"/>
      <charset val="134"/>
    </font>
    <font>
      <sz val="10"/>
      <color theme="1"/>
      <name val="宋体"/>
      <family val="3"/>
      <charset val="134"/>
      <scheme val="minor"/>
    </font>
    <font>
      <sz val="11"/>
      <color theme="1"/>
      <name val="宋体"/>
      <family val="3"/>
      <charset val="134"/>
      <scheme val="minor"/>
    </font>
    <font>
      <sz val="11"/>
      <name val="微软雅黑"/>
      <family val="2"/>
      <charset val="134"/>
    </font>
    <font>
      <sz val="12"/>
      <name val="微软雅黑"/>
      <family val="2"/>
      <charset val="134"/>
    </font>
    <font>
      <sz val="12"/>
      <color rgb="FF151515"/>
      <name val="微软雅黑"/>
      <family val="2"/>
      <charset val="134"/>
    </font>
    <font>
      <sz val="11"/>
      <color rgb="FFFF0000"/>
      <name val="微软雅黑"/>
      <family val="2"/>
      <charset val="134"/>
    </font>
    <font>
      <sz val="11"/>
      <color rgb="FF17B92A"/>
      <name val="微软雅黑"/>
      <family val="2"/>
      <charset val="134"/>
    </font>
    <font>
      <b/>
      <sz val="12"/>
      <color rgb="FF000000"/>
      <name val="微软雅黑"/>
      <family val="2"/>
      <charset val="134"/>
    </font>
    <font>
      <b/>
      <sz val="11"/>
      <name val="微软雅黑"/>
      <family val="2"/>
      <charset val="134"/>
    </font>
    <font>
      <b/>
      <sz val="11"/>
      <color rgb="FF000000"/>
      <name val="微软雅黑"/>
      <family val="2"/>
      <charset val="134"/>
    </font>
    <font>
      <b/>
      <sz val="12"/>
      <color theme="1"/>
      <name val="微软雅黑"/>
      <family val="2"/>
      <charset val="134"/>
    </font>
    <font>
      <b/>
      <sz val="14"/>
      <color theme="1"/>
      <name val="微软雅黑"/>
      <family val="2"/>
      <charset val="134"/>
    </font>
    <font>
      <b/>
      <sz val="11"/>
      <color theme="1"/>
      <name val="Segoe UI"/>
      <family val="2"/>
    </font>
    <font>
      <sz val="11"/>
      <color rgb="FF151515"/>
      <name val="微软雅黑"/>
      <family val="2"/>
      <charset val="134"/>
    </font>
    <font>
      <sz val="11"/>
      <color theme="1"/>
      <name val="微软雅黑"/>
      <family val="2"/>
    </font>
    <font>
      <b/>
      <sz val="9"/>
      <color theme="1"/>
      <name val="微软雅黑"/>
      <family val="2"/>
      <charset val="134"/>
    </font>
    <font>
      <b/>
      <sz val="11"/>
      <color rgb="FFFF0000"/>
      <name val="微软雅黑"/>
      <family val="2"/>
      <charset val="134"/>
    </font>
    <font>
      <b/>
      <sz val="10"/>
      <color theme="1"/>
      <name val="微软雅黑"/>
      <family val="2"/>
      <charset val="134"/>
    </font>
    <font>
      <sz val="12"/>
      <color theme="1"/>
      <name val="PingFangSC-Regular"/>
      <family val="1"/>
    </font>
    <font>
      <b/>
      <sz val="11"/>
      <color theme="1"/>
      <name val="微软雅黑"/>
      <family val="2"/>
      <charset val="134"/>
    </font>
    <font>
      <sz val="12"/>
      <color rgb="FFFFFFFF"/>
      <name val="PingFangSC-Regular"/>
      <family val="1"/>
    </font>
    <font>
      <sz val="12"/>
      <color rgb="FF606266"/>
      <name val="PingFangSC-Regular"/>
      <family val="1"/>
    </font>
    <font>
      <sz val="13"/>
      <color rgb="FF606266"/>
      <name val="-webkit-standard"/>
    </font>
  </fonts>
  <fills count="14">
    <fill>
      <patternFill patternType="none"/>
    </fill>
    <fill>
      <patternFill patternType="gray125"/>
    </fill>
    <fill>
      <patternFill patternType="solid">
        <fgColor theme="9" tint="0.79998168889431442"/>
        <bgColor indexed="64"/>
      </patternFill>
    </fill>
    <fill>
      <patternFill patternType="solid">
        <fgColor rgb="FFFFFFFF"/>
        <bgColor indexed="64"/>
      </patternFill>
    </fill>
    <fill>
      <patternFill patternType="solid">
        <fgColor rgb="FFF79646"/>
        <bgColor indexed="64"/>
      </patternFill>
    </fill>
    <fill>
      <patternFill patternType="solid">
        <fgColor rgb="FFFFFF00"/>
        <bgColor indexed="64"/>
      </patternFill>
    </fill>
    <fill>
      <patternFill patternType="solid">
        <fgColor rgb="FFED7D3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5F5F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top/>
      <bottom style="medium">
        <color rgb="FFEEEEEE"/>
      </bottom>
      <diagonal/>
    </border>
    <border>
      <left style="medium">
        <color rgb="FF000000"/>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thin">
        <color auto="1"/>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auto="1"/>
      </left>
      <right/>
      <top style="medium">
        <color indexed="64"/>
      </top>
      <bottom/>
      <diagonal/>
    </border>
    <border>
      <left style="thin">
        <color auto="1"/>
      </left>
      <right/>
      <top style="thin">
        <color auto="1"/>
      </top>
      <bottom style="medium">
        <color indexed="64"/>
      </bottom>
      <diagonal/>
    </border>
    <border>
      <left style="thin">
        <color rgb="FF000000"/>
      </left>
      <right style="medium">
        <color indexed="64"/>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indexed="64"/>
      </left>
      <right style="medium">
        <color indexed="64"/>
      </right>
      <top style="medium">
        <color indexed="64"/>
      </top>
      <bottom/>
      <diagonal/>
    </border>
  </borders>
  <cellStyleXfs count="10">
    <xf numFmtId="0" fontId="0" fillId="0" borderId="0">
      <alignment vertical="center"/>
    </xf>
    <xf numFmtId="0" fontId="4" fillId="0" borderId="0">
      <alignment vertical="center"/>
    </xf>
    <xf numFmtId="0" fontId="18" fillId="0" borderId="0">
      <alignment vertical="center"/>
    </xf>
    <xf numFmtId="0" fontId="5" fillId="0" borderId="0">
      <alignment vertical="center"/>
    </xf>
    <xf numFmtId="0" fontId="2" fillId="0" borderId="0">
      <alignment vertical="center" wrapText="1"/>
    </xf>
    <xf numFmtId="0" fontId="6" fillId="0" borderId="0">
      <alignment vertical="center"/>
    </xf>
    <xf numFmtId="0" fontId="7" fillId="0" borderId="0">
      <alignment vertical="center"/>
    </xf>
    <xf numFmtId="0" fontId="12" fillId="0" borderId="0">
      <alignment vertical="center"/>
    </xf>
    <xf numFmtId="0" fontId="12" fillId="0" borderId="0">
      <alignment vertical="center"/>
    </xf>
    <xf numFmtId="0" fontId="12" fillId="0" borderId="0">
      <alignment vertical="center"/>
    </xf>
  </cellStyleXfs>
  <cellXfs count="199">
    <xf numFmtId="0" fontId="0" fillId="0" borderId="0" xfId="0" applyAlignment="1">
      <alignment vertical="center"/>
    </xf>
    <xf numFmtId="0" fontId="0" fillId="0" borderId="0" xfId="0" applyAlignment="1">
      <alignment horizontal="left" vertical="center"/>
    </xf>
    <xf numFmtId="0" fontId="14" fillId="0" borderId="0" xfId="0" applyFont="1" applyAlignment="1">
      <alignment vertical="center"/>
    </xf>
    <xf numFmtId="0" fontId="0" fillId="0" borderId="0" xfId="0" applyAlignment="1">
      <alignment horizontal="center"/>
    </xf>
    <xf numFmtId="0" fontId="3" fillId="0" borderId="0" xfId="0" applyFont="1" applyAlignment="1">
      <alignment horizontal="center"/>
    </xf>
    <xf numFmtId="0" fontId="14" fillId="2" borderId="1" xfId="0" applyFont="1" applyFill="1" applyBorder="1" applyAlignment="1">
      <alignment horizontal="left" vertical="center"/>
    </xf>
    <xf numFmtId="14" fontId="16" fillId="2" borderId="1" xfId="0" applyNumberFormat="1" applyFont="1" applyFill="1" applyBorder="1" applyAlignment="1">
      <alignment horizontal="center" vertical="center"/>
    </xf>
    <xf numFmtId="0" fontId="14" fillId="0" borderId="1" xfId="0" applyFont="1" applyBorder="1" applyAlignment="1">
      <alignment horizontal="center" vertical="center"/>
    </xf>
    <xf numFmtId="14" fontId="17" fillId="0" borderId="0" xfId="0" applyNumberFormat="1" applyFont="1" applyAlignment="1">
      <alignment vertical="center"/>
    </xf>
    <xf numFmtId="0" fontId="17" fillId="0" borderId="0" xfId="0" applyFont="1" applyAlignment="1">
      <alignment horizontal="left" vertical="center"/>
    </xf>
    <xf numFmtId="0" fontId="15" fillId="0" borderId="3" xfId="0" applyFont="1" applyBorder="1" applyAlignment="1">
      <alignment horizontal="center" vertical="center" wrapText="1" readingOrder="1"/>
    </xf>
    <xf numFmtId="0" fontId="19" fillId="0" borderId="3" xfId="0" applyFont="1" applyBorder="1" applyAlignment="1">
      <alignment horizontal="center" vertical="center" wrapText="1"/>
    </xf>
    <xf numFmtId="0" fontId="9" fillId="0" borderId="0" xfId="0" applyFont="1" applyAlignment="1">
      <alignment vertical="center"/>
    </xf>
    <xf numFmtId="0" fontId="15" fillId="6" borderId="3" xfId="0" applyFont="1" applyFill="1" applyBorder="1" applyAlignment="1">
      <alignment horizontal="center" vertical="center" wrapText="1" readingOrder="1"/>
    </xf>
    <xf numFmtId="0" fontId="15" fillId="0" borderId="3" xfId="0" applyFont="1" applyBorder="1" applyAlignment="1">
      <alignment horizontal="left" vertical="center" wrapText="1" readingOrder="1"/>
    </xf>
    <xf numFmtId="0" fontId="13" fillId="0" borderId="0" xfId="0" applyFont="1" applyAlignment="1">
      <alignment vertical="center"/>
    </xf>
    <xf numFmtId="9" fontId="20" fillId="0" borderId="2" xfId="0" applyNumberFormat="1" applyFont="1" applyBorder="1" applyAlignment="1">
      <alignment horizontal="center" vertical="center" wrapText="1"/>
    </xf>
    <xf numFmtId="0" fontId="11" fillId="4" borderId="12" xfId="0" applyFont="1" applyFill="1" applyBorder="1" applyAlignment="1">
      <alignment horizontal="center" vertical="center" wrapText="1" readingOrder="1"/>
    </xf>
    <xf numFmtId="0" fontId="11" fillId="4" borderId="8" xfId="0" applyFont="1" applyFill="1" applyBorder="1" applyAlignment="1">
      <alignment horizontal="center" vertical="center" wrapText="1" readingOrder="1"/>
    </xf>
    <xf numFmtId="0" fontId="11" fillId="4" borderId="3" xfId="0" applyFont="1" applyFill="1" applyBorder="1" applyAlignment="1">
      <alignment horizontal="center" vertical="center" wrapText="1" readingOrder="1"/>
    </xf>
    <xf numFmtId="2" fontId="20" fillId="0" borderId="9" xfId="0" applyNumberFormat="1" applyFont="1" applyBorder="1" applyAlignment="1">
      <alignment horizontal="center" vertical="center" wrapText="1"/>
    </xf>
    <xf numFmtId="0" fontId="9" fillId="0" borderId="0" xfId="0" applyFont="1" applyAlignment="1">
      <alignment horizontal="center"/>
    </xf>
    <xf numFmtId="0" fontId="11" fillId="7" borderId="3" xfId="0" applyFont="1" applyFill="1" applyBorder="1" applyAlignment="1">
      <alignment horizontal="center" vertical="center" wrapText="1" readingOrder="1"/>
    </xf>
    <xf numFmtId="0" fontId="19" fillId="7" borderId="3" xfId="0" applyFont="1" applyFill="1" applyBorder="1" applyAlignment="1">
      <alignment horizontal="center" vertical="center" wrapText="1"/>
    </xf>
    <xf numFmtId="14" fontId="14" fillId="0" borderId="0" xfId="0" applyNumberFormat="1" applyFont="1" applyAlignment="1">
      <alignment vertical="center"/>
    </xf>
    <xf numFmtId="0" fontId="22" fillId="0" borderId="3" xfId="0" applyFont="1" applyBorder="1" applyAlignment="1">
      <alignment horizontal="center" vertical="center" wrapText="1" readingOrder="1"/>
    </xf>
    <xf numFmtId="0" fontId="23" fillId="0" borderId="3" xfId="0" applyFont="1" applyBorder="1" applyAlignment="1">
      <alignment horizontal="center" vertical="center" wrapText="1" readingOrder="1"/>
    </xf>
    <xf numFmtId="9" fontId="25" fillId="0" borderId="3" xfId="0" applyNumberFormat="1" applyFont="1" applyBorder="1" applyAlignment="1">
      <alignment horizontal="center" vertical="center" wrapText="1"/>
    </xf>
    <xf numFmtId="0" fontId="25" fillId="0" borderId="3" xfId="0" applyFont="1" applyBorder="1" applyAlignment="1">
      <alignment horizontal="center" vertical="center" wrapText="1"/>
    </xf>
    <xf numFmtId="0" fontId="26" fillId="0" borderId="3" xfId="0" applyFont="1" applyBorder="1" applyAlignment="1">
      <alignment horizontal="center" vertical="center" wrapText="1" readingOrder="1"/>
    </xf>
    <xf numFmtId="9" fontId="20" fillId="7" borderId="3" xfId="0" applyNumberFormat="1" applyFont="1" applyFill="1" applyBorder="1" applyAlignment="1">
      <alignment horizontal="center" vertical="center" wrapText="1"/>
    </xf>
    <xf numFmtId="0" fontId="21" fillId="8" borderId="2" xfId="0" applyFont="1" applyFill="1" applyBorder="1" applyAlignment="1">
      <alignment horizontal="center" vertical="center" wrapText="1" readingOrder="1"/>
    </xf>
    <xf numFmtId="0" fontId="27" fillId="0" borderId="0" xfId="0" applyFont="1" applyAlignment="1">
      <alignment vertical="center"/>
    </xf>
    <xf numFmtId="0" fontId="28" fillId="0" borderId="0" xfId="0" applyFont="1" applyAlignment="1">
      <alignment vertical="center"/>
    </xf>
    <xf numFmtId="0" fontId="29" fillId="9" borderId="13" xfId="0" applyFont="1" applyFill="1" applyBorder="1" applyAlignment="1">
      <alignment horizontal="center" vertical="center" wrapText="1"/>
    </xf>
    <xf numFmtId="0" fontId="21" fillId="8" borderId="10" xfId="0" applyFont="1" applyFill="1" applyBorder="1" applyAlignment="1">
      <alignment horizontal="center" vertical="center" wrapText="1" readingOrder="1"/>
    </xf>
    <xf numFmtId="0" fontId="20" fillId="0" borderId="1" xfId="0" applyFont="1" applyBorder="1" applyAlignment="1">
      <alignment horizontal="center" vertical="center" wrapText="1"/>
    </xf>
    <xf numFmtId="9" fontId="20" fillId="0" borderId="1" xfId="0" applyNumberFormat="1" applyFont="1" applyBorder="1" applyAlignment="1">
      <alignment horizontal="center" vertical="center" wrapText="1"/>
    </xf>
    <xf numFmtId="0" fontId="20" fillId="0" borderId="0" xfId="0" applyFont="1" applyAlignment="1">
      <alignment horizontal="center" vertical="center" wrapText="1"/>
    </xf>
    <xf numFmtId="0" fontId="20" fillId="0" borderId="1" xfId="0" applyFont="1" applyBorder="1" applyAlignment="1">
      <alignment horizontal="right" vertical="center" wrapText="1"/>
    </xf>
    <xf numFmtId="0" fontId="20" fillId="0" borderId="0" xfId="0" applyFont="1" applyAlignment="1">
      <alignment vertical="center" wrapText="1"/>
    </xf>
    <xf numFmtId="0" fontId="1" fillId="0" borderId="0" xfId="0" applyFont="1" applyAlignment="1">
      <alignment vertical="center"/>
    </xf>
    <xf numFmtId="0" fontId="1" fillId="0" borderId="0" xfId="0" pivotButton="1" applyFont="1" applyAlignment="1">
      <alignment vertical="center"/>
    </xf>
    <xf numFmtId="0" fontId="1" fillId="5" borderId="0" xfId="0" applyFont="1" applyFill="1" applyAlignment="1">
      <alignment vertical="center"/>
    </xf>
    <xf numFmtId="1" fontId="19" fillId="0" borderId="1" xfId="0" applyNumberFormat="1" applyFont="1" applyBorder="1" applyAlignment="1">
      <alignment horizontal="center" vertical="center" wrapText="1"/>
    </xf>
    <xf numFmtId="0" fontId="10" fillId="3" borderId="1" xfId="0" applyFont="1" applyFill="1" applyBorder="1" applyAlignment="1">
      <alignment horizontal="center" vertical="center" wrapText="1"/>
    </xf>
    <xf numFmtId="0" fontId="1" fillId="5" borderId="1" xfId="0" applyFont="1" applyFill="1" applyBorder="1" applyAlignment="1">
      <alignment vertical="center"/>
    </xf>
    <xf numFmtId="0" fontId="1" fillId="0" borderId="0" xfId="0" applyFont="1" applyAlignment="1">
      <alignment horizontal="center"/>
    </xf>
    <xf numFmtId="14" fontId="0" fillId="0" borderId="0" xfId="0" applyNumberFormat="1" applyAlignment="1">
      <alignment vertical="center"/>
    </xf>
    <xf numFmtId="21" fontId="0" fillId="0" borderId="0" xfId="0" applyNumberFormat="1" applyAlignment="1">
      <alignment vertical="center"/>
    </xf>
    <xf numFmtId="14" fontId="1" fillId="0" borderId="1" xfId="0" applyNumberFormat="1" applyFont="1" applyBorder="1" applyAlignment="1">
      <alignment horizontal="left" vertical="center"/>
    </xf>
    <xf numFmtId="21" fontId="1" fillId="0" borderId="1" xfId="0" applyNumberFormat="1" applyFont="1" applyBorder="1" applyAlignment="1">
      <alignment horizontal="left" vertical="center"/>
    </xf>
    <xf numFmtId="0" fontId="1" fillId="0" borderId="1" xfId="0" applyFont="1" applyBorder="1" applyAlignment="1">
      <alignment horizontal="left" vertical="center"/>
    </xf>
    <xf numFmtId="0" fontId="22" fillId="0" borderId="1" xfId="0" applyFont="1" applyBorder="1" applyAlignment="1">
      <alignment horizontal="center" vertical="center" wrapText="1"/>
    </xf>
    <xf numFmtId="0" fontId="1" fillId="0" borderId="1" xfId="0" applyFont="1" applyBorder="1" applyAlignment="1">
      <alignment horizontal="center" vertical="center"/>
    </xf>
    <xf numFmtId="0" fontId="25" fillId="0" borderId="7" xfId="0" applyFont="1" applyBorder="1" applyAlignment="1">
      <alignment horizontal="center" vertical="center" wrapText="1"/>
    </xf>
    <xf numFmtId="9" fontId="25" fillId="0" borderId="7" xfId="0" applyNumberFormat="1" applyFont="1" applyBorder="1" applyAlignment="1">
      <alignment horizontal="center" vertical="center" wrapText="1"/>
    </xf>
    <xf numFmtId="0" fontId="24" fillId="6" borderId="15" xfId="0" applyFont="1" applyFill="1" applyBorder="1" applyAlignment="1">
      <alignment horizontal="center" vertical="center" wrapText="1" readingOrder="1"/>
    </xf>
    <xf numFmtId="0" fontId="26" fillId="0" borderId="7" xfId="0" applyFont="1" applyBorder="1" applyAlignment="1">
      <alignment horizontal="center" vertical="center" wrapText="1" readingOrder="1"/>
    </xf>
    <xf numFmtId="9" fontId="20" fillId="5" borderId="2" xfId="0" applyNumberFormat="1" applyFont="1" applyFill="1" applyBorder="1" applyAlignment="1">
      <alignment horizontal="center" vertical="center" wrapText="1"/>
    </xf>
    <xf numFmtId="0" fontId="20" fillId="0" borderId="19" xfId="0" applyFont="1" applyBorder="1" applyAlignment="1">
      <alignment horizontal="right" vertical="center" wrapText="1"/>
    </xf>
    <xf numFmtId="0" fontId="20" fillId="0" borderId="20" xfId="0" applyFont="1" applyBorder="1" applyAlignment="1">
      <alignment horizontal="center" vertical="center" wrapText="1"/>
    </xf>
    <xf numFmtId="1" fontId="20" fillId="0" borderId="20" xfId="0" applyNumberFormat="1" applyFont="1" applyBorder="1" applyAlignment="1">
      <alignment horizontal="center" vertical="center" wrapText="1"/>
    </xf>
    <xf numFmtId="9" fontId="20" fillId="0" borderId="20" xfId="0" applyNumberFormat="1" applyFont="1" applyBorder="1" applyAlignment="1">
      <alignment horizontal="center" vertical="center" wrapText="1"/>
    </xf>
    <xf numFmtId="0" fontId="21" fillId="8" borderId="18" xfId="0" applyFont="1" applyFill="1" applyBorder="1" applyAlignment="1">
      <alignment horizontal="center" vertical="center" wrapText="1" readingOrder="1"/>
    </xf>
    <xf numFmtId="0" fontId="20" fillId="0" borderId="24" xfId="0" applyFont="1" applyBorder="1" applyAlignment="1">
      <alignment horizontal="right" vertical="center" wrapText="1"/>
    </xf>
    <xf numFmtId="0" fontId="20" fillId="0" borderId="25" xfId="0" applyFont="1" applyBorder="1" applyAlignment="1">
      <alignment horizontal="center" vertical="center" wrapText="1"/>
    </xf>
    <xf numFmtId="9" fontId="20" fillId="0" borderId="26" xfId="0" applyNumberFormat="1" applyFont="1" applyBorder="1" applyAlignment="1">
      <alignment horizontal="center" vertical="center" wrapText="1"/>
    </xf>
    <xf numFmtId="0" fontId="30" fillId="8" borderId="1" xfId="0" applyFont="1" applyFill="1" applyBorder="1" applyAlignment="1">
      <alignment horizontal="center" vertical="center" wrapText="1" readingOrder="1"/>
    </xf>
    <xf numFmtId="0" fontId="1" fillId="10" borderId="0" xfId="0" applyFont="1" applyFill="1" applyAlignment="1">
      <alignment horizontal="left" vertical="center"/>
    </xf>
    <xf numFmtId="0" fontId="31" fillId="0" borderId="0" xfId="0" pivotButton="1" applyFont="1" applyAlignment="1">
      <alignment vertical="center"/>
    </xf>
    <xf numFmtId="0" fontId="31" fillId="0" borderId="0" xfId="0" applyFont="1" applyAlignment="1">
      <alignment vertical="center"/>
    </xf>
    <xf numFmtId="0" fontId="31" fillId="0" borderId="0" xfId="0" applyFont="1" applyAlignment="1">
      <alignment horizontal="left" vertical="center"/>
    </xf>
    <xf numFmtId="0" fontId="1" fillId="11" borderId="0" xfId="0" applyFont="1" applyFill="1" applyAlignment="1">
      <alignment horizontal="left" vertical="center"/>
    </xf>
    <xf numFmtId="0" fontId="1" fillId="12" borderId="0" xfId="0" applyFont="1" applyFill="1" applyAlignment="1">
      <alignment horizontal="left" vertical="center"/>
    </xf>
    <xf numFmtId="0" fontId="1" fillId="7" borderId="0" xfId="0" applyFont="1" applyFill="1" applyAlignment="1">
      <alignment horizontal="left" vertical="center"/>
    </xf>
    <xf numFmtId="0" fontId="15" fillId="7" borderId="0" xfId="0" applyFont="1" applyFill="1" applyAlignment="1">
      <alignment horizontal="left" vertical="center" wrapText="1" readingOrder="1"/>
    </xf>
    <xf numFmtId="0" fontId="19" fillId="0" borderId="0" xfId="0" applyFont="1" applyAlignment="1">
      <alignment horizontal="left" vertical="center" wrapText="1"/>
    </xf>
    <xf numFmtId="0" fontId="1" fillId="0" borderId="0" xfId="0" applyFont="1" applyAlignment="1">
      <alignment horizontal="left" vertical="center"/>
    </xf>
    <xf numFmtId="0" fontId="22" fillId="0" borderId="1" xfId="0" applyFont="1" applyBorder="1" applyAlignment="1">
      <alignment horizontal="center" vertical="center" wrapText="1"/>
    </xf>
    <xf numFmtId="0" fontId="32" fillId="0" borderId="0" xfId="0" applyFont="1" applyAlignment="1">
      <alignment vertical="center"/>
    </xf>
    <xf numFmtId="14" fontId="14"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20" fontId="14" fillId="0" borderId="1" xfId="0" applyNumberFormat="1" applyFont="1" applyBorder="1" applyAlignment="1">
      <alignment horizontal="center" vertical="center"/>
    </xf>
    <xf numFmtId="0" fontId="20" fillId="0" borderId="28" xfId="0" applyFont="1" applyBorder="1" applyAlignment="1">
      <alignment horizontal="center" vertical="center" wrapText="1"/>
    </xf>
    <xf numFmtId="0" fontId="21" fillId="8" borderId="29" xfId="0" applyFont="1" applyFill="1" applyBorder="1" applyAlignment="1">
      <alignment horizontal="center" vertical="center" wrapText="1" readingOrder="1"/>
    </xf>
    <xf numFmtId="9" fontId="20" fillId="0" borderId="15" xfId="0" applyNumberFormat="1" applyFont="1" applyBorder="1" applyAlignment="1">
      <alignment horizontal="center" vertical="center" wrapText="1"/>
    </xf>
    <xf numFmtId="0" fontId="22" fillId="0" borderId="3" xfId="0" applyFont="1" applyBorder="1" applyAlignment="1">
      <alignment horizontal="center" vertical="center" wrapText="1"/>
    </xf>
    <xf numFmtId="9" fontId="33" fillId="0" borderId="7" xfId="0" applyNumberFormat="1" applyFont="1" applyBorder="1" applyAlignment="1">
      <alignment horizontal="center" vertical="center" wrapText="1"/>
    </xf>
    <xf numFmtId="14" fontId="1" fillId="0" borderId="1" xfId="0" applyNumberFormat="1" applyFont="1" applyBorder="1" applyAlignment="1">
      <alignment horizontal="center"/>
    </xf>
    <xf numFmtId="0" fontId="14" fillId="0" borderId="1" xfId="0" applyFont="1" applyBorder="1" applyAlignment="1">
      <alignment vertical="center"/>
    </xf>
    <xf numFmtId="20" fontId="1" fillId="0" borderId="1" xfId="0" applyNumberFormat="1" applyFont="1" applyBorder="1" applyAlignment="1">
      <alignment horizontal="left" vertical="center"/>
    </xf>
    <xf numFmtId="0" fontId="1" fillId="7" borderId="0" xfId="0" applyFont="1" applyFill="1" applyAlignment="1">
      <alignment vertical="center"/>
    </xf>
    <xf numFmtId="0" fontId="3" fillId="0" borderId="0" xfId="0" applyFont="1" applyAlignment="1">
      <alignment vertical="center"/>
    </xf>
    <xf numFmtId="0" fontId="16" fillId="0" borderId="0" xfId="0" applyFont="1" applyAlignment="1">
      <alignment horizontal="left" vertical="center" wrapText="1"/>
    </xf>
    <xf numFmtId="14" fontId="1" fillId="0" borderId="0" xfId="0" applyNumberFormat="1" applyFont="1" applyAlignment="1">
      <alignment horizontal="left"/>
    </xf>
    <xf numFmtId="21" fontId="1" fillId="0" borderId="0" xfId="0" applyNumberFormat="1" applyFont="1" applyAlignment="1">
      <alignment horizontal="left"/>
    </xf>
    <xf numFmtId="0" fontId="1" fillId="0" borderId="0" xfId="0" applyFont="1" applyAlignment="1">
      <alignment horizontal="left"/>
    </xf>
    <xf numFmtId="9" fontId="15" fillId="0" borderId="1" xfId="0" applyNumberFormat="1" applyFont="1" applyBorder="1" applyAlignment="1">
      <alignment horizontal="center" vertical="center" wrapText="1" readingOrder="1"/>
    </xf>
    <xf numFmtId="0" fontId="15" fillId="0" borderId="1" xfId="0" applyFont="1" applyBorder="1" applyAlignment="1">
      <alignment horizontal="center" vertical="center" wrapText="1" readingOrder="1"/>
    </xf>
    <xf numFmtId="9" fontId="19" fillId="0" borderId="1" xfId="0" applyNumberFormat="1" applyFont="1" applyBorder="1" applyAlignment="1">
      <alignment horizontal="center" vertical="center" wrapText="1"/>
    </xf>
    <xf numFmtId="9" fontId="22" fillId="0" borderId="1" xfId="0" applyNumberFormat="1" applyFont="1" applyBorder="1" applyAlignment="1">
      <alignment horizontal="center" vertical="center" wrapText="1" readingOrder="1"/>
    </xf>
    <xf numFmtId="0" fontId="22" fillId="0" borderId="1" xfId="0" applyFont="1" applyBorder="1" applyAlignment="1">
      <alignment horizontal="center" vertical="center" wrapText="1" readingOrder="1"/>
    </xf>
    <xf numFmtId="0" fontId="34" fillId="0" borderId="0" xfId="0" applyFont="1" applyAlignment="1">
      <alignment vertical="center"/>
    </xf>
    <xf numFmtId="0" fontId="14" fillId="2" borderId="1" xfId="0" applyFont="1" applyFill="1" applyBorder="1" applyAlignment="1">
      <alignment horizontal="center" vertical="center"/>
    </xf>
    <xf numFmtId="9" fontId="19" fillId="0" borderId="3" xfId="0" applyNumberFormat="1" applyFont="1" applyBorder="1" applyAlignment="1">
      <alignment horizontal="center" vertical="center" wrapText="1"/>
    </xf>
    <xf numFmtId="0" fontId="26" fillId="0" borderId="5" xfId="0" applyFont="1" applyBorder="1" applyAlignment="1">
      <alignment horizontal="center" vertical="center" wrapText="1" readingOrder="1"/>
    </xf>
    <xf numFmtId="0" fontId="25" fillId="0" borderId="5" xfId="0" applyFont="1" applyBorder="1" applyAlignment="1">
      <alignment horizontal="center" vertical="center" wrapText="1"/>
    </xf>
    <xf numFmtId="9" fontId="25" fillId="0" borderId="6" xfId="0" applyNumberFormat="1" applyFont="1" applyBorder="1" applyAlignment="1">
      <alignment horizontal="center" vertical="center" wrapText="1"/>
    </xf>
    <xf numFmtId="0" fontId="19" fillId="0" borderId="5" xfId="0" applyFont="1" applyBorder="1" applyAlignment="1">
      <alignment horizontal="center" vertical="center" wrapText="1"/>
    </xf>
    <xf numFmtId="0" fontId="11" fillId="7" borderId="5" xfId="0" applyFont="1" applyFill="1" applyBorder="1" applyAlignment="1">
      <alignment horizontal="center" vertical="center" wrapText="1" readingOrder="1"/>
    </xf>
    <xf numFmtId="9" fontId="20" fillId="0" borderId="30" xfId="0" applyNumberFormat="1" applyFont="1" applyBorder="1" applyAlignment="1">
      <alignment horizontal="center" vertical="center" wrapText="1"/>
    </xf>
    <xf numFmtId="0" fontId="13" fillId="13" borderId="1" xfId="0" applyFont="1" applyFill="1" applyBorder="1" applyAlignment="1">
      <alignment horizontal="center" vertical="center"/>
    </xf>
    <xf numFmtId="0" fontId="15" fillId="6" borderId="1" xfId="0" applyFont="1" applyFill="1" applyBorder="1" applyAlignment="1">
      <alignment horizontal="center" vertical="center" wrapText="1" readingOrder="1"/>
    </xf>
    <xf numFmtId="0" fontId="20" fillId="7" borderId="1" xfId="0" applyFont="1" applyFill="1" applyBorder="1" applyAlignment="1">
      <alignment horizontal="center" vertical="center" wrapText="1"/>
    </xf>
    <xf numFmtId="9" fontId="20" fillId="7" borderId="1" xfId="0" applyNumberFormat="1" applyFont="1" applyFill="1" applyBorder="1" applyAlignment="1">
      <alignment horizontal="center" vertical="center" wrapText="1"/>
    </xf>
    <xf numFmtId="0" fontId="15" fillId="13" borderId="1" xfId="0" applyFont="1" applyFill="1" applyBorder="1" applyAlignment="1">
      <alignment horizontal="center" vertical="center" wrapText="1" readingOrder="1"/>
    </xf>
    <xf numFmtId="0" fontId="20" fillId="13" borderId="1" xfId="0" applyFont="1" applyFill="1" applyBorder="1" applyAlignment="1">
      <alignment horizontal="center" vertical="center" wrapText="1"/>
    </xf>
    <xf numFmtId="9" fontId="20" fillId="13"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0" fillId="0" borderId="0" xfId="0" applyAlignment="1">
      <alignment vertical="center"/>
    </xf>
    <xf numFmtId="0" fontId="0" fillId="0" borderId="0" xfId="0" pivotButton="1" applyAlignment="1">
      <alignment vertical="center"/>
    </xf>
    <xf numFmtId="0" fontId="16" fillId="2" borderId="31" xfId="0" applyFont="1" applyFill="1" applyBorder="1" applyAlignment="1">
      <alignment horizontal="left" vertical="center"/>
    </xf>
    <xf numFmtId="0" fontId="14" fillId="3" borderId="1" xfId="0" applyFont="1" applyFill="1" applyBorder="1" applyAlignment="1">
      <alignment horizontal="center" vertical="center" wrapText="1"/>
    </xf>
    <xf numFmtId="0" fontId="35" fillId="0" borderId="1" xfId="0" applyFont="1" applyBorder="1" applyAlignment="1">
      <alignment vertical="center"/>
    </xf>
    <xf numFmtId="0" fontId="34" fillId="2" borderId="1" xfId="0" applyFont="1" applyFill="1" applyBorder="1" applyAlignment="1">
      <alignment horizontal="center" vertical="center"/>
    </xf>
    <xf numFmtId="0" fontId="34" fillId="2" borderId="1" xfId="0" applyFont="1" applyFill="1" applyBorder="1" applyAlignment="1">
      <alignment horizontal="left" vertical="center"/>
    </xf>
    <xf numFmtId="0" fontId="14" fillId="3" borderId="33" xfId="0" applyFont="1" applyFill="1" applyBorder="1" applyAlignment="1">
      <alignment horizontal="center" vertical="center" wrapText="1"/>
    </xf>
    <xf numFmtId="0" fontId="35" fillId="0" borderId="31" xfId="0" applyFont="1" applyBorder="1" applyAlignment="1">
      <alignment vertical="center"/>
    </xf>
    <xf numFmtId="0" fontId="35" fillId="0" borderId="34" xfId="0" applyFont="1" applyBorder="1" applyAlignment="1">
      <alignment vertical="center"/>
    </xf>
    <xf numFmtId="0" fontId="35" fillId="0" borderId="0" xfId="0" applyFont="1" applyAlignment="1">
      <alignment vertical="center"/>
    </xf>
    <xf numFmtId="0" fontId="16" fillId="2" borderId="32" xfId="0" applyFont="1" applyFill="1" applyBorder="1" applyAlignment="1">
      <alignment horizontal="left" vertical="center"/>
    </xf>
    <xf numFmtId="22" fontId="35" fillId="0" borderId="32" xfId="0" applyNumberFormat="1" applyFont="1" applyBorder="1" applyAlignment="1">
      <alignment horizontal="left" vertical="center"/>
    </xf>
    <xf numFmtId="22" fontId="35" fillId="0" borderId="1" xfId="0" applyNumberFormat="1" applyFont="1" applyBorder="1" applyAlignment="1">
      <alignment horizontal="left" vertical="center"/>
    </xf>
    <xf numFmtId="22" fontId="35" fillId="0" borderId="35" xfId="0" applyNumberFormat="1" applyFont="1" applyBorder="1" applyAlignment="1">
      <alignment horizontal="left" vertical="center"/>
    </xf>
    <xf numFmtId="0" fontId="17" fillId="0" borderId="0" xfId="0" applyFont="1" applyAlignment="1">
      <alignment horizontal="center" vertical="center"/>
    </xf>
    <xf numFmtId="0" fontId="35" fillId="0" borderId="1" xfId="0" applyFont="1" applyBorder="1" applyAlignment="1">
      <alignment horizontal="center" vertical="center"/>
    </xf>
    <xf numFmtId="0" fontId="0" fillId="0" borderId="0" xfId="0" applyAlignment="1"/>
    <xf numFmtId="0" fontId="1" fillId="0" borderId="1" xfId="0" applyFont="1" applyBorder="1" applyAlignment="1">
      <alignment horizontal="center"/>
    </xf>
    <xf numFmtId="3" fontId="1" fillId="0" borderId="1" xfId="0" applyNumberFormat="1" applyFont="1" applyBorder="1" applyAlignment="1">
      <alignment horizontal="center"/>
    </xf>
    <xf numFmtId="9" fontId="19" fillId="10" borderId="1" xfId="0" applyNumberFormat="1" applyFont="1" applyFill="1" applyBorder="1" applyAlignment="1">
      <alignment horizontal="center" vertical="center" wrapText="1"/>
    </xf>
    <xf numFmtId="0" fontId="36" fillId="0" borderId="0" xfId="0" applyFont="1" applyAlignment="1">
      <alignment vertical="center"/>
    </xf>
    <xf numFmtId="0" fontId="33" fillId="0" borderId="0" xfId="0" applyFont="1" applyAlignment="1">
      <alignment vertical="center"/>
    </xf>
    <xf numFmtId="0" fontId="24" fillId="6" borderId="36" xfId="0" applyFont="1" applyFill="1" applyBorder="1" applyAlignment="1">
      <alignment horizontal="center" vertical="center" wrapText="1" readingOrder="1"/>
    </xf>
    <xf numFmtId="0" fontId="1" fillId="0" borderId="1" xfId="0" applyFont="1" applyBorder="1" applyAlignment="1">
      <alignment vertical="center"/>
    </xf>
    <xf numFmtId="0" fontId="1" fillId="5" borderId="0" xfId="0" applyFont="1" applyFill="1" applyAlignment="1">
      <alignment horizontal="center" vertical="center"/>
    </xf>
    <xf numFmtId="0" fontId="1" fillId="0" borderId="0" xfId="0" applyFont="1" applyAlignment="1">
      <alignment horizontal="center" vertical="center"/>
    </xf>
    <xf numFmtId="2" fontId="15" fillId="7" borderId="0" xfId="0" applyNumberFormat="1" applyFont="1" applyFill="1" applyAlignment="1">
      <alignment horizontal="left" vertical="center" wrapText="1" readingOrder="1"/>
    </xf>
    <xf numFmtId="2" fontId="1" fillId="11" borderId="0" xfId="0" applyNumberFormat="1" applyFont="1" applyFill="1" applyAlignment="1">
      <alignment horizontal="left" vertical="center"/>
    </xf>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vertical="center"/>
    </xf>
    <xf numFmtId="9" fontId="25" fillId="0" borderId="1" xfId="0" applyNumberFormat="1" applyFont="1" applyBorder="1" applyAlignment="1">
      <alignment horizontal="center" vertical="center" wrapText="1"/>
    </xf>
    <xf numFmtId="0" fontId="24" fillId="4" borderId="1" xfId="0" applyFont="1" applyFill="1" applyBorder="1" applyAlignment="1">
      <alignment horizontal="center" vertical="center" wrapText="1" readingOrder="1"/>
    </xf>
    <xf numFmtId="0" fontId="26" fillId="6" borderId="5" xfId="0" applyFont="1" applyFill="1" applyBorder="1" applyAlignment="1">
      <alignment horizontal="center" vertical="center" wrapText="1" readingOrder="1"/>
    </xf>
    <xf numFmtId="0" fontId="15" fillId="4" borderId="1" xfId="0" applyFont="1" applyFill="1" applyBorder="1" applyAlignment="1">
      <alignment horizontal="center" vertical="center" wrapText="1" readingOrder="1"/>
    </xf>
    <xf numFmtId="0" fontId="11" fillId="6" borderId="1" xfId="0" applyFont="1" applyFill="1" applyBorder="1" applyAlignment="1">
      <alignment horizontal="center" vertical="center" wrapText="1" readingOrder="1"/>
    </xf>
    <xf numFmtId="0" fontId="21" fillId="8" borderId="17" xfId="0" applyFont="1" applyFill="1" applyBorder="1" applyAlignment="1">
      <alignment horizontal="center" vertical="center" wrapText="1" readingOrder="1"/>
    </xf>
    <xf numFmtId="0" fontId="21" fillId="8" borderId="1" xfId="0" applyFont="1" applyFill="1" applyBorder="1" applyAlignment="1">
      <alignment horizontal="center" vertical="center" wrapText="1" readingOrder="1"/>
    </xf>
    <xf numFmtId="176" fontId="19" fillId="0" borderId="1" xfId="0" applyNumberFormat="1" applyFont="1" applyBorder="1" applyAlignment="1">
      <alignment horizontal="center" vertical="center" wrapText="1"/>
    </xf>
    <xf numFmtId="177" fontId="19" fillId="0" borderId="1" xfId="0" applyNumberFormat="1" applyFont="1" applyBorder="1" applyAlignment="1">
      <alignment horizontal="center" vertical="center" wrapText="1"/>
    </xf>
    <xf numFmtId="177" fontId="15" fillId="0" borderId="1" xfId="0" applyNumberFormat="1" applyFont="1" applyBorder="1" applyAlignment="1">
      <alignment horizontal="center" vertical="center" wrapText="1" readingOrder="1"/>
    </xf>
    <xf numFmtId="176" fontId="19" fillId="10" borderId="1" xfId="0" applyNumberFormat="1" applyFont="1" applyFill="1" applyBorder="1" applyAlignment="1">
      <alignment horizontal="center" vertical="center" wrapText="1"/>
    </xf>
    <xf numFmtId="176" fontId="22" fillId="0" borderId="1" xfId="0" applyNumberFormat="1" applyFont="1" applyBorder="1" applyAlignment="1">
      <alignment horizontal="center" vertical="center" wrapText="1"/>
    </xf>
    <xf numFmtId="177" fontId="23" fillId="0" borderId="3" xfId="0" applyNumberFormat="1" applyFont="1" applyBorder="1" applyAlignment="1">
      <alignment horizontal="center" vertical="center" wrapText="1"/>
    </xf>
    <xf numFmtId="176" fontId="19" fillId="7" borderId="3" xfId="0" applyNumberFormat="1" applyFont="1" applyFill="1" applyBorder="1" applyAlignment="1">
      <alignment horizontal="center" vertical="center" wrapText="1"/>
    </xf>
    <xf numFmtId="176" fontId="19" fillId="0" borderId="3" xfId="0" applyNumberFormat="1" applyFont="1" applyBorder="1" applyAlignment="1">
      <alignment horizontal="center" vertical="center" wrapText="1"/>
    </xf>
    <xf numFmtId="178" fontId="20" fillId="0" borderId="20" xfId="0" applyNumberFormat="1" applyFont="1" applyBorder="1" applyAlignment="1">
      <alignment horizontal="center" vertical="center" wrapText="1"/>
    </xf>
    <xf numFmtId="176" fontId="20" fillId="0" borderId="9" xfId="0" applyNumberFormat="1" applyFont="1" applyBorder="1" applyAlignment="1">
      <alignment horizontal="center" vertical="center" wrapText="1"/>
    </xf>
    <xf numFmtId="177" fontId="20" fillId="0" borderId="11" xfId="0" applyNumberFormat="1" applyFont="1" applyBorder="1" applyAlignment="1">
      <alignment horizontal="center" vertical="center" wrapText="1"/>
    </xf>
    <xf numFmtId="176" fontId="20" fillId="13" borderId="9" xfId="0" applyNumberFormat="1" applyFont="1" applyFill="1" applyBorder="1" applyAlignment="1">
      <alignment horizontal="center" vertical="center" wrapText="1"/>
    </xf>
    <xf numFmtId="178" fontId="20" fillId="0" borderId="30" xfId="0" applyNumberFormat="1" applyFont="1" applyBorder="1" applyAlignment="1">
      <alignment horizontal="center" vertical="center" wrapText="1"/>
    </xf>
    <xf numFmtId="177" fontId="20" fillId="0" borderId="2" xfId="0" applyNumberFormat="1" applyFont="1" applyBorder="1" applyAlignment="1">
      <alignment horizontal="center" vertical="center" wrapText="1"/>
    </xf>
    <xf numFmtId="176" fontId="20" fillId="5" borderId="9" xfId="0" applyNumberFormat="1" applyFont="1" applyFill="1" applyBorder="1" applyAlignment="1">
      <alignment horizontal="center" vertical="center" wrapText="1"/>
    </xf>
    <xf numFmtId="178" fontId="31" fillId="0" borderId="0" xfId="0" applyNumberFormat="1" applyFont="1" applyAlignment="1">
      <alignment vertical="center"/>
    </xf>
    <xf numFmtId="178" fontId="1" fillId="11" borderId="0" xfId="0" applyNumberFormat="1" applyFont="1" applyFill="1" applyAlignment="1">
      <alignment horizontal="left" vertical="center"/>
    </xf>
    <xf numFmtId="0" fontId="14" fillId="0" borderId="1" xfId="0" applyFont="1" applyBorder="1" applyAlignment="1">
      <alignment horizontal="left" vertical="top" wrapText="1"/>
    </xf>
    <xf numFmtId="0" fontId="14" fillId="0" borderId="0" xfId="0" applyFont="1" applyAlignment="1">
      <alignment vertical="center"/>
    </xf>
    <xf numFmtId="0" fontId="24" fillId="4" borderId="1" xfId="0" applyFont="1" applyFill="1" applyBorder="1" applyAlignment="1">
      <alignment horizontal="center" vertical="center" wrapText="1" readingOrder="1"/>
    </xf>
    <xf numFmtId="0" fontId="24" fillId="6" borderId="1" xfId="0" applyFont="1" applyFill="1" applyBorder="1" applyAlignment="1">
      <alignment horizontal="center" vertical="center" wrapText="1" readingOrder="1"/>
    </xf>
    <xf numFmtId="0" fontId="1" fillId="0" borderId="1" xfId="0" applyFont="1" applyBorder="1" applyAlignment="1">
      <alignment horizontal="left" vertical="top" wrapText="1"/>
    </xf>
    <xf numFmtId="0" fontId="9" fillId="0" borderId="0" xfId="0" applyFont="1" applyAlignment="1">
      <alignment vertical="center"/>
    </xf>
    <xf numFmtId="0" fontId="24" fillId="6" borderId="14" xfId="0" applyFont="1" applyFill="1" applyBorder="1" applyAlignment="1">
      <alignment horizontal="center" vertical="center" wrapText="1" readingOrder="1"/>
    </xf>
    <xf numFmtId="0" fontId="26" fillId="6" borderId="5" xfId="0" applyFont="1" applyFill="1" applyBorder="1" applyAlignment="1">
      <alignment horizontal="center" vertical="center" wrapText="1" readingOrder="1"/>
    </xf>
    <xf numFmtId="0" fontId="1" fillId="0" borderId="0" xfId="0" applyFont="1" applyAlignment="1">
      <alignment horizontal="left" vertical="top"/>
    </xf>
    <xf numFmtId="0" fontId="15" fillId="4" borderId="1" xfId="0" applyFont="1" applyFill="1" applyBorder="1" applyAlignment="1">
      <alignment horizontal="center" vertical="center" wrapText="1" readingOrder="1"/>
    </xf>
    <xf numFmtId="0" fontId="15" fillId="6" borderId="5" xfId="0" applyFont="1" applyFill="1" applyBorder="1" applyAlignment="1">
      <alignment horizontal="center" vertical="center" wrapText="1" readingOrder="1"/>
    </xf>
    <xf numFmtId="0" fontId="15" fillId="6" borderId="4" xfId="0" applyFont="1" applyFill="1" applyBorder="1" applyAlignment="1">
      <alignment horizontal="center" vertical="center" wrapText="1" readingOrder="1"/>
    </xf>
    <xf numFmtId="0" fontId="11" fillId="6" borderId="1" xfId="0" applyFont="1" applyFill="1" applyBorder="1" applyAlignment="1">
      <alignment horizontal="center" vertical="center" wrapText="1" readingOrder="1"/>
    </xf>
    <xf numFmtId="0" fontId="0" fillId="0" borderId="0" xfId="0" applyAlignment="1"/>
    <xf numFmtId="0" fontId="13" fillId="0" borderId="1" xfId="0" applyFont="1" applyBorder="1" applyAlignment="1">
      <alignment horizontal="left" vertical="top" wrapText="1"/>
    </xf>
    <xf numFmtId="0" fontId="13" fillId="0" borderId="0" xfId="0" applyFont="1" applyAlignment="1">
      <alignment vertical="center"/>
    </xf>
    <xf numFmtId="0" fontId="21" fillId="8" borderId="17" xfId="0" applyFont="1" applyFill="1" applyBorder="1" applyAlignment="1">
      <alignment horizontal="center" vertical="center" wrapText="1" readingOrder="1"/>
    </xf>
    <xf numFmtId="0" fontId="21" fillId="8" borderId="16" xfId="0" applyFont="1" applyFill="1" applyBorder="1" applyAlignment="1">
      <alignment horizontal="center" vertical="center" wrapText="1" readingOrder="1"/>
    </xf>
    <xf numFmtId="0" fontId="21" fillId="8" borderId="27" xfId="0" applyFont="1" applyFill="1" applyBorder="1" applyAlignment="1">
      <alignment horizontal="center" vertical="center" wrapText="1" readingOrder="1"/>
    </xf>
    <xf numFmtId="0" fontId="21" fillId="8" borderId="23" xfId="0" applyFont="1" applyFill="1" applyBorder="1" applyAlignment="1">
      <alignment horizontal="center" vertical="center" wrapText="1" readingOrder="1"/>
    </xf>
    <xf numFmtId="0" fontId="21" fillId="8" borderId="21" xfId="0" applyFont="1" applyFill="1" applyBorder="1" applyAlignment="1">
      <alignment horizontal="center" vertical="center" wrapText="1" readingOrder="1"/>
    </xf>
    <xf numFmtId="0" fontId="21" fillId="8" borderId="22" xfId="0" applyFont="1" applyFill="1" applyBorder="1" applyAlignment="1">
      <alignment horizontal="center" vertical="center" wrapText="1" readingOrder="1"/>
    </xf>
    <xf numFmtId="0" fontId="21" fillId="8" borderId="1" xfId="0" applyFont="1" applyFill="1" applyBorder="1" applyAlignment="1">
      <alignment horizontal="center" vertical="center" wrapText="1" readingOrder="1"/>
    </xf>
  </cellXfs>
  <cellStyles count="10">
    <cellStyle name="常规" xfId="0" builtinId="0"/>
    <cellStyle name="常规 2" xfId="8"/>
    <cellStyle name="常规 3" xfId="9"/>
    <cellStyle name="样式 1" xfId="4"/>
    <cellStyle name="样式 2" xfId="1"/>
    <cellStyle name="样式 3" xfId="5"/>
    <cellStyle name="样式 4" xfId="2"/>
    <cellStyle name="样式 5" xfId="3"/>
    <cellStyle name="样式 6" xfId="6"/>
    <cellStyle name="已访问的超链接" xfId="7" builtinId="9" hidden="1"/>
  </cellStyles>
  <dxfs count="68">
    <dxf>
      <font>
        <name val="微软雅黑"/>
      </font>
    </dxf>
    <dxf>
      <font>
        <name val="微软雅黑"/>
      </font>
    </dxf>
    <dxf>
      <font>
        <name val="微软雅黑"/>
      </font>
    </dxf>
    <dxf>
      <font>
        <name val="微软雅黑"/>
      </font>
    </dxf>
    <dxf>
      <font>
        <name val="微软雅黑"/>
      </font>
    </dxf>
    <dxf>
      <font>
        <name val="微软雅黑"/>
      </font>
    </dxf>
    <dxf>
      <numFmt numFmtId="178" formatCode="0.0"/>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numFmt numFmtId="178" formatCode="0.0"/>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numFmt numFmtId="178" formatCode="0.0"/>
    </dxf>
    <dxf>
      <numFmt numFmtId="178" formatCode="0.0"/>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numFmt numFmtId="178" formatCode="0.0"/>
    </dxf>
    <dxf>
      <numFmt numFmtId="178" formatCode="0.0"/>
    </dxf>
    <dxf>
      <font>
        <name val="微软雅黑"/>
      </font>
    </dxf>
    <dxf>
      <font>
        <name val="微软雅黑"/>
      </font>
    </dxf>
    <dxf>
      <font>
        <name val="微软雅黑"/>
      </font>
    </dxf>
    <dxf>
      <font>
        <name val="微软雅黑"/>
      </font>
    </dxf>
    <dxf>
      <font>
        <name val="微软雅黑"/>
      </font>
    </dxf>
    <dxf>
      <font>
        <name val="微软雅黑"/>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strike="noStrike" kern="1200" cap="all" spc="0" baseline="0">
                <a:gradFill>
                  <a:gsLst>
                    <a:gs pos="0">
                      <a:schemeClr val="dk1">
                        <a:lumMod val="50000"/>
                        <a:lumOff val="50000"/>
                      </a:schemeClr>
                    </a:gs>
                    <a:gs pos="100000">
                      <a:schemeClr val="dk1">
                        <a:lumMod val="85000"/>
                        <a:lumOff val="15000"/>
                      </a:schemeClr>
                    </a:gs>
                  </a:gsLst>
                  <a:lin ang="5400000" scaled="0"/>
                </a:gradFill>
                <a:latin typeface="Microsoft YaHei" panose="020B0503020204020204" pitchFamily="34" charset="-122"/>
                <a:ea typeface="Microsoft YaHei" panose="020B0503020204020204" pitchFamily="34" charset="-122"/>
                <a:cs typeface="+mn-cs"/>
              </a:defRPr>
            </a:pPr>
            <a:r>
              <a:rPr lang="zh-CN"/>
              <a:t>南开区</a:t>
            </a:r>
          </a:p>
        </c:rich>
      </c:tx>
      <c:overlay val="0"/>
      <c:spPr>
        <a:noFill/>
        <a:ln>
          <a:noFill/>
          <a:prstDash val="solid"/>
        </a:ln>
      </c:spPr>
    </c:title>
    <c:autoTitleDeleted val="0"/>
    <c:plotArea>
      <c:layout/>
      <c:lineChart>
        <c:grouping val="standard"/>
        <c:varyColors val="0"/>
        <c:ser>
          <c:idx val="0"/>
          <c:order val="0"/>
          <c:tx>
            <c:strRef>
              <c:f>竞对数据!$A$9</c:f>
              <c:strCache>
                <c:ptCount val="1"/>
                <c:pt idx="0">
                  <c:v>曝光指数</c:v>
                </c:pt>
              </c:strCache>
            </c:strRef>
          </c:tx>
          <c:spPr>
            <a:ln w="19050" cap="rnd" cmpd="sng" algn="ctr">
              <a:solidFill>
                <a:schemeClr val="accent2">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2"/>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竞对数据!$B$8:$M$8</c:f>
              <c:numCache>
                <c:formatCode>General</c:formatCode>
                <c:ptCount val="12"/>
                <c:pt idx="0">
                  <c:v>8.1</c:v>
                </c:pt>
                <c:pt idx="1">
                  <c:v>8.8000000000000007</c:v>
                </c:pt>
                <c:pt idx="2">
                  <c:v>8.15</c:v>
                </c:pt>
                <c:pt idx="3" formatCode="0.00">
                  <c:v>8.1999999999999993</c:v>
                </c:pt>
                <c:pt idx="4">
                  <c:v>8.27</c:v>
                </c:pt>
                <c:pt idx="5" formatCode="0.00">
                  <c:v>8.3000000000000007</c:v>
                </c:pt>
                <c:pt idx="6">
                  <c:v>9.1999999999999993</c:v>
                </c:pt>
              </c:numCache>
            </c:numRef>
          </c:cat>
          <c:val>
            <c:numRef>
              <c:f>竞对数据!$B$9:$M$9</c:f>
              <c:numCache>
                <c:formatCode>General</c:formatCode>
                <c:ptCount val="12"/>
                <c:pt idx="0">
                  <c:v>3</c:v>
                </c:pt>
                <c:pt idx="1">
                  <c:v>2</c:v>
                </c:pt>
                <c:pt idx="2">
                  <c:v>2</c:v>
                </c:pt>
                <c:pt idx="3">
                  <c:v>1</c:v>
                </c:pt>
                <c:pt idx="4">
                  <c:v>1</c:v>
                </c:pt>
                <c:pt idx="5">
                  <c:v>1</c:v>
                </c:pt>
                <c:pt idx="6">
                  <c:v>1</c:v>
                </c:pt>
              </c:numCache>
            </c:numRef>
          </c:val>
          <c:smooth val="0"/>
          <c:extLst>
            <c:ext xmlns:c16="http://schemas.microsoft.com/office/drawing/2014/chart" uri="{C3380CC4-5D6E-409C-BE32-E72D297353CC}">
              <c16:uniqueId val="{00000000-C26C-4505-81C3-46B792AB020B}"/>
            </c:ext>
          </c:extLst>
        </c:ser>
        <c:ser>
          <c:idx val="1"/>
          <c:order val="1"/>
          <c:tx>
            <c:strRef>
              <c:f>竞对数据!$A$10</c:f>
              <c:strCache>
                <c:ptCount val="1"/>
                <c:pt idx="0">
                  <c:v>人气指数</c:v>
                </c:pt>
              </c:strCache>
            </c:strRef>
          </c:tx>
          <c:spPr>
            <a:ln w="25400" cap="rnd" cmpd="sng" algn="ctr">
              <a:solidFill>
                <a:schemeClr val="accent3">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3"/>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竞对数据!$B$8:$M$8</c:f>
              <c:numCache>
                <c:formatCode>General</c:formatCode>
                <c:ptCount val="12"/>
                <c:pt idx="0">
                  <c:v>8.1</c:v>
                </c:pt>
                <c:pt idx="1">
                  <c:v>8.8000000000000007</c:v>
                </c:pt>
                <c:pt idx="2">
                  <c:v>8.15</c:v>
                </c:pt>
                <c:pt idx="3" formatCode="0.00">
                  <c:v>8.1999999999999993</c:v>
                </c:pt>
                <c:pt idx="4">
                  <c:v>8.27</c:v>
                </c:pt>
                <c:pt idx="5" formatCode="0.00">
                  <c:v>8.3000000000000007</c:v>
                </c:pt>
                <c:pt idx="6">
                  <c:v>9.1999999999999993</c:v>
                </c:pt>
              </c:numCache>
            </c:numRef>
          </c:cat>
          <c:val>
            <c:numRef>
              <c:f>竞对数据!$B$10:$M$10</c:f>
              <c:numCache>
                <c:formatCode>General</c:formatCode>
                <c:ptCount val="12"/>
                <c:pt idx="0">
                  <c:v>3</c:v>
                </c:pt>
                <c:pt idx="1">
                  <c:v>2</c:v>
                </c:pt>
                <c:pt idx="2">
                  <c:v>2</c:v>
                </c:pt>
                <c:pt idx="3">
                  <c:v>2</c:v>
                </c:pt>
                <c:pt idx="4">
                  <c:v>2</c:v>
                </c:pt>
                <c:pt idx="5">
                  <c:v>1</c:v>
                </c:pt>
                <c:pt idx="6">
                  <c:v>1</c:v>
                </c:pt>
              </c:numCache>
            </c:numRef>
          </c:val>
          <c:smooth val="0"/>
          <c:extLst>
            <c:ext xmlns:c16="http://schemas.microsoft.com/office/drawing/2014/chart" uri="{C3380CC4-5D6E-409C-BE32-E72D297353CC}">
              <c16:uniqueId val="{00000001-C26C-4505-81C3-46B792AB020B}"/>
            </c:ext>
          </c:extLst>
        </c:ser>
        <c:ser>
          <c:idx val="2"/>
          <c:order val="2"/>
          <c:tx>
            <c:strRef>
              <c:f>竞对数据!$A$11</c:f>
              <c:strCache>
                <c:ptCount val="1"/>
                <c:pt idx="0">
                  <c:v>人均页面浏览</c:v>
                </c:pt>
              </c:strCache>
            </c:strRef>
          </c:tx>
          <c:spPr>
            <a:ln w="25400" cap="rnd" cmpd="sng" algn="ctr">
              <a:solidFill>
                <a:schemeClr val="accent4">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4"/>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竞对数据!$B$8:$M$8</c:f>
              <c:numCache>
                <c:formatCode>General</c:formatCode>
                <c:ptCount val="12"/>
                <c:pt idx="0">
                  <c:v>8.1</c:v>
                </c:pt>
                <c:pt idx="1">
                  <c:v>8.8000000000000007</c:v>
                </c:pt>
                <c:pt idx="2">
                  <c:v>8.15</c:v>
                </c:pt>
                <c:pt idx="3" formatCode="0.00">
                  <c:v>8.1999999999999993</c:v>
                </c:pt>
                <c:pt idx="4">
                  <c:v>8.27</c:v>
                </c:pt>
                <c:pt idx="5" formatCode="0.00">
                  <c:v>8.3000000000000007</c:v>
                </c:pt>
                <c:pt idx="6">
                  <c:v>9.1999999999999993</c:v>
                </c:pt>
              </c:numCache>
            </c:numRef>
          </c:cat>
          <c:val>
            <c:numRef>
              <c:f>竞对数据!$B$11:$M$11</c:f>
              <c:numCache>
                <c:formatCode>General</c:formatCode>
                <c:ptCount val="12"/>
                <c:pt idx="0">
                  <c:v>2</c:v>
                </c:pt>
                <c:pt idx="1">
                  <c:v>2</c:v>
                </c:pt>
                <c:pt idx="2">
                  <c:v>3</c:v>
                </c:pt>
                <c:pt idx="3">
                  <c:v>3</c:v>
                </c:pt>
                <c:pt idx="4">
                  <c:v>3</c:v>
                </c:pt>
                <c:pt idx="5">
                  <c:v>5</c:v>
                </c:pt>
                <c:pt idx="6">
                  <c:v>6</c:v>
                </c:pt>
              </c:numCache>
            </c:numRef>
          </c:val>
          <c:smooth val="0"/>
          <c:extLst>
            <c:ext xmlns:c16="http://schemas.microsoft.com/office/drawing/2014/chart" uri="{C3380CC4-5D6E-409C-BE32-E72D297353CC}">
              <c16:uniqueId val="{00000002-C26C-4505-81C3-46B792AB020B}"/>
            </c:ext>
          </c:extLst>
        </c:ser>
        <c:ser>
          <c:idx val="3"/>
          <c:order val="3"/>
          <c:tx>
            <c:strRef>
              <c:f>竞对数据!$A$12</c:f>
              <c:strCache>
                <c:ptCount val="1"/>
                <c:pt idx="0">
                  <c:v>交易指数</c:v>
                </c:pt>
              </c:strCache>
            </c:strRef>
          </c:tx>
          <c:spPr>
            <a:ln w="25400" cap="rnd" cmpd="sng" algn="ctr">
              <a:solidFill>
                <a:schemeClr val="accent5">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5"/>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竞对数据!$B$8:$M$8</c:f>
              <c:numCache>
                <c:formatCode>General</c:formatCode>
                <c:ptCount val="12"/>
                <c:pt idx="0">
                  <c:v>8.1</c:v>
                </c:pt>
                <c:pt idx="1">
                  <c:v>8.8000000000000007</c:v>
                </c:pt>
                <c:pt idx="2">
                  <c:v>8.15</c:v>
                </c:pt>
                <c:pt idx="3" formatCode="0.00">
                  <c:v>8.1999999999999993</c:v>
                </c:pt>
                <c:pt idx="4">
                  <c:v>8.27</c:v>
                </c:pt>
                <c:pt idx="5" formatCode="0.00">
                  <c:v>8.3000000000000007</c:v>
                </c:pt>
                <c:pt idx="6">
                  <c:v>9.1999999999999993</c:v>
                </c:pt>
              </c:numCache>
            </c:numRef>
          </c:cat>
          <c:val>
            <c:numRef>
              <c:f>竞对数据!$B$12:$M$12</c:f>
              <c:numCache>
                <c:formatCode>General</c:formatCode>
                <c:ptCount val="12"/>
                <c:pt idx="0">
                  <c:v>3</c:v>
                </c:pt>
                <c:pt idx="1">
                  <c:v>10</c:v>
                </c:pt>
                <c:pt idx="2">
                  <c:v>6</c:v>
                </c:pt>
                <c:pt idx="3">
                  <c:v>3</c:v>
                </c:pt>
                <c:pt idx="4">
                  <c:v>1</c:v>
                </c:pt>
                <c:pt idx="5">
                  <c:v>1</c:v>
                </c:pt>
                <c:pt idx="6">
                  <c:v>1</c:v>
                </c:pt>
              </c:numCache>
            </c:numRef>
          </c:val>
          <c:smooth val="0"/>
          <c:extLst>
            <c:ext xmlns:c16="http://schemas.microsoft.com/office/drawing/2014/chart" uri="{C3380CC4-5D6E-409C-BE32-E72D297353CC}">
              <c16:uniqueId val="{00000003-C26C-4505-81C3-46B792AB020B}"/>
            </c:ext>
          </c:extLst>
        </c:ser>
        <c:dLbls>
          <c:dLblPos val="ctr"/>
          <c:showLegendKey val="0"/>
          <c:showVal val="1"/>
          <c:showCatName val="0"/>
          <c:showSerName val="0"/>
          <c:showPercent val="0"/>
          <c:showBubbleSize val="0"/>
        </c:dLbls>
        <c:marker val="1"/>
        <c:smooth val="0"/>
        <c:axId val="640789168"/>
        <c:axId val="640759104"/>
      </c:lineChart>
      <c:catAx>
        <c:axId val="6407891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prstDash val="solid"/>
            <a:round/>
          </a:ln>
        </c:spPr>
        <c:txPr>
          <a:bodyPr rot="-60000000" spcFirstLastPara="1" vertOverflow="ellipsis" vert="horz" wrap="square" anchor="ctr" anchorCtr="1"/>
          <a:lstStyle/>
          <a:p>
            <a:pPr>
              <a:defRPr sz="1000" b="1" i="0" strike="noStrike" kern="1200" baseline="0">
                <a:solidFill>
                  <a:schemeClr val="dk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crossAx val="640759104"/>
        <c:crosses val="autoZero"/>
        <c:auto val="1"/>
        <c:lblAlgn val="ctr"/>
        <c:lblOffset val="100"/>
        <c:noMultiLvlLbl val="0"/>
      </c:catAx>
      <c:valAx>
        <c:axId val="640759104"/>
        <c:scaling>
          <c:orientation val="minMax"/>
        </c:scaling>
        <c:delete val="1"/>
        <c:axPos val="l"/>
        <c:numFmt formatCode="General" sourceLinked="1"/>
        <c:majorTickMark val="none"/>
        <c:minorTickMark val="none"/>
        <c:tickLblPos val="nextTo"/>
        <c:crossAx val="640789168"/>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000" b="1" i="0" strike="noStrike" kern="1200" baseline="0">
              <a:solidFill>
                <a:schemeClr val="dk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strike="noStrike" kern="1200" cap="all" spc="0" baseline="0">
                <a:gradFill>
                  <a:gsLst>
                    <a:gs pos="0">
                      <a:schemeClr val="dk1">
                        <a:lumMod val="50000"/>
                        <a:lumOff val="50000"/>
                      </a:schemeClr>
                    </a:gs>
                    <a:gs pos="100000">
                      <a:schemeClr val="dk1">
                        <a:lumMod val="85000"/>
                        <a:lumOff val="15000"/>
                      </a:schemeClr>
                    </a:gs>
                  </a:gsLst>
                  <a:lin ang="5400000" scaled="0"/>
                </a:gradFill>
                <a:latin typeface="Microsoft YaHei" panose="020B0503020204020204" pitchFamily="34" charset="-122"/>
                <a:ea typeface="Microsoft YaHei" panose="020B0503020204020204" pitchFamily="34" charset="-122"/>
                <a:cs typeface="+mn-cs"/>
              </a:defRPr>
            </a:pPr>
            <a:r>
              <a:rPr lang="zh-CN"/>
              <a:t>天津市</a:t>
            </a:r>
          </a:p>
        </c:rich>
      </c:tx>
      <c:overlay val="0"/>
      <c:spPr>
        <a:noFill/>
        <a:ln>
          <a:noFill/>
          <a:prstDash val="solid"/>
        </a:ln>
      </c:spPr>
    </c:title>
    <c:autoTitleDeleted val="0"/>
    <c:plotArea>
      <c:layout/>
      <c:lineChart>
        <c:grouping val="standard"/>
        <c:varyColors val="0"/>
        <c:ser>
          <c:idx val="0"/>
          <c:order val="0"/>
          <c:tx>
            <c:strRef>
              <c:f>竞对数据!$A$15</c:f>
              <c:strCache>
                <c:ptCount val="1"/>
                <c:pt idx="0">
                  <c:v>曝光指数</c:v>
                </c:pt>
              </c:strCache>
            </c:strRef>
          </c:tx>
          <c:spPr>
            <a:ln w="19050" cap="rnd" cmpd="sng" algn="ctr">
              <a:solidFill>
                <a:schemeClr val="accent2">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2"/>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竞对数据!$B$15:$M$15</c:f>
              <c:numCache>
                <c:formatCode>General</c:formatCode>
                <c:ptCount val="12"/>
                <c:pt idx="0">
                  <c:v>8</c:v>
                </c:pt>
                <c:pt idx="1">
                  <c:v>7</c:v>
                </c:pt>
                <c:pt idx="2">
                  <c:v>6</c:v>
                </c:pt>
                <c:pt idx="3">
                  <c:v>6</c:v>
                </c:pt>
                <c:pt idx="4">
                  <c:v>5</c:v>
                </c:pt>
                <c:pt idx="5">
                  <c:v>5</c:v>
                </c:pt>
                <c:pt idx="6">
                  <c:v>5</c:v>
                </c:pt>
              </c:numCache>
            </c:numRef>
          </c:val>
          <c:smooth val="0"/>
          <c:extLst>
            <c:ext xmlns:c16="http://schemas.microsoft.com/office/drawing/2014/chart" uri="{C3380CC4-5D6E-409C-BE32-E72D297353CC}">
              <c16:uniqueId val="{00000000-F65A-4887-9D27-A43AC6FA121F}"/>
            </c:ext>
          </c:extLst>
        </c:ser>
        <c:ser>
          <c:idx val="1"/>
          <c:order val="1"/>
          <c:tx>
            <c:strRef>
              <c:f>竞对数据!$A$16</c:f>
              <c:strCache>
                <c:ptCount val="1"/>
                <c:pt idx="0">
                  <c:v>人气指数</c:v>
                </c:pt>
              </c:strCache>
            </c:strRef>
          </c:tx>
          <c:spPr>
            <a:ln w="25400" cap="rnd" cmpd="sng" algn="ctr">
              <a:solidFill>
                <a:schemeClr val="accent3">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3"/>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竞对数据!$B$16:$M$16</c:f>
              <c:numCache>
                <c:formatCode>General</c:formatCode>
                <c:ptCount val="12"/>
                <c:pt idx="0">
                  <c:v>6</c:v>
                </c:pt>
                <c:pt idx="1">
                  <c:v>7</c:v>
                </c:pt>
                <c:pt idx="2">
                  <c:v>6</c:v>
                </c:pt>
                <c:pt idx="3">
                  <c:v>6</c:v>
                </c:pt>
                <c:pt idx="4">
                  <c:v>6</c:v>
                </c:pt>
                <c:pt idx="5">
                  <c:v>5</c:v>
                </c:pt>
                <c:pt idx="6">
                  <c:v>5</c:v>
                </c:pt>
              </c:numCache>
            </c:numRef>
          </c:val>
          <c:smooth val="0"/>
          <c:extLst>
            <c:ext xmlns:c16="http://schemas.microsoft.com/office/drawing/2014/chart" uri="{C3380CC4-5D6E-409C-BE32-E72D297353CC}">
              <c16:uniqueId val="{00000001-F65A-4887-9D27-A43AC6FA121F}"/>
            </c:ext>
          </c:extLst>
        </c:ser>
        <c:ser>
          <c:idx val="2"/>
          <c:order val="2"/>
          <c:tx>
            <c:strRef>
              <c:f>竞对数据!$A$17</c:f>
              <c:strCache>
                <c:ptCount val="1"/>
                <c:pt idx="0">
                  <c:v>人均页面浏览</c:v>
                </c:pt>
              </c:strCache>
            </c:strRef>
          </c:tx>
          <c:spPr>
            <a:ln w="25400" cap="rnd" cmpd="sng" algn="ctr">
              <a:solidFill>
                <a:schemeClr val="accent4">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4"/>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竞对数据!$B$17:$M$17</c:f>
              <c:numCache>
                <c:formatCode>General</c:formatCode>
                <c:ptCount val="12"/>
                <c:pt idx="0">
                  <c:v>4</c:v>
                </c:pt>
                <c:pt idx="1">
                  <c:v>9</c:v>
                </c:pt>
                <c:pt idx="2">
                  <c:v>7</c:v>
                </c:pt>
                <c:pt idx="3">
                  <c:v>9</c:v>
                </c:pt>
                <c:pt idx="4">
                  <c:v>13</c:v>
                </c:pt>
                <c:pt idx="5">
                  <c:v>18</c:v>
                </c:pt>
                <c:pt idx="6">
                  <c:v>21</c:v>
                </c:pt>
              </c:numCache>
            </c:numRef>
          </c:val>
          <c:smooth val="0"/>
          <c:extLst>
            <c:ext xmlns:c16="http://schemas.microsoft.com/office/drawing/2014/chart" uri="{C3380CC4-5D6E-409C-BE32-E72D297353CC}">
              <c16:uniqueId val="{00000002-F65A-4887-9D27-A43AC6FA121F}"/>
            </c:ext>
          </c:extLst>
        </c:ser>
        <c:ser>
          <c:idx val="3"/>
          <c:order val="3"/>
          <c:tx>
            <c:strRef>
              <c:f>竞对数据!$A$18</c:f>
              <c:strCache>
                <c:ptCount val="1"/>
                <c:pt idx="0">
                  <c:v>交易指数</c:v>
                </c:pt>
              </c:strCache>
            </c:strRef>
          </c:tx>
          <c:spPr>
            <a:ln w="25400" cap="rnd" cmpd="sng" algn="ctr">
              <a:solidFill>
                <a:schemeClr val="accent5">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5"/>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竞对数据!$B$18:$M$18</c:f>
              <c:numCache>
                <c:formatCode>General</c:formatCode>
                <c:ptCount val="12"/>
                <c:pt idx="0">
                  <c:v>8</c:v>
                </c:pt>
                <c:pt idx="1">
                  <c:v>95</c:v>
                </c:pt>
                <c:pt idx="2">
                  <c:v>109</c:v>
                </c:pt>
                <c:pt idx="3">
                  <c:v>57</c:v>
                </c:pt>
                <c:pt idx="4">
                  <c:v>5</c:v>
                </c:pt>
                <c:pt idx="5">
                  <c:v>7</c:v>
                </c:pt>
                <c:pt idx="6">
                  <c:v>8</c:v>
                </c:pt>
              </c:numCache>
            </c:numRef>
          </c:val>
          <c:smooth val="0"/>
          <c:extLst>
            <c:ext xmlns:c16="http://schemas.microsoft.com/office/drawing/2014/chart" uri="{C3380CC4-5D6E-409C-BE32-E72D297353CC}">
              <c16:uniqueId val="{00000003-F65A-4887-9D27-A43AC6FA121F}"/>
            </c:ext>
          </c:extLst>
        </c:ser>
        <c:dLbls>
          <c:dLblPos val="ctr"/>
          <c:showLegendKey val="0"/>
          <c:showVal val="1"/>
          <c:showCatName val="0"/>
          <c:showSerName val="0"/>
          <c:showPercent val="0"/>
          <c:showBubbleSize val="0"/>
        </c:dLbls>
        <c:marker val="1"/>
        <c:smooth val="0"/>
        <c:axId val="105704032"/>
        <c:axId val="640279904"/>
      </c:lineChart>
      <c:catAx>
        <c:axId val="105704032"/>
        <c:scaling>
          <c:orientation val="minMax"/>
        </c:scaling>
        <c:delete val="0"/>
        <c:axPos val="b"/>
        <c:majorTickMark val="none"/>
        <c:minorTickMark val="none"/>
        <c:tickLblPos val="nextTo"/>
        <c:spPr>
          <a:noFill/>
          <a:ln w="9525" cap="flat" cmpd="sng" algn="ctr">
            <a:solidFill>
              <a:schemeClr val="dk1">
                <a:lumMod val="15000"/>
                <a:lumOff val="85000"/>
              </a:schemeClr>
            </a:solidFill>
            <a:prstDash val="solid"/>
            <a:round/>
          </a:ln>
        </c:spPr>
        <c:txPr>
          <a:bodyPr rot="-60000000" spcFirstLastPara="1" vertOverflow="ellipsis" vert="horz" wrap="square" anchor="ctr" anchorCtr="1"/>
          <a:lstStyle/>
          <a:p>
            <a:pPr>
              <a:defRPr sz="1000" b="1" i="0" strike="noStrike" kern="1200" baseline="0">
                <a:solidFill>
                  <a:schemeClr val="dk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crossAx val="640279904"/>
        <c:crosses val="autoZero"/>
        <c:auto val="1"/>
        <c:lblAlgn val="ctr"/>
        <c:lblOffset val="100"/>
        <c:noMultiLvlLbl val="0"/>
      </c:catAx>
      <c:valAx>
        <c:axId val="640279904"/>
        <c:scaling>
          <c:orientation val="minMax"/>
        </c:scaling>
        <c:delete val="1"/>
        <c:axPos val="l"/>
        <c:numFmt formatCode="General" sourceLinked="1"/>
        <c:majorTickMark val="none"/>
        <c:minorTickMark val="none"/>
        <c:tickLblPos val="nextTo"/>
        <c:crossAx val="105704032"/>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000" b="1" i="0" strike="noStrike" kern="1200" baseline="0">
              <a:solidFill>
                <a:schemeClr val="dk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313857</xdr:colOff>
      <xdr:row>2</xdr:row>
      <xdr:rowOff>0</xdr:rowOff>
    </xdr:from>
    <xdr:to>
      <xdr:col>13</xdr:col>
      <xdr:colOff>1624</xdr:colOff>
      <xdr:row>12</xdr:row>
      <xdr:rowOff>9845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8663</xdr:colOff>
      <xdr:row>12</xdr:row>
      <xdr:rowOff>19690</xdr:rowOff>
    </xdr:from>
    <xdr:to>
      <xdr:col>13</xdr:col>
      <xdr:colOff>19690</xdr:colOff>
      <xdr:row>25</xdr:row>
      <xdr:rowOff>206745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Microsoft Office 用户" refreshedDate="43345.03357349537" createdVersion="6" refreshedVersion="6" minRefreshableVersion="3" recordCount="336">
  <cacheSource type="worksheet">
    <worksheetSource ref="A1:G1048576" sheet="咨询明细"/>
  </cacheSource>
  <cacheFields count="9">
    <cacheField name="年" numFmtId="0">
      <sharedItems containsString="0" containsBlank="1" containsNumber="1" containsInteger="1" minValue="1900" maxValue="2018" count="4">
        <n v="2017"/>
        <n v="2018"/>
        <m/>
        <n v="1900" u="1"/>
      </sharedItems>
    </cacheField>
    <cacheField name="月" numFmtId="0">
      <sharedItems containsString="0" containsBlank="1" containsNumber="1" containsInteger="1" minValue="1" maxValue="12" count="10">
        <n v="12"/>
        <n v="1"/>
        <n v="2"/>
        <n v="3"/>
        <n v="4"/>
        <n v="5"/>
        <n v="6"/>
        <n v="7"/>
        <n v="8"/>
        <m/>
      </sharedItems>
    </cacheField>
    <cacheField name="姓名" numFmtId="0">
      <sharedItems containsBlank="1"/>
    </cacheField>
    <cacheField name="电话" numFmtId="0">
      <sharedItems containsBlank="1"/>
    </cacheField>
    <cacheField name="首次沟通时间" numFmtId="0">
      <sharedItems containsNonDate="0" containsDate="1" containsString="0" containsBlank="1" minDate="2017-12-06T15:29:30" maxDate="2018-08-31T17:33:33"/>
    </cacheField>
    <cacheField name="最后沟通时间" numFmtId="0">
      <sharedItems containsNonDate="0" containsDate="1" containsString="0" containsBlank="1" minDate="2017-12-07T16:46:48" maxDate="2018-08-31T17:38:13"/>
    </cacheField>
    <cacheField name="顾客标签" numFmtId="0">
      <sharedItems containsBlank="1" count="25">
        <s v="其他"/>
        <s v="半永久"/>
        <s v="眼部整形"/>
        <s v="埋线"/>
        <s v="脱毛"/>
        <s v="美体塑形"/>
        <s v="面部轮廓"/>
        <s v="鼻部整形"/>
        <s v="嫩肤"/>
        <s v="玻尿酸"/>
        <s v="皮肤清洁"/>
        <s v="皮肤修复"/>
        <s v="胸部整形"/>
        <s v="皮秒"/>
        <s v="皮肤美白"/>
        <s v="肉毒素"/>
        <s v="口腔"/>
        <s v="水光针"/>
        <s v="自体脂肪填充"/>
        <s v="皮肤补水"/>
        <s v="祛痣"/>
        <s v="广告"/>
        <s v="祛痘"/>
        <s v="祛斑"/>
        <m/>
      </sharedItems>
    </cacheField>
    <cacheField name="所属门店" numFmtId="0">
      <sharedItems containsBlank="1"/>
    </cacheField>
    <cacheField name="城市"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用户" refreshedDate="43345.033593402783" createdVersion="6" refreshedVersion="6" minRefreshableVersion="3" recordCount="73">
  <cacheSource type="worksheet">
    <worksheetSource ref="A1:O1048576" sheet="口碑数据"/>
  </cacheSource>
  <cacheFields count="15">
    <cacheField name="年" numFmtId="0">
      <sharedItems containsString="0" containsBlank="1" containsNumber="1" containsInteger="1" minValue="2017" maxValue="2018" count="3">
        <n v="2017"/>
        <n v="2018"/>
        <m/>
      </sharedItems>
    </cacheField>
    <cacheField name="月" numFmtId="0">
      <sharedItems containsString="0" containsBlank="1" containsNumber="1" containsInteger="1" minValue="1" maxValue="12" count="11">
        <n v="12"/>
        <n v="1"/>
        <n v="2"/>
        <n v="3"/>
        <n v="4"/>
        <n v="5"/>
        <n v="6"/>
        <n v="7"/>
        <n v="8"/>
        <m/>
        <n v="11" u="1"/>
      </sharedItems>
    </cacheField>
    <cacheField name="日" numFmtId="0">
      <sharedItems containsNonDate="0" containsDate="1" containsString="0" containsBlank="1" minDate="2017-11-09T00:00:00" maxDate="2018-09-01T00:00:00" count="79">
        <d v="2017-12-07T00:00:00"/>
        <d v="2017-12-08T00:00:00"/>
        <d v="2017-12-10T00:00:00"/>
        <d v="2017-12-11T00:00:00"/>
        <d v="2017-12-13T00:00:00"/>
        <d v="2017-12-19T00:00:00"/>
        <d v="2018-01-18T00:00:00"/>
        <d v="2018-01-28T00:00:00"/>
        <d v="2018-02-01T00:00:00"/>
        <d v="2018-02-02T00:00:00"/>
        <d v="2018-02-05T00:00:00"/>
        <d v="2018-02-06T00:00:00"/>
        <d v="2018-02-09T00:00:00"/>
        <d v="2018-02-17T00:00:00"/>
        <d v="2018-03-02T00:00:00"/>
        <d v="2018-03-04T00:00:00"/>
        <d v="2018-03-05T00:00:00"/>
        <d v="2018-03-06T00:00:00"/>
        <d v="2018-03-07T00:00:00"/>
        <d v="2018-03-08T00:00:00"/>
        <d v="2018-03-15T00:00:00"/>
        <d v="2018-03-18T00:00:00"/>
        <d v="2018-03-20T00:00:00"/>
        <d v="2018-03-21T00:00:00"/>
        <d v="2018-03-25T00:00:00"/>
        <d v="2018-03-27T00:00:00"/>
        <d v="2018-04-01T00:00:00"/>
        <d v="2018-04-08T00:00:00"/>
        <d v="2018-04-12T00:00:00"/>
        <d v="2018-04-23T00:00:00"/>
        <d v="2018-05-09T00:00:00"/>
        <d v="2018-05-12T00:00:00"/>
        <d v="2018-05-26T00:00:00"/>
        <d v="2018-05-28T00:00:00"/>
        <d v="2018-06-03T00:00:00"/>
        <d v="2018-06-09T00:00:00"/>
        <d v="2018-06-10T00:00:00"/>
        <d v="2018-06-14T00:00:00"/>
        <d v="2018-06-16T00:00:00"/>
        <d v="2018-06-21T00:00:00"/>
        <d v="2018-06-24T00:00:00"/>
        <d v="2018-07-11T00:00:00"/>
        <d v="2018-07-27T00:00:00"/>
        <d v="2018-07-28T00:00:00"/>
        <d v="2018-08-04T00:00:00"/>
        <d v="2018-08-11T00:00:00"/>
        <d v="2018-08-12T00:00:00"/>
        <d v="2018-08-13T00:00:00"/>
        <d v="2018-08-18T00:00:00"/>
        <d v="2018-08-20T00:00:00"/>
        <d v="2018-08-21T00:00:00"/>
        <d v="2018-08-22T00:00:00"/>
        <d v="2018-08-23T00:00:00"/>
        <d v="2018-08-24T00:00:00"/>
        <d v="2018-08-26T00:00:00"/>
        <d v="2018-08-31T00:00:00"/>
        <m/>
        <d v="2018-01-30T00:00:00" u="1"/>
        <d v="2018-01-04T00:00:00" u="1"/>
        <d v="2018-01-23T00:00:00" u="1"/>
        <d v="2017-11-09T00:00:00" u="1"/>
        <d v="2017-12-26T00:00:00" u="1"/>
        <d v="2017-12-12T00:00:00" u="1"/>
        <d v="2017-11-19T00:00:00" u="1"/>
        <d v="2018-02-24T00:00:00" u="1"/>
        <d v="2018-01-12T00:00:00" u="1"/>
        <d v="2018-06-18T00:00:00" u="1"/>
        <d v="2017-11-17T00:00:00" u="1"/>
        <d v="2017-11-10T00:00:00" u="1"/>
        <d v="2018-04-25T00:00:00" u="1"/>
        <d v="2017-11-22T00:00:00" u="1"/>
        <d v="2017-12-27T00:00:00" u="1"/>
        <d v="2017-12-20T00:00:00" u="1"/>
        <d v="2018-02-13T00:00:00" u="1"/>
        <d v="2017-11-27T00:00:00" u="1"/>
        <d v="2018-06-07T00:00:00" u="1"/>
        <d v="2018-06-19T00:00:00" u="1"/>
        <d v="2017-11-18T00:00:00" u="1"/>
        <d v="2018-07-10T00:00:00" u="1"/>
      </sharedItems>
    </cacheField>
    <cacheField name="TIME" numFmtId="0">
      <sharedItems containsNonDate="0" containsDate="1" containsString="0" containsBlank="1" minDate="1899-12-30T00:00:00" maxDate="1899-12-30T23:55:00"/>
    </cacheField>
    <cacheField name="城市" numFmtId="0">
      <sharedItems containsBlank="1"/>
    </cacheField>
    <cacheField name="评价门店" numFmtId="0">
      <sharedItems containsBlank="1"/>
    </cacheField>
    <cacheField name="用户昵称" numFmtId="0">
      <sharedItems containsBlank="1"/>
    </cacheField>
    <cacheField name="星级" numFmtId="0">
      <sharedItems containsBlank="1" count="5">
        <s v="5星"/>
        <s v="4星"/>
        <s v="1星"/>
        <s v="3星"/>
        <m/>
      </sharedItems>
    </cacheField>
    <cacheField name="评分" numFmtId="0">
      <sharedItems containsBlank="1"/>
    </cacheField>
    <cacheField name="效果" numFmtId="0">
      <sharedItems containsBlank="1"/>
    </cacheField>
    <cacheField name="环境" numFmtId="0">
      <sharedItems containsBlank="1"/>
    </cacheField>
    <cacheField name="服务" numFmtId="0">
      <sharedItems containsBlank="1"/>
    </cacheField>
    <cacheField name="评价内容" numFmtId="0">
      <sharedItems containsBlank="1" longText="1"/>
    </cacheField>
    <cacheField name="是否消费评价" numFmtId="0">
      <sharedItems containsBlank="1"/>
    </cacheField>
    <cacheField name="消费时间"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用户" refreshedDate="43345.033585879632" createdVersion="6" refreshedVersion="6" minRefreshableVersion="3" recordCount="140">
  <cacheSource type="worksheet">
    <worksheetSource ref="A1:G1048576" sheet="流量"/>
  </cacheSource>
  <cacheFields count="7">
    <cacheField name="年" numFmtId="0">
      <sharedItems containsString="0" containsBlank="1" containsNumber="1" containsInteger="1" minValue="2018" maxValue="2032" count="16">
        <n v="2018"/>
        <m/>
        <n v="2029" u="1"/>
        <n v="2022" u="1"/>
        <n v="2027" u="1"/>
        <n v="2020" u="1"/>
        <n v="2032" u="1"/>
        <n v="2025" u="1"/>
        <n v="2030" u="1"/>
        <n v="2023" u="1"/>
        <n v="2028" u="1"/>
        <n v="2021" u="1"/>
        <n v="2026" u="1"/>
        <n v="2019" u="1"/>
        <n v="2031" u="1"/>
        <n v="2024" u="1"/>
      </sharedItems>
    </cacheField>
    <cacheField name="月" numFmtId="0">
      <sharedItems containsString="0" containsBlank="1" containsNumber="1" containsInteger="1" minValue="4" maxValue="8" count="6">
        <n v="4"/>
        <n v="5"/>
        <n v="6"/>
        <n v="7"/>
        <n v="8"/>
        <m/>
      </sharedItems>
    </cacheField>
    <cacheField name="日期" numFmtId="0">
      <sharedItems containsNonDate="0" containsDate="1" containsString="0" containsBlank="1" minDate="2018-04-15T00:00:00" maxDate="2018-09-01T00:00:00" count="14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m/>
      </sharedItems>
    </cacheField>
    <cacheField name="浏览量/次" numFmtId="0">
      <sharedItems containsString="0" containsBlank="1" containsNumber="1" containsInteger="1" minValue="92" maxValue="542"/>
    </cacheField>
    <cacheField name="访客数/人" numFmtId="0">
      <sharedItems containsString="0" containsBlank="1" containsNumber="1" containsInteger="1" minValue="45" maxValue="142"/>
    </cacheField>
    <cacheField name="平均停留时长/秒" numFmtId="0">
      <sharedItems containsString="0" containsBlank="1" containsNumber="1" minValue="21.5" maxValue="302.32"/>
    </cacheField>
    <cacheField name="跳失率/%" numFmtId="0">
      <sharedItems containsString="0" containsBlank="1" containsNumber="1" minValue="8.7899999999999991" maxValue="43.4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用户" refreshedDate="43345.033582291668" createdVersion="6" refreshedVersion="6" minRefreshableVersion="3" recordCount="668">
  <cacheSource type="worksheet">
    <worksheetSource ref="A1:I1048576" sheet="预约数据"/>
  </cacheSource>
  <cacheFields count="12">
    <cacheField name="年" numFmtId="0">
      <sharedItems containsString="0" containsBlank="1" containsNumber="1" containsInteger="1" minValue="2017" maxValue="2018" count="3">
        <n v="2017"/>
        <n v="2018"/>
        <m/>
      </sharedItems>
    </cacheField>
    <cacheField name="月" numFmtId="0">
      <sharedItems containsString="0" containsBlank="1" containsNumber="1" containsInteger="1" minValue="1" maxValue="12" count="11">
        <n v="12"/>
        <n v="1"/>
        <n v="2"/>
        <n v="3"/>
        <n v="4"/>
        <n v="5"/>
        <n v="6"/>
        <n v="7"/>
        <n v="8"/>
        <m/>
        <n v="11" u="1"/>
      </sharedItems>
    </cacheField>
    <cacheField name="日" numFmtId="0">
      <sharedItems containsNonDate="0" containsDate="1" containsString="0" containsBlank="1" minDate="2017-11-25T00:00:00" maxDate="2018-09-01T00:00:00" count="267">
        <d v="2017-12-04T00:00:00"/>
        <d v="2017-12-06T00:00:00"/>
        <d v="2017-12-07T00:00:00"/>
        <d v="2017-12-10T00:00:00"/>
        <d v="2017-12-11T00:00:00"/>
        <d v="2017-12-15T00:00:00"/>
        <d v="2017-12-16T00:00:00"/>
        <d v="2017-12-19T00:00:00"/>
        <d v="2017-12-20T00:00:00"/>
        <d v="2017-12-21T00:00:00"/>
        <d v="2017-12-22T00:00:00"/>
        <d v="2017-12-28T00:00:00"/>
        <d v="2017-12-29T00:00:00"/>
        <d v="2017-12-31T00:00:00"/>
        <d v="2018-01-02T00:00:00"/>
        <d v="2018-01-03T00:00:00"/>
        <d v="2018-01-07T00:00:00"/>
        <d v="2018-01-08T00:00:00"/>
        <d v="2018-01-09T00:00:00"/>
        <d v="2018-01-10T00:00:00"/>
        <d v="2018-01-12T00:00:00"/>
        <d v="2018-01-14T00:00:00"/>
        <d v="2018-01-16T00:00:00"/>
        <d v="2018-01-17T00:00:00"/>
        <d v="2018-01-19T00:00:00"/>
        <d v="2018-01-20T00:00:00"/>
        <d v="2018-01-22T00:00:00"/>
        <d v="2018-01-23T00:00:00"/>
        <d v="2018-01-24T00:00:00"/>
        <d v="2018-01-25T00:00:00"/>
        <d v="2018-01-26T00:00:00"/>
        <d v="2018-01-27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7T00:00:00"/>
        <d v="2018-02-18T00:00:00"/>
        <d v="2018-02-19T00:00:00"/>
        <d v="2018-02-20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20T00:00:00"/>
        <d v="2018-03-21T00:00:00"/>
        <d v="2018-03-22T00:00:00"/>
        <d v="2018-03-23T00:00:00"/>
        <d v="2018-03-24T00:00:00"/>
        <d v="2018-03-25T00:00:00"/>
        <d v="2018-03-26T00:00:00"/>
        <d v="2018-03-27T00:00:00"/>
        <d v="2018-03-29T00:00:00"/>
        <d v="2018-03-31T00:00:00"/>
        <d v="2018-04-01T00:00:00"/>
        <d v="2018-04-02T00:00:00"/>
        <d v="2018-04-03T00:00:00"/>
        <d v="2018-04-04T00:00:00"/>
        <d v="2018-04-05T00:00:00"/>
        <d v="2018-04-06T00:00:00"/>
        <d v="2018-04-07T00:00:00"/>
        <d v="2018-04-08T00:00:00"/>
        <d v="2018-04-09T00:00:00"/>
        <d v="2018-04-11T00:00:00"/>
        <d v="2018-04-13T00:00:00"/>
        <d v="2018-04-14T00:00:00"/>
        <d v="2018-04-15T00:00:00"/>
        <d v="2018-04-17T00:00:00"/>
        <d v="2018-04-18T00:00:00"/>
        <d v="2018-04-19T00:00:00"/>
        <d v="2018-04-20T00:00:00"/>
        <d v="2018-04-21T00:00:00"/>
        <d v="2018-04-22T00:00:00"/>
        <d v="2018-04-23T00:00:00"/>
        <d v="2018-04-24T00:00:00"/>
        <d v="2018-04-25T00:00:00"/>
        <d v="2018-04-27T00:00:00"/>
        <d v="2018-04-28T00:00:00"/>
        <d v="2018-04-29T00:00:00"/>
        <d v="2018-04-30T00:00:00"/>
        <d v="2018-05-02T00:00:00"/>
        <d v="2018-05-03T00:00:00"/>
        <d v="2018-05-05T00:00:00"/>
        <d v="2018-05-06T00:00:00"/>
        <d v="2018-05-07T00:00:00"/>
        <d v="2018-05-08T00:00:00"/>
        <d v="2018-05-09T00:00:00"/>
        <d v="2018-05-10T00:00:00"/>
        <d v="2018-05-11T00:00:00"/>
        <d v="2018-05-12T00:00:00"/>
        <d v="2018-05-14T00:00:00"/>
        <d v="2018-05-15T00:00:00"/>
        <d v="2018-05-16T00:00:00"/>
        <d v="2018-05-17T00:00:00"/>
        <d v="2018-05-18T00:00:00"/>
        <d v="2018-05-19T00:00:00"/>
        <d v="2018-05-20T00:00:00"/>
        <d v="2018-05-21T00:00:00"/>
        <d v="2018-05-22T00:00:00"/>
        <d v="2018-05-23T00:00:00"/>
        <d v="2018-05-24T00:00:00"/>
        <d v="2018-05-26T00:00:00"/>
        <d v="2018-05-27T00:00:00"/>
        <d v="2018-05-28T00:00:00"/>
        <d v="2018-05-29T00:00:00"/>
        <d v="2018-05-30T00:00:00"/>
        <d v="2018-05-31T00:00:00"/>
        <d v="2018-06-01T00:00:00"/>
        <d v="2018-06-02T00:00:00"/>
        <d v="2018-06-03T00:00:00"/>
        <d v="2018-06-04T00:00:00"/>
        <d v="2018-06-06T00:00:00"/>
        <d v="2018-06-07T00:00:00"/>
        <d v="2018-06-08T00:00:00"/>
        <d v="2018-06-09T00:00:00"/>
        <d v="2018-06-10T00:00:00"/>
        <d v="2018-06-11T00:00:00"/>
        <d v="2018-06-12T00:00:00"/>
        <d v="2018-06-13T00:00:00"/>
        <d v="2018-06-15T00:00:00"/>
        <d v="2018-06-16T00:00:00"/>
        <d v="2018-06-17T00:00:00"/>
        <d v="2018-06-18T00:00:00"/>
        <d v="2018-06-19T00:00:00"/>
        <d v="2018-06-20T00:00:00"/>
        <d v="2018-06-21T00:00:00"/>
        <d v="2018-06-22T00:00:00"/>
        <d v="2018-06-24T00:00:00"/>
        <d v="2018-06-25T00:00:00"/>
        <d v="2018-06-26T00:00:00"/>
        <d v="2018-06-27T00:00:00"/>
        <d v="2018-06-28T00:00:00"/>
        <d v="2018-06-29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1T00:00:00"/>
        <d v="2018-08-30T00:00:00"/>
        <m/>
        <d v="2017-11-30T00:00:00" u="1"/>
        <d v="2018-01-04T00:00:00" u="1"/>
        <d v="2018-04-26T00:00:00" u="1"/>
        <d v="2017-12-09T00:00:00" u="1"/>
        <d v="2017-12-02T00:00:00" u="1"/>
        <d v="2018-02-21T00:00:00" u="1"/>
        <d v="2018-04-12T00:00:00" u="1"/>
        <d v="2017-12-14T00:00:00" u="1"/>
        <d v="2018-02-14T00:00:00" u="1"/>
        <d v="2017-11-28T00:00:00" u="1"/>
        <d v="2018-01-28T00:00:00" u="1"/>
        <d v="2018-03-19T00:00:00" u="1"/>
        <d v="2018-01-21T00:00:00" u="1"/>
        <d v="2017-12-26T00:00:00" u="1"/>
        <d v="2018-04-10T00:00:00" u="1"/>
        <d v="2017-12-05T00:00:00" u="1"/>
        <d v="2017-12-24T00:00:00" u="1"/>
        <d v="2017-12-17T00:00:00" u="1"/>
        <d v="2018-01-05T00:00:00" u="1"/>
        <d v="2017-12-03T00:00:00" u="1"/>
        <d v="2018-02-15T00:00:00" u="1"/>
        <d v="2017-12-08T00:00:00" u="1"/>
        <d v="2017-12-27T00:00:00" u="1"/>
        <d v="2018-01-15T00:00:00" u="1"/>
        <d v="2017-12-13T00:00:00" u="1"/>
        <d v="2018-02-13T00:00:00" u="1"/>
        <d v="2017-11-27T00:00:00" u="1"/>
        <d v="2018-01-01T00:00:00" u="1"/>
        <d v="2017-12-25T00:00:00" u="1"/>
        <d v="2018-03-30T00:00:00" u="1"/>
        <d v="2018-01-13T00:00:00" u="1"/>
        <d v="2017-12-18T00:00:00" u="1"/>
        <d v="2018-01-06T00:00:00" u="1"/>
        <d v="2017-11-25T00:00:00" u="1"/>
        <d v="2017-12-30T00:00:00" u="1"/>
        <d v="2018-01-18T00:00:00" u="1"/>
        <d v="2017-12-23T00:00:00" u="1"/>
        <d v="2018-03-28T00:00:00" u="1"/>
        <d v="2018-01-11T00:00:00" u="1"/>
        <d v="2018-02-16T00:00:00" u="1"/>
      </sharedItems>
    </cacheField>
    <cacheField name="时间" numFmtId="0">
      <sharedItems containsNonDate="0" containsDate="1" containsString="0" containsBlank="1" minDate="1899-12-30T00:01:00" maxDate="1899-12-30T23:48:00" count="432">
        <d v="1899-12-30T11:12:00"/>
        <d v="1899-12-30T15:22:00"/>
        <d v="1899-12-30T13:52:00"/>
        <d v="1899-12-30T16:33:00"/>
        <d v="1899-12-30T16:36:00"/>
        <d v="1899-12-30T10:17:00"/>
        <d v="1899-12-30T11:10:00"/>
        <d v="1899-12-30T13:53:00"/>
        <d v="1899-12-30T17:08:00"/>
        <d v="1899-12-30T15:19:00"/>
        <d v="1899-12-30T14:30:00"/>
        <d v="1899-12-30T13:11:00"/>
        <d v="1899-12-30T11:51:00"/>
        <d v="1899-12-30T14:50:00"/>
        <d v="1899-12-30T15:17:00"/>
        <d v="1899-12-30T09:53:00"/>
        <d v="1899-12-30T13:38:00"/>
        <d v="1899-12-30T14:43:00"/>
        <d v="1899-12-30T15:51:00"/>
        <d v="1899-12-30T15:13:00"/>
        <d v="1899-12-30T10:58:00"/>
        <d v="1899-12-30T09:44:00"/>
        <d v="1899-12-30T16:55:00"/>
        <d v="1899-12-30T14:45:00"/>
        <d v="1899-12-30T12:44:00"/>
        <d v="1899-12-30T17:39:00"/>
        <d v="1899-12-30T10:39:00"/>
        <d v="1899-12-30T16:04:00"/>
        <d v="1899-12-30T13:58:00"/>
        <d v="1899-12-30T11:58:00"/>
        <d v="1899-12-30T16:39:00"/>
        <d v="1899-12-30T12:01:00"/>
        <d v="1899-12-30T11:23:00"/>
        <d v="1899-12-30T10:57:00"/>
        <d v="1899-12-30T11:39:00"/>
        <d v="1899-12-30T11:36:00"/>
        <d v="1899-12-30T17:24:00"/>
        <d v="1899-12-30T10:19:00"/>
        <d v="1899-12-30T11:27:00"/>
        <d v="1899-12-30T10:53:00"/>
        <d v="1899-12-30T16:48:00"/>
        <d v="1899-12-30T12:53:00"/>
        <d v="1899-12-30T17:53:00"/>
        <d v="1899-12-30T00:01:00"/>
        <d v="1899-12-30T16:59:00"/>
        <d v="1899-12-30T14:36:00"/>
        <d v="1899-12-30T11:38:00"/>
        <d v="1899-12-30T19:33:00"/>
        <d v="1899-12-30T19:17:00"/>
        <d v="1899-12-30T17:40:00"/>
        <d v="1899-12-30T16:05:00"/>
        <d v="1899-12-30T15:57:00"/>
        <d v="1899-12-30T14:34:00"/>
        <d v="1899-12-30T09:51:00"/>
        <d v="1899-12-30T10:38:00"/>
        <d v="1899-12-30T18:36:00"/>
        <d v="1899-12-30T12:21:00"/>
        <d v="1899-12-30T12:12:00"/>
        <d v="1899-12-30T10:55:00"/>
        <d v="1899-12-30T18:18:00"/>
        <d v="1899-12-30T17:46:00"/>
        <d v="1899-12-30T14:33:00"/>
        <d v="1899-12-30T08:58:00"/>
        <d v="1899-12-30T17:36:00"/>
        <d v="1899-12-30T15:02:00"/>
        <d v="1899-12-30T11:59:00"/>
        <d v="1899-12-30T10:18:00"/>
        <d v="1899-12-30T16:18:00"/>
        <d v="1899-12-30T14:59:00"/>
        <d v="1899-12-30T11:13:00"/>
        <d v="1899-12-30T11:01:00"/>
        <d v="1899-12-30T10:21:00"/>
        <d v="1899-12-30T19:31:00"/>
        <d v="1899-12-30T15:52:00"/>
        <d v="1899-12-30T15:38:00"/>
        <d v="1899-12-30T17:44:00"/>
        <d v="1899-12-30T16:12:00"/>
        <d v="1899-12-30T11:25:00"/>
        <d v="1899-12-30T14:04:00"/>
        <d v="1899-12-30T21:19:00"/>
        <d v="1899-12-30T15:29:00"/>
        <d v="1899-12-30T14:07:00"/>
        <d v="1899-12-30T17:23:00"/>
        <d v="1899-12-30T15:06:00"/>
        <d v="1899-12-30T18:01:00"/>
        <d v="1899-12-30T18:02:00"/>
        <d v="1899-12-30T15:31:00"/>
        <d v="1899-12-30T14:21:00"/>
        <d v="1899-12-30T11:11:00"/>
        <d v="1899-12-30T16:57:00"/>
        <d v="1899-12-30T14:24:00"/>
        <d v="1899-12-30T18:48:00"/>
        <d v="1899-12-30T10:41:00"/>
        <d v="1899-12-30T13:07:00"/>
        <d v="1899-12-30T13:54:00"/>
        <d v="1899-12-30T19:26:00"/>
        <d v="1899-12-30T12:52:00"/>
        <d v="1899-12-30T13:00:00"/>
        <d v="1899-12-30T12:23:00"/>
        <d v="1899-12-30T10:16:00"/>
        <d v="1899-12-30T08:48:00"/>
        <d v="1899-12-30T15:34:00"/>
        <d v="1899-12-30T13:33:00"/>
        <d v="1899-12-30T10:03:00"/>
        <d v="1899-12-30T21:36:00"/>
        <d v="1899-12-30T10:25:00"/>
        <d v="1899-12-30T14:56:00"/>
        <d v="1899-12-30T15:43:00"/>
        <d v="1899-12-30T14:44:00"/>
        <d v="1899-12-30T14:32:00"/>
        <d v="1899-12-30T16:01:00"/>
        <d v="1899-12-30T11:35:00"/>
        <d v="1899-12-30T17:41:00"/>
        <d v="1899-12-30T15:09:00"/>
        <d v="1899-12-30T19:43:00"/>
        <d v="1899-12-30T14:18:00"/>
        <d v="1899-12-30T10:33:00"/>
        <d v="1899-12-30T17:02:00"/>
        <d v="1899-12-30T16:58:00"/>
        <d v="1899-12-30T14:10:00"/>
        <d v="1899-12-30T19:02:00"/>
        <d v="1899-12-30T17:35:00"/>
        <d v="1899-12-30T15:45:00"/>
        <d v="1899-12-30T11:26:00"/>
        <d v="1899-12-30T11:14:00"/>
        <d v="1899-12-30T11:15:00"/>
        <d v="1899-12-30T09:09:00"/>
        <d v="1899-12-30T20:09:00"/>
        <d v="1899-12-30T15:30:00"/>
        <d v="1899-12-30T14:29:00"/>
        <d v="1899-12-30T13:26:00"/>
        <d v="1899-12-30T13:14:00"/>
        <d v="1899-12-30T09:10:00"/>
        <d v="1899-12-30T20:18:00"/>
        <d v="1899-12-30T11:19:00"/>
        <d v="1899-12-30T11:00:00"/>
        <d v="1899-12-30T10:40:00"/>
        <d v="1899-12-30T18:14:00"/>
        <d v="1899-12-30T17:22:00"/>
        <d v="1899-12-30T12:05:00"/>
        <d v="1899-12-30T11:08:00"/>
        <d v="1899-12-30T09:27:00"/>
        <d v="1899-12-30T16:47:00"/>
        <d v="1899-12-30T14:27:00"/>
        <d v="1899-12-30T14:01:00"/>
        <d v="1899-12-30T09:59:00"/>
        <d v="1899-12-30T09:55:00"/>
        <d v="1899-12-30T17:26:00"/>
        <d v="1899-12-30T15:42:00"/>
        <d v="1899-12-30T15:15:00"/>
        <d v="1899-12-30T13:22:00"/>
        <d v="1899-12-30T10:44:00"/>
        <d v="1899-12-30T13:05:00"/>
        <d v="1899-12-30T12:45:00"/>
        <d v="1899-12-30T12:31:00"/>
        <d v="1899-12-30T11:09:00"/>
        <d v="1899-12-30T10:29:00"/>
        <d v="1899-12-30T15:55:00"/>
        <d v="1899-12-30T14:20:00"/>
        <d v="1899-12-30T13:41:00"/>
        <d v="1899-12-30T13:01:00"/>
        <d v="1899-12-30T09:33:00"/>
        <d v="1899-12-30T10:49:00"/>
        <d v="1899-12-30T14:11:00"/>
        <d v="1899-12-30T12:13:00"/>
        <d v="1899-12-30T10:35:00"/>
        <d v="1899-12-30T16:35:00"/>
        <d v="1899-12-30T20:59:00"/>
        <d v="1899-12-30T12:00:00"/>
        <d v="1899-12-30T23:22:00"/>
        <d v="1899-12-30T10:37:00"/>
        <d v="1899-12-30T09:05:00"/>
        <d v="1899-12-30T11:56:00"/>
        <d v="1899-12-30T11:47:00"/>
        <d v="1899-12-30T10:07:00"/>
        <d v="1899-12-30T13:47:00"/>
        <d v="1899-12-30T17:12:00"/>
        <d v="1899-12-30T12:33:00"/>
        <d v="1899-12-30T11:17:00"/>
        <d v="1899-12-30T14:51:00"/>
        <d v="1899-12-30T13:48:00"/>
        <d v="1899-12-30T17:15:00"/>
        <d v="1899-12-30T09:46:00"/>
        <d v="1899-12-30T12:54:00"/>
        <d v="1899-12-30T09:25:00"/>
        <d v="1899-12-30T12:38:00"/>
        <d v="1899-12-30T18:49:00"/>
        <d v="1899-12-30T13:06:00"/>
        <d v="1899-12-30T11:07:00"/>
        <d v="1899-12-30T15:46:00"/>
        <d v="1899-12-30T09:56:00"/>
        <d v="1899-12-30T16:00:00"/>
        <d v="1899-12-30T21:08:00"/>
        <d v="1899-12-30T10:51:00"/>
        <d v="1899-12-30T11:21:00"/>
        <d v="1899-12-30T12:32:00"/>
        <d v="1899-12-30T12:35:00"/>
        <d v="1899-12-30T16:54:00"/>
        <d v="1899-12-30T11:54:00"/>
        <d v="1899-12-30T16:14:00"/>
        <d v="1899-12-30T11:03:00"/>
        <d v="1899-12-30T08:51:00"/>
        <d v="1899-12-30T17:00:00"/>
        <d v="1899-12-30T15:40:00"/>
        <d v="1899-12-30T18:38:00"/>
        <d v="1899-12-30T14:53:00"/>
        <d v="1899-12-30T12:20:00"/>
        <d v="1899-12-30T11:20:00"/>
        <d v="1899-12-30T09:30:00"/>
        <d v="1899-12-30T09:20:00"/>
        <d v="1899-12-30T13:17:00"/>
        <d v="1899-12-30T12:24:00"/>
        <d v="1899-12-30T14:09:00"/>
        <d v="1899-12-30T10:50:00"/>
        <d v="1899-12-30T09:14:00"/>
        <d v="1899-12-30T17:49:00"/>
        <d v="1899-12-30T17:47:00"/>
        <d v="1899-12-30T10:34:00"/>
        <d v="1899-12-30T16:42:00"/>
        <d v="1899-12-30T07:37:00"/>
        <d v="1899-12-30T08:31:00"/>
        <d v="1899-12-30T18:56:00"/>
        <d v="1899-12-30T13:10:00"/>
        <d v="1899-12-30T08:01:00"/>
        <d v="1899-12-30T18:47:00"/>
        <d v="1899-12-30T18:04:00"/>
        <d v="1899-12-30T16:30:00"/>
        <d v="1899-12-30T18:52:00"/>
        <d v="1899-12-30T14:41:00"/>
        <d v="1899-12-30T13:34:00"/>
        <d v="1899-12-30T17:34:00"/>
        <d v="1899-12-30T12:04:00"/>
        <d v="1899-12-30T09:26:00"/>
        <d v="1899-12-30T08:21:00"/>
        <d v="1899-12-30T13:31:00"/>
        <d v="1899-12-30T12:36:00"/>
        <d v="1899-12-30T10:52:00"/>
        <d v="1899-12-30T09:17:00"/>
        <d v="1899-12-30T23:08:00"/>
        <d v="1899-12-30T16:24:00"/>
        <d v="1899-12-30T11:46:00"/>
        <d v="1899-12-30T11:37:00"/>
        <d v="1899-12-30T18:44:00"/>
        <d v="1899-12-30T14:05:00"/>
        <d v="1899-12-30T10:59:00"/>
        <d v="1899-12-30T20:06:00"/>
        <d v="1899-12-30T15:44:00"/>
        <d v="1899-12-30T15:08:00"/>
        <d v="1899-12-30T11:48:00"/>
        <d v="1899-12-30T11:18:00"/>
        <d v="1899-12-30T10:48:00"/>
        <d v="1899-12-30T09:19:00"/>
        <d v="1899-12-30T19:24:00"/>
        <d v="1899-12-30T17:01:00"/>
        <d v="1899-12-30T11:42:00"/>
        <d v="1899-12-30T09:58:00"/>
        <d v="1899-12-30T12:10:00"/>
        <d v="1899-12-30T13:21:00"/>
        <d v="1899-12-30T10:47:00"/>
        <d v="1899-12-30T10:42:00"/>
        <d v="1899-12-30T16:44:00"/>
        <d v="1899-12-30T09:57:00"/>
        <d v="1899-12-30T16:28:00"/>
        <d v="1899-12-30T16:15:00"/>
        <d v="1899-12-30T11:04:00"/>
        <d v="1899-12-30T16:52:00"/>
        <d v="1899-12-30T15:23:00"/>
        <d v="1899-12-30T15:41:00"/>
        <d v="1899-12-30T09:07:00"/>
        <d v="1899-12-30T10:10:00"/>
        <d v="1899-12-30T15:33:00"/>
        <d v="1899-12-30T14:35:00"/>
        <d v="1899-12-30T10:23:00"/>
        <d v="1899-12-30T19:44:00"/>
        <d v="1899-12-30T17:09:00"/>
        <d v="1899-12-30T10:22:00"/>
        <d v="1899-12-30T12:27:00"/>
        <d v="1899-12-30T15:01:00"/>
        <d v="1899-12-30T15:21:00"/>
        <d v="1899-12-30T10:26:00"/>
        <d v="1899-12-30T15:36:00"/>
        <d v="1899-12-30T12:47:00"/>
        <d v="1899-12-30T16:06:00"/>
        <d v="1899-12-30T15:39:00"/>
        <d v="1899-12-30T09:49:00"/>
        <d v="1899-12-30T11:34:00"/>
        <d v="1899-12-30T15:07:00"/>
        <d v="1899-12-30T19:23:00"/>
        <d v="1899-12-30T18:27:00"/>
        <d v="1899-12-30T21:57:00"/>
        <d v="1899-12-30T21:12:00"/>
        <d v="1899-12-30T17:29:00"/>
        <d v="1899-12-30T16:09:00"/>
        <d v="1899-12-30T10:28:00"/>
        <d v="1899-12-30T22:09:00"/>
        <d v="1899-12-30T12:19:00"/>
        <d v="1899-12-30T10:20:00"/>
        <d v="1899-12-30T14:37:00"/>
        <d v="1899-12-30T14:17:00"/>
        <d v="1899-12-30T22:30:00"/>
        <d v="1899-12-30T16:27:00"/>
        <d v="1899-12-30T11:24:00"/>
        <d v="1899-12-30T11:16:00"/>
        <d v="1899-12-30T16:10:00"/>
        <d v="1899-12-30T11:29:00"/>
        <d v="1899-12-30T16:45:00"/>
        <d v="1899-12-30T13:59:00"/>
        <d v="1899-12-30T11:52:00"/>
        <d v="1899-12-30T13:08:00"/>
        <d v="1899-12-30T09:12:00"/>
        <d v="1899-12-30T13:19:00"/>
        <d v="1899-12-30T06:55:00"/>
        <d v="1899-12-30T15:53:00"/>
        <d v="1899-12-30T19:13:00"/>
        <d v="1899-12-30T10:45:00"/>
        <d v="1899-12-30T09:31:00"/>
        <d v="1899-12-30T22:48:00"/>
        <d v="1899-12-30T11:45:00"/>
        <d v="1899-12-30T23:37:00"/>
        <d v="1899-12-30T14:39:00"/>
        <d v="1899-12-30T15:35:00"/>
        <d v="1899-12-30T13:04:00"/>
        <d v="1899-12-30T10:30:00"/>
        <d v="1899-12-30T09:28:00"/>
        <d v="1899-12-30T16:56:00"/>
        <d v="1899-12-30T10:09:00"/>
        <d v="1899-12-30T18:43:00"/>
        <d v="1899-12-30T17:33:00"/>
        <d v="1899-12-30T13:44:00"/>
        <d v="1899-12-30T11:32:00"/>
        <d v="1899-12-30T17:20:00"/>
        <d v="1899-12-30T19:19:00"/>
        <d v="1899-12-30T18:54:00"/>
        <d v="1899-12-30T17:18:00"/>
        <d v="1899-12-30T14:16:00"/>
        <d v="1899-12-30T13:29:00"/>
        <d v="1899-12-30T19:14:00"/>
        <d v="1899-12-30T22:05:00"/>
        <d v="1899-12-30T19:42:00"/>
        <d v="1899-12-30T17:19:00"/>
        <d v="1899-12-30T12:37:00"/>
        <d v="1899-12-30T16:13:00"/>
        <d v="1899-12-30T12:22:00"/>
        <d v="1899-12-30T09:47:00"/>
        <d v="1899-12-30T18:46:00"/>
        <d v="1899-12-30T17:59:00"/>
        <d v="1899-12-30T17:43:00"/>
        <d v="1899-12-30T13:24:00"/>
        <d v="1899-12-30T10:15:00"/>
        <d v="1899-12-30T15:26:00"/>
        <d v="1899-12-30T14:42:00"/>
        <d v="1899-12-30T12:58:00"/>
        <d v="1899-12-30T12:42:00"/>
        <d v="1899-12-30T15:48:00"/>
        <d v="1899-12-30T17:38:00"/>
        <d v="1899-12-30T13:45:00"/>
        <d v="1899-12-30T16:53:00"/>
        <d v="1899-12-30T16:37:00"/>
        <d v="1899-12-30T16:02:00"/>
        <d v="1899-12-30T10:14:00"/>
        <d v="1899-12-30T08:52:00"/>
        <d v="1899-12-30T11:57:00"/>
        <d v="1899-12-30T11:28:00"/>
        <d v="1899-12-30T15:24:00"/>
        <d v="1899-12-30T15:10:00"/>
        <d v="1899-12-30T20:40:00"/>
        <d v="1899-12-30T13:02:00"/>
        <d v="1899-12-30T13:13:00"/>
        <d v="1899-12-30T17:06:00"/>
        <d v="1899-12-30T14:13:00"/>
        <d v="1899-12-30T12:07:00"/>
        <d v="1899-12-30T12:28:00"/>
        <d v="1899-12-30T20:55:00"/>
        <d v="1899-12-30T13:40:00"/>
        <d v="1899-12-30T16:43:00"/>
        <d v="1899-12-30T18:05:00"/>
        <d v="1899-12-30T10:54:00"/>
        <d v="1899-12-30T21:54:00"/>
        <d v="1899-12-30T15:18:00"/>
        <d v="1899-12-30T19:05:00"/>
        <d v="1899-12-30T14:52:00"/>
        <d v="1899-12-30T10:01:00"/>
        <d v="1899-12-30T23:48:00"/>
        <d v="1899-12-30T09:21:00"/>
        <d v="1899-12-30T12:55:00"/>
        <d v="1899-12-30T14:46:00"/>
        <d v="1899-12-30T14:26:00"/>
        <d v="1899-12-30T20:13:00"/>
        <d v="1899-12-30T13:39:00"/>
        <d v="1899-12-30T10:27:00"/>
        <d v="1899-12-30T18:15:00"/>
        <d v="1899-12-30T09:41:00"/>
        <d v="1899-12-30T09:22:00"/>
        <d v="1899-12-30T16:32:00"/>
        <d v="1899-12-30T14:38:00"/>
        <d v="1899-12-30T11:50:00"/>
        <d v="1899-12-30T10:02:00"/>
        <d v="1899-12-30T17:25:00"/>
        <d v="1899-12-30T14:00:00"/>
        <d v="1899-12-30T09:06:00"/>
        <d v="1899-12-30T20:51:00"/>
        <d v="1899-12-30T16:51:00"/>
        <d v="1899-12-30T15:37:00"/>
        <d v="1899-12-30T17:11:00"/>
        <d v="1899-12-30T10:31:00"/>
        <d v="1899-12-30T13:27:00"/>
        <d v="1899-12-30T19:12:00"/>
        <d v="1899-12-30T12:39:00"/>
        <d v="1899-12-30T09:32:00"/>
        <d v="1899-12-30T18:31:00"/>
        <d v="1899-12-30T16:49:00"/>
        <d v="1899-12-30T14:22:00"/>
        <d v="1899-12-30T18:12:00"/>
        <d v="1899-12-30T14:40:00"/>
        <d v="1899-12-30T09:39:00"/>
        <d v="1899-12-30T14:58:00"/>
        <d v="1899-12-30T13:23:00"/>
        <d v="1899-12-30T13:15:00"/>
        <d v="1899-12-30T22:10:00"/>
        <d v="1899-12-30T21:03:00"/>
        <d v="1899-12-30T09:38:00"/>
        <d v="1899-12-30T08:13:00"/>
        <d v="1899-12-30T16:34:00"/>
        <d v="1899-12-30T16:25:00"/>
        <d v="1899-12-30T09:50:00"/>
        <d v="1899-12-30T09:54:00"/>
        <d v="1899-12-30T23:11:00"/>
        <d v="1899-12-30T18:57:00"/>
        <d v="1899-12-30T16:46:00"/>
        <d v="1899-12-30T14:25:00"/>
        <d v="1899-12-30T17:30:00"/>
        <m/>
      </sharedItems>
      <fieldGroup par="11" base="3">
        <rangePr groupBy="minutes" startDate="1899-12-30T00:01:00" endDate="1899-12-30T23:48:00"/>
        <groupItems count="62">
          <s v="(空白)"/>
          <s v="0分"/>
          <s v="1分"/>
          <s v="2分"/>
          <s v="3分"/>
          <s v="4分"/>
          <s v="5分"/>
          <s v="6分"/>
          <s v="7分"/>
          <s v="8分"/>
          <s v="9分"/>
          <s v="10分"/>
          <s v="11分"/>
          <s v="12分"/>
          <s v="13分"/>
          <s v="14分"/>
          <s v="15分"/>
          <s v="16分"/>
          <s v="17分"/>
          <s v="18分"/>
          <s v="19分"/>
          <s v="20分"/>
          <s v="21分"/>
          <s v="22分"/>
          <s v="23分"/>
          <s v="24分"/>
          <s v="25分"/>
          <s v="26分"/>
          <s v="27分"/>
          <s v="28分"/>
          <s v="29分"/>
          <s v="30分"/>
          <s v="31分"/>
          <s v="32分"/>
          <s v="33分"/>
          <s v="34分"/>
          <s v="35分"/>
          <s v="36分"/>
          <s v="37分"/>
          <s v="38分"/>
          <s v="39分"/>
          <s v="40分"/>
          <s v="41分"/>
          <s v="42分"/>
          <s v="43分"/>
          <s v="44分"/>
          <s v="45分"/>
          <s v="46分"/>
          <s v="47分"/>
          <s v="48分"/>
          <s v="49分"/>
          <s v="50分"/>
          <s v="51分"/>
          <s v="52分"/>
          <s v="53分"/>
          <s v="54分"/>
          <s v="55分"/>
          <s v="56分"/>
          <s v="57分"/>
          <s v="58分"/>
          <s v="59分"/>
          <s v="&gt;1900/1/0"/>
        </groupItems>
      </fieldGroup>
    </cacheField>
    <cacheField name="订单来源" numFmtId="0">
      <sharedItems containsBlank="1" count="7">
        <s v="400已接"/>
        <s v="400未接"/>
        <s v="门店预约"/>
        <s v="咨询"/>
        <s v="技师预约"/>
        <s v="项目预约"/>
        <m/>
      </sharedItems>
    </cacheField>
    <cacheField name="客户姓名" numFmtId="0">
      <sharedItems containsBlank="1"/>
    </cacheField>
    <cacheField name="联系方式" numFmtId="0">
      <sharedItems containsString="0" containsBlank="1" containsNumber="1" containsInteger="1" minValue="1050864641" maxValue="57157898682"/>
    </cacheField>
    <cacheField name="顾客留言" numFmtId="0">
      <sharedItems containsBlank="1" containsMixedTypes="1" containsNumber="1" containsInteger="1" minValue="13163182113" maxValue="18920428062"/>
    </cacheField>
    <cacheField name="预约医师" numFmtId="0">
      <sharedItems containsBlank="1"/>
    </cacheField>
    <cacheField name="订单状态" numFmtId="0">
      <sharedItems containsBlank="1"/>
    </cacheField>
    <cacheField name="备注" numFmtId="0">
      <sharedItems containsBlank="1"/>
    </cacheField>
    <cacheField name="小时" numFmtId="0" databaseField="0">
      <fieldGroup base="3">
        <rangePr groupBy="hours" startDate="1899-12-30T00:01:00" endDate="1899-12-30T23:48:00"/>
        <groupItems count="26">
          <s v="&lt;1900/1/0"/>
          <s v="0时"/>
          <s v="1时"/>
          <s v="2时"/>
          <s v="3时"/>
          <s v="4时"/>
          <s v="5时"/>
          <s v="6时"/>
          <s v="7时"/>
          <s v="8时"/>
          <s v="9时"/>
          <s v="10时"/>
          <s v="11时"/>
          <s v="12时"/>
          <s v="13时"/>
          <s v="14时"/>
          <s v="15时"/>
          <s v="16时"/>
          <s v="17时"/>
          <s v="18时"/>
          <s v="19时"/>
          <s v="20时"/>
          <s v="21时"/>
          <s v="22时"/>
          <s v="23时"/>
          <s v="&gt;1900/1/0"/>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用户" refreshedDate="43345.034765625001" createdVersion="6" refreshedVersion="6" minRefreshableVersion="3" recordCount="71">
  <cacheSource type="worksheet">
    <worksheetSource ref="A1:L1048576" sheet="回复口碑"/>
  </cacheSource>
  <cacheFields count="12">
    <cacheField name="年" numFmtId="0">
      <sharedItems containsString="0" containsBlank="1" containsNumber="1" containsInteger="1" minValue="2017" maxValue="2018" count="3">
        <n v="2017"/>
        <n v="2018"/>
        <m/>
      </sharedItems>
    </cacheField>
    <cacheField name="月" numFmtId="0">
      <sharedItems containsString="0" containsBlank="1" containsNumber="1" containsInteger="1" minValue="1" maxValue="12" count="10">
        <n v="12"/>
        <n v="1"/>
        <n v="2"/>
        <n v="3"/>
        <n v="4"/>
        <n v="5"/>
        <n v="6"/>
        <n v="7"/>
        <n v="8"/>
        <m/>
      </sharedItems>
    </cacheField>
    <cacheField name="日" numFmtId="0">
      <sharedItems containsNonDate="0" containsDate="1" containsString="0" containsBlank="1" minDate="2017-12-07T00:00:00" maxDate="2018-09-01T00:00:00" count="56">
        <d v="2017-12-07T00:00:00"/>
        <d v="2017-12-08T00:00:00"/>
        <d v="2017-12-10T00:00:00"/>
        <d v="2017-12-11T00:00:00"/>
        <d v="2017-12-13T00:00:00"/>
        <d v="2017-12-19T00:00:00"/>
        <d v="2018-01-18T00:00:00"/>
        <d v="2018-01-28T00:00:00"/>
        <d v="2018-02-01T00:00:00"/>
        <d v="2018-02-02T00:00:00"/>
        <d v="2018-02-05T00:00:00"/>
        <d v="2018-02-06T00:00:00"/>
        <d v="2018-02-09T00:00:00"/>
        <d v="2018-02-17T00:00:00"/>
        <d v="2018-03-02T00:00:00"/>
        <d v="2018-03-04T00:00:00"/>
        <d v="2018-03-05T00:00:00"/>
        <d v="2018-03-06T00:00:00"/>
        <d v="2018-03-07T00:00:00"/>
        <d v="2018-03-08T00:00:00"/>
        <d v="2018-03-15T00:00:00"/>
        <d v="2018-03-18T00:00:00"/>
        <d v="2018-03-20T00:00:00"/>
        <d v="2018-03-21T00:00:00"/>
        <d v="2018-03-25T00:00:00"/>
        <d v="2018-03-27T00:00:00"/>
        <d v="2018-04-01T00:00:00"/>
        <d v="2018-04-08T00:00:00"/>
        <d v="2018-04-12T00:00:00"/>
        <d v="2018-04-23T00:00:00"/>
        <d v="2018-05-09T00:00:00"/>
        <d v="2018-05-12T00:00:00"/>
        <d v="2018-05-26T00:00:00"/>
        <d v="2018-05-28T00:00:00"/>
        <d v="2018-06-03T00:00:00"/>
        <d v="2018-06-09T00:00:00"/>
        <d v="2018-06-10T00:00:00"/>
        <d v="2018-06-14T00:00:00"/>
        <d v="2018-06-16T00:00:00"/>
        <d v="2018-06-21T00:00:00"/>
        <d v="2018-07-11T00:00:00"/>
        <d v="2018-07-27T00:00:00"/>
        <d v="2018-07-28T00:00:00"/>
        <d v="2018-08-04T00:00:00"/>
        <d v="2018-08-11T00:00:00"/>
        <d v="2018-08-12T00:00:00"/>
        <d v="2018-08-13T00:00:00"/>
        <d v="2018-08-26T00:00:00"/>
        <d v="2018-08-24T00:00:00"/>
        <d v="2018-08-23T00:00:00"/>
        <d v="2018-08-21T00:00:00"/>
        <d v="2018-08-20T00:00:00"/>
        <d v="2018-08-18T00:00:00"/>
        <d v="2018-08-22T00:00:00"/>
        <d v="2018-08-31T00:00:00"/>
        <m/>
      </sharedItems>
    </cacheField>
    <cacheField name="TIME" numFmtId="0">
      <sharedItems containsNonDate="0" containsDate="1" containsString="0" containsBlank="1" minDate="1899-12-30T00:00:00" maxDate="1899-12-30T23:55:00"/>
    </cacheField>
    <cacheField name="城市" numFmtId="0">
      <sharedItems containsBlank="1"/>
    </cacheField>
    <cacheField name="评价门店" numFmtId="0">
      <sharedItems containsBlank="1"/>
    </cacheField>
    <cacheField name="用户昵称" numFmtId="0">
      <sharedItems containsBlank="1"/>
    </cacheField>
    <cacheField name="星级" numFmtId="0">
      <sharedItems containsBlank="1"/>
    </cacheField>
    <cacheField name="评分" numFmtId="0">
      <sharedItems containsBlank="1"/>
    </cacheField>
    <cacheField name="评价内容" numFmtId="0">
      <sharedItems containsBlank="1" longText="1"/>
    </cacheField>
    <cacheField name="是否消费评价" numFmtId="0">
      <sharedItems containsBlank="1"/>
    </cacheField>
    <cacheField name="消费时间"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用户" refreshedDate="43345.033571180553" createdVersion="6" refreshedVersion="6" minRefreshableVersion="3" recordCount="306">
  <cacheSource type="worksheet">
    <worksheetSource ref="A1:M1048576" sheet="消费数据明细（线上）"/>
  </cacheSource>
  <cacheFields count="16">
    <cacheField name="年" numFmtId="0">
      <sharedItems containsString="0" containsBlank="1" containsNumber="1" containsInteger="1" minValue="2018" maxValue="2018"/>
    </cacheField>
    <cacheField name="月" numFmtId="0">
      <sharedItems containsString="0" containsBlank="1" containsNumber="1" containsInteger="1" minValue="5" maxValue="8" count="5">
        <n v="5"/>
        <n v="6"/>
        <n v="7"/>
        <n v="8"/>
        <m/>
      </sharedItems>
    </cacheField>
    <cacheField name="成交价" numFmtId="0">
      <sharedItems containsString="0" containsBlank="1" containsNumber="1" minValue="0" maxValue="2180"/>
    </cacheField>
    <cacheField name="序列号" numFmtId="0">
      <sharedItems containsString="0" containsBlank="1" containsNumber="1" containsInteger="1" minValue="226063796" maxValue="99983168777"/>
    </cacheField>
    <cacheField name="用户手机号" numFmtId="0">
      <sharedItems containsBlank="1"/>
    </cacheField>
    <cacheField name="消费时间" numFmtId="0">
      <sharedItems containsNonDate="0" containsDate="1" containsString="0" containsBlank="1" minDate="2018-05-23T00:00:00" maxDate="2018-09-01T00:00:00"/>
    </cacheField>
    <cacheField name="time" numFmtId="0">
      <sharedItems containsNonDate="0" containsDate="1" containsString="0" containsBlank="1" minDate="1899-12-30T09:10:14" maxDate="1899-12-30T18:25:49"/>
    </cacheField>
    <cacheField name="套餐信息" numFmtId="0">
      <sharedItems containsBlank="1" count="37">
        <s v="[2017.12.04]光子嫩肤 淡化色斑红血丝等问题[799.00元][28563844]"/>
        <s v="[2017.11.29]韩国小气泡深层清洁[129.00元][28525748]"/>
        <s v="[2017.12.04]OPT光子嫩肤[599.00元][28563844]"/>
        <s v="[2018.05.08]美白防晒VC玻尿酸原液精纯导入[129.00元][31155628]"/>
        <s v="[2018.04.08]洁净脱毛腋下唇部6[278.00元][30531460]"/>
        <s v="[2017.11.28]超级洁牙自信笑容[88.00元][28519891]"/>
        <s v="[2017.12.04]洁净脱毛小腿前臂6[378.00元][28603776]"/>
        <s v="[2017.11.29]皮肤丨韩国小气泡深层清洁[52.00元][28525748]"/>
        <s v="[2017.11.30]洁净脱毛单次体验 唇毛腋毛[19.90元][28561279]"/>
        <s v="[2017.12.19]海月兰水光针嫩颜水润[699.00元][28889270]"/>
        <s v="[2018.04.09]爱芙莱1ml填充面部[899.00元][30566030]"/>
        <s v="[2017.12.18]衡力瘦脸针时刻V脸[980.00元][14196805]"/>
        <s v="[2017.11.30]脱毛 6次唇部腋下[78.00元][28561279]"/>
        <s v="[2017.12.05]水光针套餐3次水润到底海月兰水光[1699.00元][14193114]"/>
        <s v="[2018.04.08]洁净脱毛腋下唇部6[278.00元][14195095]"/>
        <s v="[2017.11.28]超级洁牙自信笑容[88.00元][14198240]"/>
        <s v="[2018.05.08]美白防晒VC玻尿酸原液精纯导入[129.00元][14196508]"/>
        <s v="[2017.11.29]韩国小气泡深层清洁[129.00元][14195836]"/>
        <s v="[2017.11.30]洁净脱毛单次体验 唇毛腋毛[19.90元][14200287]"/>
        <s v="[2018.04.09]爱芙莱1ml填充面部[899.00元][14192853]"/>
        <s v="[2017.12.06]衡力肉毒素除皱单部位[490.00元][14197722]"/>
        <s v="[2017.12.04]OPT光子嫩肤[599.00元][14192677]"/>
        <s v="[2017.12.19]海月兰水光针嫩颜水润[699.00元][14192406]"/>
        <s v="[2017.12.04]洁净脱毛小腿前臂6[378.00元][14194462]"/>
        <s v="[2017.12.18]衡力瘦脸针时刻V脸[980.00元][28846062]"/>
        <s v="[2018.06.14]衡力肉毒素瘦肩瘦腿针[1680.00元][14053891]"/>
        <s v="[2017.11.28]超声洁牙[128.00元][28519891]"/>
        <s v="[2017.11.30]伊婉V玻尿酸隆鼻[2280.00元][14190519]"/>
        <s v="[2017.11.28]超级洁牙自信笑容[158.00元][14198240]"/>
        <s v="[2018.05.08]美白防晒VC玻尿酸原液精纯导入[159.00元][14196508]"/>
        <s v="[2017.12.18]衡力瘦脸针时刻V脸[1280.00元][14196805]"/>
        <s v="[2017.12.18]PRP水光针Q弹补水[1499.00元][14190174]"/>
        <s v="[2017.11.29]皮肤丨韩国小气泡深层清洁[98.00元][28525748]"/>
        <s v="[2017.11.30]洁净脱毛单次体验 唇毛腋毛[59.00元][14200287]"/>
        <s v="[2017.12.04]洁净脱毛小腿前臂6[380.00元][14194462]"/>
        <s v="[2017.12.05]海月兰水光针畅打年卡[1699.00元][14193114]"/>
        <m/>
      </sharedItems>
    </cacheField>
    <cacheField name="售价（元）" numFmtId="0">
      <sharedItems containsString="0" containsBlank="1" containsNumber="1" minValue="19.899999999999999" maxValue="2280"/>
    </cacheField>
    <cacheField name="商家优惠金额（元）" numFmtId="0">
      <sharedItems containsString="0" containsBlank="1" containsNumber="1" minValue="5" maxValue="500"/>
    </cacheField>
    <cacheField name="结算价（元）" numFmtId="0">
      <sharedItems containsBlank="1" containsMixedTypes="1" containsNumber="1" minValue="17.91" maxValue="970.2"/>
    </cacheField>
    <cacheField name="备注" numFmtId="0">
      <sharedItems containsBlank="1"/>
    </cacheField>
    <cacheField name="分店名" numFmtId="0">
      <sharedItems containsBlank="1"/>
    </cacheField>
    <cacheField name="验券帐号" numFmtId="0">
      <sharedItems containsBlank="1"/>
    </cacheField>
    <cacheField name="商户ID" numFmtId="0">
      <sharedItems containsString="0" containsBlank="1" containsNumber="1" containsInteger="1" minValue="90290461" maxValue="90290461"/>
    </cacheField>
    <cacheField name="分店城市" numFmtId="0">
      <sharedItems containsBlank="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Microsoft Office 用户" refreshedDate="43345.03454641204" createdVersion="6" refreshedVersion="6" minRefreshableVersion="3" recordCount="224">
  <cacheSource type="worksheet">
    <worksheetSource ref="A1:O1048576" sheet="CPC数据"/>
  </cacheSource>
  <cacheFields count="15">
    <cacheField name="年" numFmtId="0">
      <sharedItems containsString="0" containsBlank="1" containsNumber="1" containsInteger="1" minValue="1900" maxValue="2018" count="4">
        <n v="2018"/>
        <m/>
        <n v="1900" u="1"/>
        <n v="2017" u="1"/>
      </sharedItems>
    </cacheField>
    <cacheField name="月" numFmtId="0">
      <sharedItems containsString="0" containsBlank="1" containsNumber="1" containsInteger="1" minValue="1" maxValue="12" count="11">
        <n v="5"/>
        <n v="6"/>
        <n v="7"/>
        <n v="8"/>
        <m/>
        <n v="2" u="1"/>
        <n v="1" u="1"/>
        <n v="3" u="1"/>
        <n v="11" u="1"/>
        <n v="4" u="1"/>
        <n v="12" u="1"/>
      </sharedItems>
    </cacheField>
    <cacheField name="日期" numFmtId="0">
      <sharedItems containsBlank="1" count="98">
        <s v="2018/05/16"/>
        <s v="2018/05/17"/>
        <s v="2018/05/18"/>
        <s v="2018/05/19"/>
        <s v="2018/05/20"/>
        <s v="2018/05/21"/>
        <s v="2018/05/22"/>
        <s v="2018/05/23"/>
        <s v="2018/05/24"/>
        <s v="2018/05/25"/>
        <s v="2018/05/26"/>
        <s v="2018/05/27"/>
        <s v="2018/05/28"/>
        <s v="2018/05/29"/>
        <s v="2018/05/30"/>
        <s v="2018/05/31"/>
        <s v="2018/06/01"/>
        <s v="2018/06/02"/>
        <s v="2018/06/03"/>
        <s v="2018/06/04"/>
        <s v="2018/06/05"/>
        <s v="2018/06/06"/>
        <s v="2018/06/07"/>
        <s v="2018/06/08"/>
        <s v="2018/06/09"/>
        <s v="2018/06/10"/>
        <s v="2018/06/11"/>
        <s v="2018/06/12"/>
        <s v="2018/06/13"/>
        <s v="2018/06/14"/>
        <s v="2018/06/15"/>
        <s v="2018/06/16"/>
        <s v="2018/06/17"/>
        <s v="2018/06/18"/>
        <s v="2018/06/19"/>
        <s v="2018/06/20"/>
        <s v="2018/06/21"/>
        <s v="2018/06/22"/>
        <s v="2018/06/23"/>
        <s v="2018/06/24"/>
        <s v="2018/06/25"/>
        <s v="2018/06/26"/>
        <s v="2018/06/27"/>
        <s v="2018/06/28"/>
        <s v="2018/06/29"/>
        <s v="2018/06/30"/>
        <s v="2018/07/01"/>
        <s v="2018/07/02"/>
        <s v="2018/07/03"/>
        <s v="2018/07/04"/>
        <s v="2018/07/05"/>
        <s v="2018/07/17"/>
        <s v="2018/07/18"/>
        <s v="2018/07/19"/>
        <s v="2018/07/20"/>
        <s v="2018/07/21"/>
        <s v="2018/07/22"/>
        <s v="2018/07/23"/>
        <s v="2018/07/24"/>
        <s v="2018/07/25"/>
        <s v="2018/07/26"/>
        <s v="2018/07/27"/>
        <s v="2018/07/28"/>
        <s v="2018/07/29"/>
        <s v="2018/07/30"/>
        <s v="2018/07/31"/>
        <s v="2018/08/01"/>
        <s v="2018/08/02"/>
        <s v="2018/08/03"/>
        <s v="2018/08/04"/>
        <s v="2018/08/05"/>
        <s v="2018/08/06"/>
        <s v="2018/08/07"/>
        <s v="2018/08/08"/>
        <s v="2018/08/09"/>
        <s v="2018/08/10"/>
        <s v="2018/08/11"/>
        <s v="2018/08/12"/>
        <s v="2018/08/13"/>
        <s v="2018/08/14"/>
        <s v="2018/08/15"/>
        <s v="2018/08/16"/>
        <s v="2018/08/17"/>
        <s v="2018/08/18"/>
        <s v="2018/08/19"/>
        <s v="2018/08/20"/>
        <s v="2018/08/21"/>
        <s v="2018/08/22"/>
        <s v="2018/08/23"/>
        <s v="2018/08/24"/>
        <s v="2018/08/25"/>
        <s v="2018/08/26"/>
        <s v="2018/08/27"/>
        <s v="2018/08/28"/>
        <s v="2018/08/29"/>
        <s v="2018/08/30"/>
        <s v="2018/08/31"/>
        <m/>
      </sharedItems>
    </cacheField>
    <cacheField name="门店名称" numFmtId="0">
      <sharedItems containsBlank="1"/>
    </cacheField>
    <cacheField name="推广名称" numFmtId="0">
      <sharedItems containsBlank="1"/>
    </cacheField>
    <cacheField name="花费" numFmtId="0">
      <sharedItems containsString="0" containsBlank="1" containsNumber="1" minValue="31.71" maxValue="668.91"/>
    </cacheField>
    <cacheField name="曝光" numFmtId="0">
      <sharedItems containsString="0" containsBlank="1" containsNumber="1" containsInteger="1" minValue="99" maxValue="4011"/>
    </cacheField>
    <cacheField name="点击" numFmtId="0">
      <sharedItems containsString="0" containsBlank="1" containsNumber="1" containsInteger="1" minValue="3" maxValue="58"/>
    </cacheField>
    <cacheField name="点击均价" numFmtId="0">
      <sharedItems containsString="0" containsBlank="1" containsNumber="1" minValue="6.25" maxValue="18.75"/>
    </cacheField>
    <cacheField name="商户浏览量" numFmtId="0">
      <sharedItems containsString="0" containsBlank="1" containsNumber="1" containsInteger="1" minValue="3" maxValue="165"/>
    </cacheField>
    <cacheField name="预约量" numFmtId="0">
      <sharedItems containsString="0" containsBlank="1" containsNumber="1" containsInteger="1" minValue="0" maxValue="1"/>
    </cacheField>
    <cacheField name="团购订单量" numFmtId="0">
      <sharedItems containsString="0" containsBlank="1" containsNumber="1" containsInteger="1" minValue="0" maxValue="3"/>
    </cacheField>
    <cacheField name="意向客流" numFmtId="0">
      <sharedItems containsString="0" containsBlank="1" containsNumber="1" containsInteger="1" minValue="0" maxValue="10"/>
    </cacheField>
    <cacheField name="团购点击" numFmtId="0">
      <sharedItems containsString="0" containsBlank="1" containsNumber="1" containsInteger="1" minValue="0" maxValue="9"/>
    </cacheField>
    <cacheField name="订单量"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336">
  <r>
    <x v="0"/>
    <x v="0"/>
    <s v="女生。"/>
    <m/>
    <d v="2017-12-07T00:54:30"/>
    <d v="2017-12-07T16:46:48"/>
    <x v="0"/>
    <s v="凤凰怡美整形美容医院"/>
    <s v="天津"/>
  </r>
  <r>
    <x v="0"/>
    <x v="0"/>
    <s v="hey417721073"/>
    <s v="158****4207"/>
    <d v="2017-12-15T09:12:49"/>
    <d v="2017-12-15T11:56:08"/>
    <x v="1"/>
    <s v="凤凰怡美整形美容医院"/>
    <s v="天津"/>
  </r>
  <r>
    <x v="0"/>
    <x v="0"/>
    <s v="水壶_9284"/>
    <m/>
    <d v="2017-12-19T16:27:35"/>
    <d v="2017-12-19T19:21:03"/>
    <x v="2"/>
    <s v="凤凰怡美整形美容医院"/>
    <s v="天津"/>
  </r>
  <r>
    <x v="0"/>
    <x v="0"/>
    <s v="gaosuansuan"/>
    <m/>
    <d v="2017-12-26T14:17:08"/>
    <d v="2017-12-26T14:21:55"/>
    <x v="3"/>
    <s v="凤凰怡美整形美容医院"/>
    <s v="天津"/>
  </r>
  <r>
    <x v="0"/>
    <x v="0"/>
    <s v="hwjkdjdksl"/>
    <m/>
    <d v="2017-12-26T22:06:01"/>
    <d v="2017-12-26T23:07:45"/>
    <x v="0"/>
    <s v="凤凰怡美整形美容医院"/>
    <s v="天津"/>
  </r>
  <r>
    <x v="0"/>
    <x v="0"/>
    <s v="娜小耳*"/>
    <m/>
    <d v="2017-12-27T10:15:51"/>
    <d v="2017-12-27T10:34:33"/>
    <x v="4"/>
    <s v="凤凰怡美整形美容医院"/>
    <s v="天津"/>
  </r>
  <r>
    <x v="0"/>
    <x v="0"/>
    <s v="dpuser_6318953789"/>
    <m/>
    <d v="2017-12-29T17:11:44"/>
    <d v="2017-12-29T19:34:08"/>
    <x v="5"/>
    <s v="凤凰怡美整形美容医院"/>
    <s v="天津"/>
  </r>
  <r>
    <x v="0"/>
    <x v="0"/>
    <s v="小猫咪mum"/>
    <m/>
    <d v="2017-12-30T23:35:17"/>
    <d v="2017-12-31T13:08:50"/>
    <x v="3"/>
    <s v="凤凰怡美整形美容医院"/>
    <s v="天津"/>
  </r>
  <r>
    <x v="1"/>
    <x v="1"/>
    <s v="YOU－"/>
    <m/>
    <d v="2018-01-07T14:38:05"/>
    <d v="2018-01-07T14:39:27"/>
    <x v="0"/>
    <s v="凤凰怡美整形美容医院"/>
    <s v="天津"/>
  </r>
  <r>
    <x v="1"/>
    <x v="1"/>
    <s v="Ije778520065"/>
    <m/>
    <d v="2018-01-09T15:33:18"/>
    <d v="2018-01-09T15:36:20"/>
    <x v="6"/>
    <s v="凤凰怡美整形美容医院"/>
    <s v="天津"/>
  </r>
  <r>
    <x v="1"/>
    <x v="1"/>
    <s v="DeJ339766926"/>
    <m/>
    <d v="2018-01-12T16:39:58"/>
    <d v="2018-01-12T16:39:58"/>
    <x v="7"/>
    <s v="凤凰怡美整形美容医院"/>
    <s v="天津"/>
  </r>
  <r>
    <x v="1"/>
    <x v="1"/>
    <s v="悠然自得_5322"/>
    <m/>
    <d v="2018-01-14T20:20:53"/>
    <d v="2018-01-15T09:05:42"/>
    <x v="1"/>
    <s v="凤凰怡美整形美容医院"/>
    <s v="天津"/>
  </r>
  <r>
    <x v="1"/>
    <x v="1"/>
    <s v="dpuser_4056634180"/>
    <m/>
    <d v="2018-01-15T16:38:39"/>
    <d v="2018-01-15T16:38:39"/>
    <x v="7"/>
    <s v="凤凰怡美整形美容医院"/>
    <s v="天津"/>
  </r>
  <r>
    <x v="1"/>
    <x v="1"/>
    <s v="糖糖_13661"/>
    <m/>
    <d v="2018-01-17T20:59:45"/>
    <d v="2018-01-17T20:59:45"/>
    <x v="2"/>
    <s v="凤凰怡美整形美容医院"/>
    <s v="天津"/>
  </r>
  <r>
    <x v="1"/>
    <x v="1"/>
    <s v="杜小苏"/>
    <s v="159****7351"/>
    <d v="2018-01-27T10:15:00"/>
    <d v="2018-01-27T10:31:37"/>
    <x v="8"/>
    <s v="凤凰怡美整形美容医院"/>
    <s v="天津"/>
  </r>
  <r>
    <x v="1"/>
    <x v="1"/>
    <s v="GrS459264008"/>
    <m/>
    <d v="2018-01-27T10:28:27"/>
    <d v="2018-01-27T10:37:18"/>
    <x v="1"/>
    <s v="凤凰怡美整形美容医院"/>
    <s v="天津"/>
  </r>
  <r>
    <x v="1"/>
    <x v="1"/>
    <s v="马丹_638"/>
    <m/>
    <d v="2018-01-27T21:12:30"/>
    <d v="2018-01-28T09:00:02"/>
    <x v="0"/>
    <s v="凤凰怡美整形美容医院"/>
    <s v="天津"/>
  </r>
  <r>
    <x v="1"/>
    <x v="1"/>
    <s v="dpuser_9227319799"/>
    <m/>
    <d v="2018-01-27T22:43:39"/>
    <d v="2018-01-28T09:01:16"/>
    <x v="7"/>
    <s v="凤凰怡美整形美容医院"/>
    <s v="天津"/>
  </r>
  <r>
    <x v="1"/>
    <x v="1"/>
    <s v="山鸡老鬼"/>
    <m/>
    <d v="2018-01-29T08:49:13"/>
    <d v="2018-01-29T09:55:56"/>
    <x v="0"/>
    <s v="凤凰怡美整形美容医院"/>
    <s v="天津"/>
  </r>
  <r>
    <x v="1"/>
    <x v="1"/>
    <s v="NA_0619"/>
    <m/>
    <d v="2018-01-31T11:50:08"/>
    <d v="2018-01-31T15:02:29"/>
    <x v="7"/>
    <s v="凤凰怡美整形美容医院"/>
    <s v="天津"/>
  </r>
  <r>
    <x v="1"/>
    <x v="1"/>
    <s v="莔莔1991"/>
    <s v="139****6111"/>
    <d v="2018-01-31T14:57:13"/>
    <d v="2018-01-31T15:03:40"/>
    <x v="9"/>
    <s v="凤凰怡美整形美容医院"/>
    <s v="天津"/>
  </r>
  <r>
    <x v="1"/>
    <x v="2"/>
    <s v="MPc586226123"/>
    <s v="186****4576"/>
    <d v="2018-02-03T15:23:48"/>
    <d v="2018-02-03T16:13:48"/>
    <x v="10"/>
    <s v="凤凰怡美整形美容医院"/>
    <s v="天津"/>
  </r>
  <r>
    <x v="1"/>
    <x v="2"/>
    <s v="诺依浪鲸卫浴闫欢"/>
    <s v="136****7519"/>
    <d v="2018-02-03T16:29:26"/>
    <d v="2018-02-03T16:33:48"/>
    <x v="2"/>
    <s v="凤凰怡美整形美容医院"/>
    <s v="天津"/>
  </r>
  <r>
    <x v="1"/>
    <x v="2"/>
    <s v="不喜欢我就拉黑"/>
    <m/>
    <d v="2018-02-10T07:46:28"/>
    <d v="2018-02-10T09:46:03"/>
    <x v="0"/>
    <s v="凤凰怡美整形美容医院"/>
    <s v="天津"/>
  </r>
  <r>
    <x v="1"/>
    <x v="2"/>
    <s v="爱榴莲的Giraffe"/>
    <m/>
    <d v="2018-02-10T11:03:08"/>
    <d v="2018-02-10T11:13:45"/>
    <x v="4"/>
    <s v="凤凰怡美整形美容医院"/>
    <s v="天津"/>
  </r>
  <r>
    <x v="1"/>
    <x v="2"/>
    <s v="Pmg323223431"/>
    <m/>
    <d v="2018-02-11T17:27:54"/>
    <d v="2018-02-12T11:55:32"/>
    <x v="0"/>
    <s v="凤凰怡美整形美容医院"/>
    <s v="天津"/>
  </r>
  <r>
    <x v="1"/>
    <x v="2"/>
    <s v="一二三1234五"/>
    <m/>
    <d v="2018-02-21T02:09:17"/>
    <d v="2018-02-22T11:15:52"/>
    <x v="9"/>
    <s v="凤凰怡美整形美容医院"/>
    <s v="天津"/>
  </r>
  <r>
    <x v="1"/>
    <x v="2"/>
    <s v="塔塔921123"/>
    <m/>
    <d v="2018-02-20T13:41:08"/>
    <d v="2018-02-23T09:47:03"/>
    <x v="4"/>
    <s v="凤凰怡美整形美容医院"/>
    <s v="天津"/>
  </r>
  <r>
    <x v="1"/>
    <x v="2"/>
    <s v="叶子-啊"/>
    <m/>
    <d v="2018-02-24T03:54:34"/>
    <d v="2018-02-24T10:02:23"/>
    <x v="0"/>
    <s v="凤凰怡美整形美容医院"/>
    <s v="天津"/>
  </r>
  <r>
    <x v="1"/>
    <x v="2"/>
    <s v="1344615_51返利"/>
    <s v="136****0959"/>
    <d v="2018-02-26T13:56:57"/>
    <d v="2018-02-26T15:36:14"/>
    <x v="10"/>
    <s v="凤凰怡美整形美容医院"/>
    <s v="天津"/>
  </r>
  <r>
    <x v="1"/>
    <x v="2"/>
    <s v="rLM843604979"/>
    <m/>
    <d v="2018-02-24T07:37:36"/>
    <d v="2018-02-27T17:32:34"/>
    <x v="11"/>
    <s v="凤凰怡美整形美容医院"/>
    <s v="天津"/>
  </r>
  <r>
    <x v="1"/>
    <x v="2"/>
    <s v="D'ear"/>
    <m/>
    <d v="2018-02-27T22:08:19"/>
    <d v="2018-02-28T09:00:29"/>
    <x v="12"/>
    <s v="凤凰怡美整形美容医院"/>
    <s v="天津"/>
  </r>
  <r>
    <x v="1"/>
    <x v="2"/>
    <s v="春暖花开zA"/>
    <m/>
    <d v="2018-02-27T21:36:42"/>
    <d v="2018-02-28T09:00:45"/>
    <x v="2"/>
    <s v="凤凰怡美整形美容医院"/>
    <s v="天津"/>
  </r>
  <r>
    <x v="1"/>
    <x v="2"/>
    <s v="晶晶姐！！"/>
    <m/>
    <d v="2018-02-27T18:13:19"/>
    <d v="2018-02-28T09:03:51"/>
    <x v="2"/>
    <s v="凤凰怡美整形美容医院"/>
    <s v="天津"/>
  </r>
  <r>
    <x v="1"/>
    <x v="2"/>
    <s v="小馋喵Sunny"/>
    <m/>
    <d v="2018-02-28T14:56:53"/>
    <d v="2018-02-28T14:59:44"/>
    <x v="0"/>
    <s v="凤凰怡美整形美容医院"/>
    <s v="天津"/>
  </r>
  <r>
    <x v="1"/>
    <x v="3"/>
    <s v="Sab113594303"/>
    <m/>
    <d v="2018-02-28T23:21:22"/>
    <d v="2018-03-01T08:59:34"/>
    <x v="4"/>
    <s v="凤凰怡美整形美容医院"/>
    <s v="天津"/>
  </r>
  <r>
    <x v="1"/>
    <x v="3"/>
    <s v="随心所欲_742270"/>
    <m/>
    <d v="2018-03-05T14:41:51"/>
    <d v="2018-03-05T15:16:55"/>
    <x v="7"/>
    <s v="凤凰怡美整形美容医院"/>
    <s v="天津"/>
  </r>
  <r>
    <x v="1"/>
    <x v="3"/>
    <s v="童童娘_2168"/>
    <m/>
    <d v="2018-03-06T22:22:59"/>
    <d v="2018-03-06T22:35:57"/>
    <x v="2"/>
    <s v="凤凰怡美整形美容医院"/>
    <s v="天津"/>
  </r>
  <r>
    <x v="1"/>
    <x v="3"/>
    <s v="萌丶宝宝"/>
    <m/>
    <d v="2018-03-06T21:55:08"/>
    <d v="2018-03-07T09:11:48"/>
    <x v="0"/>
    <s v="凤凰怡美整形美容医院"/>
    <s v="天津"/>
  </r>
  <r>
    <x v="1"/>
    <x v="3"/>
    <s v="大_沐沐"/>
    <m/>
    <d v="2018-03-07T09:47:53"/>
    <d v="2018-03-07T09:52:56"/>
    <x v="0"/>
    <s v="凤凰怡美整形美容医院"/>
    <s v="天津"/>
  </r>
  <r>
    <x v="1"/>
    <x v="3"/>
    <s v="心懒懒19901012"/>
    <m/>
    <d v="2018-03-07T12:00:12"/>
    <d v="2018-03-07T12:02:20"/>
    <x v="0"/>
    <s v="凤凰怡美整形美容医院"/>
    <s v="天津"/>
  </r>
  <r>
    <x v="1"/>
    <x v="3"/>
    <s v="vCD169073014"/>
    <m/>
    <d v="2018-03-08T11:18:54"/>
    <d v="2018-03-08T11:20:32"/>
    <x v="0"/>
    <s v="凤凰怡美整形美容医院"/>
    <s v="天津"/>
  </r>
  <r>
    <x v="1"/>
    <x v="3"/>
    <s v="吼吼兔_5271"/>
    <m/>
    <d v="2018-03-09T12:08:18"/>
    <d v="2018-03-09T12:08:18"/>
    <x v="0"/>
    <s v="凤凰怡美整形美容医院"/>
    <s v="天津"/>
  </r>
  <r>
    <x v="1"/>
    <x v="3"/>
    <s v="今天该翻谁的小牌牌"/>
    <m/>
    <d v="2018-03-11T18:42:15"/>
    <d v="2018-03-11T18:49:08"/>
    <x v="13"/>
    <s v="凤凰怡美整形美容医院"/>
    <s v="天津"/>
  </r>
  <r>
    <x v="1"/>
    <x v="3"/>
    <s v="“pn”小情绪_1076"/>
    <m/>
    <d v="2018-03-12T12:29:53"/>
    <d v="2018-03-13T09:46:36"/>
    <x v="13"/>
    <s v="凤凰怡美整形美容医院"/>
    <s v="天津"/>
  </r>
  <r>
    <x v="1"/>
    <x v="3"/>
    <s v="dpuser_05324640334"/>
    <m/>
    <d v="2018-03-13T21:08:53"/>
    <d v="2018-03-14T09:08:41"/>
    <x v="2"/>
    <s v="凤凰怡美整形美容医院"/>
    <s v="天津"/>
  </r>
  <r>
    <x v="1"/>
    <x v="3"/>
    <s v="ss俊俊ss"/>
    <m/>
    <d v="2018-03-11T12:35:48"/>
    <d v="2018-03-14T09:48:28"/>
    <x v="4"/>
    <s v="凤凰怡美整形美容医院"/>
    <s v="天津"/>
  </r>
  <r>
    <x v="1"/>
    <x v="3"/>
    <s v="一朵死亡花_"/>
    <m/>
    <d v="2018-03-16T10:55:18"/>
    <d v="2018-03-16T10:57:00"/>
    <x v="2"/>
    <s v="凤凰怡美整形美容医院"/>
    <s v="天津"/>
  </r>
  <r>
    <x v="1"/>
    <x v="3"/>
    <s v="sjskfkfjshshs"/>
    <m/>
    <d v="2018-03-07T11:45:05"/>
    <d v="2018-03-18T12:32:19"/>
    <x v="3"/>
    <s v="凤凰怡美整形美容医院"/>
    <s v="天津"/>
  </r>
  <r>
    <x v="1"/>
    <x v="3"/>
    <s v="FhA775633167"/>
    <m/>
    <d v="2018-03-18T21:00:28"/>
    <d v="2018-03-19T08:36:30"/>
    <x v="11"/>
    <s v="凤凰怡美整形美容医院"/>
    <s v="天津"/>
  </r>
  <r>
    <x v="1"/>
    <x v="3"/>
    <s v="yFY248879438"/>
    <m/>
    <d v="2018-03-19T13:24:20"/>
    <d v="2018-03-19T13:35:34"/>
    <x v="2"/>
    <s v="凤凰怡美整形美容医院"/>
    <s v="天津"/>
  </r>
  <r>
    <x v="1"/>
    <x v="3"/>
    <s v="卡哇伊Ting"/>
    <m/>
    <d v="2018-03-21T06:48:29"/>
    <d v="2018-03-21T09:26:09"/>
    <x v="4"/>
    <s v="凤凰怡美整形美容医院"/>
    <s v="天津"/>
  </r>
  <r>
    <x v="1"/>
    <x v="3"/>
    <s v="pcy509928052"/>
    <m/>
    <d v="2018-03-21T03:38:08"/>
    <d v="2018-03-21T14:26:12"/>
    <x v="2"/>
    <s v="凤凰怡美整形美容医院"/>
    <s v="天津"/>
  </r>
  <r>
    <x v="1"/>
    <x v="3"/>
    <s v="IKQ782796599"/>
    <m/>
    <d v="2018-03-23T17:33:03"/>
    <d v="2018-03-24T10:47:57"/>
    <x v="0"/>
    <s v="凤凰怡美整形美容医院"/>
    <s v="天津"/>
  </r>
  <r>
    <x v="1"/>
    <x v="3"/>
    <s v="FrJ698980882"/>
    <s v="181****5226"/>
    <d v="2018-03-25T10:47:23"/>
    <d v="2018-03-25T11:17:36"/>
    <x v="4"/>
    <s v="凤凰怡美整形美容医院"/>
    <s v="天津"/>
  </r>
  <r>
    <x v="1"/>
    <x v="3"/>
    <s v="Undómiel_"/>
    <m/>
    <d v="2018-03-25T16:50:06"/>
    <d v="2018-03-25T17:02:44"/>
    <x v="14"/>
    <s v="凤凰怡美整形美容医院"/>
    <s v="天津"/>
  </r>
  <r>
    <x v="1"/>
    <x v="3"/>
    <s v="大头大头sweet"/>
    <m/>
    <d v="2018-03-26T11:18:02"/>
    <d v="2018-03-26T11:22:42"/>
    <x v="4"/>
    <s v="凤凰怡美整形美容医院"/>
    <s v="天津"/>
  </r>
  <r>
    <x v="1"/>
    <x v="3"/>
    <s v="麦兜与玲珑"/>
    <s v="132****3909"/>
    <d v="2018-03-26T14:43:23"/>
    <d v="2018-03-26T14:51:38"/>
    <x v="4"/>
    <s v="凤凰怡美整形美容医院"/>
    <s v="天津"/>
  </r>
  <r>
    <x v="1"/>
    <x v="3"/>
    <s v="春上秋下_7960"/>
    <m/>
    <d v="2018-03-28T21:33:58"/>
    <d v="2018-03-29T08:56:59"/>
    <x v="2"/>
    <s v="凤凰怡美整形美容医院"/>
    <s v="天津"/>
  </r>
  <r>
    <x v="1"/>
    <x v="3"/>
    <s v="浮生若梦_251211"/>
    <m/>
    <d v="2018-03-31T17:21:27"/>
    <d v="2018-03-31T17:32:57"/>
    <x v="2"/>
    <s v="凤凰怡美整形美容医院"/>
    <s v="天津"/>
  </r>
  <r>
    <x v="1"/>
    <x v="3"/>
    <s v="soE478459151"/>
    <m/>
    <d v="2018-03-31T20:17:23"/>
    <d v="2018-03-31T20:31:33"/>
    <x v="2"/>
    <s v="凤凰怡美整形美容医院"/>
    <s v="天津"/>
  </r>
  <r>
    <x v="1"/>
    <x v="4"/>
    <s v="dBk314882924"/>
    <m/>
    <d v="2018-04-04T13:34:09"/>
    <d v="2018-04-04T20:27:24"/>
    <x v="4"/>
    <s v="凤凰怡美整形美容医院"/>
    <s v="天津"/>
  </r>
  <r>
    <x v="1"/>
    <x v="4"/>
    <s v="women._1918"/>
    <m/>
    <d v="2018-04-05T18:35:44"/>
    <d v="2018-04-06T09:03:04"/>
    <x v="9"/>
    <s v="凤凰怡美整形美容医院"/>
    <s v="天津"/>
  </r>
  <r>
    <x v="1"/>
    <x v="4"/>
    <s v="紫曼巴"/>
    <m/>
    <d v="2018-04-07T15:50:11"/>
    <d v="2018-04-07T15:53:27"/>
    <x v="2"/>
    <s v="凤凰怡美整形美容医院"/>
    <s v="天津"/>
  </r>
  <r>
    <x v="1"/>
    <x v="4"/>
    <s v="鱼穿隐形斗篷"/>
    <m/>
    <d v="2018-04-09T10:56:59"/>
    <d v="2018-04-09T10:58:39"/>
    <x v="0"/>
    <s v="凤凰怡美整形美容医院"/>
    <s v="天津"/>
  </r>
  <r>
    <x v="1"/>
    <x v="4"/>
    <s v="吕小娜娜娜娜娜"/>
    <m/>
    <d v="2018-04-09T23:40:20"/>
    <d v="2018-04-10T21:38:36"/>
    <x v="4"/>
    <s v="凤凰怡美整形美容医院"/>
    <s v="天津"/>
  </r>
  <r>
    <x v="1"/>
    <x v="4"/>
    <s v="艾米北京"/>
    <m/>
    <d v="2018-04-15T09:11:38"/>
    <d v="2018-04-15T09:12:27"/>
    <x v="9"/>
    <s v="凤凰怡美整形美容医院"/>
    <s v="天津"/>
  </r>
  <r>
    <x v="1"/>
    <x v="4"/>
    <s v="Hwh868300342"/>
    <m/>
    <d v="2018-04-17T21:10:15"/>
    <d v="2018-04-17T21:59:53"/>
    <x v="11"/>
    <s v="凤凰怡美整形美容医院"/>
    <s v="天津"/>
  </r>
  <r>
    <x v="1"/>
    <x v="4"/>
    <s v="dashuzhangqiao"/>
    <m/>
    <d v="2018-04-18T14:21:17"/>
    <d v="2018-04-18T14:26:56"/>
    <x v="14"/>
    <s v="凤凰怡美整形美容医院"/>
    <s v="天津"/>
  </r>
  <r>
    <x v="1"/>
    <x v="4"/>
    <s v="loveykathy"/>
    <m/>
    <d v="2018-04-21T07:00:48"/>
    <d v="2018-04-21T12:25:53"/>
    <x v="15"/>
    <s v="凤凰怡美整形美容医院"/>
    <s v="天津"/>
  </r>
  <r>
    <x v="1"/>
    <x v="4"/>
    <s v="rRZ242337900"/>
    <s v="159****7665"/>
    <d v="2018-04-06T12:33:53"/>
    <d v="2018-04-22T12:19:11"/>
    <x v="15"/>
    <s v="凤凰怡美整形美容医院"/>
    <s v="天津"/>
  </r>
  <r>
    <x v="1"/>
    <x v="4"/>
    <s v="dpuser_4545977089"/>
    <m/>
    <d v="2018-04-22T13:26:54"/>
    <d v="2018-04-22T14:31:46"/>
    <x v="11"/>
    <s v="凤凰怡美整形美容医院"/>
    <s v="天津"/>
  </r>
  <r>
    <x v="1"/>
    <x v="4"/>
    <s v="欢子_4784"/>
    <m/>
    <d v="2018-04-23T11:20:21"/>
    <d v="2018-04-23T11:57:38"/>
    <x v="15"/>
    <s v="凤凰怡美整形美容医院"/>
    <s v="天津"/>
  </r>
  <r>
    <x v="1"/>
    <x v="4"/>
    <s v="Diffenna_344"/>
    <m/>
    <d v="2018-04-24T08:31:26"/>
    <d v="2018-04-24T08:51:33"/>
    <x v="2"/>
    <s v="凤凰怡美整形美容医院"/>
    <s v="天津"/>
  </r>
  <r>
    <x v="1"/>
    <x v="4"/>
    <s v="dpuser_3272225093"/>
    <m/>
    <d v="2018-04-24T15:35:38"/>
    <d v="2018-04-24T15:43:19"/>
    <x v="10"/>
    <s v="凤凰怡美整形美容医院"/>
    <s v="天津"/>
  </r>
  <r>
    <x v="1"/>
    <x v="4"/>
    <s v="wangylllll"/>
    <m/>
    <d v="2018-04-27T11:48:47"/>
    <d v="2018-04-27T14:26:45"/>
    <x v="4"/>
    <s v="凤凰怡美整形美容医院"/>
    <s v="天津"/>
  </r>
  <r>
    <x v="1"/>
    <x v="4"/>
    <s v="JdZ789809155"/>
    <m/>
    <d v="2018-04-28T16:50:32"/>
    <d v="2018-04-28T16:58:15"/>
    <x v="16"/>
    <s v="凤凰怡美整形美容医院"/>
    <s v="天津"/>
  </r>
  <r>
    <x v="1"/>
    <x v="4"/>
    <s v="罗一泊"/>
    <m/>
    <d v="2018-04-29T08:37:04"/>
    <d v="2018-04-29T09:01:56"/>
    <x v="10"/>
    <s v="凤凰怡美整形美容医院"/>
    <s v="天津"/>
  </r>
  <r>
    <x v="1"/>
    <x v="4"/>
    <s v="E.Erin"/>
    <m/>
    <d v="2018-04-28T15:07:04"/>
    <d v="2018-04-29T10:54:46"/>
    <x v="1"/>
    <s v="凤凰怡美整形美容医院"/>
    <s v="天津"/>
  </r>
  <r>
    <x v="1"/>
    <x v="4"/>
    <s v="葡萄+雪碧"/>
    <s v="158****6970"/>
    <d v="2018-04-08T10:28:37"/>
    <d v="2018-04-29T18:15:02"/>
    <x v="2"/>
    <s v="凤凰怡美整形美容医院"/>
    <s v="天津"/>
  </r>
  <r>
    <x v="1"/>
    <x v="4"/>
    <s v="dandan-Daisy"/>
    <m/>
    <d v="2018-04-29T15:15:59"/>
    <d v="2018-04-29T19:19:21"/>
    <x v="4"/>
    <s v="凤凰怡美整形美容医院"/>
    <s v="天津"/>
  </r>
  <r>
    <x v="1"/>
    <x v="5"/>
    <s v="dpuser_3967721351"/>
    <s v="189****2861"/>
    <d v="2018-05-01T17:24:54"/>
    <d v="2018-05-04T12:26:28"/>
    <x v="10"/>
    <s v="凤凰怡美整形美容医院"/>
    <s v="天津"/>
  </r>
  <r>
    <x v="1"/>
    <x v="5"/>
    <s v="sapphires_"/>
    <m/>
    <d v="2018-05-05T16:09:41"/>
    <d v="2018-05-05T16:43:19"/>
    <x v="4"/>
    <s v="凤凰怡美整形美容医院"/>
    <s v="天津"/>
  </r>
  <r>
    <x v="1"/>
    <x v="5"/>
    <s v="DAh439359967"/>
    <m/>
    <d v="2018-05-08T02:04:50"/>
    <d v="2018-05-08T14:18:00"/>
    <x v="15"/>
    <s v="凤凰怡美整形美容医院"/>
    <s v="天津"/>
  </r>
  <r>
    <x v="1"/>
    <x v="5"/>
    <s v="puM759319822"/>
    <m/>
    <d v="2018-05-09T19:23:36"/>
    <d v="2018-05-09T19:52:41"/>
    <x v="1"/>
    <s v="凤凰怡美整形美容医院"/>
    <s v="天津"/>
  </r>
  <r>
    <x v="1"/>
    <x v="5"/>
    <s v="睫毛精_8522"/>
    <m/>
    <d v="2018-05-09T22:36:27"/>
    <d v="2018-05-09T22:37:40"/>
    <x v="0"/>
    <s v="凤凰怡美整形美容医院"/>
    <s v="天津"/>
  </r>
  <r>
    <x v="1"/>
    <x v="5"/>
    <s v="lyj815219731"/>
    <m/>
    <d v="2018-05-09T23:08:00"/>
    <d v="2018-05-10T09:03:42"/>
    <x v="2"/>
    <s v="凤凰怡美整形美容医院"/>
    <s v="天津"/>
  </r>
  <r>
    <x v="1"/>
    <x v="5"/>
    <s v="dpuser_9758926009"/>
    <m/>
    <d v="2018-05-10T08:38:40"/>
    <d v="2018-05-10T16:59:05"/>
    <x v="0"/>
    <s v="凤凰怡美整形美容医院"/>
    <s v="天津"/>
  </r>
  <r>
    <x v="1"/>
    <x v="5"/>
    <s v="Yem364866331"/>
    <m/>
    <d v="2018-05-11T11:11:18"/>
    <d v="2018-05-11T11:18:09"/>
    <x v="17"/>
    <s v="凤凰怡美整形美容医院"/>
    <s v="天津"/>
  </r>
  <r>
    <x v="1"/>
    <x v="5"/>
    <s v="Kmm775729063"/>
    <m/>
    <d v="2018-05-11T16:01:00"/>
    <d v="2018-05-11T16:16:25"/>
    <x v="8"/>
    <s v="凤凰怡美整形美容医院"/>
    <s v="天津"/>
  </r>
  <r>
    <x v="1"/>
    <x v="5"/>
    <s v="我才是真的小漂亮"/>
    <s v="150****3531"/>
    <d v="2018-05-11T23:10:43"/>
    <d v="2018-05-12T10:45:43"/>
    <x v="10"/>
    <s v="凤凰怡美整形美容医院"/>
    <s v="天津"/>
  </r>
  <r>
    <x v="1"/>
    <x v="5"/>
    <s v="杰克史帕罗_"/>
    <m/>
    <d v="2018-05-13T19:52:16"/>
    <d v="2018-05-13T20:31:14"/>
    <x v="18"/>
    <s v="凤凰怡美整形美容医院"/>
    <s v="天津"/>
  </r>
  <r>
    <x v="1"/>
    <x v="5"/>
    <s v="dpuser_36409757600"/>
    <m/>
    <d v="2018-05-14T22:00:59"/>
    <d v="2018-05-15T09:11:49"/>
    <x v="4"/>
    <s v="凤凰怡美整形美容医院"/>
    <s v="天津"/>
  </r>
  <r>
    <x v="1"/>
    <x v="5"/>
    <s v="燕子_156743"/>
    <m/>
    <d v="2018-05-07T21:05:31"/>
    <d v="2018-05-15T13:18:39"/>
    <x v="6"/>
    <s v="凤凰怡美整形美容医院"/>
    <s v="天津"/>
  </r>
  <r>
    <x v="1"/>
    <x v="5"/>
    <s v="照靜子zZ"/>
    <m/>
    <d v="2018-05-15T15:06:56"/>
    <d v="2018-05-15T15:16:03"/>
    <x v="5"/>
    <s v="凤凰怡美整形美容医院"/>
    <s v="天津"/>
  </r>
  <r>
    <x v="1"/>
    <x v="5"/>
    <s v="桐7788"/>
    <m/>
    <d v="2018-05-16T08:49:33"/>
    <d v="2018-05-16T10:00:17"/>
    <x v="11"/>
    <s v="凤凰怡美整形美容医院"/>
    <s v="天津"/>
  </r>
  <r>
    <x v="1"/>
    <x v="5"/>
    <s v="小星星。_9169"/>
    <m/>
    <d v="2018-03-31T08:20:07"/>
    <d v="2018-05-16T15:48:03"/>
    <x v="9"/>
    <s v="凤凰怡美整形美容医院"/>
    <s v="天津"/>
  </r>
  <r>
    <x v="1"/>
    <x v="5"/>
    <s v="Trm500527819"/>
    <m/>
    <d v="2018-05-19T15:43:29"/>
    <d v="2018-05-19T15:48:02"/>
    <x v="9"/>
    <s v="凤凰怡美整形美容医院"/>
    <s v="天津"/>
  </r>
  <r>
    <x v="1"/>
    <x v="5"/>
    <s v="dpuser_9902166319"/>
    <s v="137****8762"/>
    <d v="2018-05-16T01:27:22"/>
    <d v="2018-05-21T14:41:25"/>
    <x v="5"/>
    <s v="凤凰怡美整形美容医院"/>
    <s v="天津"/>
  </r>
  <r>
    <x v="1"/>
    <x v="5"/>
    <s v="Cc是个瘦子"/>
    <m/>
    <d v="2018-05-22T13:00:21"/>
    <d v="2018-05-22T13:36:55"/>
    <x v="9"/>
    <s v="凤凰怡美整形美容医院"/>
    <s v="天津"/>
  </r>
  <r>
    <x v="1"/>
    <x v="5"/>
    <s v="Xhf510142924"/>
    <m/>
    <d v="2018-05-23T06:57:08"/>
    <d v="2018-05-23T14:50:02"/>
    <x v="4"/>
    <s v="凤凰怡美整形美容医院"/>
    <s v="天津"/>
  </r>
  <r>
    <x v="1"/>
    <x v="5"/>
    <s v="清风徐来等风等你"/>
    <m/>
    <d v="2018-05-26T02:26:37"/>
    <d v="2018-05-26T09:29:10"/>
    <x v="5"/>
    <s v="凤凰怡美整形美容医院"/>
    <s v="天津"/>
  </r>
  <r>
    <x v="1"/>
    <x v="5"/>
    <s v="赵丽丽_7033"/>
    <m/>
    <d v="2018-05-26T13:27:45"/>
    <d v="2018-05-26T16:49:53"/>
    <x v="10"/>
    <s v="凤凰怡美整形美容医院"/>
    <s v="天津"/>
  </r>
  <r>
    <x v="1"/>
    <x v="5"/>
    <s v="C"/>
    <m/>
    <d v="2018-05-26T18:25:02"/>
    <d v="2018-05-26T18:40:03"/>
    <x v="2"/>
    <s v="凤凰怡美整形美容医院"/>
    <s v="天津"/>
  </r>
  <r>
    <x v="1"/>
    <x v="5"/>
    <s v="娜娜ghh"/>
    <m/>
    <d v="2018-05-27T11:51:16"/>
    <d v="2018-05-27T12:03:41"/>
    <x v="16"/>
    <s v="凤凰怡美整形美容医院"/>
    <s v="天津"/>
  </r>
  <r>
    <x v="1"/>
    <x v="5"/>
    <s v="高傲_6387"/>
    <m/>
    <d v="2018-05-26T15:15:28"/>
    <d v="2018-05-27T15:12:32"/>
    <x v="5"/>
    <s v="凤凰怡美整形美容医院"/>
    <s v="天津"/>
  </r>
  <r>
    <x v="1"/>
    <x v="5"/>
    <s v="一切为了孩子！"/>
    <m/>
    <d v="2018-05-27T15:37:43"/>
    <d v="2018-05-27T15:59:59"/>
    <x v="17"/>
    <s v="凤凰怡美整形美容医院"/>
    <s v="天津"/>
  </r>
  <r>
    <x v="1"/>
    <x v="5"/>
    <s v="加油宝贝"/>
    <m/>
    <d v="2018-05-28T16:52:38"/>
    <d v="2018-05-28T16:53:14"/>
    <x v="0"/>
    <s v="凤凰怡美整形美容医院"/>
    <s v="天津"/>
  </r>
  <r>
    <x v="1"/>
    <x v="6"/>
    <s v="~_^_3657"/>
    <s v="187****5262"/>
    <d v="2018-06-01T13:17:36"/>
    <d v="2018-06-01T13:25:15"/>
    <x v="10"/>
    <s v="凤凰怡美整形美容医院"/>
    <s v="天津"/>
  </r>
  <r>
    <x v="1"/>
    <x v="6"/>
    <s v="UTM934073871"/>
    <s v="159****8697"/>
    <d v="2018-04-02T21:11:23"/>
    <d v="2018-06-01T19:51:51"/>
    <x v="2"/>
    <s v="凤凰怡美整形美容医院"/>
    <s v="天津"/>
  </r>
  <r>
    <x v="1"/>
    <x v="6"/>
    <s v="*十公分*"/>
    <m/>
    <d v="2018-06-03T10:58:22"/>
    <d v="2018-06-03T11:21:07"/>
    <x v="18"/>
    <s v="凤凰怡美整形美容医院"/>
    <s v="天津"/>
  </r>
  <r>
    <x v="1"/>
    <x v="6"/>
    <s v="Shyxx979"/>
    <m/>
    <d v="2018-06-03T14:22:17"/>
    <d v="2018-06-03T14:27:04"/>
    <x v="0"/>
    <s v="凤凰怡美整形美容医院"/>
    <s v="天津"/>
  </r>
  <r>
    <x v="1"/>
    <x v="6"/>
    <s v="dpuser_87098047345"/>
    <m/>
    <d v="2018-06-03T14:37:17"/>
    <d v="2018-06-03T14:59:13"/>
    <x v="15"/>
    <s v="凤凰怡美整形美容医院"/>
    <s v="天津"/>
  </r>
  <r>
    <x v="1"/>
    <x v="6"/>
    <s v="qQY790341366"/>
    <m/>
    <d v="2018-06-06T10:17:00"/>
    <d v="2018-06-07T16:08:14"/>
    <x v="4"/>
    <s v="凤凰怡美整形美容医院"/>
    <s v="天津"/>
  </r>
  <r>
    <x v="1"/>
    <x v="6"/>
    <s v="swarsmar"/>
    <m/>
    <d v="2018-06-07T17:42:17"/>
    <d v="2018-06-07T17:53:57"/>
    <x v="0"/>
    <s v="凤凰怡美整形美容医院"/>
    <s v="天津"/>
  </r>
  <r>
    <x v="1"/>
    <x v="6"/>
    <s v="dpuser_4802342898"/>
    <m/>
    <d v="2018-06-06T14:08:55"/>
    <d v="2018-06-07T17:54:36"/>
    <x v="4"/>
    <s v="凤凰怡美整形美容医院"/>
    <s v="天津"/>
  </r>
  <r>
    <x v="1"/>
    <x v="6"/>
    <s v="gzj13816284357"/>
    <m/>
    <d v="2018-06-04T17:45:20"/>
    <d v="2018-06-07T17:56:13"/>
    <x v="4"/>
    <s v="凤凰怡美整形美容医院"/>
    <s v="天津"/>
  </r>
  <r>
    <x v="1"/>
    <x v="6"/>
    <s v="我想养个猴儿"/>
    <m/>
    <d v="2018-06-08T11:19:11"/>
    <d v="2018-06-08T12:37:18"/>
    <x v="17"/>
    <s v="凤凰怡美整形美容医院"/>
    <s v="天津"/>
  </r>
  <r>
    <x v="1"/>
    <x v="6"/>
    <s v="赵桢漂亮"/>
    <s v="186****8288"/>
    <d v="2018-06-09T22:18:28"/>
    <d v="2018-06-09T22:33:46"/>
    <x v="9"/>
    <s v="凤凰怡美整形美容医院"/>
    <s v="天津"/>
  </r>
  <r>
    <x v="1"/>
    <x v="6"/>
    <s v="Cathy_400537"/>
    <s v="177****0622"/>
    <d v="2018-05-30T09:25:03"/>
    <d v="2018-06-11T11:15:28"/>
    <x v="4"/>
    <s v="凤凰怡美整形美容医院"/>
    <s v="天津"/>
  </r>
  <r>
    <x v="1"/>
    <x v="6"/>
    <s v="秋美美1989"/>
    <m/>
    <d v="2018-06-09T16:25:35"/>
    <d v="2018-06-11T14:16:12"/>
    <x v="0"/>
    <s v="凤凰怡美整形美容医院"/>
    <s v="天津"/>
  </r>
  <r>
    <x v="1"/>
    <x v="6"/>
    <s v="Leila小欣"/>
    <m/>
    <d v="2018-06-10T13:57:48"/>
    <d v="2018-06-11T20:25:55"/>
    <x v="4"/>
    <s v="凤凰怡美整形美容医院"/>
    <s v="天津"/>
  </r>
  <r>
    <x v="1"/>
    <x v="6"/>
    <s v="觞影酱_荣耀不败"/>
    <m/>
    <d v="2018-06-10T03:01:06"/>
    <d v="2018-06-12T07:52:55"/>
    <x v="9"/>
    <s v="凤凰怡美整形美容医院"/>
    <s v="天津"/>
  </r>
  <r>
    <x v="1"/>
    <x v="6"/>
    <s v="LOEVoil"/>
    <m/>
    <d v="2018-06-19T01:06:29"/>
    <d v="2018-06-19T08:53:48"/>
    <x v="2"/>
    <s v="凤凰怡美整形美容医院"/>
    <s v="天津"/>
  </r>
  <r>
    <x v="1"/>
    <x v="6"/>
    <s v="勿忘初心wym"/>
    <m/>
    <d v="2018-06-19T18:05:13"/>
    <d v="2018-06-19T18:05:59"/>
    <x v="7"/>
    <s v="凤凰怡美整形美容医院"/>
    <s v="天津"/>
  </r>
  <r>
    <x v="1"/>
    <x v="6"/>
    <s v="dpuser_8453306509"/>
    <s v="138****8631"/>
    <d v="2018-06-19T16:09:57"/>
    <d v="2018-06-20T15:55:29"/>
    <x v="2"/>
    <s v="凤凰怡美整形美容医院"/>
    <s v="天津"/>
  </r>
  <r>
    <x v="1"/>
    <x v="6"/>
    <s v="q7玥_"/>
    <m/>
    <d v="2018-06-21T17:22:55"/>
    <d v="2018-06-21T17:36:39"/>
    <x v="4"/>
    <s v="凤凰怡美整形美容医院"/>
    <s v="天津"/>
  </r>
  <r>
    <x v="1"/>
    <x v="6"/>
    <s v="三金呀！1216"/>
    <m/>
    <d v="2018-06-22T10:09:16"/>
    <d v="2018-06-22T10:12:23"/>
    <x v="16"/>
    <s v="凤凰怡美整形美容医院"/>
    <s v="天津"/>
  </r>
  <r>
    <x v="1"/>
    <x v="6"/>
    <s v="dpuser_8895877241"/>
    <m/>
    <d v="2018-06-05T18:10:09"/>
    <d v="2018-06-22T10:36:20"/>
    <x v="11"/>
    <s v="凤凰怡美整形美容医院"/>
    <s v="天津"/>
  </r>
  <r>
    <x v="1"/>
    <x v="6"/>
    <s v="晶MMQQ"/>
    <m/>
    <d v="2018-06-23T18:45:37"/>
    <d v="2018-06-23T18:47:00"/>
    <x v="10"/>
    <s v="凤凰怡美整形美容医院"/>
    <s v="天津"/>
  </r>
  <r>
    <x v="1"/>
    <x v="6"/>
    <s v="SWI945115323"/>
    <m/>
    <d v="2018-06-24T10:27:16"/>
    <d v="2018-06-24T10:38:12"/>
    <x v="5"/>
    <s v="凤凰怡美整形美容医院"/>
    <s v="天津"/>
  </r>
  <r>
    <x v="1"/>
    <x v="6"/>
    <s v="久酒_990"/>
    <m/>
    <d v="2018-06-24T10:55:54"/>
    <d v="2018-06-24T11:31:54"/>
    <x v="4"/>
    <s v="凤凰怡美整形美容医院"/>
    <s v="天津"/>
  </r>
  <r>
    <x v="1"/>
    <x v="6"/>
    <s v="虎妈妈_4515"/>
    <m/>
    <d v="2018-06-24T19:53:28"/>
    <d v="2018-06-24T19:56:45"/>
    <x v="16"/>
    <s v="凤凰怡美整形美容医院"/>
    <s v="天津"/>
  </r>
  <r>
    <x v="1"/>
    <x v="6"/>
    <s v="sRF481059253"/>
    <m/>
    <d v="2018-06-24T19:28:10"/>
    <d v="2018-06-24T20:17:33"/>
    <x v="3"/>
    <s v="凤凰怡美整形美容医院"/>
    <s v="天津"/>
  </r>
  <r>
    <x v="1"/>
    <x v="6"/>
    <s v="mtn882894188"/>
    <m/>
    <d v="2018-06-26T10:08:15"/>
    <d v="2018-06-26T10:34:53"/>
    <x v="8"/>
    <s v="凤凰怡美整形美容医院"/>
    <s v="天津"/>
  </r>
  <r>
    <x v="1"/>
    <x v="6"/>
    <s v="azy720"/>
    <m/>
    <d v="2018-06-26T12:56:37"/>
    <d v="2018-06-26T13:03:48"/>
    <x v="0"/>
    <s v="凤凰怡美整形美容医院"/>
    <s v="天津"/>
  </r>
  <r>
    <x v="1"/>
    <x v="6"/>
    <s v="tnj598750402"/>
    <m/>
    <d v="2018-06-26T12:29:06"/>
    <d v="2018-06-26T13:05:09"/>
    <x v="15"/>
    <s v="凤凰怡美整形美容医院"/>
    <s v="天津"/>
  </r>
  <r>
    <x v="1"/>
    <x v="6"/>
    <s v="过期鸡翅"/>
    <m/>
    <d v="2018-06-26T19:24:50"/>
    <d v="2018-06-26T20:35:51"/>
    <x v="15"/>
    <s v="凤凰怡美整形美容医院"/>
    <s v="天津"/>
  </r>
  <r>
    <x v="1"/>
    <x v="6"/>
    <s v="叶子_2191196142008577728"/>
    <m/>
    <d v="2018-06-27T00:09:42"/>
    <d v="2018-06-27T09:38:06"/>
    <x v="4"/>
    <s v="凤凰怡美整形美容医院"/>
    <s v="天津"/>
  </r>
  <r>
    <x v="1"/>
    <x v="6"/>
    <s v="小刀刃_妍"/>
    <m/>
    <d v="2018-06-27T12:37:19"/>
    <d v="2018-06-27T12:50:17"/>
    <x v="17"/>
    <s v="凤凰怡美整形美容医院"/>
    <s v="天津"/>
  </r>
  <r>
    <x v="1"/>
    <x v="6"/>
    <s v="25663吃饭"/>
    <s v="158****2252"/>
    <d v="2018-06-28T10:35:38"/>
    <d v="2018-06-28T10:39:50"/>
    <x v="16"/>
    <s v="凤凰怡美整形美容医院"/>
    <s v="天津"/>
  </r>
  <r>
    <x v="1"/>
    <x v="6"/>
    <s v="吾～知足"/>
    <m/>
    <d v="2018-06-28T14:43:34"/>
    <d v="2018-06-28T14:45:33"/>
    <x v="4"/>
    <s v="凤凰怡美整形美容医院"/>
    <s v="天津"/>
  </r>
  <r>
    <x v="1"/>
    <x v="6"/>
    <s v="两个小黄人"/>
    <s v="131****6217"/>
    <d v="2018-05-31T17:37:21"/>
    <d v="2018-06-28T17:00:13"/>
    <x v="15"/>
    <s v="凤凰怡美整形美容医院"/>
    <s v="天津"/>
  </r>
  <r>
    <x v="1"/>
    <x v="6"/>
    <s v="我的世界会发光"/>
    <s v="183****5329"/>
    <d v="2018-06-27T16:41:11"/>
    <d v="2018-06-28T17:10:16"/>
    <x v="8"/>
    <s v="凤凰怡美整形美容医院"/>
    <s v="天津"/>
  </r>
  <r>
    <x v="1"/>
    <x v="6"/>
    <s v="dpuser_4707168233"/>
    <m/>
    <d v="2018-06-28T20:24:00"/>
    <d v="2018-06-28T20:25:00"/>
    <x v="0"/>
    <s v="凤凰怡美整形美容医院"/>
    <s v="天津"/>
  </r>
  <r>
    <x v="1"/>
    <x v="6"/>
    <s v="dpuser_20136577695"/>
    <m/>
    <d v="2018-06-28T20:24:00"/>
    <d v="2018-06-28T20:25:00"/>
    <x v="2"/>
    <s v="凤凰怡美整形美容医院"/>
    <s v="天津"/>
  </r>
  <r>
    <x v="1"/>
    <x v="6"/>
    <s v="krstal妍"/>
    <m/>
    <d v="2018-06-29T16:01:00"/>
    <d v="2018-06-29T16:15:00"/>
    <x v="15"/>
    <s v="凤凰怡美整形美容医院"/>
    <s v="天津"/>
  </r>
  <r>
    <x v="1"/>
    <x v="6"/>
    <s v="Dreamy颦儿"/>
    <m/>
    <d v="2018-06-29T18:21:00"/>
    <d v="2018-06-29T18:52:00"/>
    <x v="4"/>
    <s v="凤凰怡美整形美容医院"/>
    <s v="天津"/>
  </r>
  <r>
    <x v="1"/>
    <x v="6"/>
    <s v="dpuser_28215524271"/>
    <m/>
    <d v="2018-06-30T20:53:00"/>
    <d v="2018-06-30T21:49:00"/>
    <x v="10"/>
    <s v="凤凰怡美整形美容医院"/>
    <s v="天津"/>
  </r>
  <r>
    <x v="1"/>
    <x v="7"/>
    <s v="OPg695816840"/>
    <m/>
    <d v="2018-07-01T09:13:00"/>
    <d v="2018-07-01T09:46:00"/>
    <x v="9"/>
    <s v="凤凰怡美整形美容医院"/>
    <s v="天津"/>
  </r>
  <r>
    <x v="1"/>
    <x v="7"/>
    <s v="dpuser_8857004070"/>
    <m/>
    <d v="2018-07-01T17:41:00"/>
    <d v="2018-07-01T17:49:00"/>
    <x v="5"/>
    <s v="凤凰怡美整形美容医院"/>
    <s v="天津"/>
  </r>
  <r>
    <x v="1"/>
    <x v="7"/>
    <s v="糖分糖分糖分"/>
    <m/>
    <d v="2018-07-02T08:31:00"/>
    <d v="2018-07-02T08:55:00"/>
    <x v="4"/>
    <s v="凤凰怡美整形美容医院"/>
    <s v="天津"/>
  </r>
  <r>
    <x v="1"/>
    <x v="7"/>
    <s v="yonjingwu6"/>
    <m/>
    <d v="2018-07-02T16:09:00"/>
    <d v="2018-07-02T17:34:00"/>
    <x v="15"/>
    <s v="凤凰怡美整形美容医院"/>
    <s v="天津"/>
  </r>
  <r>
    <x v="1"/>
    <x v="7"/>
    <s v="小孩儿0921"/>
    <m/>
    <d v="2018-07-04T08:16:04"/>
    <d v="2018-07-04T09:05:54"/>
    <x v="17"/>
    <s v="凤凰怡美整形美容医院"/>
    <s v="天津"/>
  </r>
  <r>
    <x v="1"/>
    <x v="7"/>
    <s v="zixuanB"/>
    <s v="139****8789"/>
    <d v="2018-07-03T16:18:36"/>
    <d v="2018-07-04T09:17:29"/>
    <x v="15"/>
    <s v="凤凰怡美整形美容医院"/>
    <s v="天津"/>
  </r>
  <r>
    <x v="1"/>
    <x v="7"/>
    <s v="清清美女哈哈哈"/>
    <s v="153****0863"/>
    <d v="2018-07-04T16:20:09"/>
    <d v="2018-07-04T16:27:23"/>
    <x v="8"/>
    <s v="凤凰怡美整形美容医院"/>
    <s v="天津"/>
  </r>
  <r>
    <x v="1"/>
    <x v="7"/>
    <s v="嘉禾666444"/>
    <m/>
    <d v="2018-07-05T13:29:27"/>
    <d v="2018-07-05T13:53:53"/>
    <x v="0"/>
    <s v="凤凰怡美整形美容医院"/>
    <s v="天津"/>
  </r>
  <r>
    <x v="1"/>
    <x v="7"/>
    <s v="dpuser_5340973941"/>
    <m/>
    <d v="2018-03-09T18:08:41"/>
    <d v="2018-07-06T09:15:10"/>
    <x v="16"/>
    <s v="凤凰怡美整形美容医院"/>
    <s v="天津"/>
  </r>
  <r>
    <x v="1"/>
    <x v="7"/>
    <s v="dpuser_26523138954"/>
    <m/>
    <d v="2018-04-19T13:13:07"/>
    <d v="2018-07-06T09:34:12"/>
    <x v="3"/>
    <s v="凤凰怡美整形美容医院"/>
    <s v="天津"/>
  </r>
  <r>
    <x v="1"/>
    <x v="7"/>
    <s v="假酒"/>
    <m/>
    <d v="2018-07-06T11:13:44"/>
    <d v="2018-07-06T11:18:56"/>
    <x v="16"/>
    <s v="凤凰怡美整形美容医院"/>
    <s v="天津"/>
  </r>
  <r>
    <x v="1"/>
    <x v="7"/>
    <s v="DYZ539508729"/>
    <m/>
    <d v="2018-03-29T14:38:57"/>
    <d v="2018-07-07T16:00:01"/>
    <x v="4"/>
    <s v="凤凰怡美整形美容医院"/>
    <s v="天津"/>
  </r>
  <r>
    <x v="1"/>
    <x v="7"/>
    <s v="赛赛_7034"/>
    <s v="186****8691"/>
    <d v="2018-07-07T17:15:21"/>
    <d v="2018-07-07T17:20:31"/>
    <x v="7"/>
    <s v="凤凰怡美整形美容医院"/>
    <s v="天津"/>
  </r>
  <r>
    <x v="1"/>
    <x v="7"/>
    <s v="EAG223565717"/>
    <m/>
    <d v="2018-07-07T20:31:16"/>
    <d v="2018-07-07T20:37:58"/>
    <x v="0"/>
    <s v="凤凰怡美整形美容医院"/>
    <s v="天津"/>
  </r>
  <r>
    <x v="1"/>
    <x v="7"/>
    <s v="睿羽倾霄"/>
    <s v="159****3656"/>
    <d v="2018-07-07T22:01:01"/>
    <d v="2018-07-07T22:07:02"/>
    <x v="10"/>
    <s v="凤凰怡美整形美容医院"/>
    <s v="天津"/>
  </r>
  <r>
    <x v="1"/>
    <x v="7"/>
    <s v="猛琪琪*"/>
    <m/>
    <d v="2018-07-08T12:36:35"/>
    <d v="2018-07-08T13:17:56"/>
    <x v="0"/>
    <s v="凤凰怡美整形美容医院"/>
    <s v="天津"/>
  </r>
  <r>
    <x v="0"/>
    <x v="7"/>
    <s v="刘七七妈妈"/>
    <m/>
    <d v="2017-12-06T15:29:30"/>
    <d v="2018-07-08T18:01:51"/>
    <x v="7"/>
    <s v="凤凰怡美整形美容医院"/>
    <s v="天津"/>
  </r>
  <r>
    <x v="1"/>
    <x v="7"/>
    <s v="季雅楠_4636"/>
    <s v="131****3090"/>
    <d v="2018-07-09T11:14:41"/>
    <d v="2018-07-09T11:40:13"/>
    <x v="15"/>
    <s v="凤凰怡美整形美容医院"/>
    <s v="天津"/>
  </r>
  <r>
    <x v="1"/>
    <x v="7"/>
    <s v="dpuser_8946535374"/>
    <m/>
    <d v="2018-07-10T08:40:30"/>
    <d v="2018-07-10T09:26:21"/>
    <x v="4"/>
    <s v="凤凰怡美整形美容医院"/>
    <s v="天津"/>
  </r>
  <r>
    <x v="1"/>
    <x v="7"/>
    <s v="dpuser_0434108485"/>
    <s v="176****8859"/>
    <d v="2018-07-10T17:55:47"/>
    <d v="2018-07-10T19:34:04"/>
    <x v="16"/>
    <s v="凤凰怡美整形美容医院"/>
    <s v="天津"/>
  </r>
  <r>
    <x v="1"/>
    <x v="7"/>
    <s v="噼里啪啦稀里哗啦"/>
    <m/>
    <d v="2018-07-10T19:30:01"/>
    <d v="2018-07-10T19:51:09"/>
    <x v="15"/>
    <s v="凤凰怡美整形美容医院"/>
    <s v="天津"/>
  </r>
  <r>
    <x v="1"/>
    <x v="7"/>
    <s v="睡不醒的头"/>
    <m/>
    <d v="2018-07-10T22:33:42"/>
    <d v="2018-07-10T22:36:21"/>
    <x v="15"/>
    <s v="凤凰怡美整形美容医院"/>
    <s v="天津"/>
  </r>
  <r>
    <x v="1"/>
    <x v="7"/>
    <s v="yogisa"/>
    <s v="138****7003"/>
    <d v="2018-07-11T13:42:26"/>
    <d v="2018-07-11T13:48:42"/>
    <x v="15"/>
    <s v="凤凰怡美整形美容医院"/>
    <s v="天津"/>
  </r>
  <r>
    <x v="1"/>
    <x v="7"/>
    <s v="再靠近一点点Ts"/>
    <m/>
    <d v="2018-07-12T23:31:43"/>
    <d v="2018-07-12T23:35:17"/>
    <x v="15"/>
    <s v="凤凰怡美整形美容医院"/>
    <s v="天津"/>
  </r>
  <r>
    <x v="1"/>
    <x v="7"/>
    <s v="dpuser_3197726077"/>
    <m/>
    <d v="2018-07-13T14:09:09"/>
    <d v="2018-07-13T14:28:58"/>
    <x v="8"/>
    <s v="凤凰怡美整形美容医院"/>
    <s v="天津"/>
  </r>
  <r>
    <x v="1"/>
    <x v="7"/>
    <s v="dpuser_8377116898"/>
    <m/>
    <d v="2018-07-12T11:56:17"/>
    <d v="2018-07-14T09:57:38"/>
    <x v="0"/>
    <s v="凤凰怡美整形美容医院"/>
    <s v="天津"/>
  </r>
  <r>
    <x v="1"/>
    <x v="7"/>
    <s v="VyM789410472"/>
    <m/>
    <d v="2018-07-14T18:09:25"/>
    <d v="2018-07-14T18:16:38"/>
    <x v="2"/>
    <s v="凤凰怡美整形美容医院"/>
    <s v="天津"/>
  </r>
  <r>
    <x v="1"/>
    <x v="7"/>
    <s v="ViVi*_897"/>
    <m/>
    <d v="2018-07-15T09:03:13"/>
    <d v="2018-07-15T09:36:38"/>
    <x v="10"/>
    <s v="凤凰怡美整形美容医院"/>
    <s v="天津"/>
  </r>
  <r>
    <x v="1"/>
    <x v="7"/>
    <s v="葽掵"/>
    <s v="132****2709"/>
    <d v="2018-07-15T13:13:37"/>
    <d v="2018-07-15T13:15:12"/>
    <x v="5"/>
    <s v="凤凰怡美整形美容医院"/>
    <s v="天津"/>
  </r>
  <r>
    <x v="1"/>
    <x v="7"/>
    <s v="大原1206"/>
    <m/>
    <d v="2018-07-15T14:16:34"/>
    <d v="2018-07-15T14:34:19"/>
    <x v="4"/>
    <s v="凤凰怡美整形美容医院"/>
    <s v="天津"/>
  </r>
  <r>
    <x v="1"/>
    <x v="7"/>
    <s v="爱吃爱玩儿暖暖酱"/>
    <m/>
    <d v="2018-07-14T08:49:31"/>
    <d v="2018-07-15T14:49:54"/>
    <x v="0"/>
    <s v="凤凰怡美整形美容医院"/>
    <s v="天津"/>
  </r>
  <r>
    <x v="1"/>
    <x v="7"/>
    <s v="yIs538503176"/>
    <m/>
    <d v="2018-03-05T09:21:20"/>
    <d v="2018-07-15T15:43:07"/>
    <x v="3"/>
    <s v="凤凰怡美整形美容医院"/>
    <s v="天津"/>
  </r>
  <r>
    <x v="1"/>
    <x v="7"/>
    <s v="大嵘嵘"/>
    <m/>
    <d v="2018-07-16T14:47:33"/>
    <d v="2018-07-16T15:03:35"/>
    <x v="2"/>
    <s v="凤凰怡美整形美容医院"/>
    <s v="天津"/>
  </r>
  <r>
    <x v="1"/>
    <x v="7"/>
    <s v="Amy_yer"/>
    <m/>
    <d v="2018-06-24T17:14:57"/>
    <d v="2018-07-17T10:42:04"/>
    <x v="2"/>
    <s v="凤凰怡美整形美容医院"/>
    <s v="天津"/>
  </r>
  <r>
    <x v="1"/>
    <x v="7"/>
    <s v="你佩哥"/>
    <s v="155****8177"/>
    <d v="2018-07-17T10:47:10"/>
    <d v="2018-07-17T10:58:02"/>
    <x v="7"/>
    <s v="凤凰怡美整形美容医院"/>
    <s v="天津"/>
  </r>
  <r>
    <x v="1"/>
    <x v="7"/>
    <s v="最美的灿儿"/>
    <m/>
    <d v="2018-07-17T11:09:27"/>
    <d v="2018-07-17T11:13:45"/>
    <x v="10"/>
    <s v="凤凰怡美整形美容医院"/>
    <s v="天津"/>
  </r>
  <r>
    <x v="1"/>
    <x v="7"/>
    <s v="大大大大_6215"/>
    <m/>
    <d v="2018-07-17T17:18:59"/>
    <d v="2018-07-17T17:24:17"/>
    <x v="17"/>
    <s v="凤凰怡美整形美容医院"/>
    <s v="天津"/>
  </r>
  <r>
    <x v="1"/>
    <x v="7"/>
    <s v="wEj507669528"/>
    <m/>
    <d v="2018-07-18T15:42:43"/>
    <d v="2018-07-18T15:47:30"/>
    <x v="7"/>
    <s v="凤凰怡美整形美容医院"/>
    <s v="天津"/>
  </r>
  <r>
    <x v="1"/>
    <x v="7"/>
    <s v="鱼丸的mama"/>
    <m/>
    <d v="2018-07-19T09:47:37"/>
    <d v="2018-07-19T11:09:27"/>
    <x v="8"/>
    <s v="凤凰怡美整形美容医院"/>
    <s v="天津"/>
  </r>
  <r>
    <x v="1"/>
    <x v="7"/>
    <s v="qAY473038708"/>
    <m/>
    <d v="2018-07-19T08:25:20"/>
    <d v="2018-07-19T11:09:47"/>
    <x v="3"/>
    <s v="凤凰怡美整形美容医院"/>
    <s v="天津"/>
  </r>
  <r>
    <x v="1"/>
    <x v="7"/>
    <s v="气质小寒"/>
    <m/>
    <d v="2018-07-13T09:30:01"/>
    <d v="2018-07-19T11:49:08"/>
    <x v="7"/>
    <s v="凤凰怡美整形美容医院"/>
    <s v="天津"/>
  </r>
  <r>
    <x v="1"/>
    <x v="7"/>
    <s v="拾忆_5384"/>
    <s v="156****6697"/>
    <d v="2018-07-20T08:52:58"/>
    <d v="2018-07-20T13:46:02"/>
    <x v="5"/>
    <s v="凤凰怡美整形美容医院"/>
    <s v="天津"/>
  </r>
  <r>
    <x v="1"/>
    <x v="7"/>
    <s v="360_王二妖"/>
    <m/>
    <d v="2018-07-20T14:58:59"/>
    <d v="2018-07-20T16:01:01"/>
    <x v="3"/>
    <s v="凤凰怡美整形美容医院"/>
    <s v="天津"/>
  </r>
  <r>
    <x v="1"/>
    <x v="7"/>
    <s v="dpuser_09361468992"/>
    <m/>
    <d v="2018-07-20T17:24:52"/>
    <d v="2018-07-20T17:46:58"/>
    <x v="9"/>
    <s v="凤凰怡美整形美容医院"/>
    <s v="天津"/>
  </r>
  <r>
    <x v="1"/>
    <x v="7"/>
    <s v="tAp687509195"/>
    <m/>
    <d v="2018-07-21T09:34:40"/>
    <d v="2018-07-21T09:35:42"/>
    <x v="2"/>
    <s v="凤凰怡美整形美容医院"/>
    <s v="天津"/>
  </r>
  <r>
    <x v="1"/>
    <x v="7"/>
    <s v="你说的不是我"/>
    <m/>
    <d v="2018-07-21T01:01:20"/>
    <d v="2018-07-21T12:21:18"/>
    <x v="5"/>
    <s v="凤凰怡美整形美容医院"/>
    <s v="天津"/>
  </r>
  <r>
    <x v="1"/>
    <x v="7"/>
    <s v="牛奶^貝嗒飯"/>
    <m/>
    <d v="2018-05-06T16:41:56"/>
    <d v="2018-07-21T21:35:09"/>
    <x v="8"/>
    <s v="凤凰怡美整形美容医院"/>
    <s v="天津"/>
  </r>
  <r>
    <x v="1"/>
    <x v="7"/>
    <s v="qinxiao301"/>
    <m/>
    <d v="2018-07-21T22:53:57"/>
    <d v="2018-07-22T08:43:54"/>
    <x v="4"/>
    <s v="凤凰怡美整形美容医院"/>
    <s v="天津"/>
  </r>
  <r>
    <x v="1"/>
    <x v="7"/>
    <s v="cindywow"/>
    <m/>
    <d v="2018-07-19T12:38:10"/>
    <d v="2018-07-22T09:08:13"/>
    <x v="18"/>
    <s v="凤凰怡美整形美容医院"/>
    <s v="天津"/>
  </r>
  <r>
    <x v="1"/>
    <x v="7"/>
    <s v="530i"/>
    <m/>
    <d v="2018-07-11T14:10:02"/>
    <d v="2018-07-22T14:17:03"/>
    <x v="19"/>
    <s v="凤凰怡美整形美容医院"/>
    <s v="天津"/>
  </r>
  <r>
    <x v="1"/>
    <x v="7"/>
    <s v="dpuser_1604709474"/>
    <m/>
    <d v="2018-07-22T14:46:56"/>
    <d v="2018-07-22T15:14:16"/>
    <x v="10"/>
    <s v="凤凰怡美整形美容医院"/>
    <s v="天津"/>
  </r>
  <r>
    <x v="1"/>
    <x v="7"/>
    <s v="qWs309140666"/>
    <m/>
    <d v="2018-07-24T21:21:26"/>
    <d v="2018-07-24T21:45:37"/>
    <x v="9"/>
    <s v="凤凰怡美整形美容医院"/>
    <s v="天津"/>
  </r>
  <r>
    <x v="1"/>
    <x v="7"/>
    <s v="蜡笔大妞妞"/>
    <m/>
    <d v="2018-07-25T09:13:02"/>
    <d v="2018-07-25T09:15:33"/>
    <x v="5"/>
    <s v="凤凰怡美整形美容医院"/>
    <s v="天津"/>
  </r>
  <r>
    <x v="1"/>
    <x v="7"/>
    <s v="krytop"/>
    <s v="135****5110"/>
    <d v="2018-07-21T10:13:51"/>
    <d v="2018-07-25T13:00:24"/>
    <x v="4"/>
    <s v="凤凰怡美整形美容医院"/>
    <s v="天津"/>
  </r>
  <r>
    <x v="1"/>
    <x v="7"/>
    <s v="fCV152165586"/>
    <m/>
    <d v="2018-07-23T08:24:53"/>
    <d v="2018-07-25T14:39:56"/>
    <x v="7"/>
    <s v="凤凰怡美整形美容医院"/>
    <s v="天津"/>
  </r>
  <r>
    <x v="1"/>
    <x v="7"/>
    <s v="依天真"/>
    <m/>
    <d v="2018-07-26T11:31:10"/>
    <d v="2018-07-26T12:17:42"/>
    <x v="11"/>
    <s v="凤凰怡美整形美容医院"/>
    <s v="天津"/>
  </r>
  <r>
    <x v="1"/>
    <x v="7"/>
    <s v="S15022320842"/>
    <m/>
    <d v="2018-07-25T12:04:34"/>
    <d v="2018-07-26T13:28:03"/>
    <x v="16"/>
    <s v="凤凰怡美整形美容医院"/>
    <s v="天津"/>
  </r>
  <r>
    <x v="1"/>
    <x v="7"/>
    <s v="IJP30182602"/>
    <m/>
    <d v="2018-07-26T15:20:37"/>
    <d v="2018-07-26T15:22:10"/>
    <x v="0"/>
    <s v="凤凰怡美整形美容医院"/>
    <s v="天津"/>
  </r>
  <r>
    <x v="1"/>
    <x v="7"/>
    <s v="dpuser_28215524271"/>
    <m/>
    <d v="2018-07-27T10:31:25"/>
    <d v="2018-07-27T11:04:36"/>
    <x v="10"/>
    <s v="凤凰怡美整形美容医院"/>
    <s v="天津"/>
  </r>
  <r>
    <x v="1"/>
    <x v="7"/>
    <s v="白白公主oh"/>
    <m/>
    <d v="2018-07-27T12:27:33"/>
    <d v="2018-07-27T12:37:01"/>
    <x v="0"/>
    <s v="凤凰怡美整形美容医院"/>
    <s v="天津"/>
  </r>
  <r>
    <x v="1"/>
    <x v="7"/>
    <s v="haohao1111"/>
    <m/>
    <d v="2018-07-29T09:59:05"/>
    <d v="2018-07-29T10:46:43"/>
    <x v="12"/>
    <s v="凤凰怡美整形美容医院"/>
    <s v="天津"/>
  </r>
  <r>
    <x v="1"/>
    <x v="7"/>
    <s v="zja桉"/>
    <m/>
    <d v="2018-07-29T13:22:31"/>
    <d v="2018-07-29T13:44:11"/>
    <x v="20"/>
    <s v="凤凰怡美整形美容医院"/>
    <s v="天津"/>
  </r>
  <r>
    <x v="1"/>
    <x v="7"/>
    <s v="ERROR914"/>
    <m/>
    <d v="2018-07-29T17:53:23"/>
    <d v="2018-07-29T17:59:42"/>
    <x v="3"/>
    <s v="凤凰怡美整形美容医院"/>
    <s v="天津"/>
  </r>
  <r>
    <x v="1"/>
    <x v="7"/>
    <s v="崽崽_2865"/>
    <m/>
    <d v="2018-07-30T09:02:36"/>
    <d v="2018-07-30T09:16:50"/>
    <x v="15"/>
    <s v="凤凰怡美整形美容医院"/>
    <s v="天津"/>
  </r>
  <r>
    <x v="1"/>
    <x v="7"/>
    <s v="黑小黑"/>
    <m/>
    <d v="2018-07-30T13:40:33"/>
    <d v="2018-07-30T13:56:48"/>
    <x v="2"/>
    <s v="凤凰怡美整形美容医院"/>
    <s v="天津"/>
  </r>
  <r>
    <x v="1"/>
    <x v="7"/>
    <s v="dpuser_16859366363"/>
    <m/>
    <d v="2018-07-30T15:25:07"/>
    <d v="2018-07-30T15:27:45"/>
    <x v="5"/>
    <s v="凤凰怡美整形美容医院"/>
    <s v="天津"/>
  </r>
  <r>
    <x v="1"/>
    <x v="7"/>
    <s v="岑岑2830"/>
    <m/>
    <d v="2018-07-30T14:52:52"/>
    <d v="2018-07-30T18:32:23"/>
    <x v="17"/>
    <s v="凤凰怡美整形美容医院"/>
    <s v="天津"/>
  </r>
  <r>
    <x v="1"/>
    <x v="7"/>
    <s v="A…*吃货*"/>
    <m/>
    <d v="2018-07-30T17:11:01"/>
    <d v="2018-07-30T18:33:03"/>
    <x v="0"/>
    <s v="凤凰怡美整形美容医院"/>
    <s v="天津"/>
  </r>
  <r>
    <x v="1"/>
    <x v="7"/>
    <s v="dpuser_6055369394"/>
    <s v="186****6863"/>
    <d v="2018-07-31T11:17:53"/>
    <d v="2018-07-31T11:23:31"/>
    <x v="15"/>
    <s v="凤凰怡美整形美容医院"/>
    <s v="天津"/>
  </r>
  <r>
    <x v="1"/>
    <x v="7"/>
    <s v="神仙姐姐丶Mocci"/>
    <m/>
    <d v="2018-07-31T14:03:55"/>
    <d v="2018-07-31T14:05:17"/>
    <x v="17"/>
    <s v="凤凰怡美整形美容医院"/>
    <s v="天津"/>
  </r>
  <r>
    <x v="1"/>
    <x v="8"/>
    <s v="阿拉蕾i"/>
    <m/>
    <d v="2018-08-01T08:35:32"/>
    <d v="2018-08-01T08:50:56"/>
    <x v="5"/>
    <s v="凤凰怡美整形美容医院"/>
    <s v="天津"/>
  </r>
  <r>
    <x v="1"/>
    <x v="8"/>
    <s v="呼啦圈'"/>
    <m/>
    <d v="2018-07-31T14:02:06"/>
    <d v="2018-08-01T14:11:02"/>
    <x v="19"/>
    <s v="凤凰怡美整形美容医院"/>
    <s v="天津"/>
  </r>
  <r>
    <x v="1"/>
    <x v="8"/>
    <s v="猪猪猪猪。"/>
    <m/>
    <d v="2018-08-01T18:02:45"/>
    <d v="2018-08-01T18:47:15"/>
    <x v="19"/>
    <s v="凤凰怡美整形美容医院"/>
    <s v="天津"/>
  </r>
  <r>
    <x v="1"/>
    <x v="8"/>
    <s v="MKb618037872"/>
    <m/>
    <d v="2018-08-02T11:55:26"/>
    <d v="2018-08-02T18:04:28"/>
    <x v="8"/>
    <s v="凤凰怡美整形美容医院"/>
    <s v="天津"/>
  </r>
  <r>
    <x v="1"/>
    <x v="8"/>
    <s v="25663吃饭"/>
    <s v="158****2252"/>
    <d v="2018-06-28T10:35:38"/>
    <d v="2018-08-02T18:05:51"/>
    <x v="16"/>
    <s v="凤凰怡美整形美容医院"/>
    <s v="天津"/>
  </r>
  <r>
    <x v="1"/>
    <x v="8"/>
    <s v="小孩儿0921"/>
    <m/>
    <d v="2018-07-04T08:16:04"/>
    <d v="2018-08-04T09:49:21"/>
    <x v="17"/>
    <s v="凤凰怡美整形美容医院"/>
    <s v="天津"/>
  </r>
  <r>
    <x v="1"/>
    <x v="8"/>
    <s v="暮夏v5"/>
    <m/>
    <d v="2018-08-04T08:25:27"/>
    <d v="2018-08-04T09:50:06"/>
    <x v="8"/>
    <s v="凤凰怡美整形美容医院"/>
    <s v="天津"/>
  </r>
  <r>
    <x v="1"/>
    <x v="8"/>
    <s v="embraceU"/>
    <m/>
    <d v="2018-08-04T12:57:43"/>
    <d v="2018-08-04T16:06:33"/>
    <x v="5"/>
    <s v="凤凰怡美整形美容医院"/>
    <s v="天津"/>
  </r>
  <r>
    <x v="1"/>
    <x v="8"/>
    <s v="b了个哥"/>
    <m/>
    <d v="2018-08-04T00:35:35"/>
    <d v="2018-08-04T17:30:42"/>
    <x v="5"/>
    <s v="凤凰怡美整形美容医院"/>
    <s v="天津"/>
  </r>
  <r>
    <x v="1"/>
    <x v="8"/>
    <s v="dpuser_7519779385"/>
    <s v="136****2939"/>
    <d v="2018-08-05T14:47:33"/>
    <d v="2018-08-05T15:04:00"/>
    <x v="15"/>
    <s v="凤凰怡美整形美容医院"/>
    <s v="天津"/>
  </r>
  <r>
    <x v="1"/>
    <x v="8"/>
    <s v="Hag105878531"/>
    <m/>
    <d v="2018-08-05T18:28:38"/>
    <d v="2018-08-06T09:56:40"/>
    <x v="4"/>
    <s v="凤凰怡美整形美容医院"/>
    <s v="天津"/>
  </r>
  <r>
    <x v="1"/>
    <x v="8"/>
    <s v="Xanthus_8944"/>
    <m/>
    <d v="2018-08-06T10:24:49"/>
    <d v="2018-08-06T10:53:37"/>
    <x v="2"/>
    <s v="凤凰怡美整形美容医院"/>
    <s v="天津"/>
  </r>
  <r>
    <x v="1"/>
    <x v="8"/>
    <s v="dpuser_8946535374"/>
    <s v="136****9643"/>
    <d v="2018-07-10T08:40:30"/>
    <d v="2018-08-07T13:06:48"/>
    <x v="4"/>
    <s v="凤凰怡美整形美容医院"/>
    <s v="天津"/>
  </r>
  <r>
    <x v="1"/>
    <x v="8"/>
    <s v="芒果夹鸡腿"/>
    <m/>
    <d v="2018-08-06T23:48:26"/>
    <d v="2018-08-08T09:10:16"/>
    <x v="11"/>
    <s v="凤凰怡美整形美容医院"/>
    <s v="天津"/>
  </r>
  <r>
    <x v="1"/>
    <x v="8"/>
    <s v="Hush_2099"/>
    <m/>
    <d v="2018-08-07T23:30:58"/>
    <d v="2018-08-08T09:26:44"/>
    <x v="2"/>
    <s v="凤凰怡美整形美容医院"/>
    <s v="天津"/>
  </r>
  <r>
    <x v="1"/>
    <x v="8"/>
    <s v="*Daisy&amp;馨馨***"/>
    <m/>
    <d v="2018-08-08T13:23:39"/>
    <d v="2018-08-08T13:40:06"/>
    <x v="5"/>
    <s v="凤凰怡美整形美容医院"/>
    <s v="天津"/>
  </r>
  <r>
    <x v="1"/>
    <x v="8"/>
    <s v="愛吃女神"/>
    <m/>
    <d v="2018-08-08T13:56:59"/>
    <d v="2018-08-08T14:30:30"/>
    <x v="2"/>
    <s v="凤凰怡美整形美容医院"/>
    <s v="天津"/>
  </r>
  <r>
    <x v="1"/>
    <x v="8"/>
    <s v="神仙姐姐丶Mocci"/>
    <m/>
    <d v="2018-07-31T14:03:55"/>
    <d v="2018-08-08T15:51:37"/>
    <x v="17"/>
    <s v="凤凰怡美整形美容医院"/>
    <s v="天津"/>
  </r>
  <r>
    <x v="1"/>
    <x v="8"/>
    <s v="feifei2008mk"/>
    <s v="137****2992"/>
    <d v="2018-08-08T14:19:57"/>
    <d v="2018-08-08T16:00:07"/>
    <x v="15"/>
    <s v="凤凰怡美整形美容医院"/>
    <s v="天津"/>
  </r>
  <r>
    <x v="1"/>
    <x v="8"/>
    <s v="lucy720507"/>
    <m/>
    <d v="2018-08-08T19:21:34"/>
    <d v="2018-08-08T21:59:39"/>
    <x v="10"/>
    <s v="凤凰怡美整形美容医院"/>
    <s v="天津"/>
  </r>
  <r>
    <x v="1"/>
    <x v="8"/>
    <s v="Pdz903720583"/>
    <m/>
    <d v="2018-08-09T09:55:01"/>
    <d v="2018-08-09T09:55:48"/>
    <x v="15"/>
    <s v="凤凰怡美整形美容医院"/>
    <s v="天津"/>
  </r>
  <r>
    <x v="1"/>
    <x v="8"/>
    <s v="Cth._107"/>
    <m/>
    <d v="2018-08-09T20:42:56"/>
    <d v="2018-08-09T20:43:15"/>
    <x v="21"/>
    <s v="凤凰怡美整形美容医院"/>
    <s v="天津"/>
  </r>
  <r>
    <x v="1"/>
    <x v="8"/>
    <s v="八戒爱美妞"/>
    <m/>
    <d v="2018-08-09T20:13:23"/>
    <d v="2018-08-09T20:43:42"/>
    <x v="21"/>
    <s v="凤凰怡美整形美容医院"/>
    <s v="天津"/>
  </r>
  <r>
    <x v="1"/>
    <x v="8"/>
    <s v="乐颠颠wq"/>
    <m/>
    <d v="2018-08-10T09:15:13"/>
    <d v="2018-08-10T09:30:01"/>
    <x v="4"/>
    <s v="凤凰怡美整形美容医院"/>
    <s v="天津"/>
  </r>
  <r>
    <x v="1"/>
    <x v="8"/>
    <s v="快乐的雨2013"/>
    <m/>
    <d v="2018-08-10T14:45:53"/>
    <d v="2018-08-10T15:25:42"/>
    <x v="17"/>
    <s v="凤凰怡美整形美容医院"/>
    <s v="天津"/>
  </r>
  <r>
    <x v="1"/>
    <x v="8"/>
    <s v="Vyx677613572"/>
    <m/>
    <d v="2018-08-10T20:36:42"/>
    <d v="2018-08-10T20:47:10"/>
    <x v="5"/>
    <s v="凤凰怡美整形美容医院"/>
    <s v="天津"/>
  </r>
  <r>
    <x v="1"/>
    <x v="8"/>
    <s v="久酒_990"/>
    <m/>
    <d v="2018-06-24T10:55:54"/>
    <d v="2018-08-11T10:03:16"/>
    <x v="4"/>
    <s v="凤凰怡美整形美容医院"/>
    <s v="天津"/>
  </r>
  <r>
    <x v="1"/>
    <x v="8"/>
    <s v="郭郭郭郭郭。。。"/>
    <m/>
    <d v="2018-08-12T09:45:21"/>
    <d v="2018-08-12T10:16:54"/>
    <x v="4"/>
    <s v="凤凰怡美整形美容医院"/>
    <s v="天津"/>
  </r>
  <r>
    <x v="1"/>
    <x v="8"/>
    <s v="dpuser_6684662851"/>
    <m/>
    <d v="2018-08-12T10:39:17"/>
    <d v="2018-08-12T10:51:56"/>
    <x v="12"/>
    <s v="凤凰怡美整形美容医院"/>
    <s v="天津"/>
  </r>
  <r>
    <x v="1"/>
    <x v="8"/>
    <s v="二凉i"/>
    <m/>
    <d v="2018-08-12T08:47:59"/>
    <d v="2018-08-12T14:41:24"/>
    <x v="12"/>
    <s v="凤凰怡美整形美容医院"/>
    <s v="天津"/>
  </r>
  <r>
    <x v="1"/>
    <x v="8"/>
    <s v="dpuser_1358526175"/>
    <m/>
    <d v="2018-08-12T20:24:35"/>
    <d v="2018-08-13T10:25:07"/>
    <x v="2"/>
    <s v="凤凰怡美整形美容医院"/>
    <s v="天津"/>
  </r>
  <r>
    <x v="1"/>
    <x v="8"/>
    <s v="530i"/>
    <m/>
    <d v="2018-07-11T14:10:02"/>
    <d v="2018-08-13T11:51:13"/>
    <x v="19"/>
    <s v="凤凰怡美整形美容医院"/>
    <s v="天津"/>
  </r>
  <r>
    <x v="1"/>
    <x v="8"/>
    <s v="A…*吃货*"/>
    <m/>
    <d v="2018-07-30T17:11:01"/>
    <d v="2018-08-13T16:23:44"/>
    <x v="0"/>
    <s v="凤凰怡美整形美容医院"/>
    <s v="天津"/>
  </r>
  <r>
    <x v="1"/>
    <x v="8"/>
    <s v="崽崽_2865"/>
    <m/>
    <d v="2018-07-30T09:02:36"/>
    <d v="2018-08-13T16:24:22"/>
    <x v="15"/>
    <s v="凤凰怡美整形美容医院"/>
    <s v="天津"/>
  </r>
  <r>
    <x v="1"/>
    <x v="8"/>
    <s v="ERROR914"/>
    <m/>
    <d v="2018-07-29T17:53:23"/>
    <d v="2018-08-13T16:24:29"/>
    <x v="3"/>
    <s v="凤凰怡美整形美容医院"/>
    <s v="天津"/>
  </r>
  <r>
    <x v="1"/>
    <x v="8"/>
    <s v="rRZ242337900"/>
    <s v="159****7665"/>
    <d v="2018-04-06T12:33:53"/>
    <d v="2018-08-13T16:26:47"/>
    <x v="15"/>
    <s v="凤凰怡美整形美容医院"/>
    <s v="天津"/>
  </r>
  <r>
    <x v="1"/>
    <x v="8"/>
    <s v="白白公主oh"/>
    <m/>
    <d v="2018-07-27T12:27:33"/>
    <d v="2018-08-13T16:27:02"/>
    <x v="0"/>
    <s v="凤凰怡美整形美容医院"/>
    <s v="天津"/>
  </r>
  <r>
    <x v="1"/>
    <x v="8"/>
    <s v="dpuser_28215524271"/>
    <m/>
    <d v="2018-07-27T10:31:25"/>
    <d v="2018-08-13T16:27:40"/>
    <x v="10"/>
    <s v="凤凰怡美整形美容医院"/>
    <s v="天津"/>
  </r>
  <r>
    <x v="1"/>
    <x v="8"/>
    <s v="IJP30182602"/>
    <m/>
    <d v="2018-07-26T15:20:37"/>
    <d v="2018-08-13T16:27:50"/>
    <x v="0"/>
    <s v="凤凰怡美整形美容医院"/>
    <s v="天津"/>
  </r>
  <r>
    <x v="1"/>
    <x v="8"/>
    <s v="依天真"/>
    <m/>
    <d v="2018-07-26T11:31:10"/>
    <d v="2018-08-13T16:28:34"/>
    <x v="11"/>
    <s v="凤凰怡美整形美容医院"/>
    <s v="天津"/>
  </r>
  <r>
    <x v="1"/>
    <x v="8"/>
    <s v="晴天"/>
    <m/>
    <d v="2018-08-13T21:22:20"/>
    <d v="2018-08-13T21:36:55"/>
    <x v="22"/>
    <s v="凤凰怡美整形美容医院"/>
    <s v="天津"/>
  </r>
  <r>
    <x v="1"/>
    <x v="8"/>
    <s v="浪漫的狗."/>
    <s v="131****7083"/>
    <d v="2018-08-14T17:07:02"/>
    <d v="2018-08-15T09:12:31"/>
    <x v="15"/>
    <s v="凤凰怡美整形美容医院"/>
    <s v="天津"/>
  </r>
  <r>
    <x v="1"/>
    <x v="8"/>
    <s v="GZE606832747"/>
    <s v="189****8062"/>
    <d v="2018-08-13T09:52:14"/>
    <d v="2018-08-15T09:24:59"/>
    <x v="23"/>
    <s v="凤凰怡美整形美容医院"/>
    <s v="天津"/>
  </r>
  <r>
    <x v="1"/>
    <x v="8"/>
    <s v="kdchr"/>
    <m/>
    <d v="2018-08-15T09:25:31"/>
    <d v="2018-08-16T11:20:37"/>
    <x v="23"/>
    <s v="凤凰怡美整形美容医院"/>
    <s v="天津"/>
  </r>
  <r>
    <x v="1"/>
    <x v="8"/>
    <s v="赵桢漂亮"/>
    <s v="186****8288"/>
    <d v="2018-06-09T22:18:28"/>
    <d v="2018-08-16T14:42:00"/>
    <x v="9"/>
    <s v="凤凰怡美整形美容医院"/>
    <s v="天津"/>
  </r>
  <r>
    <x v="1"/>
    <x v="8"/>
    <s v="胖胖_2541"/>
    <m/>
    <d v="2018-08-16T15:59:19"/>
    <d v="2018-08-16T16:17:19"/>
    <x v="4"/>
    <s v="凤凰怡美整形美容医院"/>
    <s v="天津"/>
  </r>
  <r>
    <x v="1"/>
    <x v="8"/>
    <s v="dpuser_1624261118"/>
    <m/>
    <d v="2018-08-17T14:10:28"/>
    <d v="2018-08-17T14:35:39"/>
    <x v="14"/>
    <s v="凤凰怡美整形美容医院"/>
    <s v="天津"/>
  </r>
  <r>
    <x v="1"/>
    <x v="8"/>
    <s v="安之若兮_123"/>
    <m/>
    <d v="2018-08-17T16:52:52"/>
    <d v="2018-08-17T17:28:03"/>
    <x v="2"/>
    <s v="凤凰怡美整形美容医院"/>
    <s v="天津"/>
  </r>
  <r>
    <x v="1"/>
    <x v="8"/>
    <s v="dpuser_1170576729"/>
    <m/>
    <d v="2018-08-17T23:17:31"/>
    <d v="2018-08-18T09:03:26"/>
    <x v="10"/>
    <s v="凤凰怡美整形美容医院"/>
    <s v="天津"/>
  </r>
  <r>
    <x v="1"/>
    <x v="8"/>
    <s v="tTb280037968"/>
    <m/>
    <d v="2018-08-18T18:48:29"/>
    <d v="2018-08-18T19:24:21"/>
    <x v="5"/>
    <s v="凤凰怡美整形美容医院"/>
    <s v="天津"/>
  </r>
  <r>
    <x v="1"/>
    <x v="8"/>
    <s v="崔莹道别"/>
    <m/>
    <d v="2018-08-18T18:29:19"/>
    <d v="2018-08-18T19:25:07"/>
    <x v="6"/>
    <s v="凤凰怡美整形美容医院"/>
    <s v="天津"/>
  </r>
  <r>
    <x v="1"/>
    <x v="8"/>
    <s v="黑山羊zxy"/>
    <m/>
    <d v="2018-08-18T20:12:52"/>
    <d v="2018-08-18T21:51:25"/>
    <x v="18"/>
    <s v="凤凰怡美整形美容医院"/>
    <s v="天津"/>
  </r>
  <r>
    <x v="1"/>
    <x v="8"/>
    <s v="shangying1985"/>
    <m/>
    <d v="2018-08-18T22:42:26"/>
    <d v="2018-08-19T08:07:21"/>
    <x v="18"/>
    <s v="凤凰怡美整形美容医院"/>
    <s v="天津"/>
  </r>
  <r>
    <x v="1"/>
    <x v="8"/>
    <s v="小八哥你好吗"/>
    <m/>
    <d v="2018-08-19T07:07:55"/>
    <d v="2018-08-19T10:51:59"/>
    <x v="2"/>
    <s v="凤凰怡美整形美容医院"/>
    <s v="天津"/>
  </r>
  <r>
    <x v="1"/>
    <x v="8"/>
    <s v="iUi224741661"/>
    <m/>
    <d v="2018-08-19T10:49:26"/>
    <d v="2018-08-19T10:55:04"/>
    <x v="23"/>
    <s v="凤凰怡美整形美容医院"/>
    <s v="天津"/>
  </r>
  <r>
    <x v="1"/>
    <x v="8"/>
    <s v="vFU306964589"/>
    <s v="132****5562"/>
    <d v="2018-08-19T15:31:13"/>
    <d v="2018-08-19T15:48:44"/>
    <x v="16"/>
    <s v="凤凰怡美整形美容医院"/>
    <s v="天津"/>
  </r>
  <r>
    <x v="1"/>
    <x v="8"/>
    <s v="NNF833507093"/>
    <m/>
    <d v="2018-08-19T15:48:09"/>
    <d v="2018-08-19T15:58:52"/>
    <x v="16"/>
    <s v="凤凰怡美整形美容医院"/>
    <s v="天津"/>
  </r>
  <r>
    <x v="1"/>
    <x v="8"/>
    <s v="wqq881117"/>
    <m/>
    <d v="2018-08-19T17:59:41"/>
    <d v="2018-08-19T18:02:06"/>
    <x v="0"/>
    <s v="凤凰怡美整形美容医院"/>
    <s v="天津"/>
  </r>
  <r>
    <x v="1"/>
    <x v="8"/>
    <s v="dpuser_3222669146"/>
    <m/>
    <d v="2018-08-19T20:53:09"/>
    <d v="2018-08-19T21:10:57"/>
    <x v="0"/>
    <s v="凤凰怡美整形美容医院"/>
    <s v="天津"/>
  </r>
  <r>
    <x v="1"/>
    <x v="8"/>
    <s v="莹仔kiyoumi"/>
    <m/>
    <d v="2018-08-19T21:18:40"/>
    <d v="2018-08-19T21:22:33"/>
    <x v="15"/>
    <s v="凤凰怡美整形美容医院"/>
    <s v="天津"/>
  </r>
  <r>
    <x v="1"/>
    <x v="8"/>
    <s v="lxybabygirl"/>
    <s v="186****8456"/>
    <d v="2018-08-19T20:04:31"/>
    <d v="2018-08-20T11:09:21"/>
    <x v="6"/>
    <s v="凤凰怡美整形美容医院"/>
    <s v="天津"/>
  </r>
  <r>
    <x v="1"/>
    <x v="8"/>
    <s v="RVh141229004"/>
    <m/>
    <d v="2018-08-16T15:01:14"/>
    <d v="2018-08-20T11:09:50"/>
    <x v="5"/>
    <s v="凤凰怡美整形美容医院"/>
    <s v="天津"/>
  </r>
  <r>
    <x v="1"/>
    <x v="8"/>
    <s v="TiM703557758"/>
    <m/>
    <d v="2018-08-20T07:23:24"/>
    <d v="2018-08-20T14:39:00"/>
    <x v="7"/>
    <s v="凤凰怡美整形美容医院"/>
    <s v="天津"/>
  </r>
  <r>
    <x v="1"/>
    <x v="8"/>
    <s v="CEo354863857"/>
    <m/>
    <d v="2018-08-20T16:42:14"/>
    <d v="2018-08-20T16:54:37"/>
    <x v="9"/>
    <s v="凤凰怡美整形美容医院"/>
    <s v="天津"/>
  </r>
  <r>
    <x v="1"/>
    <x v="8"/>
    <s v="mgalgggg"/>
    <m/>
    <d v="2018-08-21T12:26:36"/>
    <d v="2018-08-21T12:49:16"/>
    <x v="15"/>
    <s v="凤凰怡美整形美容医院"/>
    <s v="天津"/>
  </r>
  <r>
    <x v="1"/>
    <x v="8"/>
    <s v="dpuser_0485042620"/>
    <m/>
    <d v="2018-08-21T15:06:01"/>
    <d v="2018-08-21T15:11:17"/>
    <x v="2"/>
    <s v="凤凰怡美整形美容医院"/>
    <s v="天津"/>
  </r>
  <r>
    <x v="1"/>
    <x v="8"/>
    <s v="皮哏r大魔王"/>
    <m/>
    <d v="2018-08-21T19:09:35"/>
    <d v="2018-08-22T08:44:02"/>
    <x v="5"/>
    <s v="凤凰怡美整形美容医院"/>
    <s v="天津"/>
  </r>
  <r>
    <x v="1"/>
    <x v="8"/>
    <s v="神奇小白白_9711"/>
    <m/>
    <d v="2018-08-22T12:28:05"/>
    <d v="2018-08-22T12:39:23"/>
    <x v="16"/>
    <s v="凤凰怡美整形美容医院"/>
    <s v="天津"/>
  </r>
  <r>
    <x v="1"/>
    <x v="8"/>
    <s v="韩小茹茹"/>
    <m/>
    <d v="2018-08-22T13:16:30"/>
    <d v="2018-08-22T13:19:00"/>
    <x v="5"/>
    <s v="凤凰怡美整形美容医院"/>
    <s v="天津"/>
  </r>
  <r>
    <x v="1"/>
    <x v="8"/>
    <s v="蜗小牛牛牛牛"/>
    <m/>
    <d v="2018-08-22T14:05:14"/>
    <d v="2018-08-22T14:25:42"/>
    <x v="6"/>
    <s v="凤凰怡美整形美容医院"/>
    <s v="天津"/>
  </r>
  <r>
    <x v="1"/>
    <x v="8"/>
    <s v="dpuser_2194949814"/>
    <m/>
    <d v="2018-08-22T20:20:25"/>
    <d v="2018-08-23T09:19:57"/>
    <x v="2"/>
    <s v="凤凰怡美整形美容医院"/>
    <s v="天津"/>
  </r>
  <r>
    <x v="1"/>
    <x v="8"/>
    <s v="RXY100778534"/>
    <m/>
    <d v="2018-08-22T20:01:29"/>
    <d v="2018-08-23T10:18:10"/>
    <x v="9"/>
    <s v="凤凰怡美整形美容医院"/>
    <s v="天津"/>
  </r>
  <r>
    <x v="1"/>
    <x v="8"/>
    <s v="dpuser_2146246129"/>
    <m/>
    <d v="2018-08-23T12:35:04"/>
    <d v="2018-08-23T13:00:17"/>
    <x v="2"/>
    <s v="凤凰怡美整形美容医院"/>
    <s v="天津"/>
  </r>
  <r>
    <x v="1"/>
    <x v="8"/>
    <s v="dpuser_9556545494"/>
    <m/>
    <d v="2018-08-23T14:30:58"/>
    <d v="2018-08-23T16:42:29"/>
    <x v="17"/>
    <s v="凤凰怡美整形美容医院"/>
    <s v="天津"/>
  </r>
  <r>
    <x v="1"/>
    <x v="8"/>
    <s v="a_370579"/>
    <m/>
    <d v="2018-08-23T21:08:12"/>
    <d v="2018-08-23T21:24:56"/>
    <x v="4"/>
    <s v="凤凰怡美整形美容医院"/>
    <s v="天津"/>
  </r>
  <r>
    <x v="1"/>
    <x v="8"/>
    <s v="吃货小雨晨"/>
    <m/>
    <d v="2018-08-24T10:24:04"/>
    <d v="2018-08-24T11:27:26"/>
    <x v="2"/>
    <s v="凤凰怡美整形美容医院"/>
    <s v="天津"/>
  </r>
  <r>
    <x v="1"/>
    <x v="8"/>
    <s v="TYl516522181"/>
    <m/>
    <d v="2018-08-24T16:28:02"/>
    <d v="2018-08-24T17:30:41"/>
    <x v="18"/>
    <s v="凤凰怡美整形美容医院"/>
    <s v="天津"/>
  </r>
  <r>
    <x v="1"/>
    <x v="8"/>
    <s v="yFY248879438"/>
    <s v="176****2988"/>
    <d v="2018-03-19T13:24:20"/>
    <d v="2018-08-25T13:31:23"/>
    <x v="2"/>
    <s v="凤凰怡美整形美容医院"/>
    <s v="天津"/>
  </r>
  <r>
    <x v="1"/>
    <x v="8"/>
    <s v="徐同學Deer*"/>
    <m/>
    <d v="2018-08-25T22:10:13"/>
    <d v="2018-08-25T22:41:10"/>
    <x v="15"/>
    <s v="凤凰怡美整形美容医院"/>
    <s v="天津"/>
  </r>
  <r>
    <x v="1"/>
    <x v="8"/>
    <s v="Coco_霖"/>
    <m/>
    <d v="2018-08-26T09:37:19"/>
    <d v="2018-08-26T09:55:58"/>
    <x v="2"/>
    <s v="凤凰怡美整形美容医院"/>
    <s v="天津"/>
  </r>
  <r>
    <x v="1"/>
    <x v="8"/>
    <s v="爸比娃娃"/>
    <m/>
    <d v="2018-08-26T19:25:38"/>
    <d v="2018-08-26T19:28:32"/>
    <x v="9"/>
    <s v="凤凰怡美整形美容医院"/>
    <s v="天津"/>
  </r>
  <r>
    <x v="1"/>
    <x v="8"/>
    <s v="爱你的哦米咖"/>
    <m/>
    <d v="2018-08-26T22:37:56"/>
    <d v="2018-08-26T22:44:11"/>
    <x v="17"/>
    <s v="凤凰怡美整形美容医院"/>
    <s v="天津"/>
  </r>
  <r>
    <x v="1"/>
    <x v="8"/>
    <s v="艾璐呗"/>
    <m/>
    <d v="2018-08-25T18:44:36"/>
    <d v="2018-08-27T10:11:51"/>
    <x v="15"/>
    <s v="凤凰怡美整形美容医院"/>
    <s v="天津"/>
  </r>
  <r>
    <x v="1"/>
    <x v="8"/>
    <s v="xvn540239269"/>
    <s v="136****3779"/>
    <d v="2018-08-27T11:09:30"/>
    <d v="2018-08-27T11:18:23"/>
    <x v="7"/>
    <s v="凤凰怡美整形美容医院"/>
    <s v="天津"/>
  </r>
  <r>
    <x v="1"/>
    <x v="8"/>
    <s v="各种无奈1995"/>
    <m/>
    <d v="2018-08-27T16:43:22"/>
    <d v="2018-08-27T17:39:58"/>
    <x v="15"/>
    <s v="凤凰怡美整形美容医院"/>
    <s v="天津"/>
  </r>
  <r>
    <x v="1"/>
    <x v="8"/>
    <s v="~_^_3657"/>
    <s v="187****5262"/>
    <d v="2018-06-01T13:17:36"/>
    <d v="2018-08-27T17:41:58"/>
    <x v="10"/>
    <s v="凤凰怡美整形美容医院"/>
    <s v="天津"/>
  </r>
  <r>
    <x v="1"/>
    <x v="8"/>
    <s v="S15022320842"/>
    <m/>
    <d v="2018-07-25T12:04:34"/>
    <d v="2018-08-27T17:52:00"/>
    <x v="16"/>
    <s v="凤凰怡美整形美容医院"/>
    <s v="天津"/>
  </r>
  <r>
    <x v="1"/>
    <x v="8"/>
    <s v="沉默_576287"/>
    <m/>
    <d v="2018-08-27T21:39:23"/>
    <d v="2018-08-27T21:50:34"/>
    <x v="8"/>
    <s v="凤凰怡美整形美容医院"/>
    <s v="天津"/>
  </r>
  <r>
    <x v="1"/>
    <x v="8"/>
    <s v="Her-Majesty"/>
    <m/>
    <d v="2018-08-27T21:59:23"/>
    <d v="2018-08-27T22:20:34"/>
    <x v="7"/>
    <s v="凤凰怡美整形美容医院"/>
    <s v="天津"/>
  </r>
  <r>
    <x v="1"/>
    <x v="8"/>
    <s v="霹雳小仙29"/>
    <s v="139****7779"/>
    <d v="2018-08-28T15:30:08"/>
    <d v="2018-08-28T16:43:20"/>
    <x v="5"/>
    <s v="凤凰怡美整形美容医院"/>
    <s v="天津"/>
  </r>
  <r>
    <x v="1"/>
    <x v="8"/>
    <s v="快乐7883"/>
    <m/>
    <d v="2018-08-29T14:00:03"/>
    <d v="2018-08-29T14:01:45"/>
    <x v="8"/>
    <s v="凤凰怡美整形美容医院"/>
    <s v="天津"/>
  </r>
  <r>
    <x v="1"/>
    <x v="8"/>
    <s v="dpuser_0274328163"/>
    <s v="185****8885"/>
    <d v="2018-08-29T13:52:26"/>
    <d v="2018-08-29T19:16:47"/>
    <x v="23"/>
    <s v="凤凰怡美整形美容医院"/>
    <s v="天津"/>
  </r>
  <r>
    <x v="1"/>
    <x v="8"/>
    <s v="欢欢"/>
    <m/>
    <d v="2018-08-29T22:56:15"/>
    <d v="2018-08-29T23:14:16"/>
    <x v="6"/>
    <s v="凤凰怡美整形美容医院"/>
    <s v="天津"/>
  </r>
  <r>
    <x v="1"/>
    <x v="8"/>
    <s v="dpuser_5588178763"/>
    <m/>
    <d v="2018-08-30T09:02:38"/>
    <d v="2018-08-30T09:04:08"/>
    <x v="0"/>
    <s v="凤凰怡美整形美容医院"/>
    <s v="天津"/>
  </r>
  <r>
    <x v="1"/>
    <x v="8"/>
    <s v="HAO481596588"/>
    <s v="155****5630"/>
    <d v="2018-08-30T13:35:32"/>
    <d v="2018-08-30T14:11:38"/>
    <x v="2"/>
    <s v="凤凰怡美整形美容医院"/>
    <s v="天津"/>
  </r>
  <r>
    <x v="1"/>
    <x v="8"/>
    <s v="EKH749334525"/>
    <m/>
    <d v="2018-08-30T14:09:34"/>
    <d v="2018-08-30T14:20:27"/>
    <x v="4"/>
    <s v="凤凰怡美整形美容医院"/>
    <s v="天津"/>
  </r>
  <r>
    <x v="1"/>
    <x v="8"/>
    <s v="机智月小圆"/>
    <m/>
    <d v="2018-08-30T19:16:01"/>
    <d v="2018-08-30T19:23:20"/>
    <x v="5"/>
    <s v="凤凰怡美整形美容医院"/>
    <s v="天津"/>
  </r>
  <r>
    <x v="1"/>
    <x v="8"/>
    <s v="简单的爱TwT"/>
    <m/>
    <d v="2018-08-30T20:27:27"/>
    <d v="2018-08-30T20:28:29"/>
    <x v="15"/>
    <s v="凤凰怡美整形美容医院"/>
    <s v="天津"/>
  </r>
  <r>
    <x v="1"/>
    <x v="8"/>
    <s v="dpuser_50933501229"/>
    <m/>
    <d v="2018-08-31T09:55:32"/>
    <d v="2018-08-31T10:49:29"/>
    <x v="4"/>
    <s v="凤凰怡美整形美容医院"/>
    <s v="天津"/>
  </r>
  <r>
    <x v="1"/>
    <x v="8"/>
    <s v="灏灏_3083"/>
    <m/>
    <d v="2018-08-31T11:08:03"/>
    <d v="2018-08-31T11:29:04"/>
    <x v="7"/>
    <s v="凤凰怡美整形美容医院"/>
    <s v="天津"/>
  </r>
  <r>
    <x v="1"/>
    <x v="8"/>
    <s v="ZX8192"/>
    <m/>
    <d v="2018-08-31T10:09:37"/>
    <d v="2018-08-31T12:00:20"/>
    <x v="15"/>
    <s v="凤凰怡美整形美容医院"/>
    <s v="天津"/>
  </r>
  <r>
    <x v="1"/>
    <x v="8"/>
    <s v="kai__kai"/>
    <m/>
    <d v="2018-08-31T17:33:33"/>
    <d v="2018-08-31T17:38:13"/>
    <x v="4"/>
    <s v="凤凰怡美整形美容医院"/>
    <s v="天津"/>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pivotCacheRecords>
</file>

<file path=xl/pivotCache/pivotCacheRecords2.xml><?xml version="1.0" encoding="utf-8"?>
<pivotCacheRecords xmlns="http://schemas.openxmlformats.org/spreadsheetml/2006/main" count="73">
  <r>
    <x v="0"/>
    <x v="0"/>
    <x v="0"/>
    <d v="1899-12-30T17:13:00"/>
    <s v="天津"/>
    <s v="凤凰怡美整形美容医院"/>
    <s v="波波小主KT"/>
    <x v="0"/>
    <s v="{&quot;效果&quot;:5,&quot;环境&quot;:5,&quot;服务&quot;:5}"/>
    <s v="5"/>
    <s v="5"/>
    <s v="5"/>
    <s v="我是属于那种比较敏感的皮肤而且还干，一直想做个舒缓过敏肌的治疗。通过闺蜜介绍来到凤凰怡美做了个水娃娃项目还给我搭配了一个舒敏。是凤凰怡美的冯大夫给我进行操作的，从皮肤清洁到正式治疗，每一步都很细心。还给内个顾客都准备了卸妆的东西，还有眉笔什么的，对于我这种懒到家的人来说真是太贴心了！还有就是治疗之后感觉皮肤特别水而且不紧绷，这次体验非常不错，以后还会接着来给我的脸做个spa女人嘛一定要善待自己呦，我还会介绍身边的朋友来的大家一起美美哒😘"/>
    <s v="否"/>
    <s v=""/>
  </r>
  <r>
    <x v="0"/>
    <x v="0"/>
    <x v="0"/>
    <d v="1899-12-30T16:29:00"/>
    <s v="天津"/>
    <s v="凤凰怡美整形美容医院"/>
    <s v="妞是孩儿他妈"/>
    <x v="0"/>
    <s v="{&quot;效果&quot;:5,&quot;环境&quot;:5,&quot;服务&quot;:5}"/>
    <s v="5"/>
    <s v="5"/>
    <s v="5"/>
    <s v="一直想做个牙齿清洁，正好看见凤凰怡美有洁牙的优惠活动，就直接打电话预约了。医院很好找，坐地铁天塔站出来走几步就到了。一进门前台小姐姐很热情，帮我安排准备。院里还放着很舒缓的音乐，正好缓解我第一次洗牙的紧张心情。不过洁牙真的没那么吓人啦，不会疼，茶渍什么的都洗掉了，以后会定期给牙齿来做清洁的！❤️"/>
    <s v="否"/>
    <s v=""/>
  </r>
  <r>
    <x v="0"/>
    <x v="0"/>
    <x v="1"/>
    <d v="1899-12-30T11:23:00"/>
    <s v="天津"/>
    <s v="凤凰怡美整形美容医院"/>
    <s v="Krystal_1993"/>
    <x v="0"/>
    <s v="{&quot;效果&quot;:5,&quot;环境&quot;:5,&quot;服务&quot;:5}"/>
    <s v="5"/>
    <s v="5"/>
    <s v="5"/>
    <s v="之前在大悦城活动抽到中医调理的项目，特意去做了九宫脏腑推拿，做完之后觉得确实身上松弛了很多。中医在四楼，整体风格都很中国风，在推拿的时候，还放着舒缓的古风音乐。推拿之后，凤凰怡美的中医还帮我号脉，指出好多体内存在的问题。看来定期做做中医调理，真的是个不错的事情，顺便做了皮肤补水和美白，以后还会来哒"/>
    <s v="否"/>
    <s v=""/>
  </r>
  <r>
    <x v="0"/>
    <x v="0"/>
    <x v="2"/>
    <d v="1899-12-30T21:44:00"/>
    <s v="天津"/>
    <s v="凤凰怡美整形美容医院"/>
    <s v="就喜欢_9594"/>
    <x v="0"/>
    <s v="{&quot;效果&quot;:5,&quot;环境&quot;:5,&quot;服务&quot;:5}"/>
    <s v="5"/>
    <s v="5"/>
    <s v="5"/>
    <s v="经过朋友介绍知道了这家医院，刚进来就别漂亮的装修吸引了 真的是很高雅的环境 客服和导医热情的接待我 经过专家诊断 给我出了适合我的治疗方法 皮秒激光 真的效果还不错 在皮肤科 看见别的顾客做水光针 感觉也不错 过几天要来试试 😜冬季了 多多爱护皮肤"/>
    <s v="否"/>
    <s v=""/>
  </r>
  <r>
    <x v="0"/>
    <x v="0"/>
    <x v="3"/>
    <d v="1899-12-30T14:39:00"/>
    <s v="天津"/>
    <s v="凤凰怡美整形美容医院"/>
    <s v=".Pang_1998"/>
    <x v="0"/>
    <s v="{&quot;效果&quot;:5,&quot;环境&quot;:3,&quot;服务&quot;:5}"/>
    <s v="5"/>
    <s v="3"/>
    <s v="5"/>
    <s v="因为面目表情比较丰富 脸上也出现了一些小小的皱纹 看起来老了几岁 心里总是很别扭 然后偶然间看见朋友转发的朋友圈 关注了公众号 了解到这家医院的环境 服务各方面都不错 活动也很多 明天推送真的很吸引人 然后就坚定选择了这一家 医院特别好找 离天塔很近 一进医院就让人觉得很温馨得到了前台接待的热情接待 和医生沟通很好 想法也很一致 因为属于小手术 很快就完成了 感觉自己年轻了好多 很感谢医院工作人员的耐心"/>
    <s v="否"/>
    <s v=""/>
  </r>
  <r>
    <x v="0"/>
    <x v="0"/>
    <x v="3"/>
    <d v="1899-12-30T10:14:00"/>
    <s v="天津"/>
    <s v="凤凰怡美整形美容医院"/>
    <s v="啊丹小盆友呀"/>
    <x v="0"/>
    <s v="{&quot;效果&quot;:5,&quot;环境&quot;:5,&quot;服务&quot;:5}"/>
    <s v="5"/>
    <s v="5"/>
    <s v="5"/>
    <s v="眼睛一直不大 稍微有点内双 但是显得无神 总贴双眼皮贴眼皮会松 然后就有了做双眼皮的想法 到院咨询了双眼皮手术 医院地理位置很好找 一进店面 就有感受到了温馨 轻奢的环境 前台小姐姐很热情 咨询师态度特别好 与医生沟通的也很好 很顺利 也感受到了满满的专业性 因为不敢动刀 恢复期的问题等等 就选择了埋线 手术进展非常顺利 医生手法非常娴熟 术后 医生告诉我了一些注意事项 很细心 服务特别到位 让人心里很踏实 术后恢复也特别好 效果很理想 很自然 感觉整个人都得到了良好的改变 以后还会去体验一些护肤项目 就认定这家了❤"/>
    <s v="否"/>
    <s v=""/>
  </r>
  <r>
    <x v="0"/>
    <x v="0"/>
    <x v="4"/>
    <d v="1899-12-30T14:31:00"/>
    <s v="天津"/>
    <s v="凤凰怡美整形美容医院"/>
    <s v="空心_3760"/>
    <x v="0"/>
    <s v="{&quot;效果&quot;:5,&quot;环境&quot;:5,&quot;服务&quot;:5}"/>
    <s v="5"/>
    <s v="5"/>
    <s v="5"/>
    <s v="医院位置挺好找的，水上狗不理旁边就是。第一次做皮肤深层清洁，一直觉得每天在家洗脸就可以了，经过朋友的推荐，才来这边做了个小气泡深层清洁，没想到小气泡吸出我脸上好多脏东西，果然普通洗脸还是不彻底。顺便说一句，医院环境很漂亮，而且服务人员很细心，不会不停的推销，让人觉得很舒服。"/>
    <s v="否"/>
    <s v=""/>
  </r>
  <r>
    <x v="0"/>
    <x v="0"/>
    <x v="5"/>
    <d v="1899-12-30T19:43:00"/>
    <s v="天津"/>
    <s v="凤凰怡美整形美容医院"/>
    <s v="junyingdelaogong"/>
    <x v="0"/>
    <s v="{&quot;效果&quot;:5,&quot;环境&quot;:5,&quot;服务&quot;:5}"/>
    <s v="5"/>
    <s v="5"/>
    <s v="5"/>
    <s v="今天团了两个，腋下和前臂脱毛，优惠力度很大，效果也很好，身边很多朋友都脱过。今年夏天可以美美哒！"/>
    <s v="是"/>
    <s v="2017-12-19 11:46:25"/>
  </r>
  <r>
    <x v="1"/>
    <x v="1"/>
    <x v="6"/>
    <d v="1899-12-30T08:49:00"/>
    <s v="天津"/>
    <s v="凤凰怡美整形美容医院"/>
    <s v="dpuser_1659141063"/>
    <x v="0"/>
    <s v="{&quot;效果&quot;:5,&quot;环境&quot;:5,&quot;服务&quot;:5}"/>
    <s v="5"/>
    <s v="5"/>
    <s v="5"/>
    <s v="第一次接触玻尿酸注射，咨询很好，讲解很详细，介绍的专家很棒，一点都不疼，服务，环境都很好！价位不是很高！非常高兴的一次体验！整形科的护士服务态度也好好！嗯，不错！我会让我的闺蜜们也来体验一下！希望有好的优惠活动！！"/>
    <s v="是"/>
    <s v="2018-01-13 14:00:14"/>
  </r>
  <r>
    <x v="1"/>
    <x v="1"/>
    <x v="7"/>
    <d v="1899-12-30T16:22:00"/>
    <s v="天津"/>
    <s v="凤凰怡美整形美容医院"/>
    <s v="老二酱"/>
    <x v="0"/>
    <s v="{&quot;效果&quot;:5,&quot;环境&quot;:5,&quot;服务&quot;:5}"/>
    <s v="5"/>
    <s v="5"/>
    <s v="5"/>
    <s v="以前赶上有促销72小时活动，购买的小气泡和点痣项目，价格超实惠，医院就在原中华炖品那个位置，院内环境优雅高大上，前台和咨询小姐姐都很温柔体贴，医生也专业负责，小气泡做完毛孔确实有细腻变小。非常好的一次体验，有机会会再来"/>
    <s v="否"/>
    <s v=""/>
  </r>
  <r>
    <x v="1"/>
    <x v="2"/>
    <x v="8"/>
    <d v="1899-12-30T11:33:00"/>
    <s v="天津"/>
    <s v="凤凰怡美整形美容医院"/>
    <s v="啾啾JOJO不知道吃什么"/>
    <x v="0"/>
    <s v="{&quot;效果&quot;:5,&quot;环境&quot;:5,&quot;服务&quot;:5}"/>
    <s v="5"/>
    <s v="5"/>
    <s v="5"/>
    <s v="在公司附近的医美医院 走路两分钟就到了 刚开了四个月的新店 一共四层装修超级高大上 像五星级酒店一样 把原来中华炖品的楼买了下来 之前去考察过美莱 伊美尔 欧菲 跟这里比真的是有点low… 咨询医生是米扬小姐姐 听说以前在韩国整形医院上了好几年班 韩语66的 人美又耐心☺️☺️☺️"/>
    <s v="否"/>
    <s v=""/>
  </r>
  <r>
    <x v="1"/>
    <x v="2"/>
    <x v="8"/>
    <d v="1899-12-30T09:37:00"/>
    <s v="天津"/>
    <s v="凤凰怡美整形美容医院"/>
    <s v="长虫虫的橘子"/>
    <x v="0"/>
    <s v="{&quot;效果&quot;:4,&quot;环境&quot;:4,&quot;服务&quot;:4}"/>
    <s v="4"/>
    <s v="4"/>
    <s v="4"/>
    <s v="在点评上被抽中去体验美容项目，之前没有了解，这家大型美容医院是以医美为主的，店面很大，就在水上公园旁边，很好找，提前3天电话预约，到了之后没有问我相关的预约信息，在一楼大厅重新登记相关资料，之后有专门的接待人员把我带到楼上进行问诊以及建病历，然后就等了大约半小时左右，进入治疗区先做面部清洁，然后在治疗室里抹上面部耦合剂，并且把眼睛遮挡上，准备进行美白治疗，治疗师进来很快的完成了第一次治疗，面部有灼热刺痛的感觉，治疗过程非常快，隔了一回又进行第二次治疗，然后去治疗区进行了面部补水的面膜，等待效果吧"/>
    <s v="是"/>
    <s v="2018-01-31 14:41:54"/>
  </r>
  <r>
    <x v="1"/>
    <x v="2"/>
    <x v="9"/>
    <d v="1899-12-30T19:23:00"/>
    <s v="天津"/>
    <s v="凤凰怡美整形美容医院"/>
    <s v="Warme_Sonne"/>
    <x v="0"/>
    <s v="{&quot;效果&quot;:5,&quot;环境&quot;:5,&quot;服务&quot;:5}"/>
    <s v="5"/>
    <s v="5"/>
    <s v="5"/>
    <s v="提前一天预约的很容易就约上了，地点在地铁3号线天塔站出口处不远，坐地铁很方便，能近距离看到天塔，旁边是年前人山人海的狗不理😉_x000a_选的项目是王者之心美白嫩肤~先卸个妆看了看皮肤状态还很认真的建了病例，服务态度从头到尾都特别好。做的时候往脸上糊了厚厚的一层胶还给挡了眼睛，用仪器时有一点烧，几秒钟吧就做完了，特别简单，做完糊了个面膜，感觉跟做之前并没有区别，说是一周后才能看出来。先给评价了，感觉还是很棒的~"/>
    <s v="否"/>
    <s v=""/>
  </r>
  <r>
    <x v="1"/>
    <x v="2"/>
    <x v="10"/>
    <d v="1899-12-30T22:17:00"/>
    <s v="天津"/>
    <s v="凤凰怡美整形美容医院"/>
    <s v="我要一妻一妾加俩大宅子"/>
    <x v="0"/>
    <s v="{&quot;效果&quot;:5,&quot;环境&quot;:5,&quot;服务&quot;:5}"/>
    <s v="5"/>
    <s v="5"/>
    <s v="5"/>
    <s v="凤凰怡美整形美容医院，地点在水上东路和水上北路交口，狗不理旁边。环境不错，面积挺大的。毕竟是整形美容医院，所以涉及的科室也很多。这次体验的是皮肤美容科的王者之心，因为转一天要拍婚纱照，所以又自费加了一个补水保湿的项目。效果挺不错的，会推荐给周围的朋友"/>
    <s v="否"/>
    <s v=""/>
  </r>
  <r>
    <x v="1"/>
    <x v="2"/>
    <x v="11"/>
    <d v="1899-12-30T19:57:00"/>
    <s v="天津"/>
    <s v="凤凰怡美整形美容医院"/>
    <s v="杜小苏"/>
    <x v="0"/>
    <s v="{&quot;效果&quot;:5,&quot;环境&quot;:5,&quot;服务&quot;:5}"/>
    <s v="5"/>
    <s v="5"/>
    <s v="5"/>
    <s v="很幸运能够中奖，谢谢大众点评和凤凰怡美。_x000a_这家美容医院位于鲁能城商业中心对面，狗不理包子对面。_x000a_不同于其他美容院，此次体验的是家正规的美容医院。_x000a_进门有专人开门，大厅富丽辉煌，装修气派。_x000a_有专人接待，并端茶倒水。_x000a_填好信息后，接待小姐姐带我们去见了导诊医生，导诊医生特别漂亮，说话温声细语的。_x000a_初步诊断，弄完病历会由接待小姐姐带我们去到楼上。_x000a_楼上空间很大，有多间独立的诊疗室。_x000a_还有大大的盥洗台，台子上有许多卸妆产品和护肤品，卸妆后就开始治疗了。_x000a_这次体验的王者之心，类似于光子嫩肤。_x000a_主任亲自给做的，共分2次治疗。_x000a_服务态度特别好，然后治疗后还会敷面膜镇静肌肤。_x000a_全程体验很好，而且还会回访，棒棒哒。"/>
    <s v="否"/>
    <s v=""/>
  </r>
  <r>
    <x v="1"/>
    <x v="2"/>
    <x v="12"/>
    <d v="1899-12-30T10:41:00"/>
    <s v="天津"/>
    <s v="凤凰怡美整形美容医院"/>
    <s v="石头_325582"/>
    <x v="0"/>
    <s v="{&quot;效果&quot;:5,&quot;环境&quot;:5,&quot;服务&quot;:5}"/>
    <s v="5"/>
    <s v="5"/>
    <s v="5"/>
    <s v="其实做了好久了一直忘了过来写评价😝这家医院环境真的是超级高大上，外面看一座单独的楼，气势磅礴，里面看整体高端大气上档次，而且服务人员态度特别热情贴心，我在整个治疗过程都感觉特别的舒服，这次只是做了一个简单的清洁皮肤的项目，医生说我皮肤特别特别干燥，所以做完清洁后特意给我敷了个面膜✨✨我决定，以后我的皮肤就交给凤凰怡美了✌✌✌我来做治疗的时候，还碰到之前在这打瘦脸针过来复查的顾客，效果也是棒棒哒٩(๑ơలơ)۶♡建议大家以后如果想要做皮肤保养，整形或者微整的都可以选择凤凰怡美整形美容医院🎈🎈🎈✨✨"/>
    <s v="否"/>
    <s v=""/>
  </r>
  <r>
    <x v="1"/>
    <x v="2"/>
    <x v="13"/>
    <d v="1899-12-30T23:55:00"/>
    <s v="天津"/>
    <s v="凤凰怡美整形美容医院"/>
    <s v="瑶不可及_5255"/>
    <x v="0"/>
    <s v="{&quot;效果&quot;:4,&quot;环境&quot;:5,&quot;服务&quot;:5}"/>
    <s v="4"/>
    <s v="5"/>
    <s v="5"/>
    <s v="很高兴抽中了大众点评的免费体验～之前去鲁能城吃霸王餐的时候还无意中看到了这家医美～没想到就被抽中来这里做美容体验～非常高大上的环境～先是电话预约，提前一天就可以，到了以后前台负责接待填表，然后带我们去另一个屋子建档，然后拿着档案去交费打单子，打完单子以后去了一个类似门诊的屋子～问了一些生活习惯等～之后就由护士带到美容的房间了～一切流程都很正规～全程无推销～事后还会给一张单子，里面写了好多注意事项～感觉挺正规的，感兴趣的小伙伴可以去试试"/>
    <s v="否"/>
    <s v=""/>
  </r>
  <r>
    <x v="1"/>
    <x v="3"/>
    <x v="14"/>
    <d v="1899-12-30T08:50:00"/>
    <s v="天津"/>
    <s v="凤凰怡美整形美容医院"/>
    <s v="大脏熊的小懒猪"/>
    <x v="1"/>
    <s v="{&quot;效果&quot;:5,&quot;环境&quot;:5,&quot;服务&quot;:5}"/>
    <s v="5"/>
    <s v="5"/>
    <s v="5"/>
    <s v="提前和店家预约，店家态度很好，到了之后发现是私人会所性质的，很高端大气上档次，一楼是接待，二楼是手术，三楼是皮肤整容，四楼是中医养生。很正规，全程电脑系统，电子病例，一楼朴医生和三楼的哈医生以及接待的王医生和三楼给做面膜的医生都很好。做的王者之心，两次治疗+面膜，有注意事项提示，还有回访，很VIP的体验。"/>
    <s v="否"/>
    <s v=""/>
  </r>
  <r>
    <x v="1"/>
    <x v="3"/>
    <x v="15"/>
    <d v="1899-12-30T11:34:00"/>
    <s v="天津"/>
    <s v="凤凰怡美整形美容医院"/>
    <s v="neagey"/>
    <x v="0"/>
    <s v="{&quot;效果&quot;:5,&quot;环境&quot;:5,&quot;服务&quot;:5}"/>
    <s v="5"/>
    <s v="5"/>
    <s v="5"/>
    <s v="张主任给打的效果真的特别好，依婉v.谢谢！"/>
    <s v="是"/>
    <s v="2018-01-19 11:05:23"/>
  </r>
  <r>
    <x v="1"/>
    <x v="3"/>
    <x v="16"/>
    <d v="1899-12-30T23:21:00"/>
    <s v="天津"/>
    <s v="凤凰怡美整形美容医院"/>
    <s v="april_rainbow"/>
    <x v="1"/>
    <s v="{&quot;效果&quot;:3,&quot;环境&quot;:5,&quot;服务&quot;:5}"/>
    <s v="3"/>
    <s v="5"/>
    <s v="5"/>
    <s v="再次中了大众点评的免费使用，这次的项目好特别，竟然是整形美容医院的项目。包括水漾、M22王者之心等几个护肤项目任选。我这次体验的是M22王者之心光疗美肤项目。服务很好，提前打电话预约，告诉我详细地址。位置非常好找，就在新开的鲁能城购物中心对面，就是原来中华炖品那个楼。到店后一楼服务台会打电话联系专员，专员又把我带到了咨询师那，简单让我了解了一下这个项目，又问了一下我希望改善的皮肤问题，让我做了项目选择。开单子交费，然后去主任诊室。接待我的主任姓哈，让我看了注意事项，签字确认后又问了一些过敏事项以及月经周期等，然后让服务员帮我卸妆洁面、拍照留存。敷好冷冷凝胶后，哈主任亲自为我做，。因为激光会刺眼，所以提前会告知顾客不要睁眼，并带了眼罩。每一下强光会一闪，皮肤有灼热感刺激性的疼一下。全脸一共做了两周，这个项目的体验就结束了。然后美容师敷面膜，爽肤，乳液就结束了，整个体验的疗程服务都很好，会推销他的医用面膜，但是不会强制你买。一周内还有人打电话询问皮肤的情况，真心觉得环境和服务都不错。我本身角质层较薄没有起痘痘问题，皮肤有些许红血丝，但是好像觉得红血丝并没有改善。他们说，皮肤的代谢周期是28天，拭目以待吧。"/>
    <s v="否"/>
    <s v=""/>
  </r>
  <r>
    <x v="1"/>
    <x v="3"/>
    <x v="16"/>
    <d v="1899-12-30T08:47:00"/>
    <s v="天津"/>
    <s v="凤凰怡美整形美容医院"/>
    <s v="芳芳6545"/>
    <x v="0"/>
    <s v="{&quot;效果&quot;:5,&quot;环境&quot;:5,&quot;服务&quot;:5}"/>
    <s v="5"/>
    <s v="5"/>
    <s v="5"/>
    <s v="大众点评抽中的免费体验，过完年预约后来到位于天塔附近的凤凰怡美，好大好高的一家美容医院啊，里面宽敞明亮，有电梯。引导员带着先去咨询检查室，然后去医生那里建档案，最后去做的美白嫩肤，激光打在脸上有一点点疼，可以接受。对于脸上的斑做完后会出现颜色加深，医生嘱咐要及时补水。整个过程很舒服，没有隐形消费。爱美的女士可以放心的去她家美容啊。"/>
    <s v="否"/>
    <s v=""/>
  </r>
  <r>
    <x v="1"/>
    <x v="3"/>
    <x v="17"/>
    <d v="1899-12-30T23:07:00"/>
    <s v="天津"/>
    <s v="凤凰怡美整形美容医院"/>
    <s v="俏俏124"/>
    <x v="0"/>
    <s v="{&quot;效果&quot;:5,&quot;环境&quot;:5,&quot;服务&quot;:5}"/>
    <s v="5"/>
    <s v="5"/>
    <s v="5"/>
    <s v="一家整形医院 高大上 服务态度特别好  我做的小气泡。"/>
    <s v="是"/>
    <s v="2018-03-05 16:03:21"/>
  </r>
  <r>
    <x v="1"/>
    <x v="3"/>
    <x v="17"/>
    <d v="1899-12-30T15:28:00"/>
    <s v="天津"/>
    <s v="凤凰怡美整形美容医院"/>
    <s v="腊八醋w"/>
    <x v="0"/>
    <s v="{&quot;效果&quot;:5,&quot;环境&quot;:5,&quot;服务&quot;:5}"/>
    <s v="5"/>
    <s v="5"/>
    <s v="5"/>
    <s v="很幸运的抽中了这次体验，总的来说是非常满意的，这家店开的地点很好，交通很方便，环境很好！没有推销和强制消费，大夫也都很专业也很亲切！我选择的项目是美白嫩肤，昨晚真的是要注意补水，每天都贴面膜还是觉得脸有点干，哈哈，估计过几天就会好多了！感觉毛孔是比做之前小了，但是如果想要更好的效果还是要坚持啊✊！很满意，很满意，推荐！"/>
    <s v="否"/>
    <s v=""/>
  </r>
  <r>
    <x v="1"/>
    <x v="3"/>
    <x v="18"/>
    <d v="1899-12-30T10:24:00"/>
    <s v="天津"/>
    <s v="凤凰怡美整形美容医院"/>
    <s v="瑾轩1457"/>
    <x v="0"/>
    <s v="{&quot;效果&quot;:5,&quot;环境&quot;:5,&quot;服务&quot;:5}"/>
    <s v="5"/>
    <s v="5"/>
    <s v="5"/>
    <s v="一家综合美容医院，可以洗牙美容整形中医养生调理～在鲁能购物中心对面，狗不理旁边，一共4层楼，采用预约制，会建立个人专门的健康档案。提前一天预约，建立健康档案花费的时间比较长，然后进行了小气泡清洁，又选择了王者之心激光美容，说是可以祛斑美白。感觉类似点痦子，激光祛斑比较疼。。。三天之后脸上的小斑就结痂脱落了。没斑的地方可以美白。整体皮肤显得好了，家人很开心，打算以后保湿防晒做起来～日子过得滋润一点，精致一点。"/>
    <s v="是"/>
    <s v="2018-02-24 10:44:45"/>
  </r>
  <r>
    <x v="1"/>
    <x v="3"/>
    <x v="19"/>
    <d v="1899-12-30T07:17:00"/>
    <s v="天津"/>
    <s v="凤凰怡美整形美容医院"/>
    <s v="刘七七妈妈"/>
    <x v="0"/>
    <s v="{&quot;效果&quot;:5,&quot;环境&quot;:5,&quot;服务&quot;:5}"/>
    <s v="5"/>
    <s v="5"/>
    <s v="5"/>
    <s v="图片是开内眼角术后第三天，真的特别自然，本来对自己眼睛不满意，咨询了周围的整形医院和工作室，都让我做眼综合，结果到了凤凰怡美，张津老师和黄院长给出了专业的建议，只做了提眉和开眼角，又省了钱又好恢复，并不是每个人都要整成网红，去凤凰怡美一定要找张津姐姐，真的能给你很好的安排最适合你自己的项目和你的主刀院长。也不会让你多花钱。环境更是不用说，也去过伊美尔，方方面面都不如这里，总之下次还会选择凤凰怡美，周围朋友也都要来。"/>
    <s v="否"/>
    <s v=""/>
  </r>
  <r>
    <x v="1"/>
    <x v="3"/>
    <x v="20"/>
    <d v="1899-12-30T10:05:00"/>
    <s v="天津"/>
    <s v="凤凰怡美整形美容医院"/>
    <s v="萱萱酱酱"/>
    <x v="1"/>
    <s v="{&quot;效果&quot;:4,&quot;环境&quot;:4,&quot;服务&quot;:5}"/>
    <s v="4"/>
    <s v="4"/>
    <s v="5"/>
    <s v="他家的位置很好找，就在水上公园附近，提前一天预约的到店时间，店门口的免费停车位充足，到店后会有专人下来陪着上去做皮肤问诊和填表格，选择的王者之心M22，整个过程很快，操作时会有一点点刺痛感，回家后皮肤会感觉很干，前一周一直用的修复面膜，后面就用一般的补水面膜就可以了。"/>
    <s v="否"/>
    <s v=""/>
  </r>
  <r>
    <x v="1"/>
    <x v="3"/>
    <x v="21"/>
    <d v="1899-12-30T23:08:00"/>
    <s v="天津"/>
    <s v="凤凰怡美整形美容医院"/>
    <s v="Bayfac"/>
    <x v="0"/>
    <s v="{&quot;效果&quot;:5,&quot;环境&quot;:5,&quot;服务&quot;:5}"/>
    <s v="5"/>
    <s v="5"/>
    <s v="5"/>
    <s v="做的埋线双眼皮，今天是术后第十三天 虽然还没有完全消肿，但是做的真是很好，很自然。从前台接待到进手术室服务态度非常好。"/>
    <s v="否"/>
    <s v=""/>
  </r>
  <r>
    <x v="1"/>
    <x v="3"/>
    <x v="22"/>
    <d v="1899-12-30T16:08:00"/>
    <s v="天津"/>
    <s v="凤凰怡美整形美容医院"/>
    <s v="viviballer"/>
    <x v="0"/>
    <s v="{&quot;效果&quot;:5,&quot;环境&quot;:5,&quot;服务&quot;:5}"/>
    <s v="5"/>
    <s v="5"/>
    <s v="5"/>
    <s v="非常感谢能够抽中免费体验_x000a_位置_x000a_凤凰怡美在南开区，离着周邓纪念馆不远，位置好找，装修豪华，是四层小楼_x000a_项目_x000a_免费体验项目一共有四个，光子嫩肤，深层补水，玻尿酸修复，脱毛，我开始选择的是光子嫩肤，因为皮肤情况不好，美容师不建议我做，详细告知了相关事宜，还请主任看了我的皮肤状况，非常自信认真，建立了档案，并且因为我准备要孩子，主任还建议我有些项目不能进行。最后选定的是玻尿酸超声波导入，和导诊上了4楼，技师妹妹手法非常熟练，做完皮肤过敏发红有了很大改善。_x000a_服务_x000a_服务超好，非常耐心仔细"/>
    <s v="否"/>
    <s v=""/>
  </r>
  <r>
    <x v="1"/>
    <x v="3"/>
    <x v="23"/>
    <d v="1899-12-30T09:23:00"/>
    <s v="天津"/>
    <s v="凤凰怡美整形美容医院"/>
    <s v="苏小小猫"/>
    <x v="0"/>
    <s v="{&quot;效果&quot;:5,&quot;环境&quot;:5,&quot;服务&quot;:5}"/>
    <s v="5"/>
    <s v="5"/>
    <s v="5"/>
    <s v="非常感谢大众点评再次让我中奖 店家超级好 我打电话预约的时候快到截止日期了 本来想着约不上就算了 结果医院主动说没关系 过期也没事 就给我约上了 电话咨询了一下皮肤状况 然后说给我做个舒敏倒入 去了之后建病例 询问基本情况 然后整个做的过程也很好 手法细致全程无推销 特别好的一次体验"/>
    <s v="是"/>
    <s v="2018-03-17 10:24:04"/>
  </r>
  <r>
    <x v="1"/>
    <x v="3"/>
    <x v="24"/>
    <d v="1899-12-30T19:13:00"/>
    <s v="天津"/>
    <s v="凤凰怡美整形美容医院"/>
    <s v="Z836704658"/>
    <x v="0"/>
    <s v="{&quot;效果&quot;:4,&quot;环境&quot;:5,&quot;服务&quot;:4}"/>
    <s v="4"/>
    <s v="5"/>
    <s v="4"/>
    <s v="很高兴能抽中凤凰怡美的霸王餐美容项目。地点很好找，就在水上公园后门附近，旁边就是狗不理，对面就是鲁能城所以很好找！进门会有保安问是否有预约，大堂很是高大上，整体一共有4层吧，在大堂等了一会有人带我们去见了美容顾问，我选择的是美白激光嫩肤。见完美容顾问后直接去了4楼见医生，说了些注意事项，签了一些文件估计是免责条款吧，后来就直接去美容室敷面膜了，应该是冷凝胶，再后来去了激光室，开始激光，做了2次，做完后脸上很烧，再次回到美容室敷面膜，整个过程大约40分钟左右吧！整体还是很不错的，挺专业的，尤其是敷面膜的小姐姐貌似叫陈莲吧，服务特别的好，特别细心，特别仔细，非常的好，给她五星！反而是做激光的那个女医生，态度冷冷的，问她几个问题特别不耐烦，一直说，不是说了吗，刚才听什么了啊！！！那态度也是够了！"/>
    <s v="否"/>
    <s v=""/>
  </r>
  <r>
    <x v="1"/>
    <x v="3"/>
    <x v="25"/>
    <d v="1899-12-30T00:00:00"/>
    <s v="天津"/>
    <s v="凤凰怡美整形美容医院"/>
    <s v="800_lg771223"/>
    <x v="1"/>
    <s v="{&quot;效果&quot;:4,&quot;环境&quot;:4,&quot;服务&quot;:4}"/>
    <s v="4"/>
    <s v="4"/>
    <s v="4"/>
    <s v="非常感谢大众点评的这次免费体验活动，叫我有机会来这里体验感受，这家美容会所集美容医疗一体，四个楼层各有千秋。会所的位置很明显，门口有固定泊车位置，便于顾客往来，我选择的是M22的美容护肤产品，通过激光仪器改善肌肤暗沉，经过与医师的沟通，我了解了项目对皮肤的修复功效，通过激光仪器进行了美容，一切操作有条不紊，比较满意，期待皮肤改善后的效果！"/>
    <s v="否"/>
    <s v=""/>
  </r>
  <r>
    <x v="1"/>
    <x v="4"/>
    <x v="26"/>
    <d v="1899-12-30T01:34:00"/>
    <s v="天津"/>
    <s v="凤凰怡美整形美容医院"/>
    <s v="嘻嘻贾小黑"/>
    <x v="0"/>
    <s v="{&quot;效果&quot;:5,&quot;环境&quot;:5,&quot;服务&quot;:5}"/>
    <s v="5"/>
    <s v="5"/>
    <s v="5"/>
    <s v="一直想找家医院体验一下光子嫩肤的，最近一年新开的整形医院也是挺多的，好多家各种优惠，正好中了一个王者之心的体验，超开心，不知道王者之心和光子嫩肤是不是一个。_x000a_本人皮肤毛孔有些粗大，皮肤有点发黄，知道一次肯定不可能完全变好，但这次体验真有效果，一周后自己都觉得皮肤细了光滑了，后期想在试试水光针吧。_x000a_刚到院时前台接待就很到位，咨询助理一直陪同到做治疗挺贴心的。咨询师态度倒是不冷不热的，从我进屋基本没抬头，可能是免费体验的就不太重视吧。李茂君主任可以说是皮肤科主任中的权威吧，以前就知道李主任，主任人特别和蔼可亲，瞬间对治疗的可信度都提高了。治疗医生很温柔，配合治疗的美疗师也是手法熟练。不错的一次体验。"/>
    <s v="是"/>
    <s v="2018-03-11 15:19:28"/>
  </r>
  <r>
    <x v="1"/>
    <x v="4"/>
    <x v="27"/>
    <d v="1899-12-30T19:44:00"/>
    <s v="天津"/>
    <s v="凤凰怡美整形美容医院"/>
    <s v="独自娇娆"/>
    <x v="0"/>
    <s v="{&quot;效果&quot;:5,&quot;环境&quot;:5,&quot;服务&quot;:5}"/>
    <s v="5"/>
    <s v="5"/>
    <s v="5"/>
    <s v="强烈推荐呀！！！我也是朋友推荐来的 发现现在有团购 真是太超值了 我团了腋下脱毛 提前一天预约好 到了前台 直接有接待带我上楼 环境特别好 装修绝对的高大尚 很安静 接待小美女们都特别的好 很热情说话柔柔的 操作室很干净 一次性的床单躺着很放心 （我用过后亲眼看着撕毁给扔掉的）操作挺快的 稍微有一点点疼 完全忍受范围 期待一疗程的效果吧"/>
    <s v="否"/>
    <s v=""/>
  </r>
  <r>
    <x v="1"/>
    <x v="4"/>
    <x v="28"/>
    <d v="1899-12-30T20:14:00"/>
    <s v="天津"/>
    <s v="凤凰怡美整形美容医院"/>
    <s v="小shanshan"/>
    <x v="0"/>
    <s v="{&quot;效果&quot;:5,&quot;环境&quot;:5,&quot;服务&quot;:5}"/>
    <s v="5"/>
    <s v="5"/>
    <s v="5"/>
    <s v="之前点评未通过，再码一次字。感谢大众点评的活动，来体验的补水护理，玻尿酸原液导入。之前客服态度非常好，沟通了皮肤状况，本来想做美白的，被告知皮肤干性的话，不适合做美白，容易反色更黑。最后选的补水护理，时间不太好约，说是主任做。但到了是个小护士。这个无所谓啦。是个很基础的护理。环境：鲁能购物中心对面，环境特别好，高大上。一共四层。先有销售咨询，给一些意见，之后进入诊室，登记询问什么的，很正规，还拍照建档了。过程是清洁-玻尿酸仪器导入-敷海藻面膜-擦防晒隔离。服务态度很好，全程很舒服，都快睡着了，因为到的有些晚，做完后都6点多了，都下班了。有机会体验别的项目。很正规的医美医院。推荐"/>
    <s v="否"/>
    <s v=""/>
  </r>
  <r>
    <x v="1"/>
    <x v="4"/>
    <x v="29"/>
    <d v="1899-12-30T10:26:00"/>
    <s v="天津"/>
    <s v="凤凰怡美整形美容医院"/>
    <s v="寒冰仙子"/>
    <x v="0"/>
    <s v="{&quot;效果&quot;:4,&quot;环境&quot;:5,&quot;服务&quot;:5}"/>
    <s v="4"/>
    <s v="5"/>
    <s v="5"/>
    <s v="👏这么高大上的医美医院也有团购活动，真让人心之向往，早早就团了，一直也没时间去，安排好了时间提前预约好，歇班去做唇部脱毛。_x000a_🏥环境真的不错，高端大气上档次。接待我的是个年轻帅气的男医师，顺带又咨询了其他的问题，聊的很愉快。_x000a_💋脱毛前医师助理又很认真的问了相关的问题，填表签字，还照了不同角度的相片，脱毛前抹了一层厚厚的凝胶，戴上眼罩，能感觉到激光一闪一闪的，一点也不疼。"/>
    <s v="是"/>
    <s v="2018-04-22 10:57:31"/>
  </r>
  <r>
    <x v="1"/>
    <x v="5"/>
    <x v="30"/>
    <d v="1899-12-30T07:01:00"/>
    <s v="天津"/>
    <s v="凤凰怡美整形美容医院"/>
    <s v="豆豆图图121"/>
    <x v="0"/>
    <s v="{&quot;效果&quot;:5,&quot;环境&quot;:5,&quot;服务&quot;:5}"/>
    <s v="5"/>
    <s v="5"/>
    <s v="5"/>
    <s v="位于水上公园附近的美容院，紧邻鲁能商城，离着地铁站也是非常的近，独立的一座小喽，具体一共有几层，忘记啦，哈哈。提前预约好的就过来了，门口还有保安哦，当我要进去的时候保安拦住我，问我是干什么的，答曰：做护理的，于是才放我进去。前台接待的人员会确认预约信息，然后就叫来其他人员带领我到医生办公室，填写个人信息表，而后去找正面、侧面照，用仪器分析皮肤状况，而后根据皮肤状况医生会建议哪个护理做适合做，给我推荐的是美白嫩肤，全程做护理的小姐姐手法很轻柔，独立的意见房间，做的过程中很舒服，有昏昏欲睡的感觉，全程无任何推销，赞一个。"/>
    <s v="否"/>
    <s v=""/>
  </r>
  <r>
    <x v="1"/>
    <x v="5"/>
    <x v="31"/>
    <d v="1899-12-30T22:38:00"/>
    <s v="天津"/>
    <s v="凤凰怡美整形美容医院"/>
    <s v="haru_8129"/>
    <x v="0"/>
    <s v="{&quot;效果&quot;:5,&quot;环境&quot;:5,&quot;服务&quot;:5}"/>
    <s v="5"/>
    <s v="5"/>
    <s v="5"/>
    <s v="玻尿酸VC导入，效果特别好，皮肤细腻，去黄不错的体验。"/>
    <s v="是"/>
    <s v="2018-05-12 14:07:53"/>
  </r>
  <r>
    <x v="1"/>
    <x v="5"/>
    <x v="32"/>
    <d v="1899-12-30T17:21:00"/>
    <s v="天津"/>
    <s v="凤凰怡美整形美容医院"/>
    <s v="绚彩小key"/>
    <x v="0"/>
    <s v="{&quot;效果&quot;:5,&quot;环境&quot;:5,&quot;服务&quot;:5}"/>
    <s v="5"/>
    <s v="5"/>
    <s v="5"/>
    <s v="已经来了N次了，无论从环境还是服务都很值得称赞，即使你是团购消费也不会怠慢，每一个细节都做的很到位。也没有其他推销，很棒。"/>
    <s v="是"/>
    <s v="2018-05-26 15:27:22"/>
  </r>
  <r>
    <x v="1"/>
    <x v="5"/>
    <x v="33"/>
    <d v="1899-12-30T15:04:00"/>
    <s v="天津"/>
    <s v="凤凰怡美整形美容医院"/>
    <s v="独自娇娆"/>
    <x v="0"/>
    <s v="{&quot;效果&quot;:5,&quot;环境&quot;:5,&quot;服务&quot;:5}"/>
    <s v="5"/>
    <s v="5"/>
    <s v="5"/>
    <s v="最近皮肤特别干 依然还是选择了凤凰怡美 做了一个玻尿酸导入 这个主要是用仪器导入 可以让精华更好的吸收 首先要先卸妆清洁 所以没有化妆 只是用清水洗脸 然后往脸上滴玻尿酸 然后用探头在脸上按摩 帮助吸收 这个探头有点热热的 做的时候太舒服了差点睡着了 导入之后大概按摩10分钟 就可以洁面了 做完之后脸有点微红 但是很湿润不紧绷特别的滋润 全程差不多20多分钟 总体效果很好 特别满意"/>
    <s v="否"/>
    <s v=""/>
  </r>
  <r>
    <x v="1"/>
    <x v="6"/>
    <x v="34"/>
    <d v="1899-12-30T11:58:00"/>
    <s v="天津"/>
    <s v="凤凰怡美整形美容医院"/>
    <s v="dpuser_40749555271"/>
    <x v="0"/>
    <s v="{&quot;效果&quot;:5,&quot;环境&quot;:5,&quot;服务&quot;:5}"/>
    <s v="5"/>
    <s v="5"/>
    <s v="5"/>
    <s v="推荐推荐！服务态度非常好，非常耐心解答顾虑问题，全程不推销，正规医院！期待后续效果！！！！！！！！！！！！😉"/>
    <s v="是"/>
    <s v="2018-06-02 17:15:19"/>
  </r>
  <r>
    <x v="1"/>
    <x v="6"/>
    <x v="35"/>
    <d v="1899-12-30T15:29:00"/>
    <s v="天津"/>
    <s v="凤凰怡美整形美容医院"/>
    <s v="奶酪学姐"/>
    <x v="0"/>
    <s v="{&quot;效果&quot;:5,&quot;环境&quot;:5,&quot;服务&quot;:5}"/>
    <s v="5"/>
    <s v="5"/>
    <s v="5"/>
    <s v="首先说一下环境，确实是比较不错的。高大上的装修风格。_x000a_这里的小姐姐们都挺温柔的，都会很认真地给你讲注意的事项。_x000a_今天第一次来做了激光脱毛，感觉效果还不错。下个月继续来做吧。"/>
    <s v="是"/>
    <s v="2018-06-09 14:03:18"/>
  </r>
  <r>
    <x v="1"/>
    <x v="6"/>
    <x v="35"/>
    <d v="1899-12-30T14:19:00"/>
    <s v="天津"/>
    <s v="凤凰怡美整形美容医院"/>
    <s v="HH是醋精呐"/>
    <x v="0"/>
    <s v="{&quot;效果&quot;:5,&quot;环境&quot;:5,&quot;服务&quot;:5}"/>
    <s v="5"/>
    <s v="5"/>
    <s v="5"/>
    <s v="来做的体验项目，环境非常好，给做项目的小姐姐也很专业，非常漂亮，哈哈哈，下次还会来哦～"/>
    <s v="是"/>
    <s v="2018-06-09 14:01:42"/>
  </r>
  <r>
    <x v="1"/>
    <x v="6"/>
    <x v="36"/>
    <d v="1899-12-30T11:34:00"/>
    <s v="天津"/>
    <s v="凤凰怡美整形美容医院"/>
    <s v="媛媛酱子"/>
    <x v="0"/>
    <s v="{&quot;效果&quot;:5,&quot;环境&quot;:5,&quot;服务&quot;:5}"/>
    <s v="5"/>
    <s v="5"/>
    <s v="5"/>
    <s v="公司有同事是黄院长之前给做的鼻子，看了效果很好，也很心动，大力推荐来这家医院做。了解了几家医院，最后还是决定凤凰怡美。鼻子之前打过玻尿酸但是变宽了，显得很不秀气。直接预约了院长手术，院长建议我做鼻综合。手术选择了全麻，虽然没有完全睡着，但是也没什么痛的感觉，线拆了后消肿很快，基本看不出手术痕迹了。为院长点个赞，很满意效果，整体鼻子的精致很多很多～"/>
    <s v="否"/>
    <s v=""/>
  </r>
  <r>
    <x v="1"/>
    <x v="6"/>
    <x v="37"/>
    <d v="1899-12-30T14:24:00"/>
    <s v="天津"/>
    <s v="凤凰怡美整形美容医院"/>
    <s v="Miss_白日梦"/>
    <x v="0"/>
    <s v="{&quot;效果&quot;:5,&quot;环境&quot;:5,&quot;服务&quot;:5}"/>
    <s v="5"/>
    <s v="5"/>
    <s v="5"/>
    <s v="单位门口开了一家美容院💆🏻之前出去办公路过看到了，正好歇班有时间就过来体验了一番。他家现在有团购，我买了一次小气泡清洁➕玻尿酸导入，挺合适的。_x000a__x000a_先说说他家的环境，真的好高大上呀，店外环境就很富丽堂皇，室门环境也非常好。_x000a__x000a_因为第一次做，所以建了一个病历本，询问了个人情况，给我做的小姑娘很贴心，细心。先做小气泡吸出了不少脏东西呀，后来一步玻尿酸导入，冰冰凉凉的很舒服，最后给敷了一层面膜。_x000a__x000a_整个流程做完，因为是夏天，贴心的准备了防晒霜。总之是一次非常完美的体验，以后的面部清洁就在他家做啦～看到还有水光等很多项目，以后有机会也会试试！"/>
    <s v="是"/>
    <s v="2018-06-14 12:04:55"/>
  </r>
  <r>
    <x v="1"/>
    <x v="6"/>
    <x v="38"/>
    <d v="1899-12-30T17:49:00"/>
    <s v="天津"/>
    <s v="凤凰怡美整形美容医院"/>
    <s v="晓宇_8012"/>
    <x v="0"/>
    <s v="{&quot;效果&quot;:5,&quot;环境&quot;:5,&quot;服务&quot;:5}"/>
    <s v="5"/>
    <s v="5"/>
    <s v="5"/>
    <s v="眼皮内双而且有些耷拉看着可没精神了，我又是那种追求完美我的人。姐们之前在凤凰怡美做的双眼皮，从医生技术、环境、价格还有最终恢复的效果都很满意。所有挑了一天我就来医院面诊直接做手术了，手术过程挺顺利的。没有太肿医生让我适当得做睁眼闭眼的练习，这样可以使眼睛形态恢复的更好。现在双眼皮已经基本恢复了，眼睛变得比之前更有神韵了，而且上妆之后眼部形态蛮自然的，不论素颜还是化妆，全都可以hold住！咩咩~"/>
    <s v="否"/>
    <s v=""/>
  </r>
  <r>
    <x v="1"/>
    <x v="6"/>
    <x v="39"/>
    <d v="1899-12-30T12:15:00"/>
    <s v="天津"/>
    <s v="凤凰怡美整形美容医院"/>
    <s v="雷克萨斯奥迪"/>
    <x v="0"/>
    <s v="{&quot;效果&quot;:4,&quot;环境&quot;:5,&quot;服务&quot;:4}"/>
    <s v="4"/>
    <s v="5"/>
    <s v="4"/>
    <s v="一座楼，绝对高大上。在楼下会填写一份个人皮肤档案的东西，服务态度温和有礼，没有任何推销，有专人引导到房间，询问一些既往的皮肤问题。所谓小气泡就是皮肤深度清洁，用一个东西在面部各处吸，会有脏东西被吸出来。不过美容师说我的皮肤很干净，几乎没有什么脏东西。之后针对我的皮肤问题请他们的专家给我解答了一下。"/>
    <s v="是"/>
    <s v="2018-05-19 10:34:42"/>
  </r>
  <r>
    <x v="1"/>
    <x v="6"/>
    <x v="40"/>
    <d v="1899-12-30T12:39:00"/>
    <s v="天津"/>
    <s v="凤凰怡美整形美容医院"/>
    <s v="请叫我大美XiXi"/>
    <x v="0"/>
    <s v="{&quot;效果&quot;:5,&quot;环境&quot;:5,&quot;服务&quot;:5}"/>
    <s v="5"/>
    <s v="5"/>
    <s v="5"/>
    <s v="上午跟线上的小姐姐预约的下午就到店安排做了，地方很好找3号线天塔站出来直走就到了而且隔壁就是狗不理~。前台登记以后没等多久，接待的小姐姐很有礼貌很热情，不是别家那种高傲的冷冰冰的整容网红脸。非常感谢张院长，打完玻尿酸后不红不肿的，而且效果立马就出现了，鼻子不管从正面还是侧面看都很好看呢，精致又小巧立体，显得整个五官变得高级了。线条也变得流畅，出门化个简单的妆就可以美美的。"/>
    <s v="否"/>
    <s v=""/>
  </r>
  <r>
    <x v="1"/>
    <x v="7"/>
    <x v="41"/>
    <d v="1899-12-30T22:35:00"/>
    <s v="天津"/>
    <s v="凤凰怡美整形美容医院"/>
    <s v="爱吃爱玩儿暖暖酱"/>
    <x v="0"/>
    <s v="{&quot;效果&quot;:5,&quot;环境&quot;:5,&quot;服务&quot;:5}"/>
    <s v="5"/>
    <s v="5"/>
    <s v="5"/>
    <s v="在附近上班，所以来这里做护肤的机会比较多了，这家医院是个很洋气的独栋别墅洋房…门卫是个很帅气的小伙子，本暖老脸一红[笑哭]……第一次做皮秒说真的一开始怕怕的…没做过激光类的皮肤治疗…不过年纪大了……经常熬夜皮肤爆痘加斑点严重还有讨厌的皮肤粗糙暗黄…用了很多护肤品都没用…听说这里的是超皮秒…比皮秒更好…而且特价了……就来做尝试了……过程有点儿疼但是能接受…效果的话还可以……不过得观察几天了……给接待的小护士和咨询师一个大大的赞……特别好……效果出来的话我还会来的……[机智]"/>
    <s v="否"/>
    <s v=""/>
  </r>
  <r>
    <x v="1"/>
    <x v="7"/>
    <x v="42"/>
    <d v="1899-12-30T19:22:00"/>
    <s v="天津"/>
    <s v="凤凰怡美整形美容医院"/>
    <s v="我想养个猴儿"/>
    <x v="0"/>
    <s v="{&quot;效果&quot;:5,&quot;环境&quot;:5,&quot;服务&quot;:5}"/>
    <s v="5"/>
    <s v="5"/>
    <s v="5"/>
    <s v="看到水光针有活动就去了，先是在线咨询了一下，预约了第二天上午的时间。早上9点多到，就在鲁能城对面，地铁很方便。进门先填了表格，然后有漂亮的小姐姐带我上楼。先是洁面，询问我是否有化妆，然后全脸敷麻药，说实话，我是第一次打水光针，第一次全脸敷麻药，比较紧张。敷完后又带我到另一个仪器的房间进行水光针。打完满脸都是红的[笑哭]给我个口罩，叮嘱我一定要早晚敷面膜，没有像别的医院一样推销面膜，告诉我敷自己的就好。因为我皮肤比较干，所以第一次效果不是特别好，以后肯定是要坚持打的"/>
    <s v="是"/>
    <s v="2018-06-09 10:28:01"/>
  </r>
  <r>
    <x v="1"/>
    <x v="7"/>
    <x v="43"/>
    <d v="1899-12-30T21:16:00"/>
    <s v="天津"/>
    <s v="凤凰怡美整形美容医院"/>
    <s v="阿阿阿阿阿妍"/>
    <x v="0"/>
    <s v="{&quot;效果&quot;:5,&quot;环境&quot;:5,&quot;服务&quot;:5}"/>
    <s v="5"/>
    <s v="5"/>
    <s v="5"/>
    <s v="赶上活动买了一个疗程的小气泡，很划算。_x000a_10*小气泡+10*精华导入+10*水氧=¥398_x000a_里面装潢好 看着很正规 之前也在其他美容机构做过一些项目 但论装潢还是这家最好 还离家近_x000a_不过做完小气泡感觉脸有点干 要多补水咯"/>
    <s v="否"/>
    <s v=""/>
  </r>
  <r>
    <x v="1"/>
    <x v="7"/>
    <x v="43"/>
    <d v="1899-12-30T15:42:00"/>
    <s v="天津"/>
    <s v="凤凰怡美整形美容医院"/>
    <s v="佳佳宝8"/>
    <x v="0"/>
    <s v="{&quot;效果&quot;:5,&quot;环境&quot;:5,&quot;服务&quot;:5}"/>
    <s v="5"/>
    <s v="5"/>
    <s v="5"/>
    <s v="新开业的，环境非常好，安静整洁，前台接待人员很漂亮，说话很温柔。流程上的接待和服务很温馨，整个医院非常注重细节。"/>
    <s v="是"/>
    <s v="2018-07-17 10:17:14"/>
  </r>
  <r>
    <x v="1"/>
    <x v="8"/>
    <x v="44"/>
    <d v="1899-12-30T20:14:00"/>
    <s v="天津"/>
    <s v="凤凰怡美整形美容医院"/>
    <s v="流波上的舞_5841"/>
    <x v="0"/>
    <s v="{&quot;效果&quot;:5,&quot;环境&quot;:5,&quot;服务&quot;:5}"/>
    <s v="5"/>
    <s v="5"/>
    <s v="5"/>
    <s v="有免费泊车车位，距天塔地铁站也不远，门口就高大上，进去以后环境赞，服务也赞，工作人员都漂亮[色]，护肤在三楼，环境比较舒服，不同与美容院模式，护肤更科学，过程中没有推销，使用产品说客观介绍，体验感比较棒，全程无尴尬。之前担心强推之类的完全多余，体验完以后人白的发亮，果断办卡。推荐5颗星。"/>
    <s v="是"/>
    <s v="2018-04-14 15:02:56"/>
  </r>
  <r>
    <x v="1"/>
    <x v="8"/>
    <x v="45"/>
    <d v="1899-12-30T17:34:00"/>
    <s v="天津"/>
    <s v="凤凰怡美整形美容医院"/>
    <s v="项洁_3993"/>
    <x v="0"/>
    <s v="{&quot;效果&quot;:5,&quot;环境&quot;:5,&quot;服务&quot;:5}"/>
    <s v="5"/>
    <s v="5"/>
    <s v="5"/>
    <s v="前几天朋友跟我说办了张皮肤护理卡，我以为是在美容院，一问发现竟然是在医院，哈哈，医院特别高大上是我喜欢的风格，赶上活动办卡不要太划算，以后会经常做皮肤护理的！"/>
    <s v="否"/>
    <s v=""/>
  </r>
  <r>
    <x v="1"/>
    <x v="8"/>
    <x v="45"/>
    <d v="1899-12-30T17:26:00"/>
    <s v="天津"/>
    <s v="凤凰怡美整形美容医院"/>
    <s v="晚点时间未定"/>
    <x v="0"/>
    <s v="{&quot;效果&quot;:5,&quot;环境&quot;:5,&quot;服务&quot;:5}"/>
    <s v="5"/>
    <s v="5"/>
    <s v="5"/>
    <s v="听朋友推荐来做了皮肤护理，本来觉得在家做做清洁面膜就可以了，没想到真的不一样，现在感觉皮肤特别干净水润，医院梳子发卡都有，太方便了，下次还要推荐朋友来！"/>
    <s v="否"/>
    <s v=""/>
  </r>
  <r>
    <x v="1"/>
    <x v="8"/>
    <x v="45"/>
    <d v="1899-12-30T13:34:00"/>
    <s v="天津"/>
    <s v="凤凰怡美整形美容医院"/>
    <s v="童童宝贝_4620"/>
    <x v="0"/>
    <s v="{&quot;效果&quot;:5,&quot;环境&quot;:5,&quot;服务&quot;:5}"/>
    <s v="5"/>
    <s v="5"/>
    <s v="5"/>
    <s v="来了好几次了，从来没有评价过，只有体验了才最有发言权！第一次是同事介绍来的，第一感觉很高大尚，大厅很豪华，前台接待人员很热情！几次都是在三楼皮肤科做的M22，姐姐们都很专业，手法熟练.M22主要嫩肤、美白、淡斑祛斑！做完之后的确白嫩了，祛斑效果一点点，适合斑重的MM，效果会显著一些！"/>
    <s v="是"/>
    <s v="2018-03-03 09:01:36"/>
  </r>
  <r>
    <x v="1"/>
    <x v="8"/>
    <x v="46"/>
    <d v="1899-12-30T18:35:00"/>
    <s v="天津"/>
    <s v="凤凰怡美整形美容医院"/>
    <s v="吃吃吃_7295"/>
    <x v="0"/>
    <s v="{&quot;效果&quot;:5,&quot;环境&quot;:5,&quot;服务&quot;:5}"/>
    <s v="5"/>
    <s v="5"/>
    <s v="5"/>
    <s v="之前听朋友介绍的，正好有补水的活动，就办了张卡，也监督自己。体验的补水项目，内部正规，接待的小姐姐的很客气，直接去的3楼皮肤科，里边的环境整体感觉很舒服，做的时候手法娴熟，也没有强制推销，这点很喜欢，会一直去。"/>
    <s v="否"/>
    <s v=""/>
  </r>
  <r>
    <x v="1"/>
    <x v="8"/>
    <x v="47"/>
    <d v="1899-12-30T18:13:00"/>
    <s v="天津"/>
    <s v="凤凰怡美整形美容医院"/>
    <s v="红颜红尘"/>
    <x v="1"/>
    <s v="{&quot;效果&quot;:4,&quot;环境&quot;:4,&quot;服务&quot;:4}"/>
    <s v="4"/>
    <s v="4"/>
    <s v="4"/>
    <s v="朋友推荐的一家凤凰怡美整形美容医院，距天塔地铁站不远，门口有停车泊位，进到里面有前台很热情的接待。环境非常干净，大厅有休息的地方，提前预约来到店里，先做了面诊咨询，主要目的就想减肥，给我安排时间做了腹部的一个调理，有电梯直达到了四层，给安排了指定的包间，可以淋浴，然后在理疗师安排下换上准备好了服装，首先做了腹部、后背的理疗，手法专业！又做了20分钟的熏蒸，感觉上还不错！"/>
    <s v="否"/>
    <s v=""/>
  </r>
  <r>
    <x v="1"/>
    <x v="8"/>
    <x v="47"/>
    <d v="1899-12-30T16:05:00"/>
    <s v="天津"/>
    <s v="凤凰怡美整形美容医院"/>
    <s v="掉醋缸里的艾小姐"/>
    <x v="0"/>
    <s v="{&quot;效果&quot;:5,&quot;环境&quot;:5,&quot;服务&quot;:5}"/>
    <s v="5"/>
    <s v="5"/>
    <s v="5"/>
    <s v="做了个小气泡➕补水，医生指出了很多问题，没有强烈推销，会继续关注"/>
    <s v="否"/>
    <s v=""/>
  </r>
  <r>
    <x v="1"/>
    <x v="8"/>
    <x v="47"/>
    <d v="1899-12-30T13:02:00"/>
    <s v="天津"/>
    <s v="凤凰怡美整形美容医院"/>
    <s v="不停的在寻找"/>
    <x v="0"/>
    <s v="{&quot;效果&quot;:5,&quot;环境&quot;:5,&quot;服务&quot;:5}"/>
    <s v="5"/>
    <s v="5"/>
    <s v="5"/>
    <s v="这家美容整形医院是小伙伴推荐给我的，真心不错！_x000a_地址：天塔附近鲁能城正门的对过，也有停车位，但是很少，不建议开车！_x000a_我在这里通过咨询师体验了这家医院的两个项目，一个是美容科的小气泡的清洁还有导入，整体来说做的都还不错，服务也很棒！还有中医科的面诊以及脏腑推拿，老师的手法很专业，也是提出了好多建议，还做了一次熏蒸，太棒了，感谢凤凰怡美！"/>
    <s v="否"/>
    <s v=""/>
  </r>
  <r>
    <x v="1"/>
    <x v="8"/>
    <x v="48"/>
    <d v="1899-12-30T14:43:00"/>
    <s v="天津"/>
    <s v="凤凰怡美整形美容医院"/>
    <s v="媛媛酱子"/>
    <x v="0"/>
    <s v="{&quot;效果&quot;:5,&quot;环境&quot;:5,&quot;服务&quot;:5}"/>
    <s v="5"/>
    <s v="5"/>
    <s v="5"/>
    <s v="最近上班一直觉得肩颈和腰部难受的不行，加上夏季空调吹的更是天天抬不起头，顺道来医院做小气泡体验了一下凤凰怡美的肩颈按摩💆🏻。中医按摩在四楼，环境安静且十分舒适，让人瞬间安静下来，给我按摩的李医生详细的了解了我的身体情况后，才进行按摩，十分贴心又细致，整个按摩手法更是没的说，长期坐姿不对导致的脊柱侧弯[快哭了][快哭了]，医生建议按疗程治疗才好，按摩一个小时后结束，因为宫寒又加了一个熏蒸，排了很多汗出来，旁边还提供洗澡服务，配套设施还是棒棒哒～"/>
    <s v="否"/>
    <m/>
  </r>
  <r>
    <x v="1"/>
    <x v="8"/>
    <x v="49"/>
    <d v="1899-12-30T16:05:00"/>
    <s v="天津"/>
    <s v="凤凰怡美整形美容医院"/>
    <s v="君子兰6666"/>
    <x v="0"/>
    <s v="{&quot;效果&quot;:5,&quot;环境&quot;:5,&quot;服务&quot;:5}"/>
    <s v="5"/>
    <s v="5"/>
    <s v="5"/>
    <s v="环境高大上，干净整洁，咨询师晓微热情细致的介绍项目，有专业的中医师根据个人的体质，给予对症理疗。备有独立的理疗室包含洗浴，值得推荐的是中药熏蒸，通过中药加热，加快身体新陈代谢，在舱内20分钟，全身出汗，有效的祛湿排毒，改善身体亚健康状态！"/>
    <s v="否"/>
    <m/>
  </r>
  <r>
    <x v="1"/>
    <x v="8"/>
    <x v="49"/>
    <d v="1899-12-30T11:24:00"/>
    <s v="天津"/>
    <s v="凤凰怡美整形美容医院"/>
    <s v="zhyh0809"/>
    <x v="0"/>
    <s v="{&quot;效果&quot;:5,&quot;环境&quot;:5,&quot;服务&quot;:5}"/>
    <s v="5"/>
    <s v="5"/>
    <s v="5"/>
    <s v="听朋友说凤凰怡美是一家规模较大的美容美体医院，科室设置齐全，技术力量强大。慕名而来我选了小气泡美肤进行体验，因平时脸上爱出油，偶尔长痘，所以定期做小气泡。医院从接待到咨询到最后治疗都很规范，美容师手法专业，操作娴熟，配合专业设备治疗后效果很棒！咨询师晓微热情耐心的解释和全程引导非常到位，很满意[强]"/>
    <s v="否"/>
    <m/>
  </r>
  <r>
    <x v="1"/>
    <x v="8"/>
    <x v="50"/>
    <d v="1899-12-30T17:26:00"/>
    <s v="天津"/>
    <s v="凤凰怡美整形美容医院"/>
    <s v="dpuser_0715181070"/>
    <x v="0"/>
    <s v="{&quot;效果&quot;:5,&quot;环境&quot;:5,&quot;服务&quot;:5}"/>
    <s v="5"/>
    <s v="5"/>
    <s v="5"/>
    <s v="环境温馨舒适，服务贴心周到。小姐姐们也给细心讲解，很舒心～做活动时办理的美容卡，超值的！从使用产品，仪器，手法等等都很赞[强]做完以后皮肤通透，有光泽。关键是不刺激，敏感皮都没关系的，希望多多推出类似活动！也期待其它项目啦！"/>
    <s v="否"/>
    <m/>
  </r>
  <r>
    <x v="1"/>
    <x v="8"/>
    <x v="51"/>
    <d v="1899-12-30T18:31:00"/>
    <s v="天津"/>
    <s v="凤凰怡美整形美容医院"/>
    <s v="愛吃女神"/>
    <x v="2"/>
    <s v="{&quot;效果&quot;:1,&quot;环境&quot;:1,&quot;服务&quot;:1}"/>
    <s v="1"/>
    <s v="1"/>
    <s v="1"/>
    <s v="真的很无语，这么大的一个店里竟然只有一个牙科医生，今天我运气不佳，去了医生竟然休息了，然后这个岗位就没有人了，在网上团购的，验证完毕后一个漂亮的美女姐姐说医生不在休息了，让改天再来，换位思考一下您会是什么样的感受………………"/>
    <s v="是"/>
    <s v="2018-08-22 09:20:02"/>
  </r>
  <r>
    <x v="1"/>
    <x v="8"/>
    <x v="51"/>
    <d v="1899-12-30T18:26:00"/>
    <s v="天津"/>
    <s v="凤凰怡美整形美容医院"/>
    <s v="愛吃女神"/>
    <x v="3"/>
    <s v="{&quot;效果&quot;:1,&quot;环境&quot;:5,&quot;服务&quot;:3}"/>
    <s v="1"/>
    <s v="5"/>
    <s v="3"/>
    <s v="说实话这个没有我之前在别的地方做的好，但是服务还是比较不错的，美女姐姐很细心，辛苦啦"/>
    <s v="是"/>
    <s v="2018-08-22 09:20:21"/>
  </r>
  <r>
    <x v="1"/>
    <x v="8"/>
    <x v="51"/>
    <d v="1899-12-30T18:24:00"/>
    <s v="天津"/>
    <s v="凤凰怡美整形美容医院"/>
    <s v="愛吃女神"/>
    <x v="0"/>
    <s v="{&quot;效果&quot;:5,&quot;环境&quot;:5,&quot;服务&quot;:5}"/>
    <s v="5"/>
    <s v="5"/>
    <s v="5"/>
    <s v="这个导入还是比较喜欢的，后期会继续考虑"/>
    <s v="是"/>
    <s v="2018-08-22 09:20:39"/>
  </r>
  <r>
    <x v="1"/>
    <x v="8"/>
    <x v="52"/>
    <d v="1899-12-30T10:41:00"/>
    <s v="天津"/>
    <s v="凤凰怡美整形美容医院"/>
    <s v="Lin&amp;_9061"/>
    <x v="0"/>
    <s v="{&quot;效果&quot;:5,&quot;环境&quot;:5,&quot;服务&quot;:5}"/>
    <s v="5"/>
    <s v="5"/>
    <s v="5"/>
    <s v="朋友介绍的凤凰怡美整形机构，在水上公园附近，位置比较繁华，对面是鲁能购物。停车位很紧张，坐地铁挺方便的，天塔站下即可。医院环境干净整洁，门口的保安人员服务很好，很敬业。中医理疗的医生都是学医的，按摩手法专业，很放松的一次体验。"/>
    <s v="否"/>
    <m/>
  </r>
  <r>
    <x v="1"/>
    <x v="8"/>
    <x v="53"/>
    <d v="1899-12-30T18:43:00"/>
    <s v="天津"/>
    <s v="凤凰怡美整形美容医院"/>
    <s v="MY柒柒"/>
    <x v="0"/>
    <s v="{&quot;效果&quot;:5,&quot;环境&quot;:5,&quot;服务&quot;:5}"/>
    <s v="5"/>
    <s v="5"/>
    <s v="5"/>
    <s v="最近一周身体酸累，朋友一起约去做个熏蒸，放松排湿一下。这里很好找到，鲁能城对面的狗不理旁边，有少量停车位，有保安人员看着车，服务很好！环境很高档，项目也很多，熏蒸房很宽敞干净，中草药熏蒸20分钟，50度，很舒服的，整个人轻松了很多，下次可以过来做个按摩，放松一下。"/>
    <s v="否"/>
    <m/>
  </r>
  <r>
    <x v="1"/>
    <x v="8"/>
    <x v="54"/>
    <d v="1899-12-30T11:03:00"/>
    <s v="天津"/>
    <s v="凤凰怡美整形美容医院"/>
    <s v="大个子"/>
    <x v="0"/>
    <s v="{&quot;效果&quot;:5,&quot;环境&quot;:5,&quot;服务&quot;:5}"/>
    <s v="5"/>
    <s v="5"/>
    <s v="5"/>
    <s v="环境很好，之前也来过这个店，刚做完，整体服务不错，等过几天看毛发生长情况，很喜欢他们家的一点是没那么多的推销，想着回头脱唇毛，还会过来脱的，小姐姐态度超级好，很喜欢，就是离家远一点，脱毛还可以好久来一次就行"/>
    <s v="否"/>
    <m/>
  </r>
  <r>
    <x v="1"/>
    <x v="8"/>
    <x v="54"/>
    <d v="1899-12-30T20:14:00"/>
    <s v="天津"/>
    <s v="凤凰怡美整形美容医院"/>
    <s v="鹿十七_4436"/>
    <x v="0"/>
    <s v="{&quot;效果&quot;:5,&quot;环境&quot;:5,&quot;服务&quot;:5}"/>
    <s v="5"/>
    <s v="5"/>
    <s v="5"/>
    <s v="很正规的医院，提前预约去的。环境超优美，医护人员很有亲和力，中医科面诊的医生很不错，让我体验了药物熏蒸。药物熏蒸有专门的房间，房间里有洗浴室，可以在药物熏蒸后洗个热水澡，还有点心和糖果，很贴心。服务很到位。"/>
    <s v="否"/>
    <m/>
  </r>
  <r>
    <x v="1"/>
    <x v="8"/>
    <x v="55"/>
    <d v="1899-12-30T13:59:00"/>
    <s v="天津"/>
    <s v="凤凰怡美整形美容医院"/>
    <s v="我想养个猴儿"/>
    <x v="0"/>
    <s v="{&quot;效果&quot;:5,&quot;环境&quot;:5,&quot;服务&quot;:5}"/>
    <s v="5"/>
    <s v="5"/>
    <s v="5"/>
    <s v="离公司比较近，最近牙齿不舒服，所以团购了超声波洁牙，下午打电话预约时间，约了五点，，到了稍微等了一下就有小姐姐带着去验券，然后去操作室，洗牙的小姐姐也超级温柔的，开始就告诉我会有些酸痛，让我看哪里需要着重清洗的，整个过程半个多小时，洗的真的很干净啊，因为我常年喝咖啡和茶，所以牙渍蛮明显的，结束后还叮嘱我一些注意事项以及平时护理牙齿的小窍门，满意满意[嘿哈]"/>
    <s v="否"/>
    <m/>
  </r>
  <r>
    <x v="2"/>
    <x v="9"/>
    <x v="56"/>
    <m/>
    <m/>
    <m/>
    <m/>
    <x v="4"/>
    <m/>
    <m/>
    <m/>
    <m/>
    <m/>
    <m/>
    <m/>
  </r>
  <r>
    <x v="2"/>
    <x v="9"/>
    <x v="56"/>
    <m/>
    <m/>
    <m/>
    <m/>
    <x v="4"/>
    <m/>
    <m/>
    <m/>
    <m/>
    <m/>
    <m/>
    <m/>
  </r>
</pivotCacheRecords>
</file>

<file path=xl/pivotCache/pivotCacheRecords3.xml><?xml version="1.0" encoding="utf-8"?>
<pivotCacheRecords xmlns="http://schemas.openxmlformats.org/spreadsheetml/2006/main" count="140">
  <r>
    <x v="0"/>
    <x v="0"/>
    <x v="0"/>
    <n v="177"/>
    <n v="64"/>
    <n v="98.39"/>
    <n v="22.44"/>
  </r>
  <r>
    <x v="0"/>
    <x v="0"/>
    <x v="1"/>
    <n v="92"/>
    <n v="45"/>
    <n v="104.32"/>
    <n v="20.81"/>
  </r>
  <r>
    <x v="0"/>
    <x v="0"/>
    <x v="2"/>
    <n v="223"/>
    <n v="70"/>
    <n v="108.47"/>
    <n v="22.14"/>
  </r>
  <r>
    <x v="0"/>
    <x v="0"/>
    <x v="3"/>
    <n v="185"/>
    <n v="64"/>
    <n v="149.76"/>
    <n v="22.64"/>
  </r>
  <r>
    <x v="0"/>
    <x v="0"/>
    <x v="4"/>
    <n v="183"/>
    <n v="61"/>
    <n v="72.88"/>
    <n v="12.24"/>
  </r>
  <r>
    <x v="0"/>
    <x v="0"/>
    <x v="5"/>
    <n v="227"/>
    <n v="70"/>
    <n v="103.05"/>
    <n v="11.49"/>
  </r>
  <r>
    <x v="0"/>
    <x v="0"/>
    <x v="6"/>
    <n v="224"/>
    <n v="68"/>
    <n v="122.19"/>
    <n v="10.88"/>
  </r>
  <r>
    <x v="0"/>
    <x v="0"/>
    <x v="7"/>
    <n v="266"/>
    <n v="73"/>
    <n v="99.39"/>
    <n v="14.84"/>
  </r>
  <r>
    <x v="0"/>
    <x v="0"/>
    <x v="8"/>
    <n v="229"/>
    <n v="71"/>
    <n v="95.83"/>
    <n v="18.9"/>
  </r>
  <r>
    <x v="0"/>
    <x v="0"/>
    <x v="9"/>
    <n v="261"/>
    <n v="69"/>
    <n v="94.55"/>
    <n v="11.72"/>
  </r>
  <r>
    <x v="0"/>
    <x v="0"/>
    <x v="10"/>
    <n v="192"/>
    <n v="80"/>
    <n v="61.43"/>
    <n v="25"/>
  </r>
  <r>
    <x v="0"/>
    <x v="0"/>
    <x v="11"/>
    <n v="173"/>
    <n v="72"/>
    <n v="115.6"/>
    <n v="15.59"/>
  </r>
  <r>
    <x v="0"/>
    <x v="0"/>
    <x v="12"/>
    <n v="253"/>
    <n v="69"/>
    <n v="87.67"/>
    <n v="14.11"/>
  </r>
  <r>
    <x v="0"/>
    <x v="0"/>
    <x v="13"/>
    <n v="169"/>
    <n v="54"/>
    <n v="112.67"/>
    <n v="18.64"/>
  </r>
  <r>
    <x v="0"/>
    <x v="0"/>
    <x v="14"/>
    <n v="155"/>
    <n v="58"/>
    <n v="84.90000000000001"/>
    <n v="11.42"/>
  </r>
  <r>
    <x v="0"/>
    <x v="0"/>
    <x v="15"/>
    <n v="131"/>
    <n v="52"/>
    <n v="92.27"/>
    <n v="25.27"/>
  </r>
  <r>
    <x v="0"/>
    <x v="1"/>
    <x v="16"/>
    <n v="170"/>
    <n v="61"/>
    <n v="82.62"/>
    <n v="18.32"/>
  </r>
  <r>
    <x v="0"/>
    <x v="1"/>
    <x v="17"/>
    <n v="266"/>
    <n v="84"/>
    <n v="122.28"/>
    <n v="13.69"/>
  </r>
  <r>
    <x v="0"/>
    <x v="1"/>
    <x v="18"/>
    <n v="232"/>
    <n v="69"/>
    <n v="169.46"/>
    <n v="19.91"/>
  </r>
  <r>
    <x v="0"/>
    <x v="1"/>
    <x v="19"/>
    <n v="166"/>
    <n v="58"/>
    <n v="159.34"/>
    <n v="18.31"/>
  </r>
  <r>
    <x v="0"/>
    <x v="1"/>
    <x v="20"/>
    <n v="198"/>
    <n v="64"/>
    <n v="86.34"/>
    <n v="12.58"/>
  </r>
  <r>
    <x v="0"/>
    <x v="1"/>
    <x v="21"/>
    <n v="223"/>
    <n v="62"/>
    <n v="127.37"/>
    <n v="12.86"/>
  </r>
  <r>
    <x v="0"/>
    <x v="1"/>
    <x v="22"/>
    <n v="190"/>
    <n v="71"/>
    <n v="302.32"/>
    <n v="21.49"/>
  </r>
  <r>
    <x v="0"/>
    <x v="1"/>
    <x v="23"/>
    <n v="243"/>
    <n v="76"/>
    <n v="166.57"/>
    <n v="14.61"/>
  </r>
  <r>
    <x v="0"/>
    <x v="1"/>
    <x v="24"/>
    <n v="285"/>
    <n v="77"/>
    <n v="137.6"/>
    <n v="15.15"/>
  </r>
  <r>
    <x v="0"/>
    <x v="1"/>
    <x v="25"/>
    <n v="333"/>
    <n v="78"/>
    <n v="130.83"/>
    <n v="18.47"/>
  </r>
  <r>
    <x v="0"/>
    <x v="1"/>
    <x v="26"/>
    <n v="333"/>
    <n v="80"/>
    <n v="134.69"/>
    <n v="17.47"/>
  </r>
  <r>
    <x v="0"/>
    <x v="1"/>
    <x v="27"/>
    <n v="202"/>
    <n v="58"/>
    <n v="157.9"/>
    <n v="14.31"/>
  </r>
  <r>
    <x v="0"/>
    <x v="1"/>
    <x v="28"/>
    <n v="226"/>
    <n v="70"/>
    <n v="109.47"/>
    <n v="17.15"/>
  </r>
  <r>
    <x v="0"/>
    <x v="1"/>
    <x v="29"/>
    <n v="200"/>
    <n v="71"/>
    <n v="148.6"/>
    <n v="16.23"/>
  </r>
  <r>
    <x v="0"/>
    <x v="1"/>
    <x v="30"/>
    <n v="365"/>
    <n v="83"/>
    <n v="301.4"/>
    <n v="19.66"/>
  </r>
  <r>
    <x v="0"/>
    <x v="1"/>
    <x v="31"/>
    <n v="351"/>
    <n v="91"/>
    <n v="168.09"/>
    <n v="17.66"/>
  </r>
  <r>
    <x v="0"/>
    <x v="1"/>
    <x v="32"/>
    <n v="273"/>
    <n v="74"/>
    <n v="110.3"/>
    <n v="20.65"/>
  </r>
  <r>
    <x v="0"/>
    <x v="1"/>
    <x v="33"/>
    <n v="273"/>
    <n v="75"/>
    <n v="203.02"/>
    <n v="20.89"/>
  </r>
  <r>
    <x v="0"/>
    <x v="1"/>
    <x v="34"/>
    <n v="264"/>
    <n v="82"/>
    <n v="213.94"/>
    <n v="16.26"/>
  </r>
  <r>
    <x v="0"/>
    <x v="1"/>
    <x v="35"/>
    <n v="211"/>
    <n v="59"/>
    <n v="132.05"/>
    <n v="16.03"/>
  </r>
  <r>
    <x v="0"/>
    <x v="1"/>
    <x v="36"/>
    <n v="243"/>
    <n v="73"/>
    <n v="96.31"/>
    <n v="23.23"/>
  </r>
  <r>
    <x v="0"/>
    <x v="1"/>
    <x v="37"/>
    <n v="275"/>
    <n v="73"/>
    <n v="80.98"/>
    <n v="19.39"/>
  </r>
  <r>
    <x v="0"/>
    <x v="1"/>
    <x v="38"/>
    <n v="281"/>
    <n v="80"/>
    <n v="155.56"/>
    <n v="19.33"/>
  </r>
  <r>
    <x v="0"/>
    <x v="1"/>
    <x v="39"/>
    <n v="228"/>
    <n v="77"/>
    <n v="175.7"/>
    <n v="24.04"/>
  </r>
  <r>
    <x v="0"/>
    <x v="1"/>
    <x v="40"/>
    <n v="301"/>
    <n v="85"/>
    <n v="112.35"/>
    <n v="14.85"/>
  </r>
  <r>
    <x v="0"/>
    <x v="1"/>
    <x v="41"/>
    <n v="417"/>
    <n v="97"/>
    <n v="74.40000000000001"/>
    <n v="17.38"/>
  </r>
  <r>
    <x v="0"/>
    <x v="1"/>
    <x v="42"/>
    <n v="270"/>
    <n v="84"/>
    <n v="102.86"/>
    <n v="12.18"/>
  </r>
  <r>
    <x v="0"/>
    <x v="1"/>
    <x v="43"/>
    <n v="311"/>
    <n v="87"/>
    <n v="64.09999999999999"/>
    <n v="16.68"/>
  </r>
  <r>
    <x v="0"/>
    <x v="1"/>
    <x v="44"/>
    <n v="355"/>
    <n v="92"/>
    <n v="121.77"/>
    <n v="15.22"/>
  </r>
  <r>
    <x v="0"/>
    <x v="1"/>
    <x v="45"/>
    <n v="278"/>
    <n v="88"/>
    <n v="132.11"/>
    <n v="16.76"/>
  </r>
  <r>
    <x v="0"/>
    <x v="1"/>
    <x v="46"/>
    <n v="457"/>
    <n v="122"/>
    <n v="114.27"/>
    <n v="16.72"/>
  </r>
  <r>
    <x v="0"/>
    <x v="2"/>
    <x v="47"/>
    <n v="391"/>
    <n v="83"/>
    <n v="149.2"/>
    <n v="16.67"/>
  </r>
  <r>
    <x v="0"/>
    <x v="2"/>
    <x v="48"/>
    <n v="333"/>
    <n v="97"/>
    <n v="86.66"/>
    <n v="11.43"/>
  </r>
  <r>
    <x v="0"/>
    <x v="2"/>
    <x v="49"/>
    <n v="347"/>
    <n v="85"/>
    <n v="99.95999999999999"/>
    <n v="15.61"/>
  </r>
  <r>
    <x v="0"/>
    <x v="2"/>
    <x v="50"/>
    <n v="262"/>
    <n v="79"/>
    <n v="68.90000000000001"/>
    <n v="8.789999999999999"/>
  </r>
  <r>
    <x v="0"/>
    <x v="2"/>
    <x v="51"/>
    <n v="247"/>
    <n v="81"/>
    <n v="146.67"/>
    <n v="19.59"/>
  </r>
  <r>
    <x v="0"/>
    <x v="2"/>
    <x v="52"/>
    <n v="265"/>
    <n v="82"/>
    <n v="76.98"/>
    <n v="20.93"/>
  </r>
  <r>
    <x v="0"/>
    <x v="2"/>
    <x v="53"/>
    <n v="235"/>
    <n v="80"/>
    <n v="66.84"/>
    <n v="19.82"/>
  </r>
  <r>
    <x v="0"/>
    <x v="2"/>
    <x v="54"/>
    <n v="319"/>
    <n v="105"/>
    <n v="218.15"/>
    <n v="17.18"/>
  </r>
  <r>
    <x v="0"/>
    <x v="2"/>
    <x v="55"/>
    <n v="360"/>
    <n v="99"/>
    <n v="91.56999999999999"/>
    <n v="17.41"/>
  </r>
  <r>
    <x v="0"/>
    <x v="2"/>
    <x v="56"/>
    <n v="405"/>
    <n v="98"/>
    <n v="94.41"/>
    <n v="10.66"/>
  </r>
  <r>
    <x v="0"/>
    <x v="2"/>
    <x v="57"/>
    <n v="321"/>
    <n v="90"/>
    <n v="106.16"/>
    <n v="14.07"/>
  </r>
  <r>
    <x v="0"/>
    <x v="2"/>
    <x v="58"/>
    <n v="348"/>
    <n v="87"/>
    <n v="136.57"/>
    <n v="15.51"/>
  </r>
  <r>
    <x v="0"/>
    <x v="2"/>
    <x v="59"/>
    <n v="385"/>
    <n v="90"/>
    <n v="79.37"/>
    <n v="16.2"/>
  </r>
  <r>
    <x v="0"/>
    <x v="2"/>
    <x v="60"/>
    <n v="542"/>
    <n v="121"/>
    <n v="115.21"/>
    <n v="14.69"/>
  </r>
  <r>
    <x v="0"/>
    <x v="2"/>
    <x v="61"/>
    <n v="327"/>
    <n v="113"/>
    <n v="68.01000000000001"/>
    <n v="20.04"/>
  </r>
  <r>
    <x v="0"/>
    <x v="2"/>
    <x v="62"/>
    <n v="341"/>
    <n v="93"/>
    <n v="89.48999999999999"/>
    <n v="11.44"/>
  </r>
  <r>
    <x v="0"/>
    <x v="2"/>
    <x v="63"/>
    <n v="354"/>
    <n v="101"/>
    <n v="79.12"/>
    <n v="13.2"/>
  </r>
  <r>
    <x v="0"/>
    <x v="2"/>
    <x v="64"/>
    <n v="216"/>
    <n v="75"/>
    <n v="75.08"/>
    <n v="16.51"/>
  </r>
  <r>
    <x v="0"/>
    <x v="2"/>
    <x v="65"/>
    <n v="282"/>
    <n v="84"/>
    <n v="84.34"/>
    <n v="12.52"/>
  </r>
  <r>
    <x v="0"/>
    <x v="2"/>
    <x v="66"/>
    <n v="229"/>
    <n v="86"/>
    <n v="105.44"/>
    <n v="18.52"/>
  </r>
  <r>
    <x v="0"/>
    <x v="2"/>
    <x v="67"/>
    <n v="368"/>
    <n v="116"/>
    <n v="87.56"/>
    <n v="24.97"/>
  </r>
  <r>
    <x v="0"/>
    <x v="2"/>
    <x v="68"/>
    <n v="219"/>
    <n v="85"/>
    <n v="26.69"/>
    <n v="28.65"/>
  </r>
  <r>
    <x v="0"/>
    <x v="2"/>
    <x v="69"/>
    <n v="200"/>
    <n v="78"/>
    <n v="32.51"/>
    <n v="19.12"/>
  </r>
  <r>
    <x v="0"/>
    <x v="2"/>
    <x v="70"/>
    <n v="273"/>
    <n v="94"/>
    <n v="39.73"/>
    <n v="29.46"/>
  </r>
  <r>
    <x v="0"/>
    <x v="2"/>
    <x v="71"/>
    <n v="285"/>
    <n v="81"/>
    <n v="35.34"/>
    <n v="20.65"/>
  </r>
  <r>
    <x v="0"/>
    <x v="2"/>
    <x v="72"/>
    <n v="332"/>
    <n v="94"/>
    <n v="46.51"/>
    <n v="23.44"/>
  </r>
  <r>
    <x v="0"/>
    <x v="2"/>
    <x v="73"/>
    <n v="288"/>
    <n v="86"/>
    <n v="39.11"/>
    <n v="27.87"/>
  </r>
  <r>
    <x v="0"/>
    <x v="2"/>
    <x v="74"/>
    <n v="323"/>
    <n v="96"/>
    <n v="32.58"/>
    <n v="26.62"/>
  </r>
  <r>
    <x v="0"/>
    <x v="2"/>
    <x v="75"/>
    <n v="318"/>
    <n v="80"/>
    <n v="31.99"/>
    <n v="28.14"/>
  </r>
  <r>
    <x v="0"/>
    <x v="2"/>
    <x v="76"/>
    <n v="357"/>
    <n v="106"/>
    <n v="30.49"/>
    <n v="24.35"/>
  </r>
  <r>
    <x v="0"/>
    <x v="3"/>
    <x v="77"/>
    <n v="275"/>
    <n v="85"/>
    <n v="37.33"/>
    <n v="26.96"/>
  </r>
  <r>
    <x v="0"/>
    <x v="3"/>
    <x v="78"/>
    <n v="326"/>
    <n v="97"/>
    <n v="47.85"/>
    <n v="24.74"/>
  </r>
  <r>
    <x v="0"/>
    <x v="3"/>
    <x v="79"/>
    <n v="308"/>
    <n v="92"/>
    <n v="39.71"/>
    <n v="21.62"/>
  </r>
  <r>
    <x v="0"/>
    <x v="3"/>
    <x v="80"/>
    <n v="273"/>
    <n v="79"/>
    <n v="38.21"/>
    <n v="23"/>
  </r>
  <r>
    <x v="0"/>
    <x v="3"/>
    <x v="81"/>
    <n v="234"/>
    <n v="72"/>
    <n v="32.07"/>
    <n v="36.27"/>
  </r>
  <r>
    <x v="0"/>
    <x v="3"/>
    <x v="82"/>
    <n v="218"/>
    <n v="70"/>
    <n v="28.88"/>
    <n v="28.95"/>
  </r>
  <r>
    <x v="0"/>
    <x v="3"/>
    <x v="83"/>
    <n v="250"/>
    <n v="60"/>
    <n v="38.5"/>
    <n v="27.34"/>
  </r>
  <r>
    <x v="0"/>
    <x v="3"/>
    <x v="84"/>
    <n v="171"/>
    <n v="53"/>
    <n v="52.05"/>
    <n v="22.86"/>
  </r>
  <r>
    <x v="0"/>
    <x v="3"/>
    <x v="85"/>
    <n v="244"/>
    <n v="68"/>
    <n v="52.44"/>
    <n v="27.92"/>
  </r>
  <r>
    <x v="0"/>
    <x v="3"/>
    <x v="86"/>
    <n v="329"/>
    <n v="82"/>
    <n v="22.26"/>
    <n v="30.64"/>
  </r>
  <r>
    <x v="0"/>
    <x v="3"/>
    <x v="87"/>
    <n v="287"/>
    <n v="74"/>
    <n v="49.31"/>
    <n v="21.09"/>
  </r>
  <r>
    <x v="0"/>
    <x v="3"/>
    <x v="88"/>
    <n v="364"/>
    <n v="111"/>
    <n v="24.56"/>
    <n v="24.26"/>
  </r>
  <r>
    <x v="0"/>
    <x v="3"/>
    <x v="89"/>
    <n v="220"/>
    <n v="63"/>
    <n v="90.18000000000001"/>
    <n v="23.6"/>
  </r>
  <r>
    <x v="0"/>
    <x v="3"/>
    <x v="90"/>
    <n v="216"/>
    <n v="60"/>
    <n v="35.82"/>
    <n v="28.82"/>
  </r>
  <r>
    <x v="0"/>
    <x v="3"/>
    <x v="91"/>
    <n v="157"/>
    <n v="46"/>
    <n v="30.72"/>
    <n v="41.81"/>
  </r>
  <r>
    <x v="0"/>
    <x v="3"/>
    <x v="92"/>
    <n v="248"/>
    <n v="61"/>
    <n v="38.99"/>
    <n v="37.98"/>
  </r>
  <r>
    <x v="0"/>
    <x v="3"/>
    <x v="93"/>
    <n v="230"/>
    <n v="76"/>
    <n v="27.23"/>
    <n v="34.35"/>
  </r>
  <r>
    <x v="0"/>
    <x v="3"/>
    <x v="94"/>
    <n v="334"/>
    <n v="104"/>
    <n v="37.26"/>
    <n v="29.05"/>
  </r>
  <r>
    <x v="0"/>
    <x v="3"/>
    <x v="95"/>
    <n v="291"/>
    <n v="88"/>
    <n v="48.63"/>
    <n v="37.55"/>
  </r>
  <r>
    <x v="0"/>
    <x v="3"/>
    <x v="96"/>
    <n v="324"/>
    <n v="90"/>
    <n v="27.17"/>
    <n v="26.13"/>
  </r>
  <r>
    <x v="0"/>
    <x v="3"/>
    <x v="97"/>
    <n v="412"/>
    <n v="104"/>
    <n v="42.68"/>
    <n v="31.14"/>
  </r>
  <r>
    <x v="0"/>
    <x v="3"/>
    <x v="98"/>
    <n v="314"/>
    <n v="100"/>
    <n v="32.09"/>
    <n v="27.51"/>
  </r>
  <r>
    <x v="0"/>
    <x v="3"/>
    <x v="99"/>
    <n v="277"/>
    <n v="89"/>
    <n v="34.36"/>
    <n v="32.08"/>
  </r>
  <r>
    <x v="0"/>
    <x v="3"/>
    <x v="100"/>
    <n v="280"/>
    <n v="52"/>
    <n v="27.82"/>
    <n v="43.47"/>
  </r>
  <r>
    <x v="0"/>
    <x v="3"/>
    <x v="101"/>
    <n v="322"/>
    <n v="97"/>
    <n v="34.91"/>
    <n v="24.28"/>
  </r>
  <r>
    <x v="0"/>
    <x v="3"/>
    <x v="102"/>
    <n v="359"/>
    <n v="107"/>
    <n v="28.96"/>
    <n v="23.44"/>
  </r>
  <r>
    <x v="0"/>
    <x v="3"/>
    <x v="103"/>
    <n v="342"/>
    <n v="101"/>
    <n v="38.16"/>
    <n v="24.83"/>
  </r>
  <r>
    <x v="0"/>
    <x v="3"/>
    <x v="104"/>
    <n v="336"/>
    <n v="94"/>
    <n v="23.09"/>
    <n v="27.61"/>
  </r>
  <r>
    <x v="0"/>
    <x v="3"/>
    <x v="105"/>
    <n v="258"/>
    <n v="81"/>
    <n v="25.07"/>
    <n v="31.94"/>
  </r>
  <r>
    <x v="0"/>
    <x v="3"/>
    <x v="106"/>
    <n v="344"/>
    <n v="97"/>
    <n v="23.86"/>
    <n v="28.86"/>
  </r>
  <r>
    <x v="0"/>
    <x v="3"/>
    <x v="107"/>
    <n v="389"/>
    <n v="90"/>
    <n v="29.89"/>
    <n v="37.3"/>
  </r>
  <r>
    <x v="0"/>
    <x v="4"/>
    <x v="108"/>
    <n v="382"/>
    <n v="108"/>
    <n v="39.22"/>
    <n v="34.49"/>
  </r>
  <r>
    <x v="0"/>
    <x v="4"/>
    <x v="109"/>
    <n v="391"/>
    <n v="99"/>
    <n v="29.59"/>
    <n v="36.41"/>
  </r>
  <r>
    <x v="0"/>
    <x v="4"/>
    <x v="110"/>
    <n v="286"/>
    <n v="82"/>
    <n v="60.65"/>
    <n v="39.19"/>
  </r>
  <r>
    <x v="0"/>
    <x v="4"/>
    <x v="111"/>
    <n v="481"/>
    <n v="119"/>
    <n v="37.45"/>
    <n v="27.99"/>
  </r>
  <r>
    <x v="0"/>
    <x v="4"/>
    <x v="112"/>
    <n v="311"/>
    <n v="113"/>
    <n v="21.5"/>
    <n v="28.36"/>
  </r>
  <r>
    <x v="0"/>
    <x v="4"/>
    <x v="113"/>
    <n v="350"/>
    <n v="104"/>
    <n v="39"/>
    <n v="25.15"/>
  </r>
  <r>
    <x v="0"/>
    <x v="4"/>
    <x v="114"/>
    <n v="395"/>
    <n v="118"/>
    <n v="37.99"/>
    <n v="32.06"/>
  </r>
  <r>
    <x v="0"/>
    <x v="4"/>
    <x v="115"/>
    <n v="427"/>
    <n v="125"/>
    <n v="44.59"/>
    <n v="30"/>
  </r>
  <r>
    <x v="0"/>
    <x v="4"/>
    <x v="116"/>
    <n v="336"/>
    <n v="95"/>
    <n v="26.39"/>
    <n v="32.83"/>
  </r>
  <r>
    <x v="0"/>
    <x v="4"/>
    <x v="117"/>
    <n v="339"/>
    <n v="86"/>
    <n v="56.16"/>
    <n v="33.84"/>
  </r>
  <r>
    <x v="0"/>
    <x v="4"/>
    <x v="118"/>
    <n v="311"/>
    <n v="109"/>
    <n v="35.15"/>
    <n v="26.93"/>
  </r>
  <r>
    <x v="0"/>
    <x v="4"/>
    <x v="119"/>
    <n v="275"/>
    <n v="97"/>
    <n v="27.38"/>
    <n v="30.08"/>
  </r>
  <r>
    <x v="0"/>
    <x v="4"/>
    <x v="120"/>
    <n v="472"/>
    <n v="126"/>
    <n v="29.97"/>
    <n v="25.32"/>
  </r>
  <r>
    <x v="0"/>
    <x v="4"/>
    <x v="121"/>
    <n v="288"/>
    <n v="87"/>
    <n v="39.35"/>
    <n v="29.18"/>
  </r>
  <r>
    <x v="0"/>
    <x v="4"/>
    <x v="122"/>
    <n v="338"/>
    <n v="99"/>
    <n v="33.67"/>
    <n v="37.22"/>
  </r>
  <r>
    <x v="0"/>
    <x v="4"/>
    <x v="123"/>
    <n v="380"/>
    <n v="124"/>
    <n v="35.84"/>
    <n v="29.46"/>
  </r>
  <r>
    <x v="0"/>
    <x v="4"/>
    <x v="124"/>
    <n v="368"/>
    <n v="111"/>
    <n v="32.65"/>
    <n v="31.01"/>
  </r>
  <r>
    <x v="0"/>
    <x v="4"/>
    <x v="125"/>
    <n v="298"/>
    <n v="106"/>
    <n v="50.17"/>
    <n v="25.88"/>
  </r>
  <r>
    <x v="0"/>
    <x v="4"/>
    <x v="126"/>
    <n v="360"/>
    <n v="93"/>
    <n v="24.77"/>
    <n v="26.22"/>
  </r>
  <r>
    <x v="0"/>
    <x v="4"/>
    <x v="127"/>
    <n v="298"/>
    <n v="93"/>
    <n v="34.89"/>
    <n v="28.54"/>
  </r>
  <r>
    <x v="0"/>
    <x v="4"/>
    <x v="128"/>
    <n v="358"/>
    <n v="101"/>
    <n v="46.73"/>
    <n v="26.78"/>
  </r>
  <r>
    <x v="0"/>
    <x v="4"/>
    <x v="129"/>
    <n v="310"/>
    <n v="102"/>
    <n v="27.9"/>
    <n v="32.46"/>
  </r>
  <r>
    <x v="0"/>
    <x v="4"/>
    <x v="130"/>
    <n v="349"/>
    <n v="109"/>
    <n v="29.08"/>
    <n v="24.93"/>
  </r>
  <r>
    <x v="0"/>
    <x v="4"/>
    <x v="131"/>
    <n v="336"/>
    <n v="125"/>
    <n v="37.31"/>
    <n v="26.75"/>
  </r>
  <r>
    <x v="0"/>
    <x v="4"/>
    <x v="132"/>
    <n v="404"/>
    <n v="142"/>
    <n v="37.37"/>
    <n v="29.89"/>
  </r>
  <r>
    <x v="0"/>
    <x v="4"/>
    <x v="133"/>
    <n v="407"/>
    <n v="131"/>
    <n v="38.06"/>
    <n v="26.44"/>
  </r>
  <r>
    <x v="0"/>
    <x v="4"/>
    <x v="134"/>
    <n v="404"/>
    <n v="109"/>
    <n v="29.37"/>
    <n v="32.91"/>
  </r>
  <r>
    <x v="0"/>
    <x v="4"/>
    <x v="135"/>
    <n v="326"/>
    <n v="125"/>
    <n v="39.39"/>
    <n v="23.3"/>
  </r>
  <r>
    <x v="0"/>
    <x v="4"/>
    <x v="136"/>
    <n v="383"/>
    <n v="115"/>
    <n v="27.42"/>
    <n v="26.98"/>
  </r>
  <r>
    <x v="0"/>
    <x v="4"/>
    <x v="137"/>
    <n v="393"/>
    <n v="134"/>
    <n v="34.28"/>
    <n v="35.78"/>
  </r>
  <r>
    <x v="0"/>
    <x v="4"/>
    <x v="138"/>
    <n v="336"/>
    <n v="112"/>
    <n v="54.48"/>
    <n v="30.83"/>
  </r>
  <r>
    <x v="1"/>
    <x v="5"/>
    <x v="139"/>
    <m/>
    <m/>
    <m/>
    <m/>
  </r>
</pivotCacheRecords>
</file>

<file path=xl/pivotCache/pivotCacheRecords4.xml><?xml version="1.0" encoding="utf-8"?>
<pivotCacheRecords xmlns="http://schemas.openxmlformats.org/spreadsheetml/2006/main" count="668">
  <r>
    <x v="0"/>
    <x v="0"/>
    <x v="0"/>
    <x v="0"/>
    <x v="0"/>
    <s v="400用户"/>
    <n v="13652070913"/>
    <m/>
    <m/>
    <s v="待跟进"/>
    <s v="洁牙+纹眉"/>
  </r>
  <r>
    <x v="0"/>
    <x v="0"/>
    <x v="1"/>
    <x v="1"/>
    <x v="1"/>
    <s v="400用户"/>
    <n v="18526042384"/>
    <m/>
    <m/>
    <s v="新订单"/>
    <m/>
  </r>
  <r>
    <x v="0"/>
    <x v="0"/>
    <x v="1"/>
    <x v="2"/>
    <x v="2"/>
    <m/>
    <n v="15722078043"/>
    <m/>
    <m/>
    <s v="新订单"/>
    <m/>
  </r>
  <r>
    <x v="0"/>
    <x v="0"/>
    <x v="2"/>
    <x v="3"/>
    <x v="0"/>
    <s v="400用户"/>
    <n v="13389090761"/>
    <m/>
    <m/>
    <s v="已预约"/>
    <m/>
  </r>
  <r>
    <x v="0"/>
    <x v="0"/>
    <x v="3"/>
    <x v="4"/>
    <x v="1"/>
    <s v="400用户"/>
    <n v="13652012185"/>
    <m/>
    <m/>
    <s v="新订单"/>
    <m/>
  </r>
  <r>
    <x v="0"/>
    <x v="0"/>
    <x v="3"/>
    <x v="5"/>
    <x v="0"/>
    <s v="400用户"/>
    <n v="18513246369"/>
    <m/>
    <m/>
    <s v="已预约"/>
    <m/>
  </r>
  <r>
    <x v="0"/>
    <x v="0"/>
    <x v="4"/>
    <x v="6"/>
    <x v="0"/>
    <s v="400用户"/>
    <n v="13920419308"/>
    <m/>
    <m/>
    <s v="已预约"/>
    <m/>
  </r>
  <r>
    <x v="0"/>
    <x v="0"/>
    <x v="5"/>
    <x v="7"/>
    <x v="0"/>
    <s v="400用户"/>
    <n v="15645687163"/>
    <m/>
    <m/>
    <s v="已预约"/>
    <m/>
  </r>
  <r>
    <x v="0"/>
    <x v="0"/>
    <x v="5"/>
    <x v="5"/>
    <x v="3"/>
    <s v="咨询用户"/>
    <n v="15830474207"/>
    <m/>
    <m/>
    <s v="新订单"/>
    <m/>
  </r>
  <r>
    <x v="0"/>
    <x v="0"/>
    <x v="6"/>
    <x v="8"/>
    <x v="0"/>
    <s v="400用户"/>
    <n v="18698083568"/>
    <m/>
    <m/>
    <s v="已预约"/>
    <m/>
  </r>
  <r>
    <x v="0"/>
    <x v="0"/>
    <x v="7"/>
    <x v="9"/>
    <x v="0"/>
    <s v="400用户"/>
    <n v="1050864641"/>
    <m/>
    <m/>
    <s v="已预约"/>
    <m/>
  </r>
  <r>
    <x v="0"/>
    <x v="0"/>
    <x v="7"/>
    <x v="10"/>
    <x v="0"/>
    <s v="400用户"/>
    <n v="13821166495"/>
    <m/>
    <m/>
    <s v="已预约"/>
    <m/>
  </r>
  <r>
    <x v="0"/>
    <x v="0"/>
    <x v="7"/>
    <x v="2"/>
    <x v="2"/>
    <m/>
    <n v="13821696935"/>
    <m/>
    <m/>
    <s v="新订单"/>
    <m/>
  </r>
  <r>
    <x v="0"/>
    <x v="0"/>
    <x v="8"/>
    <x v="11"/>
    <x v="0"/>
    <s v="400用户"/>
    <n v="18622125361"/>
    <m/>
    <m/>
    <s v="已预约"/>
    <m/>
  </r>
  <r>
    <x v="0"/>
    <x v="0"/>
    <x v="9"/>
    <x v="12"/>
    <x v="1"/>
    <s v="400用户"/>
    <n v="18501781253"/>
    <m/>
    <m/>
    <s v="新订单"/>
    <m/>
  </r>
  <r>
    <x v="0"/>
    <x v="0"/>
    <x v="10"/>
    <x v="13"/>
    <x v="1"/>
    <s v="400用户"/>
    <n v="13652079620"/>
    <m/>
    <m/>
    <s v="新订单"/>
    <m/>
  </r>
  <r>
    <x v="0"/>
    <x v="0"/>
    <x v="11"/>
    <x v="14"/>
    <x v="0"/>
    <s v="400用户"/>
    <n v="18722205843"/>
    <m/>
    <m/>
    <s v="已预约"/>
    <m/>
  </r>
  <r>
    <x v="0"/>
    <x v="0"/>
    <x v="11"/>
    <x v="15"/>
    <x v="0"/>
    <s v="400用户"/>
    <n v="13821516167"/>
    <m/>
    <m/>
    <s v="已预约"/>
    <m/>
  </r>
  <r>
    <x v="0"/>
    <x v="0"/>
    <x v="12"/>
    <x v="16"/>
    <x v="0"/>
    <s v="400用户"/>
    <n v="2259000392"/>
    <m/>
    <m/>
    <s v="已预约"/>
    <m/>
  </r>
  <r>
    <x v="0"/>
    <x v="0"/>
    <x v="13"/>
    <x v="17"/>
    <x v="0"/>
    <s v="400用户"/>
    <n v="13602173697"/>
    <m/>
    <m/>
    <s v="已预约"/>
    <m/>
  </r>
  <r>
    <x v="1"/>
    <x v="1"/>
    <x v="14"/>
    <x v="18"/>
    <x v="0"/>
    <s v="400用户"/>
    <n v="18322753737"/>
    <m/>
    <m/>
    <s v="已预约"/>
    <m/>
  </r>
  <r>
    <x v="1"/>
    <x v="1"/>
    <x v="14"/>
    <x v="19"/>
    <x v="0"/>
    <s v="400用户"/>
    <n v="13611289982"/>
    <m/>
    <m/>
    <s v="已预约"/>
    <m/>
  </r>
  <r>
    <x v="1"/>
    <x v="1"/>
    <x v="15"/>
    <x v="20"/>
    <x v="0"/>
    <s v="400用户"/>
    <n v="13821516167"/>
    <m/>
    <m/>
    <s v="已预约"/>
    <m/>
  </r>
  <r>
    <x v="1"/>
    <x v="1"/>
    <x v="15"/>
    <x v="21"/>
    <x v="0"/>
    <s v="400用户"/>
    <n v="2161555346"/>
    <m/>
    <m/>
    <s v="已预约"/>
    <m/>
  </r>
  <r>
    <x v="1"/>
    <x v="1"/>
    <x v="16"/>
    <x v="22"/>
    <x v="0"/>
    <s v="400用户"/>
    <n v="15620002483"/>
    <m/>
    <m/>
    <s v="已预约"/>
    <m/>
  </r>
  <r>
    <x v="1"/>
    <x v="1"/>
    <x v="16"/>
    <x v="23"/>
    <x v="0"/>
    <s v="400用户"/>
    <n v="17695409036"/>
    <m/>
    <m/>
    <s v="已预约"/>
    <m/>
  </r>
  <r>
    <x v="1"/>
    <x v="1"/>
    <x v="16"/>
    <x v="24"/>
    <x v="1"/>
    <s v="400用户"/>
    <n v="15102277122"/>
    <m/>
    <m/>
    <s v="新订单"/>
    <m/>
  </r>
  <r>
    <x v="1"/>
    <x v="1"/>
    <x v="17"/>
    <x v="25"/>
    <x v="1"/>
    <s v="400用户"/>
    <n v="13102261871"/>
    <m/>
    <m/>
    <s v="新订单"/>
    <m/>
  </r>
  <r>
    <x v="1"/>
    <x v="1"/>
    <x v="17"/>
    <x v="26"/>
    <x v="0"/>
    <s v="400用户"/>
    <n v="15722271521"/>
    <m/>
    <m/>
    <s v="已预约"/>
    <m/>
  </r>
  <r>
    <x v="1"/>
    <x v="1"/>
    <x v="18"/>
    <x v="27"/>
    <x v="0"/>
    <s v="400用户"/>
    <n v="18501781253"/>
    <m/>
    <m/>
    <s v="已预约"/>
    <m/>
  </r>
  <r>
    <x v="1"/>
    <x v="1"/>
    <x v="18"/>
    <x v="28"/>
    <x v="0"/>
    <s v="400用户"/>
    <n v="13642000084"/>
    <m/>
    <m/>
    <s v="已预约"/>
    <m/>
  </r>
  <r>
    <x v="1"/>
    <x v="1"/>
    <x v="19"/>
    <x v="29"/>
    <x v="0"/>
    <s v="400用户"/>
    <n v="13820532862"/>
    <m/>
    <m/>
    <s v="已预约"/>
    <m/>
  </r>
  <r>
    <x v="1"/>
    <x v="1"/>
    <x v="20"/>
    <x v="30"/>
    <x v="3"/>
    <s v="咨询用户"/>
    <n v="15910695878"/>
    <m/>
    <m/>
    <s v="新订单"/>
    <m/>
  </r>
  <r>
    <x v="1"/>
    <x v="1"/>
    <x v="20"/>
    <x v="31"/>
    <x v="0"/>
    <s v="400用户"/>
    <n v="2259000392"/>
    <m/>
    <m/>
    <s v="已预约"/>
    <m/>
  </r>
  <r>
    <x v="1"/>
    <x v="1"/>
    <x v="20"/>
    <x v="32"/>
    <x v="0"/>
    <s v="400用户"/>
    <n v="2227259631"/>
    <m/>
    <m/>
    <s v="已预约"/>
    <m/>
  </r>
  <r>
    <x v="1"/>
    <x v="1"/>
    <x v="21"/>
    <x v="33"/>
    <x v="0"/>
    <s v="400用户"/>
    <n v="15900761672"/>
    <m/>
    <m/>
    <s v="已预约"/>
    <m/>
  </r>
  <r>
    <x v="1"/>
    <x v="1"/>
    <x v="22"/>
    <x v="34"/>
    <x v="0"/>
    <s v="400用户"/>
    <n v="15321805790"/>
    <m/>
    <m/>
    <s v="已预约"/>
    <m/>
  </r>
  <r>
    <x v="1"/>
    <x v="1"/>
    <x v="23"/>
    <x v="35"/>
    <x v="1"/>
    <s v="400用户"/>
    <n v="13821418628"/>
    <m/>
    <m/>
    <s v="新订单"/>
    <m/>
  </r>
  <r>
    <x v="1"/>
    <x v="1"/>
    <x v="24"/>
    <x v="36"/>
    <x v="0"/>
    <s v="400用户"/>
    <n v="2258570415"/>
    <m/>
    <m/>
    <s v="已预约"/>
    <m/>
  </r>
  <r>
    <x v="1"/>
    <x v="1"/>
    <x v="25"/>
    <x v="37"/>
    <x v="0"/>
    <s v="400用户"/>
    <n v="13820933610"/>
    <m/>
    <m/>
    <s v="已预约"/>
    <m/>
  </r>
  <r>
    <x v="1"/>
    <x v="1"/>
    <x v="26"/>
    <x v="38"/>
    <x v="0"/>
    <s v="400用户"/>
    <n v="2227020003"/>
    <m/>
    <m/>
    <s v="已预约"/>
    <m/>
  </r>
  <r>
    <x v="1"/>
    <x v="1"/>
    <x v="26"/>
    <x v="39"/>
    <x v="0"/>
    <s v="400用户"/>
    <n v="15722078043"/>
    <m/>
    <m/>
    <s v="已预约"/>
    <m/>
  </r>
  <r>
    <x v="1"/>
    <x v="1"/>
    <x v="27"/>
    <x v="40"/>
    <x v="0"/>
    <s v="400用户"/>
    <n v="18622208286"/>
    <m/>
    <m/>
    <s v="已预约"/>
    <m/>
  </r>
  <r>
    <x v="1"/>
    <x v="1"/>
    <x v="27"/>
    <x v="41"/>
    <x v="1"/>
    <s v="400用户"/>
    <n v="13034342250"/>
    <m/>
    <m/>
    <s v="新订单"/>
    <m/>
  </r>
  <r>
    <x v="1"/>
    <x v="1"/>
    <x v="28"/>
    <x v="42"/>
    <x v="0"/>
    <s v="400用户"/>
    <n v="15712285234"/>
    <m/>
    <m/>
    <s v="已预约"/>
    <m/>
  </r>
  <r>
    <x v="1"/>
    <x v="1"/>
    <x v="28"/>
    <x v="43"/>
    <x v="3"/>
    <s v="咨询用户"/>
    <n v="13072069523"/>
    <m/>
    <m/>
    <s v="新订单"/>
    <m/>
  </r>
  <r>
    <x v="1"/>
    <x v="1"/>
    <x v="29"/>
    <x v="44"/>
    <x v="0"/>
    <s v="400用户"/>
    <n v="18522101108"/>
    <m/>
    <m/>
    <s v="已预约"/>
    <m/>
  </r>
  <r>
    <x v="1"/>
    <x v="1"/>
    <x v="29"/>
    <x v="45"/>
    <x v="0"/>
    <s v="400用户"/>
    <n v="13920368358"/>
    <m/>
    <m/>
    <s v="已预约"/>
    <m/>
  </r>
  <r>
    <x v="1"/>
    <x v="1"/>
    <x v="29"/>
    <x v="46"/>
    <x v="0"/>
    <s v="400用户"/>
    <n v="15822347754"/>
    <m/>
    <m/>
    <s v="已预约"/>
    <m/>
  </r>
  <r>
    <x v="1"/>
    <x v="1"/>
    <x v="30"/>
    <x v="47"/>
    <x v="2"/>
    <m/>
    <n v="13003898097"/>
    <m/>
    <m/>
    <s v="新订单"/>
    <m/>
  </r>
  <r>
    <x v="1"/>
    <x v="1"/>
    <x v="30"/>
    <x v="48"/>
    <x v="1"/>
    <s v="400用户"/>
    <n v="15922057351"/>
    <m/>
    <m/>
    <s v="新订单"/>
    <m/>
  </r>
  <r>
    <x v="1"/>
    <x v="1"/>
    <x v="30"/>
    <x v="49"/>
    <x v="1"/>
    <s v="400用户"/>
    <n v="18902010525"/>
    <m/>
    <m/>
    <s v="新订单"/>
    <m/>
  </r>
  <r>
    <x v="1"/>
    <x v="1"/>
    <x v="30"/>
    <x v="50"/>
    <x v="1"/>
    <s v="400用户"/>
    <n v="13258675263"/>
    <m/>
    <m/>
    <s v="新订单"/>
    <m/>
  </r>
  <r>
    <x v="1"/>
    <x v="1"/>
    <x v="30"/>
    <x v="51"/>
    <x v="2"/>
    <m/>
    <n v="18833417786"/>
    <m/>
    <m/>
    <s v="新订单"/>
    <m/>
  </r>
  <r>
    <x v="1"/>
    <x v="1"/>
    <x v="30"/>
    <x v="52"/>
    <x v="0"/>
    <s v="400用户"/>
    <n v="15620529706"/>
    <m/>
    <m/>
    <s v="已预约"/>
    <m/>
  </r>
  <r>
    <x v="1"/>
    <x v="1"/>
    <x v="30"/>
    <x v="53"/>
    <x v="0"/>
    <s v="400用户"/>
    <n v="18622187744"/>
    <m/>
    <m/>
    <s v="已预约"/>
    <m/>
  </r>
  <r>
    <x v="1"/>
    <x v="1"/>
    <x v="30"/>
    <x v="53"/>
    <x v="1"/>
    <s v="400用户"/>
    <n v="15722051541"/>
    <m/>
    <m/>
    <s v="新订单"/>
    <m/>
  </r>
  <r>
    <x v="1"/>
    <x v="1"/>
    <x v="31"/>
    <x v="54"/>
    <x v="2"/>
    <m/>
    <n v="15510956253"/>
    <m/>
    <m/>
    <s v="新订单"/>
    <m/>
  </r>
  <r>
    <x v="1"/>
    <x v="1"/>
    <x v="31"/>
    <x v="55"/>
    <x v="1"/>
    <s v="400用户"/>
    <n v="13512220205"/>
    <m/>
    <m/>
    <s v="新订单"/>
    <m/>
  </r>
  <r>
    <x v="1"/>
    <x v="1"/>
    <x v="31"/>
    <x v="56"/>
    <x v="2"/>
    <m/>
    <n v="17695996193"/>
    <m/>
    <m/>
    <s v="新订单"/>
    <m/>
  </r>
  <r>
    <x v="1"/>
    <x v="1"/>
    <x v="31"/>
    <x v="57"/>
    <x v="0"/>
    <s v="400用户"/>
    <n v="13821316513"/>
    <m/>
    <m/>
    <s v="已预约"/>
    <m/>
  </r>
  <r>
    <x v="1"/>
    <x v="1"/>
    <x v="31"/>
    <x v="58"/>
    <x v="0"/>
    <s v="400用户"/>
    <n v="18622109901"/>
    <m/>
    <m/>
    <s v="已预约"/>
    <m/>
  </r>
  <r>
    <x v="1"/>
    <x v="1"/>
    <x v="32"/>
    <x v="59"/>
    <x v="1"/>
    <s v="400用户"/>
    <n v="18502269092"/>
    <m/>
    <m/>
    <s v="新订单"/>
    <m/>
  </r>
  <r>
    <x v="1"/>
    <x v="1"/>
    <x v="32"/>
    <x v="60"/>
    <x v="0"/>
    <s v="400用户"/>
    <n v="13920458177"/>
    <m/>
    <m/>
    <s v="已预约"/>
    <m/>
  </r>
  <r>
    <x v="1"/>
    <x v="1"/>
    <x v="32"/>
    <x v="61"/>
    <x v="0"/>
    <s v="400用户"/>
    <n v="15712513669"/>
    <m/>
    <m/>
    <s v="已预约"/>
    <m/>
  </r>
  <r>
    <x v="1"/>
    <x v="1"/>
    <x v="32"/>
    <x v="62"/>
    <x v="0"/>
    <s v="400用户"/>
    <n v="13920696633"/>
    <m/>
    <m/>
    <s v="已预约"/>
    <m/>
  </r>
  <r>
    <x v="1"/>
    <x v="1"/>
    <x v="33"/>
    <x v="63"/>
    <x v="1"/>
    <s v="400用户"/>
    <n v="18010372202"/>
    <m/>
    <m/>
    <s v="新订单"/>
    <m/>
  </r>
  <r>
    <x v="1"/>
    <x v="1"/>
    <x v="34"/>
    <x v="64"/>
    <x v="3"/>
    <s v="咨询用户"/>
    <n v="13920396111"/>
    <m/>
    <m/>
    <s v="新订单"/>
    <m/>
  </r>
  <r>
    <x v="1"/>
    <x v="1"/>
    <x v="34"/>
    <x v="65"/>
    <x v="0"/>
    <s v="400用户"/>
    <n v="18512210181"/>
    <m/>
    <m/>
    <s v="已预约"/>
    <m/>
  </r>
  <r>
    <x v="1"/>
    <x v="1"/>
    <x v="34"/>
    <x v="66"/>
    <x v="0"/>
    <s v="400用户"/>
    <n v="13642188130"/>
    <m/>
    <m/>
    <s v="已预约"/>
    <m/>
  </r>
  <r>
    <x v="1"/>
    <x v="2"/>
    <x v="35"/>
    <x v="67"/>
    <x v="0"/>
    <s v="400用户"/>
    <n v="15712285234"/>
    <m/>
    <m/>
    <s v="已预约"/>
    <m/>
  </r>
  <r>
    <x v="1"/>
    <x v="2"/>
    <x v="35"/>
    <x v="68"/>
    <x v="0"/>
    <s v="400用户"/>
    <n v="15522422962"/>
    <m/>
    <m/>
    <s v="已预约"/>
    <m/>
  </r>
  <r>
    <x v="1"/>
    <x v="2"/>
    <x v="35"/>
    <x v="69"/>
    <x v="0"/>
    <s v="400用户"/>
    <n v="18622287235"/>
    <m/>
    <m/>
    <s v="已预约"/>
    <m/>
  </r>
  <r>
    <x v="1"/>
    <x v="2"/>
    <x v="35"/>
    <x v="70"/>
    <x v="0"/>
    <s v="400用户"/>
    <n v="15222148678"/>
    <m/>
    <m/>
    <s v="已预约"/>
    <m/>
  </r>
  <r>
    <x v="1"/>
    <x v="2"/>
    <x v="35"/>
    <x v="71"/>
    <x v="0"/>
    <s v="400用户"/>
    <n v="18622187744"/>
    <m/>
    <m/>
    <s v="已预约"/>
    <m/>
  </r>
  <r>
    <x v="1"/>
    <x v="2"/>
    <x v="36"/>
    <x v="72"/>
    <x v="2"/>
    <m/>
    <n v="13194694798"/>
    <m/>
    <m/>
    <s v="新订单"/>
    <m/>
  </r>
  <r>
    <x v="1"/>
    <x v="2"/>
    <x v="36"/>
    <x v="73"/>
    <x v="1"/>
    <s v="400用户"/>
    <n v="18622471023"/>
    <m/>
    <m/>
    <s v="新订单"/>
    <m/>
  </r>
  <r>
    <x v="1"/>
    <x v="2"/>
    <x v="36"/>
    <x v="74"/>
    <x v="1"/>
    <s v="400用户"/>
    <n v="18630801782"/>
    <m/>
    <m/>
    <s v="新订单"/>
    <m/>
  </r>
  <r>
    <x v="1"/>
    <x v="2"/>
    <x v="37"/>
    <x v="75"/>
    <x v="2"/>
    <m/>
    <n v="15222227207"/>
    <m/>
    <m/>
    <s v="新订单"/>
    <m/>
  </r>
  <r>
    <x v="1"/>
    <x v="2"/>
    <x v="37"/>
    <x v="3"/>
    <x v="3"/>
    <s v="咨询用户"/>
    <n v="13672137519"/>
    <m/>
    <m/>
    <s v="新订单"/>
    <m/>
  </r>
  <r>
    <x v="1"/>
    <x v="2"/>
    <x v="37"/>
    <x v="76"/>
    <x v="3"/>
    <s v="咨询用户"/>
    <n v="18622394576"/>
    <m/>
    <m/>
    <s v="新订单"/>
    <m/>
  </r>
  <r>
    <x v="1"/>
    <x v="2"/>
    <x v="37"/>
    <x v="33"/>
    <x v="0"/>
    <s v="400用户"/>
    <n v="2259596351"/>
    <m/>
    <m/>
    <s v="已预约"/>
    <m/>
  </r>
  <r>
    <x v="1"/>
    <x v="2"/>
    <x v="38"/>
    <x v="77"/>
    <x v="0"/>
    <s v="400用户"/>
    <n v="13752302801"/>
    <m/>
    <m/>
    <s v="已预约"/>
    <m/>
  </r>
  <r>
    <x v="1"/>
    <x v="2"/>
    <x v="39"/>
    <x v="78"/>
    <x v="1"/>
    <s v="400用户"/>
    <n v="15620579075"/>
    <m/>
    <m/>
    <s v="新订单"/>
    <m/>
  </r>
  <r>
    <x v="1"/>
    <x v="2"/>
    <x v="40"/>
    <x v="79"/>
    <x v="1"/>
    <s v="400用户"/>
    <n v="18649112760"/>
    <m/>
    <m/>
    <s v="新订单"/>
    <m/>
  </r>
  <r>
    <x v="1"/>
    <x v="2"/>
    <x v="40"/>
    <x v="80"/>
    <x v="0"/>
    <s v="400用户"/>
    <n v="15022258519"/>
    <m/>
    <m/>
    <s v="已预约"/>
    <m/>
  </r>
  <r>
    <x v="1"/>
    <x v="2"/>
    <x v="40"/>
    <x v="81"/>
    <x v="0"/>
    <s v="400用户"/>
    <n v="13612016421"/>
    <m/>
    <m/>
    <s v="已预约"/>
    <m/>
  </r>
  <r>
    <x v="1"/>
    <x v="2"/>
    <x v="41"/>
    <x v="82"/>
    <x v="0"/>
    <s v="400用户"/>
    <n v="18202608950"/>
    <m/>
    <m/>
    <s v="已预约"/>
    <m/>
  </r>
  <r>
    <x v="1"/>
    <x v="2"/>
    <x v="42"/>
    <x v="83"/>
    <x v="0"/>
    <s v="400用户"/>
    <n v="15022102290"/>
    <m/>
    <m/>
    <s v="已预约"/>
    <m/>
  </r>
  <r>
    <x v="1"/>
    <x v="2"/>
    <x v="43"/>
    <x v="84"/>
    <x v="0"/>
    <s v="400用户"/>
    <n v="13612110279"/>
    <m/>
    <m/>
    <s v="已预约"/>
    <m/>
  </r>
  <r>
    <x v="1"/>
    <x v="2"/>
    <x v="43"/>
    <x v="85"/>
    <x v="1"/>
    <s v="400用户"/>
    <n v="15321805790"/>
    <m/>
    <m/>
    <s v="新订单"/>
    <m/>
  </r>
  <r>
    <x v="1"/>
    <x v="2"/>
    <x v="43"/>
    <x v="86"/>
    <x v="0"/>
    <s v="400用户"/>
    <n v="18822362183"/>
    <m/>
    <m/>
    <s v="已预约"/>
    <m/>
  </r>
  <r>
    <x v="1"/>
    <x v="2"/>
    <x v="43"/>
    <x v="87"/>
    <x v="0"/>
    <s v="400用户"/>
    <n v="18501781276"/>
    <m/>
    <m/>
    <s v="已预约"/>
    <m/>
  </r>
  <r>
    <x v="1"/>
    <x v="2"/>
    <x v="43"/>
    <x v="66"/>
    <x v="0"/>
    <s v="400用户"/>
    <n v="13821226650"/>
    <m/>
    <m/>
    <s v="已预约"/>
    <m/>
  </r>
  <r>
    <x v="1"/>
    <x v="2"/>
    <x v="44"/>
    <x v="88"/>
    <x v="1"/>
    <s v="400用户"/>
    <n v="18646670098"/>
    <m/>
    <m/>
    <s v="新订单"/>
    <m/>
  </r>
  <r>
    <x v="1"/>
    <x v="2"/>
    <x v="45"/>
    <x v="59"/>
    <x v="1"/>
    <s v="400用户"/>
    <n v="13752162323"/>
    <m/>
    <m/>
    <s v="新订单"/>
    <m/>
  </r>
  <r>
    <x v="1"/>
    <x v="2"/>
    <x v="45"/>
    <x v="89"/>
    <x v="0"/>
    <s v="400用户"/>
    <n v="15822427870"/>
    <m/>
    <m/>
    <s v="已预约"/>
    <m/>
  </r>
  <r>
    <x v="1"/>
    <x v="2"/>
    <x v="45"/>
    <x v="90"/>
    <x v="0"/>
    <s v="400用户"/>
    <n v="17720012230"/>
    <m/>
    <m/>
    <s v="已预约"/>
    <m/>
  </r>
  <r>
    <x v="1"/>
    <x v="2"/>
    <x v="46"/>
    <x v="91"/>
    <x v="2"/>
    <m/>
    <n v="17694922045"/>
    <m/>
    <m/>
    <s v="新订单"/>
    <m/>
  </r>
  <r>
    <x v="1"/>
    <x v="2"/>
    <x v="46"/>
    <x v="92"/>
    <x v="0"/>
    <s v="400用户"/>
    <n v="15510981623"/>
    <m/>
    <m/>
    <s v="已预约"/>
    <m/>
  </r>
  <r>
    <x v="1"/>
    <x v="2"/>
    <x v="47"/>
    <x v="93"/>
    <x v="1"/>
    <s v="400用户"/>
    <n v="13752255838"/>
    <m/>
    <m/>
    <s v="新订单"/>
    <m/>
  </r>
  <r>
    <x v="1"/>
    <x v="2"/>
    <x v="48"/>
    <x v="75"/>
    <x v="1"/>
    <s v="400用户"/>
    <n v="13516143357"/>
    <m/>
    <m/>
    <s v="新订单"/>
    <m/>
  </r>
  <r>
    <x v="1"/>
    <x v="2"/>
    <x v="48"/>
    <x v="94"/>
    <x v="1"/>
    <s v="400用户"/>
    <n v="13102159506"/>
    <m/>
    <m/>
    <s v="新订单"/>
    <m/>
  </r>
  <r>
    <x v="1"/>
    <x v="2"/>
    <x v="49"/>
    <x v="95"/>
    <x v="1"/>
    <s v="400用户"/>
    <n v="18622996376"/>
    <m/>
    <m/>
    <s v="新订单"/>
    <m/>
  </r>
  <r>
    <x v="1"/>
    <x v="2"/>
    <x v="50"/>
    <x v="41"/>
    <x v="1"/>
    <s v="400用户"/>
    <n v="15522175920"/>
    <m/>
    <m/>
    <s v="新订单"/>
    <m/>
  </r>
  <r>
    <x v="1"/>
    <x v="2"/>
    <x v="51"/>
    <x v="96"/>
    <x v="1"/>
    <s v="400用户"/>
    <n v="13821322351"/>
    <m/>
    <m/>
    <s v="新订单"/>
    <m/>
  </r>
  <r>
    <x v="1"/>
    <x v="2"/>
    <x v="52"/>
    <x v="57"/>
    <x v="2"/>
    <m/>
    <n v="13820852025"/>
    <m/>
    <m/>
    <s v="新订单"/>
    <m/>
  </r>
  <r>
    <x v="1"/>
    <x v="2"/>
    <x v="52"/>
    <x v="97"/>
    <x v="0"/>
    <s v="400用户"/>
    <n v="15922252891"/>
    <m/>
    <m/>
    <s v="已预约"/>
    <m/>
  </r>
  <r>
    <x v="1"/>
    <x v="2"/>
    <x v="53"/>
    <x v="98"/>
    <x v="0"/>
    <s v="400用户"/>
    <n v="13702036776"/>
    <m/>
    <m/>
    <s v="已预约"/>
    <m/>
  </r>
  <r>
    <x v="1"/>
    <x v="2"/>
    <x v="54"/>
    <x v="99"/>
    <x v="0"/>
    <s v="400用户"/>
    <n v="18202286979"/>
    <m/>
    <m/>
    <s v="已预约"/>
    <m/>
  </r>
  <r>
    <x v="1"/>
    <x v="2"/>
    <x v="54"/>
    <x v="100"/>
    <x v="0"/>
    <s v="400用户"/>
    <n v="18689779265"/>
    <m/>
    <m/>
    <s v="已预约"/>
    <m/>
  </r>
  <r>
    <x v="1"/>
    <x v="2"/>
    <x v="55"/>
    <x v="23"/>
    <x v="3"/>
    <s v="咨询用户"/>
    <n v="13662199959"/>
    <m/>
    <m/>
    <s v="新订单"/>
    <m/>
  </r>
  <r>
    <x v="1"/>
    <x v="2"/>
    <x v="55"/>
    <x v="101"/>
    <x v="0"/>
    <s v="400用户"/>
    <n v="18622525286"/>
    <m/>
    <m/>
    <s v="已预约"/>
    <m/>
  </r>
  <r>
    <x v="1"/>
    <x v="2"/>
    <x v="55"/>
    <x v="102"/>
    <x v="0"/>
    <s v="400用户"/>
    <n v="13821125949"/>
    <m/>
    <m/>
    <s v="已预约"/>
    <m/>
  </r>
  <r>
    <x v="1"/>
    <x v="2"/>
    <x v="55"/>
    <x v="103"/>
    <x v="0"/>
    <s v="400用户"/>
    <n v="18512272050"/>
    <m/>
    <m/>
    <s v="已预约"/>
    <m/>
  </r>
  <r>
    <x v="1"/>
    <x v="2"/>
    <x v="56"/>
    <x v="104"/>
    <x v="3"/>
    <s v="咨询用户"/>
    <n v="13734316147"/>
    <m/>
    <m/>
    <s v="新订单"/>
    <m/>
  </r>
  <r>
    <x v="1"/>
    <x v="2"/>
    <x v="56"/>
    <x v="105"/>
    <x v="0"/>
    <s v="400用户"/>
    <n v="13602176616"/>
    <m/>
    <m/>
    <s v="已预约"/>
    <m/>
  </r>
  <r>
    <x v="1"/>
    <x v="2"/>
    <x v="57"/>
    <x v="106"/>
    <x v="2"/>
    <m/>
    <n v="18920021695"/>
    <m/>
    <m/>
    <s v="新订单"/>
    <m/>
  </r>
  <r>
    <x v="1"/>
    <x v="2"/>
    <x v="57"/>
    <x v="67"/>
    <x v="0"/>
    <s v="400用户"/>
    <n v="18502239056"/>
    <m/>
    <m/>
    <s v="已预约"/>
    <m/>
  </r>
  <r>
    <x v="1"/>
    <x v="3"/>
    <x v="58"/>
    <x v="107"/>
    <x v="0"/>
    <s v="400用户"/>
    <n v="18010372202"/>
    <m/>
    <m/>
    <s v="已预约"/>
    <m/>
  </r>
  <r>
    <x v="1"/>
    <x v="3"/>
    <x v="58"/>
    <x v="108"/>
    <x v="0"/>
    <s v="400用户"/>
    <n v="18649112760"/>
    <m/>
    <m/>
    <s v="已预约"/>
    <m/>
  </r>
  <r>
    <x v="1"/>
    <x v="3"/>
    <x v="58"/>
    <x v="45"/>
    <x v="0"/>
    <s v="400用户"/>
    <n v="2152291997"/>
    <m/>
    <m/>
    <s v="已预约"/>
    <m/>
  </r>
  <r>
    <x v="1"/>
    <x v="3"/>
    <x v="58"/>
    <x v="109"/>
    <x v="0"/>
    <s v="400用户"/>
    <n v="13803036609"/>
    <m/>
    <m/>
    <s v="已预约"/>
    <m/>
  </r>
  <r>
    <x v="1"/>
    <x v="3"/>
    <x v="58"/>
    <x v="103"/>
    <x v="0"/>
    <s v="400用户"/>
    <n v="13132182610"/>
    <m/>
    <m/>
    <s v="已预约"/>
    <m/>
  </r>
  <r>
    <x v="1"/>
    <x v="3"/>
    <x v="58"/>
    <x v="15"/>
    <x v="0"/>
    <s v="400用户"/>
    <n v="2258528732"/>
    <m/>
    <m/>
    <s v="已预约"/>
    <m/>
  </r>
  <r>
    <x v="1"/>
    <x v="3"/>
    <x v="59"/>
    <x v="110"/>
    <x v="0"/>
    <s v="400用户"/>
    <n v="17695546210"/>
    <m/>
    <m/>
    <s v="已预约"/>
    <m/>
  </r>
  <r>
    <x v="1"/>
    <x v="3"/>
    <x v="59"/>
    <x v="111"/>
    <x v="0"/>
    <s v="400用户"/>
    <n v="18602855314"/>
    <m/>
    <m/>
    <s v="已预约"/>
    <m/>
  </r>
  <r>
    <x v="1"/>
    <x v="3"/>
    <x v="60"/>
    <x v="112"/>
    <x v="1"/>
    <s v="400用户"/>
    <n v="13132035061"/>
    <m/>
    <m/>
    <s v="新订单"/>
    <m/>
  </r>
  <r>
    <x v="1"/>
    <x v="3"/>
    <x v="60"/>
    <x v="113"/>
    <x v="0"/>
    <s v="400用户"/>
    <n v="15320093030"/>
    <m/>
    <m/>
    <s v="已预约"/>
    <m/>
  </r>
  <r>
    <x v="1"/>
    <x v="3"/>
    <x v="61"/>
    <x v="114"/>
    <x v="1"/>
    <s v="400用户"/>
    <n v="18102050875"/>
    <m/>
    <m/>
    <s v="新订单"/>
    <m/>
  </r>
  <r>
    <x v="1"/>
    <x v="3"/>
    <x v="61"/>
    <x v="115"/>
    <x v="1"/>
    <s v="400用户"/>
    <n v="13312175270"/>
    <m/>
    <m/>
    <s v="新订单"/>
    <m/>
  </r>
  <r>
    <x v="1"/>
    <x v="3"/>
    <x v="61"/>
    <x v="116"/>
    <x v="0"/>
    <s v="400用户"/>
    <n v="18622982313"/>
    <m/>
    <m/>
    <s v="已预约"/>
    <m/>
  </r>
  <r>
    <x v="1"/>
    <x v="3"/>
    <x v="61"/>
    <x v="37"/>
    <x v="0"/>
    <s v="400用户"/>
    <n v="15922011656"/>
    <m/>
    <m/>
    <s v="已预约"/>
    <m/>
  </r>
  <r>
    <x v="1"/>
    <x v="3"/>
    <x v="62"/>
    <x v="117"/>
    <x v="0"/>
    <s v="400用户"/>
    <n v="13802146877"/>
    <m/>
    <m/>
    <s v="已预约"/>
    <m/>
  </r>
  <r>
    <x v="1"/>
    <x v="3"/>
    <x v="62"/>
    <x v="118"/>
    <x v="1"/>
    <s v="400用户"/>
    <n v="15900225732"/>
    <m/>
    <m/>
    <s v="新订单"/>
    <m/>
  </r>
  <r>
    <x v="1"/>
    <x v="3"/>
    <x v="62"/>
    <x v="4"/>
    <x v="0"/>
    <s v="400用户"/>
    <n v="13021398523"/>
    <m/>
    <m/>
    <s v="已预约"/>
    <m/>
  </r>
  <r>
    <x v="1"/>
    <x v="3"/>
    <x v="62"/>
    <x v="119"/>
    <x v="1"/>
    <s v="400用户"/>
    <n v="13821850929"/>
    <m/>
    <m/>
    <s v="新订单"/>
    <m/>
  </r>
  <r>
    <x v="1"/>
    <x v="3"/>
    <x v="62"/>
    <x v="39"/>
    <x v="0"/>
    <s v="400用户"/>
    <n v="15122784654"/>
    <m/>
    <m/>
    <s v="已预约"/>
    <m/>
  </r>
  <r>
    <x v="1"/>
    <x v="3"/>
    <x v="63"/>
    <x v="120"/>
    <x v="1"/>
    <s v="400用户"/>
    <n v="13642098268"/>
    <m/>
    <m/>
    <s v="新订单"/>
    <m/>
  </r>
  <r>
    <x v="1"/>
    <x v="3"/>
    <x v="63"/>
    <x v="121"/>
    <x v="0"/>
    <s v="400用户"/>
    <n v="13920880586"/>
    <m/>
    <m/>
    <s v="已预约"/>
    <m/>
  </r>
  <r>
    <x v="1"/>
    <x v="3"/>
    <x v="63"/>
    <x v="122"/>
    <x v="0"/>
    <s v="400用户"/>
    <n v="15620758261"/>
    <m/>
    <m/>
    <s v="已预约"/>
    <m/>
  </r>
  <r>
    <x v="1"/>
    <x v="3"/>
    <x v="63"/>
    <x v="123"/>
    <x v="0"/>
    <s v="400用户"/>
    <n v="15122167181"/>
    <m/>
    <m/>
    <s v="已预约"/>
    <m/>
  </r>
  <r>
    <x v="1"/>
    <x v="3"/>
    <x v="63"/>
    <x v="124"/>
    <x v="0"/>
    <s v="400用户"/>
    <n v="18622756004"/>
    <m/>
    <m/>
    <s v="已预约"/>
    <m/>
  </r>
  <r>
    <x v="1"/>
    <x v="3"/>
    <x v="63"/>
    <x v="125"/>
    <x v="1"/>
    <s v="400用户"/>
    <n v="18622511215"/>
    <m/>
    <m/>
    <s v="新订单"/>
    <m/>
  </r>
  <r>
    <x v="1"/>
    <x v="3"/>
    <x v="63"/>
    <x v="5"/>
    <x v="0"/>
    <s v="400用户"/>
    <n v="13920647230"/>
    <m/>
    <m/>
    <s v="已预约"/>
    <m/>
  </r>
  <r>
    <x v="1"/>
    <x v="3"/>
    <x v="63"/>
    <x v="126"/>
    <x v="0"/>
    <s v="400用户"/>
    <n v="13042222677"/>
    <m/>
    <m/>
    <s v="已预约"/>
    <m/>
  </r>
  <r>
    <x v="1"/>
    <x v="3"/>
    <x v="64"/>
    <x v="127"/>
    <x v="2"/>
    <m/>
    <n v="13752400524"/>
    <m/>
    <m/>
    <s v="新订单"/>
    <m/>
  </r>
  <r>
    <x v="1"/>
    <x v="3"/>
    <x v="64"/>
    <x v="128"/>
    <x v="0"/>
    <s v="400用户"/>
    <n v="15222245818"/>
    <m/>
    <m/>
    <s v="已预约"/>
    <m/>
  </r>
  <r>
    <x v="1"/>
    <x v="3"/>
    <x v="64"/>
    <x v="129"/>
    <x v="0"/>
    <s v="400用户"/>
    <n v="18622386757"/>
    <m/>
    <m/>
    <s v="已预约"/>
    <m/>
  </r>
  <r>
    <x v="1"/>
    <x v="3"/>
    <x v="64"/>
    <x v="130"/>
    <x v="0"/>
    <s v="400用户"/>
    <n v="13821125949"/>
    <m/>
    <m/>
    <s v="已预约"/>
    <m/>
  </r>
  <r>
    <x v="1"/>
    <x v="3"/>
    <x v="64"/>
    <x v="131"/>
    <x v="0"/>
    <s v="400用户"/>
    <n v="17301060713"/>
    <m/>
    <m/>
    <s v="已预约"/>
    <m/>
  </r>
  <r>
    <x v="1"/>
    <x v="3"/>
    <x v="64"/>
    <x v="31"/>
    <x v="0"/>
    <s v="400用户"/>
    <n v="13920920025"/>
    <m/>
    <m/>
    <s v="已预约"/>
    <m/>
  </r>
  <r>
    <x v="1"/>
    <x v="3"/>
    <x v="64"/>
    <x v="132"/>
    <x v="3"/>
    <s v="咨询用户"/>
    <n v="15222366702"/>
    <m/>
    <m/>
    <s v="新订单"/>
    <m/>
  </r>
  <r>
    <x v="1"/>
    <x v="3"/>
    <x v="65"/>
    <x v="133"/>
    <x v="1"/>
    <s v="400用户"/>
    <n v="15822418986"/>
    <m/>
    <m/>
    <s v="新订单"/>
    <m/>
  </r>
  <r>
    <x v="1"/>
    <x v="3"/>
    <x v="65"/>
    <x v="134"/>
    <x v="4"/>
    <m/>
    <n v="18500688334"/>
    <m/>
    <s v="张顺庆"/>
    <s v="新订单"/>
    <m/>
  </r>
  <r>
    <x v="1"/>
    <x v="3"/>
    <x v="65"/>
    <x v="135"/>
    <x v="1"/>
    <s v="400用户"/>
    <n v="13622113485"/>
    <m/>
    <m/>
    <s v="新订单"/>
    <m/>
  </r>
  <r>
    <x v="1"/>
    <x v="3"/>
    <x v="65"/>
    <x v="136"/>
    <x v="0"/>
    <s v="400用户"/>
    <n v="13821099917"/>
    <m/>
    <m/>
    <s v="已预约"/>
    <m/>
  </r>
  <r>
    <x v="1"/>
    <x v="3"/>
    <x v="66"/>
    <x v="137"/>
    <x v="3"/>
    <s v="咨询用户"/>
    <n v="15332039821"/>
    <m/>
    <m/>
    <s v="新订单"/>
    <m/>
  </r>
  <r>
    <x v="1"/>
    <x v="3"/>
    <x v="66"/>
    <x v="138"/>
    <x v="0"/>
    <s v="400用户"/>
    <n v="13752686579"/>
    <m/>
    <m/>
    <s v="已预约"/>
    <m/>
  </r>
  <r>
    <x v="1"/>
    <x v="3"/>
    <x v="66"/>
    <x v="139"/>
    <x v="1"/>
    <s v="400用户"/>
    <n v="13820585486"/>
    <m/>
    <m/>
    <s v="新订单"/>
    <m/>
  </r>
  <r>
    <x v="1"/>
    <x v="3"/>
    <x v="66"/>
    <x v="140"/>
    <x v="1"/>
    <s v="400用户"/>
    <n v="13312085880"/>
    <m/>
    <m/>
    <s v="新订单"/>
    <m/>
  </r>
  <r>
    <x v="1"/>
    <x v="3"/>
    <x v="66"/>
    <x v="141"/>
    <x v="0"/>
    <s v="400用户"/>
    <n v="18602222067"/>
    <m/>
    <m/>
    <s v="已预约"/>
    <m/>
  </r>
  <r>
    <x v="1"/>
    <x v="3"/>
    <x v="67"/>
    <x v="142"/>
    <x v="0"/>
    <s v="400用户"/>
    <n v="13207527377"/>
    <m/>
    <m/>
    <s v="已预约"/>
    <m/>
  </r>
  <r>
    <x v="1"/>
    <x v="3"/>
    <x v="67"/>
    <x v="143"/>
    <x v="1"/>
    <s v="400用户"/>
    <n v="18222882423"/>
    <m/>
    <m/>
    <s v="新订单"/>
    <m/>
  </r>
  <r>
    <x v="1"/>
    <x v="3"/>
    <x v="67"/>
    <x v="144"/>
    <x v="0"/>
    <s v="400用户"/>
    <n v="15620720346"/>
    <m/>
    <m/>
    <s v="已预约"/>
    <m/>
  </r>
  <r>
    <x v="1"/>
    <x v="3"/>
    <x v="67"/>
    <x v="28"/>
    <x v="0"/>
    <s v="400用户"/>
    <n v="13072001634"/>
    <m/>
    <m/>
    <s v="已预约"/>
    <m/>
  </r>
  <r>
    <x v="1"/>
    <x v="3"/>
    <x v="67"/>
    <x v="123"/>
    <x v="0"/>
    <s v="400用户"/>
    <n v="13622100321"/>
    <m/>
    <m/>
    <s v="已预约"/>
    <m/>
  </r>
  <r>
    <x v="1"/>
    <x v="3"/>
    <x v="67"/>
    <x v="145"/>
    <x v="2"/>
    <m/>
    <n v="18622301579"/>
    <m/>
    <m/>
    <s v="新订单"/>
    <m/>
  </r>
  <r>
    <x v="1"/>
    <x v="3"/>
    <x v="67"/>
    <x v="146"/>
    <x v="0"/>
    <s v="400用户"/>
    <n v="13512432411"/>
    <m/>
    <m/>
    <s v="已预约"/>
    <m/>
  </r>
  <r>
    <x v="1"/>
    <x v="3"/>
    <x v="68"/>
    <x v="147"/>
    <x v="0"/>
    <s v="400用户"/>
    <n v="18920191831"/>
    <m/>
    <m/>
    <s v="已预约"/>
    <m/>
  </r>
  <r>
    <x v="1"/>
    <x v="3"/>
    <x v="68"/>
    <x v="148"/>
    <x v="0"/>
    <s v="400用户"/>
    <n v="15114144346"/>
    <m/>
    <m/>
    <s v="已预约"/>
    <m/>
  </r>
  <r>
    <x v="1"/>
    <x v="3"/>
    <x v="68"/>
    <x v="149"/>
    <x v="1"/>
    <s v="400用户"/>
    <n v="17573208003"/>
    <m/>
    <m/>
    <s v="新订单"/>
    <m/>
  </r>
  <r>
    <x v="1"/>
    <x v="3"/>
    <x v="68"/>
    <x v="150"/>
    <x v="0"/>
    <s v="400用户"/>
    <n v="15620111131"/>
    <m/>
    <m/>
    <s v="已预约"/>
    <m/>
  </r>
  <r>
    <x v="1"/>
    <x v="3"/>
    <x v="68"/>
    <x v="151"/>
    <x v="0"/>
    <s v="400用户"/>
    <n v="13820625386"/>
    <m/>
    <m/>
    <s v="已预约"/>
    <m/>
  </r>
  <r>
    <x v="1"/>
    <x v="3"/>
    <x v="69"/>
    <x v="152"/>
    <x v="0"/>
    <s v="400用户"/>
    <n v="2223193023"/>
    <m/>
    <m/>
    <s v="已预约"/>
    <m/>
  </r>
  <r>
    <x v="1"/>
    <x v="3"/>
    <x v="69"/>
    <x v="153"/>
    <x v="0"/>
    <s v="400用户"/>
    <n v="15022388048"/>
    <m/>
    <m/>
    <s v="已预约"/>
    <m/>
  </r>
  <r>
    <x v="1"/>
    <x v="3"/>
    <x v="69"/>
    <x v="154"/>
    <x v="1"/>
    <s v="400用户"/>
    <n v="13752672329"/>
    <m/>
    <m/>
    <s v="新订单"/>
    <m/>
  </r>
  <r>
    <x v="1"/>
    <x v="3"/>
    <x v="69"/>
    <x v="155"/>
    <x v="0"/>
    <s v="400用户"/>
    <n v="15522270168"/>
    <m/>
    <m/>
    <s v="已预约"/>
    <m/>
  </r>
  <r>
    <x v="1"/>
    <x v="3"/>
    <x v="69"/>
    <x v="156"/>
    <x v="1"/>
    <s v="400用户"/>
    <n v="2259668062"/>
    <m/>
    <m/>
    <s v="新订单"/>
    <m/>
  </r>
  <r>
    <x v="1"/>
    <x v="3"/>
    <x v="70"/>
    <x v="157"/>
    <x v="1"/>
    <s v="400用户"/>
    <n v="18002059086"/>
    <m/>
    <m/>
    <s v="新订单"/>
    <m/>
  </r>
  <r>
    <x v="1"/>
    <x v="3"/>
    <x v="70"/>
    <x v="87"/>
    <x v="0"/>
    <s v="400用户"/>
    <n v="18102010896"/>
    <m/>
    <m/>
    <s v="已预约"/>
    <m/>
  </r>
  <r>
    <x v="1"/>
    <x v="3"/>
    <x v="70"/>
    <x v="158"/>
    <x v="0"/>
    <s v="400用户"/>
    <n v="13672176117"/>
    <m/>
    <m/>
    <s v="已预约"/>
    <m/>
  </r>
  <r>
    <x v="1"/>
    <x v="3"/>
    <x v="70"/>
    <x v="54"/>
    <x v="0"/>
    <s v="400用户"/>
    <n v="57157897252"/>
    <m/>
    <m/>
    <s v="已预约"/>
    <m/>
  </r>
  <r>
    <x v="1"/>
    <x v="3"/>
    <x v="71"/>
    <x v="159"/>
    <x v="0"/>
    <s v="400用户"/>
    <n v="18920236185"/>
    <m/>
    <m/>
    <s v="已预约"/>
    <m/>
  </r>
  <r>
    <x v="1"/>
    <x v="3"/>
    <x v="71"/>
    <x v="160"/>
    <x v="0"/>
    <s v="400用户"/>
    <n v="18512256639"/>
    <m/>
    <m/>
    <s v="已预约"/>
    <m/>
  </r>
  <r>
    <x v="1"/>
    <x v="3"/>
    <x v="71"/>
    <x v="161"/>
    <x v="3"/>
    <s v="咨询用户"/>
    <n v="13652068681"/>
    <m/>
    <m/>
    <s v="新订单"/>
    <m/>
  </r>
  <r>
    <x v="1"/>
    <x v="3"/>
    <x v="72"/>
    <x v="162"/>
    <x v="0"/>
    <s v="400用户"/>
    <n v="18522639759"/>
    <m/>
    <m/>
    <s v="已预约"/>
    <m/>
  </r>
  <r>
    <x v="1"/>
    <x v="3"/>
    <x v="73"/>
    <x v="163"/>
    <x v="0"/>
    <s v="400用户"/>
    <n v="18322446410"/>
    <m/>
    <m/>
    <s v="已预约"/>
    <m/>
  </r>
  <r>
    <x v="1"/>
    <x v="3"/>
    <x v="73"/>
    <x v="164"/>
    <x v="1"/>
    <s v="400用户"/>
    <n v="17793840102"/>
    <m/>
    <m/>
    <s v="新订单"/>
    <m/>
  </r>
  <r>
    <x v="1"/>
    <x v="3"/>
    <x v="73"/>
    <x v="165"/>
    <x v="0"/>
    <s v="400用户"/>
    <n v="18547792258"/>
    <m/>
    <m/>
    <s v="无意向"/>
    <m/>
  </r>
  <r>
    <x v="1"/>
    <x v="3"/>
    <x v="74"/>
    <x v="166"/>
    <x v="1"/>
    <s v="400用户"/>
    <n v="18622565366"/>
    <m/>
    <m/>
    <s v="新订单"/>
    <m/>
  </r>
  <r>
    <x v="1"/>
    <x v="3"/>
    <x v="75"/>
    <x v="167"/>
    <x v="2"/>
    <m/>
    <n v="18002191909"/>
    <m/>
    <m/>
    <s v="新订单"/>
    <m/>
  </r>
  <r>
    <x v="1"/>
    <x v="3"/>
    <x v="75"/>
    <x v="75"/>
    <x v="0"/>
    <s v="400用户"/>
    <n v="13820440427"/>
    <m/>
    <m/>
    <s v="已预约"/>
    <m/>
  </r>
  <r>
    <x v="1"/>
    <x v="3"/>
    <x v="75"/>
    <x v="168"/>
    <x v="0"/>
    <s v="400用户"/>
    <n v="18322573307"/>
    <m/>
    <m/>
    <s v="已预约"/>
    <m/>
  </r>
  <r>
    <x v="1"/>
    <x v="3"/>
    <x v="76"/>
    <x v="169"/>
    <x v="1"/>
    <s v="400用户"/>
    <n v="15002293639"/>
    <m/>
    <m/>
    <s v="新订单"/>
    <m/>
  </r>
  <r>
    <x v="1"/>
    <x v="3"/>
    <x v="76"/>
    <x v="11"/>
    <x v="0"/>
    <s v="400用户"/>
    <n v="17695700630"/>
    <m/>
    <m/>
    <s v="已预约"/>
    <m/>
  </r>
  <r>
    <x v="1"/>
    <x v="3"/>
    <x v="76"/>
    <x v="46"/>
    <x v="0"/>
    <s v="400用户"/>
    <n v="13820404244"/>
    <m/>
    <m/>
    <s v="已预约"/>
    <m/>
  </r>
  <r>
    <x v="1"/>
    <x v="3"/>
    <x v="76"/>
    <x v="26"/>
    <x v="0"/>
    <s v="400用户"/>
    <n v="13116082985"/>
    <m/>
    <m/>
    <s v="已预约"/>
    <m/>
  </r>
  <r>
    <x v="1"/>
    <x v="3"/>
    <x v="76"/>
    <x v="170"/>
    <x v="0"/>
    <s v="400用户"/>
    <n v="15122805511"/>
    <m/>
    <m/>
    <s v="已预约"/>
    <m/>
  </r>
  <r>
    <x v="1"/>
    <x v="3"/>
    <x v="77"/>
    <x v="171"/>
    <x v="0"/>
    <s v="400用户"/>
    <n v="18133589572"/>
    <m/>
    <m/>
    <s v="已预约"/>
    <m/>
  </r>
  <r>
    <x v="1"/>
    <x v="3"/>
    <x v="78"/>
    <x v="172"/>
    <x v="0"/>
    <s v="400用户"/>
    <n v="13034306828"/>
    <m/>
    <m/>
    <s v="已预约"/>
    <m/>
  </r>
  <r>
    <x v="1"/>
    <x v="3"/>
    <x v="78"/>
    <x v="173"/>
    <x v="2"/>
    <m/>
    <n v="15022383655"/>
    <m/>
    <m/>
    <s v="新订单"/>
    <m/>
  </r>
  <r>
    <x v="1"/>
    <x v="3"/>
    <x v="78"/>
    <x v="174"/>
    <x v="1"/>
    <s v="400用户"/>
    <n v="15760717703"/>
    <m/>
    <m/>
    <s v="新订单"/>
    <m/>
  </r>
  <r>
    <x v="1"/>
    <x v="3"/>
    <x v="79"/>
    <x v="119"/>
    <x v="0"/>
    <s v="400用户"/>
    <n v="13820956271"/>
    <m/>
    <m/>
    <s v="已预约"/>
    <m/>
  </r>
  <r>
    <x v="1"/>
    <x v="3"/>
    <x v="79"/>
    <x v="175"/>
    <x v="0"/>
    <s v="400用户"/>
    <n v="13091309366"/>
    <m/>
    <m/>
    <s v="已预约"/>
    <m/>
  </r>
  <r>
    <x v="1"/>
    <x v="3"/>
    <x v="79"/>
    <x v="173"/>
    <x v="0"/>
    <s v="400用户"/>
    <n v="17320025562"/>
    <m/>
    <m/>
    <s v="已预约"/>
    <m/>
  </r>
  <r>
    <x v="1"/>
    <x v="3"/>
    <x v="80"/>
    <x v="176"/>
    <x v="0"/>
    <s v="400用户"/>
    <n v="17602260239"/>
    <m/>
    <m/>
    <s v="已预约"/>
    <m/>
  </r>
  <r>
    <x v="1"/>
    <x v="3"/>
    <x v="81"/>
    <x v="177"/>
    <x v="0"/>
    <s v="400用户"/>
    <n v="13821363738"/>
    <m/>
    <m/>
    <s v="已预约"/>
    <m/>
  </r>
  <r>
    <x v="1"/>
    <x v="3"/>
    <x v="81"/>
    <x v="178"/>
    <x v="3"/>
    <s v="咨询用户"/>
    <n v="18167765226"/>
    <m/>
    <m/>
    <s v="新订单"/>
    <m/>
  </r>
  <r>
    <x v="1"/>
    <x v="3"/>
    <x v="82"/>
    <x v="179"/>
    <x v="3"/>
    <s v="咨询用户"/>
    <n v="13294313909"/>
    <m/>
    <m/>
    <s v="新订单"/>
    <m/>
  </r>
  <r>
    <x v="1"/>
    <x v="3"/>
    <x v="82"/>
    <x v="180"/>
    <x v="0"/>
    <s v="400用户"/>
    <n v="18222054998"/>
    <m/>
    <m/>
    <s v="已预约"/>
    <m/>
  </r>
  <r>
    <x v="1"/>
    <x v="3"/>
    <x v="83"/>
    <x v="181"/>
    <x v="1"/>
    <s v="400用户"/>
    <n v="57157898682"/>
    <m/>
    <m/>
    <s v="新订单"/>
    <s v="外地顾客 拒接"/>
  </r>
  <r>
    <x v="1"/>
    <x v="3"/>
    <x v="83"/>
    <x v="182"/>
    <x v="1"/>
    <s v="400用户"/>
    <n v="13672093339"/>
    <m/>
    <m/>
    <s v="新订单"/>
    <s v="已经预约"/>
  </r>
  <r>
    <x v="1"/>
    <x v="3"/>
    <x v="83"/>
    <x v="183"/>
    <x v="0"/>
    <s v="400用户"/>
    <n v="13821736333"/>
    <m/>
    <m/>
    <s v="已预约"/>
    <m/>
  </r>
  <r>
    <x v="1"/>
    <x v="3"/>
    <x v="83"/>
    <x v="184"/>
    <x v="0"/>
    <s v="400用户"/>
    <n v="13516199870"/>
    <m/>
    <m/>
    <s v="已预约"/>
    <m/>
  </r>
  <r>
    <x v="1"/>
    <x v="3"/>
    <x v="84"/>
    <x v="59"/>
    <x v="0"/>
    <s v="400用户"/>
    <n v="15122124285"/>
    <m/>
    <m/>
    <s v="已预约"/>
    <m/>
  </r>
  <r>
    <x v="1"/>
    <x v="3"/>
    <x v="84"/>
    <x v="108"/>
    <x v="3"/>
    <s v="咨询用户"/>
    <n v="13502162176"/>
    <m/>
    <m/>
    <s v="新订单"/>
    <s v="已来院"/>
  </r>
  <r>
    <x v="1"/>
    <x v="3"/>
    <x v="85"/>
    <x v="129"/>
    <x v="0"/>
    <s v="400用户"/>
    <n v="18202561233"/>
    <m/>
    <m/>
    <s v="已预约"/>
    <m/>
  </r>
  <r>
    <x v="1"/>
    <x v="4"/>
    <x v="86"/>
    <x v="185"/>
    <x v="0"/>
    <s v="400用户"/>
    <n v="13001391319"/>
    <m/>
    <m/>
    <s v="已预约"/>
    <m/>
  </r>
  <r>
    <x v="1"/>
    <x v="4"/>
    <x v="87"/>
    <x v="186"/>
    <x v="1"/>
    <s v="400用户"/>
    <n v="18512296019"/>
    <m/>
    <m/>
    <s v="待跟进"/>
    <s v="想预约洁牙 加微信跟进"/>
  </r>
  <r>
    <x v="1"/>
    <x v="4"/>
    <x v="87"/>
    <x v="187"/>
    <x v="0"/>
    <s v="400用户"/>
    <n v="18522582489"/>
    <m/>
    <m/>
    <s v="已预约"/>
    <m/>
  </r>
  <r>
    <x v="1"/>
    <x v="4"/>
    <x v="87"/>
    <x v="188"/>
    <x v="0"/>
    <s v="400用户"/>
    <n v="15002293639"/>
    <m/>
    <m/>
    <s v="已预约"/>
    <m/>
  </r>
  <r>
    <x v="1"/>
    <x v="4"/>
    <x v="88"/>
    <x v="189"/>
    <x v="0"/>
    <s v="400用户"/>
    <n v="15722077431"/>
    <m/>
    <m/>
    <s v="已预约"/>
    <m/>
  </r>
  <r>
    <x v="1"/>
    <x v="4"/>
    <x v="88"/>
    <x v="190"/>
    <x v="1"/>
    <s v="400用户"/>
    <n v="18920702079"/>
    <m/>
    <m/>
    <s v="新订单"/>
    <s v="已经预约 今天来院"/>
  </r>
  <r>
    <x v="1"/>
    <x v="4"/>
    <x v="89"/>
    <x v="191"/>
    <x v="1"/>
    <s v="400用户"/>
    <n v="15722245155"/>
    <m/>
    <m/>
    <s v="待跟进"/>
    <s v="无人接听"/>
  </r>
  <r>
    <x v="1"/>
    <x v="4"/>
    <x v="89"/>
    <x v="192"/>
    <x v="1"/>
    <s v="400用户"/>
    <n v="15122261332"/>
    <m/>
    <m/>
    <s v="新订单"/>
    <m/>
  </r>
  <r>
    <x v="1"/>
    <x v="4"/>
    <x v="89"/>
    <x v="96"/>
    <x v="0"/>
    <s v="400用户"/>
    <n v="13641346335"/>
    <m/>
    <m/>
    <s v="已预约"/>
    <m/>
  </r>
  <r>
    <x v="1"/>
    <x v="4"/>
    <x v="89"/>
    <x v="193"/>
    <x v="0"/>
    <s v="400用户"/>
    <n v="13902129890"/>
    <m/>
    <m/>
    <s v="已预约"/>
    <m/>
  </r>
  <r>
    <x v="1"/>
    <x v="4"/>
    <x v="89"/>
    <x v="136"/>
    <x v="0"/>
    <s v="400用户"/>
    <n v="2288908890"/>
    <m/>
    <m/>
    <s v="已预约"/>
    <m/>
  </r>
  <r>
    <x v="1"/>
    <x v="4"/>
    <x v="90"/>
    <x v="194"/>
    <x v="0"/>
    <s v="400用户"/>
    <n v="15620687509"/>
    <m/>
    <m/>
    <s v="待跟进"/>
    <s v="拒接"/>
  </r>
  <r>
    <x v="1"/>
    <x v="4"/>
    <x v="91"/>
    <x v="195"/>
    <x v="0"/>
    <s v="400用户"/>
    <n v="13752646495"/>
    <m/>
    <m/>
    <s v="已预约"/>
    <m/>
  </r>
  <r>
    <x v="1"/>
    <x v="4"/>
    <x v="91"/>
    <x v="196"/>
    <x v="3"/>
    <s v="咨询用户"/>
    <n v="15944317665"/>
    <m/>
    <m/>
    <s v="新订单"/>
    <m/>
  </r>
  <r>
    <x v="1"/>
    <x v="4"/>
    <x v="91"/>
    <x v="33"/>
    <x v="0"/>
    <s v="400用户"/>
    <n v="18202594806"/>
    <m/>
    <m/>
    <s v="已预约"/>
    <m/>
  </r>
  <r>
    <x v="1"/>
    <x v="4"/>
    <x v="92"/>
    <x v="197"/>
    <x v="0"/>
    <s v="400用户"/>
    <n v="13212290777"/>
    <m/>
    <m/>
    <s v="已预约"/>
    <m/>
  </r>
  <r>
    <x v="1"/>
    <x v="4"/>
    <x v="92"/>
    <x v="198"/>
    <x v="0"/>
    <s v="400用户"/>
    <n v="15670709085"/>
    <m/>
    <m/>
    <s v="已预约"/>
    <m/>
  </r>
  <r>
    <x v="1"/>
    <x v="4"/>
    <x v="93"/>
    <x v="199"/>
    <x v="0"/>
    <s v="400用户"/>
    <n v="18151549214"/>
    <m/>
    <m/>
    <s v="待跟进"/>
    <m/>
  </r>
  <r>
    <x v="1"/>
    <x v="4"/>
    <x v="93"/>
    <x v="109"/>
    <x v="0"/>
    <s v="400用户"/>
    <n v="13622025501"/>
    <m/>
    <m/>
    <s v="新订单"/>
    <s v="团购小气泡"/>
  </r>
  <r>
    <x v="1"/>
    <x v="4"/>
    <x v="93"/>
    <x v="83"/>
    <x v="0"/>
    <s v="400用户"/>
    <n v="17301060713"/>
    <m/>
    <m/>
    <s v="已预约"/>
    <m/>
  </r>
  <r>
    <x v="1"/>
    <x v="4"/>
    <x v="93"/>
    <x v="200"/>
    <x v="3"/>
    <s v="咨询用户"/>
    <n v="15822896970"/>
    <m/>
    <m/>
    <s v="新订单"/>
    <m/>
  </r>
  <r>
    <x v="1"/>
    <x v="4"/>
    <x v="93"/>
    <x v="201"/>
    <x v="1"/>
    <s v="400用户"/>
    <n v="15602052850"/>
    <m/>
    <m/>
    <s v="新订单"/>
    <m/>
  </r>
  <r>
    <x v="1"/>
    <x v="4"/>
    <x v="94"/>
    <x v="23"/>
    <x v="0"/>
    <s v="400用户"/>
    <n v="13622153575"/>
    <m/>
    <m/>
    <s v="待跟进"/>
    <s v="咨询线雕，只问价格"/>
  </r>
  <r>
    <x v="1"/>
    <x v="4"/>
    <x v="95"/>
    <x v="202"/>
    <x v="2"/>
    <s v="赵女士"/>
    <n v="13174878881"/>
    <m/>
    <m/>
    <s v="新订单"/>
    <s v="咨询线雕，在美莱做过很多抗衰项目"/>
  </r>
  <r>
    <x v="1"/>
    <x v="4"/>
    <x v="95"/>
    <x v="203"/>
    <x v="1"/>
    <s v="400用户"/>
    <n v="17611099127"/>
    <m/>
    <m/>
    <s v="新订单"/>
    <m/>
  </r>
  <r>
    <x v="1"/>
    <x v="4"/>
    <x v="96"/>
    <x v="204"/>
    <x v="0"/>
    <s v="400用户"/>
    <n v="13207525735"/>
    <m/>
    <m/>
    <s v="已预约"/>
    <m/>
  </r>
  <r>
    <x v="1"/>
    <x v="4"/>
    <x v="96"/>
    <x v="205"/>
    <x v="0"/>
    <s v="400用户"/>
    <n v="13612039954"/>
    <m/>
    <m/>
    <s v="已预约"/>
    <m/>
  </r>
  <r>
    <x v="1"/>
    <x v="4"/>
    <x v="96"/>
    <x v="23"/>
    <x v="0"/>
    <s v="400用户"/>
    <n v="13920531111"/>
    <m/>
    <m/>
    <s v="已预约"/>
    <m/>
  </r>
  <r>
    <x v="1"/>
    <x v="4"/>
    <x v="96"/>
    <x v="206"/>
    <x v="0"/>
    <s v="400用户"/>
    <n v="13752057418"/>
    <m/>
    <m/>
    <s v="已预约"/>
    <m/>
  </r>
  <r>
    <x v="1"/>
    <x v="4"/>
    <x v="96"/>
    <x v="207"/>
    <x v="0"/>
    <s v="400用户"/>
    <n v="13612069435"/>
    <m/>
    <m/>
    <s v="已预约"/>
    <m/>
  </r>
  <r>
    <x v="1"/>
    <x v="4"/>
    <x v="97"/>
    <x v="12"/>
    <x v="0"/>
    <s v="400用户"/>
    <n v="13752459937"/>
    <m/>
    <m/>
    <s v="已预约"/>
    <m/>
  </r>
  <r>
    <x v="1"/>
    <x v="4"/>
    <x v="97"/>
    <x v="208"/>
    <x v="0"/>
    <s v="400用户"/>
    <n v="15522013981"/>
    <m/>
    <m/>
    <s v="已预约"/>
    <m/>
  </r>
  <r>
    <x v="1"/>
    <x v="4"/>
    <x v="98"/>
    <x v="13"/>
    <x v="0"/>
    <s v="400用户"/>
    <n v="18502277488"/>
    <m/>
    <m/>
    <s v="已预约"/>
    <m/>
  </r>
  <r>
    <x v="1"/>
    <x v="4"/>
    <x v="98"/>
    <x v="31"/>
    <x v="0"/>
    <s v="400用户"/>
    <n v="13682119394"/>
    <m/>
    <m/>
    <s v="已预约"/>
    <m/>
  </r>
  <r>
    <x v="1"/>
    <x v="4"/>
    <x v="99"/>
    <x v="209"/>
    <x v="0"/>
    <s v="400用户"/>
    <n v="13820187087"/>
    <m/>
    <m/>
    <s v="已预约"/>
    <m/>
  </r>
  <r>
    <x v="1"/>
    <x v="4"/>
    <x v="100"/>
    <x v="210"/>
    <x v="1"/>
    <s v="400用户"/>
    <n v="15822113049"/>
    <m/>
    <m/>
    <s v="新订单"/>
    <m/>
  </r>
  <r>
    <x v="1"/>
    <x v="4"/>
    <x v="100"/>
    <x v="211"/>
    <x v="1"/>
    <s v="400用户"/>
    <n v="13920669765"/>
    <m/>
    <m/>
    <s v="新订单"/>
    <m/>
  </r>
  <r>
    <x v="1"/>
    <x v="4"/>
    <x v="101"/>
    <x v="212"/>
    <x v="0"/>
    <s v="400用户"/>
    <n v="18102010896"/>
    <m/>
    <m/>
    <s v="已预约"/>
    <m/>
  </r>
  <r>
    <x v="1"/>
    <x v="4"/>
    <x v="101"/>
    <x v="213"/>
    <x v="0"/>
    <s v="400用户"/>
    <n v="18526043322"/>
    <m/>
    <m/>
    <s v="已预约"/>
    <m/>
  </r>
  <r>
    <x v="1"/>
    <x v="4"/>
    <x v="101"/>
    <x v="214"/>
    <x v="0"/>
    <s v="400用户"/>
    <n v="17602641718"/>
    <m/>
    <m/>
    <s v="已预约"/>
    <m/>
  </r>
  <r>
    <x v="1"/>
    <x v="4"/>
    <x v="102"/>
    <x v="215"/>
    <x v="2"/>
    <m/>
    <n v="18061832212"/>
    <m/>
    <m/>
    <s v="新订单"/>
    <m/>
  </r>
  <r>
    <x v="1"/>
    <x v="4"/>
    <x v="102"/>
    <x v="216"/>
    <x v="0"/>
    <s v="400用户"/>
    <n v="2152291997"/>
    <m/>
    <m/>
    <s v="已预约"/>
    <m/>
  </r>
  <r>
    <x v="1"/>
    <x v="4"/>
    <x v="102"/>
    <x v="122"/>
    <x v="0"/>
    <s v="400用户"/>
    <n v="13803015881"/>
    <m/>
    <m/>
    <s v="已预约"/>
    <m/>
  </r>
  <r>
    <x v="1"/>
    <x v="4"/>
    <x v="102"/>
    <x v="212"/>
    <x v="0"/>
    <s v="400用户"/>
    <n v="13612092325"/>
    <m/>
    <m/>
    <s v="已预约"/>
    <m/>
  </r>
  <r>
    <x v="1"/>
    <x v="4"/>
    <x v="103"/>
    <x v="52"/>
    <x v="0"/>
    <s v="400用户"/>
    <n v="18699301712"/>
    <m/>
    <m/>
    <s v="已预约"/>
    <m/>
  </r>
  <r>
    <x v="1"/>
    <x v="4"/>
    <x v="103"/>
    <x v="217"/>
    <x v="0"/>
    <s v="400用户"/>
    <n v="13821133840"/>
    <m/>
    <m/>
    <s v="已预约"/>
    <m/>
  </r>
  <r>
    <x v="1"/>
    <x v="4"/>
    <x v="104"/>
    <x v="218"/>
    <x v="0"/>
    <s v="400用户"/>
    <n v="15222749353"/>
    <m/>
    <m/>
    <s v="已预约"/>
    <m/>
  </r>
  <r>
    <x v="1"/>
    <x v="4"/>
    <x v="105"/>
    <x v="219"/>
    <x v="2"/>
    <m/>
    <n v="15936066673"/>
    <m/>
    <m/>
    <s v="新订单"/>
    <m/>
  </r>
  <r>
    <x v="1"/>
    <x v="4"/>
    <x v="106"/>
    <x v="220"/>
    <x v="2"/>
    <m/>
    <n v="13821800721"/>
    <m/>
    <m/>
    <s v="新订单"/>
    <m/>
  </r>
  <r>
    <x v="1"/>
    <x v="4"/>
    <x v="107"/>
    <x v="221"/>
    <x v="1"/>
    <s v="400用户"/>
    <n v="15321805790"/>
    <m/>
    <m/>
    <s v="新订单"/>
    <m/>
  </r>
  <r>
    <x v="1"/>
    <x v="4"/>
    <x v="108"/>
    <x v="129"/>
    <x v="1"/>
    <s v="400用户"/>
    <n v="13820711810"/>
    <m/>
    <m/>
    <s v="新订单"/>
    <m/>
  </r>
  <r>
    <x v="1"/>
    <x v="4"/>
    <x v="108"/>
    <x v="222"/>
    <x v="3"/>
    <s v="咨询用户"/>
    <n v="18322012589"/>
    <m/>
    <m/>
    <s v="新订单"/>
    <m/>
  </r>
  <r>
    <x v="1"/>
    <x v="4"/>
    <x v="108"/>
    <x v="223"/>
    <x v="1"/>
    <s v="400用户"/>
    <n v="18822754483"/>
    <m/>
    <m/>
    <s v="新订单"/>
    <m/>
  </r>
  <r>
    <x v="1"/>
    <x v="4"/>
    <x v="109"/>
    <x v="44"/>
    <x v="1"/>
    <s v="400用户"/>
    <n v="13672058914"/>
    <m/>
    <m/>
    <s v="新订单"/>
    <m/>
  </r>
  <r>
    <x v="1"/>
    <x v="4"/>
    <x v="110"/>
    <x v="224"/>
    <x v="1"/>
    <s v="400用户"/>
    <n v="13911767563"/>
    <m/>
    <m/>
    <s v="新订单"/>
    <m/>
  </r>
  <r>
    <x v="1"/>
    <x v="4"/>
    <x v="110"/>
    <x v="225"/>
    <x v="1"/>
    <s v="400用户"/>
    <n v="18526465170"/>
    <m/>
    <m/>
    <s v="新订单"/>
    <m/>
  </r>
  <r>
    <x v="1"/>
    <x v="4"/>
    <x v="110"/>
    <x v="226"/>
    <x v="1"/>
    <s v="400用户"/>
    <n v="13102065115"/>
    <m/>
    <m/>
    <s v="新订单"/>
    <m/>
  </r>
  <r>
    <x v="1"/>
    <x v="4"/>
    <x v="111"/>
    <x v="227"/>
    <x v="1"/>
    <s v="400用户"/>
    <n v="13102198283"/>
    <m/>
    <m/>
    <s v="新订单"/>
    <m/>
  </r>
  <r>
    <x v="1"/>
    <x v="5"/>
    <x v="112"/>
    <x v="142"/>
    <x v="3"/>
    <s v="咨询用户"/>
    <n v="18931982861"/>
    <m/>
    <m/>
    <s v="新订单"/>
    <m/>
  </r>
  <r>
    <x v="1"/>
    <x v="5"/>
    <x v="112"/>
    <x v="228"/>
    <x v="1"/>
    <s v="400用户"/>
    <n v="13820532862"/>
    <m/>
    <m/>
    <s v="新订单"/>
    <m/>
  </r>
  <r>
    <x v="1"/>
    <x v="5"/>
    <x v="112"/>
    <x v="109"/>
    <x v="1"/>
    <s v="400用户"/>
    <n v="13752057418"/>
    <m/>
    <m/>
    <s v="新订单"/>
    <m/>
  </r>
  <r>
    <x v="1"/>
    <x v="5"/>
    <x v="112"/>
    <x v="229"/>
    <x v="1"/>
    <s v="400用户"/>
    <n v="13820819783"/>
    <m/>
    <m/>
    <s v="新订单"/>
    <m/>
  </r>
  <r>
    <x v="1"/>
    <x v="5"/>
    <x v="113"/>
    <x v="168"/>
    <x v="0"/>
    <s v="400用户"/>
    <n v="15201300109"/>
    <m/>
    <m/>
    <s v="已预约"/>
    <m/>
  </r>
  <r>
    <x v="1"/>
    <x v="5"/>
    <x v="114"/>
    <x v="230"/>
    <x v="0"/>
    <s v="400用户"/>
    <n v="13602070609"/>
    <m/>
    <m/>
    <s v="已预约"/>
    <m/>
  </r>
  <r>
    <x v="1"/>
    <x v="5"/>
    <x v="114"/>
    <x v="51"/>
    <x v="0"/>
    <s v="400用户"/>
    <n v="15222749353"/>
    <m/>
    <m/>
    <s v="待跟进"/>
    <s v="梁女士已预约唇部脱毛7日上午十点"/>
  </r>
  <r>
    <x v="1"/>
    <x v="5"/>
    <x v="114"/>
    <x v="17"/>
    <x v="0"/>
    <s v="400用户"/>
    <n v="15510929469"/>
    <m/>
    <m/>
    <s v="待跟进"/>
    <s v="邸女士已预约唇部脱毛"/>
  </r>
  <r>
    <x v="1"/>
    <x v="5"/>
    <x v="114"/>
    <x v="231"/>
    <x v="0"/>
    <s v="400用户"/>
    <n v="18010261963"/>
    <m/>
    <m/>
    <s v="待跟进"/>
    <s v="刘女士 唇部脱毛已预约"/>
  </r>
  <r>
    <x v="1"/>
    <x v="5"/>
    <x v="114"/>
    <x v="232"/>
    <x v="2"/>
    <s v="张宇"/>
    <n v="13602160105"/>
    <m/>
    <m/>
    <s v="待跟进"/>
    <s v="想填充太阳穴"/>
  </r>
  <r>
    <x v="1"/>
    <x v="5"/>
    <x v="115"/>
    <x v="233"/>
    <x v="2"/>
    <m/>
    <n v="18526072788"/>
    <m/>
    <m/>
    <s v="新订单"/>
    <m/>
  </r>
  <r>
    <x v="1"/>
    <x v="5"/>
    <x v="116"/>
    <x v="234"/>
    <x v="0"/>
    <s v="400用户"/>
    <n v="13102156198"/>
    <m/>
    <m/>
    <s v="新订单"/>
    <s v="顾女士，预约5.9日下午16:00到店咨询衡力肉毒素除皱"/>
  </r>
  <r>
    <x v="1"/>
    <x v="5"/>
    <x v="116"/>
    <x v="194"/>
    <x v="0"/>
    <s v="400用户"/>
    <n v="13116082985"/>
    <m/>
    <m/>
    <s v="已预约"/>
    <m/>
  </r>
  <r>
    <x v="1"/>
    <x v="5"/>
    <x v="117"/>
    <x v="235"/>
    <x v="2"/>
    <m/>
    <n v="13920790818"/>
    <m/>
    <m/>
    <s v="新订单"/>
    <m/>
  </r>
  <r>
    <x v="1"/>
    <x v="5"/>
    <x v="117"/>
    <x v="11"/>
    <x v="0"/>
    <s v="400用户"/>
    <n v="17694892786"/>
    <m/>
    <m/>
    <s v="待跟进"/>
    <s v="之前填充过法令纹，已吸收，现在咨询苹果肌和法令纹的填充，她朋友想咨询瘦脸，到院时间跟朋友沟通再定"/>
  </r>
  <r>
    <x v="1"/>
    <x v="5"/>
    <x v="117"/>
    <x v="236"/>
    <x v="0"/>
    <s v="400用户"/>
    <n v="15620905328"/>
    <m/>
    <m/>
    <s v="已预约"/>
    <m/>
  </r>
  <r>
    <x v="1"/>
    <x v="5"/>
    <x v="117"/>
    <x v="156"/>
    <x v="2"/>
    <s v="吴女士"/>
    <n v="13821195614"/>
    <m/>
    <m/>
    <s v="待跟进"/>
    <s v="明天17:30和她的朋友王女士来脱唇毛，两个人都在大众点评上团购了"/>
  </r>
  <r>
    <x v="1"/>
    <x v="5"/>
    <x v="117"/>
    <x v="237"/>
    <x v="0"/>
    <s v="400用户"/>
    <n v="15822959361"/>
    <m/>
    <m/>
    <s v="已预约"/>
    <m/>
  </r>
  <r>
    <x v="1"/>
    <x v="5"/>
    <x v="118"/>
    <x v="238"/>
    <x v="3"/>
    <s v="咨询用户"/>
    <n v="17703865671"/>
    <m/>
    <m/>
    <s v="新订单"/>
    <m/>
  </r>
  <r>
    <x v="1"/>
    <x v="5"/>
    <x v="118"/>
    <x v="239"/>
    <x v="1"/>
    <s v="400用户"/>
    <n v="13821715558"/>
    <m/>
    <m/>
    <s v="待跟进"/>
    <s v="顾客咨询瘦腿针，但是不确定自己是不是肌肉腿，想直接到院面诊，不确定自己的时间没办法预约"/>
  </r>
  <r>
    <x v="1"/>
    <x v="5"/>
    <x v="118"/>
    <x v="240"/>
    <x v="0"/>
    <s v="400用户"/>
    <n v="18622076422"/>
    <m/>
    <m/>
    <s v="待跟进"/>
    <s v="咨询肉毒素，但是没有预约时间"/>
  </r>
  <r>
    <x v="1"/>
    <x v="5"/>
    <x v="118"/>
    <x v="241"/>
    <x v="1"/>
    <s v="400用户"/>
    <n v="15206893311"/>
    <m/>
    <m/>
    <s v="待跟进"/>
    <s v="鼻子少拆一根线"/>
  </r>
  <r>
    <x v="1"/>
    <x v="5"/>
    <x v="119"/>
    <x v="242"/>
    <x v="0"/>
    <s v="400用户"/>
    <n v="15900222898"/>
    <m/>
    <m/>
    <s v="待跟进"/>
    <s v="刘辰，预约5.11上午9:30到院脱唇毛"/>
  </r>
  <r>
    <x v="1"/>
    <x v="5"/>
    <x v="119"/>
    <x v="243"/>
    <x v="0"/>
    <s v="400用户"/>
    <n v="15722010607"/>
    <m/>
    <m/>
    <s v="已预约"/>
    <m/>
  </r>
  <r>
    <x v="1"/>
    <x v="5"/>
    <x v="119"/>
    <x v="244"/>
    <x v="0"/>
    <s v="400用户"/>
    <n v="15022187006"/>
    <m/>
    <m/>
    <s v="待跟进"/>
    <s v="张女士，唇毛，腋毛，来之前预约"/>
  </r>
  <r>
    <x v="1"/>
    <x v="5"/>
    <x v="120"/>
    <x v="245"/>
    <x v="1"/>
    <s v="400用户"/>
    <n v="17602260239"/>
    <m/>
    <m/>
    <s v="待跟进"/>
    <s v="顾客本来想预约，又突然没时间了，改天再来"/>
  </r>
  <r>
    <x v="1"/>
    <x v="5"/>
    <x v="120"/>
    <x v="246"/>
    <x v="0"/>
    <s v="400用户"/>
    <n v="17083379978"/>
    <m/>
    <m/>
    <s v="已预约"/>
    <m/>
  </r>
  <r>
    <x v="1"/>
    <x v="5"/>
    <x v="120"/>
    <x v="247"/>
    <x v="0"/>
    <s v="400用户"/>
    <n v="15922288763"/>
    <m/>
    <m/>
    <s v="已预约"/>
    <m/>
  </r>
  <r>
    <x v="1"/>
    <x v="5"/>
    <x v="120"/>
    <x v="248"/>
    <x v="0"/>
    <s v="400用户"/>
    <n v="17695711998"/>
    <m/>
    <m/>
    <s v="已预约"/>
    <m/>
  </r>
  <r>
    <x v="1"/>
    <x v="5"/>
    <x v="120"/>
    <x v="249"/>
    <x v="0"/>
    <s v="400用户"/>
    <n v="13032264389"/>
    <m/>
    <m/>
    <s v="已预约"/>
    <m/>
  </r>
  <r>
    <x v="1"/>
    <x v="5"/>
    <x v="121"/>
    <x v="250"/>
    <x v="0"/>
    <s v="400用户"/>
    <n v="13662015316"/>
    <m/>
    <m/>
    <s v="已预约"/>
    <m/>
  </r>
  <r>
    <x v="1"/>
    <x v="5"/>
    <x v="121"/>
    <x v="151"/>
    <x v="3"/>
    <s v="咨询用户"/>
    <n v="15022313531"/>
    <m/>
    <m/>
    <s v="新订单"/>
    <m/>
  </r>
  <r>
    <x v="1"/>
    <x v="5"/>
    <x v="121"/>
    <x v="251"/>
    <x v="0"/>
    <s v="400用户"/>
    <n v="13102056360"/>
    <m/>
    <m/>
    <s v="已预约"/>
    <m/>
  </r>
  <r>
    <x v="1"/>
    <x v="5"/>
    <x v="122"/>
    <x v="252"/>
    <x v="1"/>
    <s v="400用户"/>
    <n v="15900243402"/>
    <m/>
    <m/>
    <s v="新订单"/>
    <m/>
  </r>
  <r>
    <x v="1"/>
    <x v="5"/>
    <x v="122"/>
    <x v="253"/>
    <x v="0"/>
    <s v="400用户"/>
    <n v="2362633202"/>
    <m/>
    <m/>
    <s v="已预约"/>
    <m/>
  </r>
  <r>
    <x v="1"/>
    <x v="5"/>
    <x v="122"/>
    <x v="254"/>
    <x v="1"/>
    <s v="400用户"/>
    <n v="5923709634"/>
    <m/>
    <m/>
    <s v="新订单"/>
    <m/>
  </r>
  <r>
    <x v="1"/>
    <x v="5"/>
    <x v="122"/>
    <x v="255"/>
    <x v="2"/>
    <m/>
    <n v="18222295945"/>
    <m/>
    <m/>
    <s v="新订单"/>
    <m/>
  </r>
  <r>
    <x v="1"/>
    <x v="5"/>
    <x v="123"/>
    <x v="72"/>
    <x v="1"/>
    <s v="400用户"/>
    <n v="13752082366"/>
    <m/>
    <m/>
    <s v="新订单"/>
    <m/>
  </r>
  <r>
    <x v="1"/>
    <x v="5"/>
    <x v="123"/>
    <x v="256"/>
    <x v="1"/>
    <s v="400用户"/>
    <n v="13001344460"/>
    <m/>
    <m/>
    <s v="待跟进"/>
    <s v="胳膊有大痦子，问的东西很全，但是看起来没打算预约，再跟进"/>
  </r>
  <r>
    <x v="1"/>
    <x v="5"/>
    <x v="123"/>
    <x v="257"/>
    <x v="0"/>
    <s v="400用户"/>
    <n v="13821281102"/>
    <m/>
    <m/>
    <s v="已预约"/>
    <m/>
  </r>
  <r>
    <x v="1"/>
    <x v="5"/>
    <x v="123"/>
    <x v="258"/>
    <x v="0"/>
    <s v="400用户"/>
    <n v="17744472217"/>
    <m/>
    <m/>
    <s v="已预约"/>
    <m/>
  </r>
  <r>
    <x v="1"/>
    <x v="5"/>
    <x v="123"/>
    <x v="259"/>
    <x v="0"/>
    <s v="400用户"/>
    <n v="13602011422"/>
    <m/>
    <m/>
    <s v="已预约"/>
    <m/>
  </r>
  <r>
    <x v="1"/>
    <x v="5"/>
    <x v="124"/>
    <x v="260"/>
    <x v="2"/>
    <m/>
    <n v="15922212086"/>
    <m/>
    <m/>
    <s v="新订单"/>
    <m/>
  </r>
  <r>
    <x v="1"/>
    <x v="5"/>
    <x v="124"/>
    <x v="151"/>
    <x v="0"/>
    <s v="400用户"/>
    <n v="13821133840"/>
    <m/>
    <m/>
    <s v="已预约"/>
    <m/>
  </r>
  <r>
    <x v="1"/>
    <x v="5"/>
    <x v="124"/>
    <x v="261"/>
    <x v="0"/>
    <s v="400用户"/>
    <n v="2227260563"/>
    <m/>
    <m/>
    <s v="已预约"/>
    <m/>
  </r>
  <r>
    <x v="1"/>
    <x v="5"/>
    <x v="125"/>
    <x v="262"/>
    <x v="0"/>
    <s v="400用户"/>
    <n v="13752459937"/>
    <m/>
    <m/>
    <s v="待跟进"/>
    <s v="母亲节活动咨询"/>
  </r>
  <r>
    <x v="1"/>
    <x v="5"/>
    <x v="125"/>
    <x v="263"/>
    <x v="0"/>
    <s v="400用户"/>
    <n v="18622688899"/>
    <m/>
    <m/>
    <s v="待跟进"/>
    <s v="咨询微针"/>
  </r>
  <r>
    <x v="1"/>
    <x v="5"/>
    <x v="126"/>
    <x v="176"/>
    <x v="0"/>
    <s v="400用户"/>
    <n v="18281118343"/>
    <m/>
    <m/>
    <s v="待跟进"/>
    <s v="脱毛"/>
  </r>
  <r>
    <x v="1"/>
    <x v="5"/>
    <x v="126"/>
    <x v="264"/>
    <x v="0"/>
    <s v="400用户"/>
    <n v="17695987818"/>
    <m/>
    <m/>
    <s v="已预约"/>
    <m/>
  </r>
  <r>
    <x v="1"/>
    <x v="5"/>
    <x v="127"/>
    <x v="265"/>
    <x v="0"/>
    <s v="400用户"/>
    <n v="13612039954"/>
    <m/>
    <m/>
    <s v="已预约"/>
    <m/>
  </r>
  <r>
    <x v="1"/>
    <x v="5"/>
    <x v="127"/>
    <x v="266"/>
    <x v="1"/>
    <s v="400用户"/>
    <n v="13821095700"/>
    <m/>
    <m/>
    <s v="待跟进"/>
    <s v="同一个顾客，换不同电话打的"/>
  </r>
  <r>
    <x v="1"/>
    <x v="5"/>
    <x v="127"/>
    <x v="267"/>
    <x v="1"/>
    <s v="400用户"/>
    <n v="13042292829"/>
    <m/>
    <m/>
    <s v="新订单"/>
    <m/>
  </r>
  <r>
    <x v="1"/>
    <x v="5"/>
    <x v="127"/>
    <x v="268"/>
    <x v="0"/>
    <s v="400用户"/>
    <n v="13642104425"/>
    <m/>
    <m/>
    <s v="待跟进"/>
    <s v="之前团的小气泡预约到店"/>
  </r>
  <r>
    <x v="1"/>
    <x v="5"/>
    <x v="127"/>
    <x v="269"/>
    <x v="1"/>
    <s v="400用户"/>
    <n v="15602046712"/>
    <m/>
    <m/>
    <s v="待跟进"/>
    <s v="男士想整形，但是在考虑"/>
  </r>
  <r>
    <x v="1"/>
    <x v="5"/>
    <x v="128"/>
    <x v="90"/>
    <x v="1"/>
    <s v="400用户"/>
    <n v="18678516999"/>
    <m/>
    <m/>
    <s v="新订单"/>
    <m/>
  </r>
  <r>
    <x v="1"/>
    <x v="5"/>
    <x v="129"/>
    <x v="270"/>
    <x v="2"/>
    <s v="王女士"/>
    <n v="18512281200"/>
    <m/>
    <m/>
    <s v="待跟进"/>
    <s v="唇，腋下脱毛"/>
  </r>
  <r>
    <x v="1"/>
    <x v="5"/>
    <x v="129"/>
    <x v="271"/>
    <x v="3"/>
    <s v="咨询用户"/>
    <n v="13752318762"/>
    <m/>
    <m/>
    <s v="待跟进"/>
    <s v="大腿吸脂"/>
  </r>
  <r>
    <x v="1"/>
    <x v="5"/>
    <x v="129"/>
    <x v="153"/>
    <x v="0"/>
    <s v="400用户"/>
    <n v="18102010896"/>
    <m/>
    <m/>
    <s v="已预约"/>
    <m/>
  </r>
  <r>
    <x v="1"/>
    <x v="5"/>
    <x v="129"/>
    <x v="272"/>
    <x v="0"/>
    <s v="400用户"/>
    <n v="13642182711"/>
    <m/>
    <m/>
    <s v="已预约"/>
    <m/>
  </r>
  <r>
    <x v="1"/>
    <x v="5"/>
    <x v="130"/>
    <x v="273"/>
    <x v="0"/>
    <s v="400用户"/>
    <n v="18522362391"/>
    <m/>
    <m/>
    <s v="已预约"/>
    <m/>
  </r>
  <r>
    <x v="1"/>
    <x v="5"/>
    <x v="130"/>
    <x v="274"/>
    <x v="0"/>
    <s v="400用户"/>
    <n v="13683354468"/>
    <m/>
    <m/>
    <s v="待跟进"/>
    <s v="咨询鼻综合"/>
  </r>
  <r>
    <x v="1"/>
    <x v="5"/>
    <x v="130"/>
    <x v="97"/>
    <x v="2"/>
    <m/>
    <n v="13902094176"/>
    <m/>
    <m/>
    <s v="新订单"/>
    <m/>
  </r>
  <r>
    <x v="1"/>
    <x v="5"/>
    <x v="130"/>
    <x v="275"/>
    <x v="0"/>
    <s v="400用户"/>
    <n v="18920702079"/>
    <m/>
    <m/>
    <s v="已预约"/>
    <m/>
  </r>
  <r>
    <x v="1"/>
    <x v="5"/>
    <x v="131"/>
    <x v="276"/>
    <x v="0"/>
    <s v="400用户"/>
    <n v="18622967345"/>
    <m/>
    <m/>
    <s v="已预约"/>
    <m/>
  </r>
  <r>
    <x v="1"/>
    <x v="5"/>
    <x v="131"/>
    <x v="178"/>
    <x v="0"/>
    <s v="400用户"/>
    <n v="18920071583"/>
    <m/>
    <m/>
    <s v="已预约"/>
    <m/>
  </r>
  <r>
    <x v="1"/>
    <x v="5"/>
    <x v="132"/>
    <x v="91"/>
    <x v="0"/>
    <s v="400用户"/>
    <n v="13622178277"/>
    <m/>
    <m/>
    <s v="已预约"/>
    <m/>
  </r>
  <r>
    <x v="1"/>
    <x v="5"/>
    <x v="132"/>
    <x v="277"/>
    <x v="0"/>
    <s v="400用户"/>
    <n v="18526248977"/>
    <m/>
    <m/>
    <s v="无意向"/>
    <m/>
  </r>
  <r>
    <x v="1"/>
    <x v="5"/>
    <x v="132"/>
    <x v="52"/>
    <x v="0"/>
    <s v="400用户"/>
    <n v="2288133077"/>
    <m/>
    <m/>
    <s v="已预约"/>
    <m/>
  </r>
  <r>
    <x v="1"/>
    <x v="5"/>
    <x v="133"/>
    <x v="16"/>
    <x v="3"/>
    <s v="咨询用户"/>
    <n v="17695827715"/>
    <m/>
    <m/>
    <s v="新订单"/>
    <m/>
  </r>
  <r>
    <x v="1"/>
    <x v="5"/>
    <x v="134"/>
    <x v="215"/>
    <x v="2"/>
    <s v="杨女士"/>
    <n v="13502133556"/>
    <m/>
    <m/>
    <s v="待跟进"/>
    <s v="只想做prp，不想做水光，说话特别冲"/>
  </r>
  <r>
    <x v="1"/>
    <x v="5"/>
    <x v="134"/>
    <x v="278"/>
    <x v="0"/>
    <s v="400用户"/>
    <n v="13512452785"/>
    <m/>
    <m/>
    <s v="已预约"/>
    <m/>
  </r>
  <r>
    <x v="1"/>
    <x v="5"/>
    <x v="134"/>
    <x v="6"/>
    <x v="0"/>
    <s v="400用户"/>
    <n v="13920877465"/>
    <m/>
    <m/>
    <s v="已预约"/>
    <m/>
  </r>
  <r>
    <x v="1"/>
    <x v="5"/>
    <x v="134"/>
    <x v="279"/>
    <x v="2"/>
    <m/>
    <n v="15522317998"/>
    <m/>
    <m/>
    <s v="新订单"/>
    <m/>
  </r>
  <r>
    <x v="1"/>
    <x v="5"/>
    <x v="135"/>
    <x v="280"/>
    <x v="0"/>
    <s v="400用户"/>
    <n v="19991962282"/>
    <m/>
    <m/>
    <s v="已预约"/>
    <m/>
  </r>
  <r>
    <x v="1"/>
    <x v="5"/>
    <x v="135"/>
    <x v="19"/>
    <x v="0"/>
    <s v="400用户"/>
    <n v="13820579418"/>
    <m/>
    <m/>
    <s v="已预约"/>
    <m/>
  </r>
  <r>
    <x v="1"/>
    <x v="5"/>
    <x v="135"/>
    <x v="281"/>
    <x v="0"/>
    <s v="400用户"/>
    <n v="13312175270"/>
    <m/>
    <m/>
    <s v="已预约"/>
    <m/>
  </r>
  <r>
    <x v="1"/>
    <x v="5"/>
    <x v="136"/>
    <x v="40"/>
    <x v="0"/>
    <s v="400用户"/>
    <n v="15922039898"/>
    <m/>
    <m/>
    <s v="待跟进"/>
    <s v="顾客住的近咨询保妥适和瘦脸针"/>
  </r>
  <r>
    <x v="1"/>
    <x v="5"/>
    <x v="136"/>
    <x v="282"/>
    <x v="0"/>
    <s v="400用户"/>
    <n v="5923709532"/>
    <m/>
    <m/>
    <s v="已预约"/>
    <m/>
  </r>
  <r>
    <x v="1"/>
    <x v="5"/>
    <x v="136"/>
    <x v="283"/>
    <x v="0"/>
    <s v="400用户"/>
    <n v="15802235530"/>
    <m/>
    <m/>
    <s v="已预约"/>
    <m/>
  </r>
  <r>
    <x v="1"/>
    <x v="5"/>
    <x v="137"/>
    <x v="284"/>
    <x v="3"/>
    <s v="咨询用户"/>
    <n v="17720030622"/>
    <m/>
    <m/>
    <s v="待跟进"/>
    <s v="脱毛"/>
  </r>
  <r>
    <x v="1"/>
    <x v="5"/>
    <x v="137"/>
    <x v="285"/>
    <x v="0"/>
    <s v="400用户"/>
    <n v="15522993948"/>
    <m/>
    <m/>
    <s v="待跟进"/>
    <s v="水光针咨询"/>
  </r>
  <r>
    <x v="1"/>
    <x v="5"/>
    <x v="137"/>
    <x v="286"/>
    <x v="0"/>
    <s v="400用户"/>
    <n v="13920447513"/>
    <m/>
    <m/>
    <s v="待跟进"/>
    <s v="小气泡咨询"/>
  </r>
  <r>
    <x v="1"/>
    <x v="5"/>
    <x v="138"/>
    <x v="287"/>
    <x v="0"/>
    <s v="400用户"/>
    <n v="18522527070"/>
    <m/>
    <m/>
    <s v="已预约"/>
    <m/>
  </r>
  <r>
    <x v="1"/>
    <x v="5"/>
    <x v="138"/>
    <x v="288"/>
    <x v="0"/>
    <s v="400用户"/>
    <n v="18002058700"/>
    <m/>
    <m/>
    <s v="已预约"/>
    <m/>
  </r>
  <r>
    <x v="1"/>
    <x v="6"/>
    <x v="139"/>
    <x v="289"/>
    <x v="3"/>
    <s v="咨询用户"/>
    <n v="15801080218"/>
    <m/>
    <m/>
    <s v="新订单"/>
    <m/>
  </r>
  <r>
    <x v="1"/>
    <x v="6"/>
    <x v="140"/>
    <x v="290"/>
    <x v="2"/>
    <m/>
    <n v="18622959786"/>
    <m/>
    <m/>
    <s v="新订单"/>
    <m/>
  </r>
  <r>
    <x v="1"/>
    <x v="6"/>
    <x v="141"/>
    <x v="291"/>
    <x v="2"/>
    <m/>
    <n v="13821499943"/>
    <m/>
    <m/>
    <s v="新订单"/>
    <m/>
  </r>
  <r>
    <x v="1"/>
    <x v="6"/>
    <x v="142"/>
    <x v="292"/>
    <x v="0"/>
    <s v="400用户"/>
    <n v="2061096328"/>
    <m/>
    <m/>
    <s v="已预约"/>
    <m/>
  </r>
  <r>
    <x v="1"/>
    <x v="6"/>
    <x v="142"/>
    <x v="293"/>
    <x v="0"/>
    <s v="400用户"/>
    <n v="13820086549"/>
    <m/>
    <m/>
    <s v="已预约"/>
    <m/>
  </r>
  <r>
    <x v="1"/>
    <x v="6"/>
    <x v="143"/>
    <x v="46"/>
    <x v="0"/>
    <s v="400用户"/>
    <n v="15222220307"/>
    <m/>
    <m/>
    <s v="已预约"/>
    <m/>
  </r>
  <r>
    <x v="1"/>
    <x v="6"/>
    <x v="144"/>
    <x v="294"/>
    <x v="2"/>
    <m/>
    <n v="15222000369"/>
    <m/>
    <m/>
    <s v="新订单"/>
    <m/>
  </r>
  <r>
    <x v="1"/>
    <x v="6"/>
    <x v="144"/>
    <x v="112"/>
    <x v="2"/>
    <m/>
    <n v="15822365200"/>
    <m/>
    <m/>
    <s v="新订单"/>
    <m/>
  </r>
  <r>
    <x v="1"/>
    <x v="6"/>
    <x v="144"/>
    <x v="203"/>
    <x v="0"/>
    <s v="400用户"/>
    <n v="18622761011"/>
    <m/>
    <m/>
    <s v="已预约"/>
    <m/>
  </r>
  <r>
    <x v="1"/>
    <x v="6"/>
    <x v="144"/>
    <x v="295"/>
    <x v="1"/>
    <s v="400用户"/>
    <n v="15614066506"/>
    <m/>
    <m/>
    <s v="新订单"/>
    <m/>
  </r>
  <r>
    <x v="1"/>
    <x v="6"/>
    <x v="144"/>
    <x v="296"/>
    <x v="0"/>
    <s v="400用户"/>
    <n v="18522245215"/>
    <m/>
    <m/>
    <s v="已预约"/>
    <m/>
  </r>
  <r>
    <x v="1"/>
    <x v="6"/>
    <x v="145"/>
    <x v="25"/>
    <x v="0"/>
    <s v="400用户"/>
    <n v="2061096309"/>
    <m/>
    <m/>
    <s v="已预约"/>
    <m/>
  </r>
  <r>
    <x v="1"/>
    <x v="6"/>
    <x v="145"/>
    <x v="297"/>
    <x v="5"/>
    <m/>
    <n v="13820769092"/>
    <m/>
    <s v="微针美白（美白亮肤套餐组合）"/>
    <s v="新订单"/>
    <m/>
  </r>
  <r>
    <x v="1"/>
    <x v="6"/>
    <x v="145"/>
    <x v="298"/>
    <x v="1"/>
    <s v="400用户"/>
    <n v="18512296019"/>
    <m/>
    <m/>
    <s v="新订单"/>
    <m/>
  </r>
  <r>
    <x v="1"/>
    <x v="6"/>
    <x v="145"/>
    <x v="254"/>
    <x v="3"/>
    <s v="咨询用户"/>
    <n v="13821732848"/>
    <m/>
    <m/>
    <s v="新订单"/>
    <m/>
  </r>
  <r>
    <x v="1"/>
    <x v="6"/>
    <x v="145"/>
    <x v="58"/>
    <x v="0"/>
    <s v="400用户"/>
    <n v="13132031815"/>
    <m/>
    <m/>
    <s v="已预约"/>
    <m/>
  </r>
  <r>
    <x v="1"/>
    <x v="6"/>
    <x v="146"/>
    <x v="299"/>
    <x v="3"/>
    <s v="咨询用户"/>
    <n v="18622238288"/>
    <m/>
    <m/>
    <s v="新订单"/>
    <m/>
  </r>
  <r>
    <x v="1"/>
    <x v="6"/>
    <x v="146"/>
    <x v="300"/>
    <x v="1"/>
    <s v="400用户"/>
    <n v="18322389326"/>
    <m/>
    <m/>
    <s v="新订单"/>
    <m/>
  </r>
  <r>
    <x v="1"/>
    <x v="6"/>
    <x v="146"/>
    <x v="236"/>
    <x v="1"/>
    <s v="400用户"/>
    <n v="18222761917"/>
    <m/>
    <m/>
    <s v="待跟进"/>
    <s v="脱毛"/>
  </r>
  <r>
    <x v="1"/>
    <x v="6"/>
    <x v="146"/>
    <x v="301"/>
    <x v="1"/>
    <s v="400用户"/>
    <n v="13102035682"/>
    <m/>
    <m/>
    <s v="待跟进"/>
    <s v="梁女士，二次脱毛"/>
  </r>
  <r>
    <x v="1"/>
    <x v="6"/>
    <x v="146"/>
    <x v="302"/>
    <x v="1"/>
    <s v="400用户"/>
    <n v="13920081121"/>
    <m/>
    <m/>
    <s v="新订单"/>
    <m/>
  </r>
  <r>
    <x v="1"/>
    <x v="6"/>
    <x v="146"/>
    <x v="208"/>
    <x v="1"/>
    <s v="400用户"/>
    <n v="13102177621"/>
    <m/>
    <m/>
    <s v="新订单"/>
    <m/>
  </r>
  <r>
    <x v="1"/>
    <x v="6"/>
    <x v="147"/>
    <x v="204"/>
    <x v="0"/>
    <s v="400用户"/>
    <n v="18722165787"/>
    <m/>
    <m/>
    <s v="已预约"/>
    <m/>
  </r>
  <r>
    <x v="1"/>
    <x v="6"/>
    <x v="147"/>
    <x v="303"/>
    <x v="0"/>
    <s v="400用户"/>
    <n v="18222628363"/>
    <m/>
    <m/>
    <s v="已预约"/>
    <m/>
  </r>
  <r>
    <x v="1"/>
    <x v="6"/>
    <x v="147"/>
    <x v="28"/>
    <x v="0"/>
    <s v="400用户"/>
    <n v="13752458522"/>
    <m/>
    <m/>
    <s v="已预约"/>
    <m/>
  </r>
  <r>
    <x v="1"/>
    <x v="6"/>
    <x v="147"/>
    <x v="285"/>
    <x v="0"/>
    <s v="400用户"/>
    <n v="13816201791"/>
    <m/>
    <m/>
    <s v="已预约"/>
    <m/>
  </r>
  <r>
    <x v="1"/>
    <x v="6"/>
    <x v="147"/>
    <x v="304"/>
    <x v="0"/>
    <s v="400用户"/>
    <n v="18511754820"/>
    <m/>
    <m/>
    <s v="已预约"/>
    <m/>
  </r>
  <r>
    <x v="1"/>
    <x v="6"/>
    <x v="147"/>
    <x v="174"/>
    <x v="0"/>
    <s v="400用户"/>
    <n v="13032264389"/>
    <m/>
    <m/>
    <s v="已预约"/>
    <m/>
  </r>
  <r>
    <x v="1"/>
    <x v="6"/>
    <x v="148"/>
    <x v="305"/>
    <x v="0"/>
    <s v="400用户"/>
    <n v="13820386595"/>
    <m/>
    <m/>
    <s v="已预约"/>
    <m/>
  </r>
  <r>
    <x v="1"/>
    <x v="6"/>
    <x v="148"/>
    <x v="51"/>
    <x v="0"/>
    <s v="400用户"/>
    <n v="13312175270"/>
    <m/>
    <m/>
    <s v="已预约"/>
    <m/>
  </r>
  <r>
    <x v="1"/>
    <x v="6"/>
    <x v="148"/>
    <x v="296"/>
    <x v="0"/>
    <s v="400用户"/>
    <n v="18526072788"/>
    <m/>
    <m/>
    <s v="已预约"/>
    <m/>
  </r>
  <r>
    <x v="1"/>
    <x v="6"/>
    <x v="149"/>
    <x v="138"/>
    <x v="2"/>
    <m/>
    <n v="15222631317"/>
    <m/>
    <m/>
    <s v="新订单"/>
    <m/>
  </r>
  <r>
    <x v="1"/>
    <x v="6"/>
    <x v="149"/>
    <x v="306"/>
    <x v="0"/>
    <s v="400用户"/>
    <n v="18526605579"/>
    <m/>
    <m/>
    <s v="已预约"/>
    <m/>
  </r>
  <r>
    <x v="1"/>
    <x v="6"/>
    <x v="149"/>
    <x v="93"/>
    <x v="0"/>
    <s v="400用户"/>
    <n v="13114965806"/>
    <m/>
    <m/>
    <s v="已预约"/>
    <m/>
  </r>
  <r>
    <x v="1"/>
    <x v="6"/>
    <x v="149"/>
    <x v="307"/>
    <x v="2"/>
    <m/>
    <n v="18222695313"/>
    <m/>
    <m/>
    <s v="新订单"/>
    <m/>
  </r>
  <r>
    <x v="1"/>
    <x v="6"/>
    <x v="149"/>
    <x v="207"/>
    <x v="1"/>
    <s v="400用户"/>
    <n v="17612203405"/>
    <m/>
    <m/>
    <s v="新订单"/>
    <m/>
  </r>
  <r>
    <x v="1"/>
    <x v="6"/>
    <x v="150"/>
    <x v="178"/>
    <x v="0"/>
    <s v="400用户"/>
    <n v="15822959361"/>
    <m/>
    <m/>
    <s v="已预约"/>
    <m/>
  </r>
  <r>
    <x v="1"/>
    <x v="6"/>
    <x v="151"/>
    <x v="99"/>
    <x v="6"/>
    <m/>
    <n v="13821226650"/>
    <m/>
    <m/>
    <s v="新订单"/>
    <s v="第二次王者之心"/>
  </r>
  <r>
    <x v="1"/>
    <x v="6"/>
    <x v="152"/>
    <x v="110"/>
    <x v="0"/>
    <s v="400用户"/>
    <n v="13518963339"/>
    <m/>
    <m/>
    <s v="已预约"/>
    <m/>
  </r>
  <r>
    <x v="1"/>
    <x v="6"/>
    <x v="153"/>
    <x v="75"/>
    <x v="5"/>
    <m/>
    <n v="13512063021"/>
    <m/>
    <s v="祛眼袋"/>
    <s v="新订单"/>
    <m/>
  </r>
  <r>
    <x v="1"/>
    <x v="6"/>
    <x v="153"/>
    <x v="260"/>
    <x v="0"/>
    <s v="400用户"/>
    <n v="15902211235"/>
    <m/>
    <m/>
    <s v="已预约"/>
    <m/>
  </r>
  <r>
    <x v="1"/>
    <x v="6"/>
    <x v="153"/>
    <x v="308"/>
    <x v="0"/>
    <s v="400用户"/>
    <n v="13612110279"/>
    <m/>
    <m/>
    <s v="已预约"/>
    <m/>
  </r>
  <r>
    <x v="1"/>
    <x v="6"/>
    <x v="153"/>
    <x v="38"/>
    <x v="3"/>
    <s v="咨询用户"/>
    <n v="18920222381"/>
    <m/>
    <m/>
    <s v="新订单"/>
    <m/>
  </r>
  <r>
    <x v="1"/>
    <x v="6"/>
    <x v="153"/>
    <x v="279"/>
    <x v="0"/>
    <s v="400用户"/>
    <n v="15522993948"/>
    <m/>
    <m/>
    <s v="已预约"/>
    <m/>
  </r>
  <r>
    <x v="1"/>
    <x v="6"/>
    <x v="153"/>
    <x v="309"/>
    <x v="0"/>
    <s v="400用户"/>
    <n v="18920611202"/>
    <m/>
    <m/>
    <s v="已预约"/>
    <m/>
  </r>
  <r>
    <x v="1"/>
    <x v="6"/>
    <x v="154"/>
    <x v="10"/>
    <x v="0"/>
    <s v="400用户"/>
    <n v="13821348990"/>
    <m/>
    <m/>
    <s v="已预约"/>
    <m/>
  </r>
  <r>
    <x v="1"/>
    <x v="6"/>
    <x v="154"/>
    <x v="310"/>
    <x v="5"/>
    <m/>
    <n v="17695473711"/>
    <m/>
    <s v="大腿瘦身+单部位精雕"/>
    <s v="新订单"/>
    <m/>
  </r>
  <r>
    <x v="1"/>
    <x v="6"/>
    <x v="154"/>
    <x v="35"/>
    <x v="0"/>
    <s v="400用户"/>
    <n v="15222822900"/>
    <m/>
    <m/>
    <s v="已预约"/>
    <m/>
  </r>
  <r>
    <x v="1"/>
    <x v="6"/>
    <x v="155"/>
    <x v="311"/>
    <x v="2"/>
    <m/>
    <n v="15830099311"/>
    <m/>
    <m/>
    <s v="新订单"/>
    <m/>
  </r>
  <r>
    <x v="1"/>
    <x v="6"/>
    <x v="156"/>
    <x v="191"/>
    <x v="0"/>
    <s v="400用户"/>
    <n v="19970445567"/>
    <m/>
    <m/>
    <s v="已预约"/>
    <m/>
  </r>
  <r>
    <x v="1"/>
    <x v="6"/>
    <x v="156"/>
    <x v="312"/>
    <x v="3"/>
    <s v="咨询用户"/>
    <n v="13821708631"/>
    <m/>
    <m/>
    <s v="新订单"/>
    <m/>
  </r>
  <r>
    <x v="1"/>
    <x v="6"/>
    <x v="156"/>
    <x v="210"/>
    <x v="0"/>
    <s v="400用户"/>
    <n v="13820002551"/>
    <m/>
    <m/>
    <s v="已预约"/>
    <m/>
  </r>
  <r>
    <x v="1"/>
    <x v="6"/>
    <x v="157"/>
    <x v="313"/>
    <x v="1"/>
    <s v="400用户"/>
    <n v="18526507627"/>
    <m/>
    <m/>
    <s v="新订单"/>
    <m/>
  </r>
  <r>
    <x v="1"/>
    <x v="6"/>
    <x v="157"/>
    <x v="101"/>
    <x v="1"/>
    <s v="400用户"/>
    <n v="18617879213"/>
    <m/>
    <m/>
    <s v="新订单"/>
    <m/>
  </r>
  <r>
    <x v="1"/>
    <x v="6"/>
    <x v="157"/>
    <x v="314"/>
    <x v="0"/>
    <s v="400用户"/>
    <n v="13910728534"/>
    <m/>
    <m/>
    <s v="待跟进"/>
    <s v="Z"/>
  </r>
  <r>
    <x v="1"/>
    <x v="6"/>
    <x v="157"/>
    <x v="315"/>
    <x v="1"/>
    <s v="400用户"/>
    <n v="18526609767"/>
    <m/>
    <m/>
    <s v="新订单"/>
    <s v="z"/>
  </r>
  <r>
    <x v="1"/>
    <x v="6"/>
    <x v="158"/>
    <x v="316"/>
    <x v="0"/>
    <s v="400用户"/>
    <n v="18526131035"/>
    <m/>
    <m/>
    <s v="已预约"/>
    <m/>
  </r>
  <r>
    <x v="1"/>
    <x v="6"/>
    <x v="158"/>
    <x v="255"/>
    <x v="2"/>
    <m/>
    <n v="18602251109"/>
    <m/>
    <m/>
    <s v="新订单"/>
    <m/>
  </r>
  <r>
    <x v="1"/>
    <x v="6"/>
    <x v="159"/>
    <x v="317"/>
    <x v="0"/>
    <s v="400用户"/>
    <n v="13116082985"/>
    <m/>
    <m/>
    <s v="已预约"/>
    <m/>
  </r>
  <r>
    <x v="1"/>
    <x v="6"/>
    <x v="160"/>
    <x v="318"/>
    <x v="2"/>
    <m/>
    <n v="13820152208"/>
    <m/>
    <m/>
    <s v="新订单"/>
    <m/>
  </r>
  <r>
    <x v="1"/>
    <x v="6"/>
    <x v="160"/>
    <x v="319"/>
    <x v="1"/>
    <s v="400用户"/>
    <n v="15822506350"/>
    <m/>
    <m/>
    <s v="新订单"/>
    <m/>
  </r>
  <r>
    <x v="1"/>
    <x v="6"/>
    <x v="161"/>
    <x v="320"/>
    <x v="1"/>
    <s v="400用户"/>
    <n v="18602288991"/>
    <m/>
    <m/>
    <s v="新订单"/>
    <m/>
  </r>
  <r>
    <x v="1"/>
    <x v="6"/>
    <x v="161"/>
    <x v="321"/>
    <x v="0"/>
    <s v="400用户"/>
    <n v="13114908181"/>
    <m/>
    <m/>
    <s v="已预约"/>
    <m/>
  </r>
  <r>
    <x v="1"/>
    <x v="6"/>
    <x v="161"/>
    <x v="207"/>
    <x v="1"/>
    <s v="400用户"/>
    <n v="13622127766"/>
    <m/>
    <m/>
    <s v="新订单"/>
    <m/>
  </r>
  <r>
    <x v="1"/>
    <x v="6"/>
    <x v="161"/>
    <x v="322"/>
    <x v="0"/>
    <s v="400用户"/>
    <n v="18512281200"/>
    <m/>
    <m/>
    <s v="已预约"/>
    <m/>
  </r>
  <r>
    <x v="1"/>
    <x v="6"/>
    <x v="162"/>
    <x v="109"/>
    <x v="0"/>
    <s v="400用户"/>
    <n v="15510955066"/>
    <m/>
    <m/>
    <s v="已预约"/>
    <m/>
  </r>
  <r>
    <x v="1"/>
    <x v="6"/>
    <x v="162"/>
    <x v="156"/>
    <x v="0"/>
    <s v="400用户"/>
    <n v="18622688899"/>
    <m/>
    <m/>
    <s v="已预约"/>
    <m/>
  </r>
  <r>
    <x v="1"/>
    <x v="6"/>
    <x v="162"/>
    <x v="323"/>
    <x v="3"/>
    <s v="咨询用户"/>
    <n v="18622009287"/>
    <m/>
    <m/>
    <s v="新订单"/>
    <m/>
  </r>
  <r>
    <x v="1"/>
    <x v="6"/>
    <x v="163"/>
    <x v="324"/>
    <x v="3"/>
    <s v="咨询用户"/>
    <n v="18322625329"/>
    <m/>
    <m/>
    <s v="新订单"/>
    <m/>
  </r>
  <r>
    <x v="1"/>
    <x v="6"/>
    <x v="163"/>
    <x v="282"/>
    <x v="0"/>
    <s v="400用户"/>
    <n v="15760717737"/>
    <m/>
    <m/>
    <s v="已预约"/>
    <m/>
  </r>
  <r>
    <x v="1"/>
    <x v="6"/>
    <x v="163"/>
    <x v="23"/>
    <x v="2"/>
    <m/>
    <n v="18920238348"/>
    <m/>
    <m/>
    <s v="新订单"/>
    <m/>
  </r>
  <r>
    <x v="1"/>
    <x v="6"/>
    <x v="163"/>
    <x v="26"/>
    <x v="3"/>
    <s v="咨询用户"/>
    <n v="15822762252"/>
    <m/>
    <m/>
    <s v="新订单"/>
    <m/>
  </r>
  <r>
    <x v="1"/>
    <x v="6"/>
    <x v="163"/>
    <x v="325"/>
    <x v="0"/>
    <s v="400用户"/>
    <n v="18161807217"/>
    <m/>
    <m/>
    <s v="已预约"/>
    <m/>
  </r>
  <r>
    <x v="1"/>
    <x v="6"/>
    <x v="164"/>
    <x v="3"/>
    <x v="0"/>
    <s v="400用户"/>
    <n v="15802251532"/>
    <m/>
    <m/>
    <s v="已预约"/>
    <m/>
  </r>
  <r>
    <x v="1"/>
    <x v="7"/>
    <x v="165"/>
    <x v="175"/>
    <x v="0"/>
    <s v="400用户"/>
    <n v="15822826500"/>
    <m/>
    <m/>
    <s v="已预约"/>
    <m/>
  </r>
  <r>
    <x v="1"/>
    <x v="7"/>
    <x v="165"/>
    <x v="150"/>
    <x v="0"/>
    <s v="400用户"/>
    <n v="18722178733"/>
    <m/>
    <m/>
    <s v="已预约"/>
    <m/>
  </r>
  <r>
    <x v="1"/>
    <x v="7"/>
    <x v="166"/>
    <x v="326"/>
    <x v="0"/>
    <s v="400用户"/>
    <n v="17301203555"/>
    <m/>
    <m/>
    <s v="已预约"/>
    <m/>
  </r>
  <r>
    <x v="1"/>
    <x v="7"/>
    <x v="166"/>
    <x v="327"/>
    <x v="3"/>
    <s v="咨询用户"/>
    <n v="13155456217"/>
    <m/>
    <m/>
    <s v="新订单"/>
    <m/>
  </r>
  <r>
    <x v="1"/>
    <x v="7"/>
    <x v="166"/>
    <x v="179"/>
    <x v="3"/>
    <s v="咨询用户"/>
    <n v="15320060863"/>
    <m/>
    <m/>
    <s v="新订单"/>
    <m/>
  </r>
  <r>
    <x v="1"/>
    <x v="7"/>
    <x v="166"/>
    <x v="328"/>
    <x v="2"/>
    <m/>
    <n v="13920819802"/>
    <m/>
    <m/>
    <s v="新订单"/>
    <m/>
  </r>
  <r>
    <x v="1"/>
    <x v="7"/>
    <x v="166"/>
    <x v="240"/>
    <x v="0"/>
    <s v="400用户"/>
    <n v="18722398732"/>
    <m/>
    <m/>
    <s v="已预约"/>
    <m/>
  </r>
  <r>
    <x v="1"/>
    <x v="7"/>
    <x v="166"/>
    <x v="329"/>
    <x v="0"/>
    <s v="400用户"/>
    <n v="15722287548"/>
    <m/>
    <m/>
    <s v="已预约"/>
    <m/>
  </r>
  <r>
    <x v="1"/>
    <x v="7"/>
    <x v="167"/>
    <x v="330"/>
    <x v="0"/>
    <s v="400用户"/>
    <n v="2061096308"/>
    <m/>
    <m/>
    <s v="已预约"/>
    <m/>
  </r>
  <r>
    <x v="1"/>
    <x v="7"/>
    <x v="167"/>
    <x v="239"/>
    <x v="3"/>
    <s v="咨询用户"/>
    <n v="13920278789"/>
    <m/>
    <m/>
    <s v="新订单"/>
    <m/>
  </r>
  <r>
    <x v="1"/>
    <x v="7"/>
    <x v="168"/>
    <x v="331"/>
    <x v="0"/>
    <s v="400用户"/>
    <n v="13920128793"/>
    <m/>
    <m/>
    <s v="已预约"/>
    <m/>
  </r>
  <r>
    <x v="1"/>
    <x v="7"/>
    <x v="168"/>
    <x v="332"/>
    <x v="0"/>
    <s v="400用户"/>
    <n v="15902211235"/>
    <m/>
    <m/>
    <s v="已预约"/>
    <m/>
  </r>
  <r>
    <x v="1"/>
    <x v="7"/>
    <x v="168"/>
    <x v="333"/>
    <x v="0"/>
    <s v="400用户"/>
    <n v="18524931453"/>
    <m/>
    <m/>
    <s v="已预约"/>
    <m/>
  </r>
  <r>
    <x v="1"/>
    <x v="7"/>
    <x v="168"/>
    <x v="190"/>
    <x v="0"/>
    <s v="400用户"/>
    <n v="15722287613"/>
    <m/>
    <m/>
    <s v="已预约"/>
    <m/>
  </r>
  <r>
    <x v="1"/>
    <x v="7"/>
    <x v="169"/>
    <x v="332"/>
    <x v="1"/>
    <s v="400用户"/>
    <n v="18526072788"/>
    <m/>
    <m/>
    <s v="新订单"/>
    <m/>
  </r>
  <r>
    <x v="1"/>
    <x v="7"/>
    <x v="169"/>
    <x v="61"/>
    <x v="0"/>
    <s v="400用户"/>
    <n v="13667669541"/>
    <m/>
    <m/>
    <s v="已预约"/>
    <m/>
  </r>
  <r>
    <x v="1"/>
    <x v="7"/>
    <x v="169"/>
    <x v="87"/>
    <x v="0"/>
    <s v="400用户"/>
    <n v="13512063021"/>
    <m/>
    <m/>
    <s v="已预约"/>
    <m/>
  </r>
  <r>
    <x v="1"/>
    <x v="7"/>
    <x v="169"/>
    <x v="334"/>
    <x v="0"/>
    <s v="400用户"/>
    <n v="13682097432"/>
    <m/>
    <m/>
    <s v="已预约"/>
    <m/>
  </r>
  <r>
    <x v="1"/>
    <x v="7"/>
    <x v="169"/>
    <x v="335"/>
    <x v="3"/>
    <s v="咨询用户"/>
    <n v="17702207065"/>
    <m/>
    <m/>
    <s v="新订单"/>
    <m/>
  </r>
  <r>
    <x v="1"/>
    <x v="7"/>
    <x v="169"/>
    <x v="275"/>
    <x v="0"/>
    <s v="400用户"/>
    <n v="13810872525"/>
    <m/>
    <m/>
    <s v="已预约"/>
    <m/>
  </r>
  <r>
    <x v="1"/>
    <x v="7"/>
    <x v="170"/>
    <x v="336"/>
    <x v="0"/>
    <s v="400用户"/>
    <n v="18281118343"/>
    <m/>
    <m/>
    <s v="已预约"/>
    <m/>
  </r>
  <r>
    <x v="1"/>
    <x v="7"/>
    <x v="170"/>
    <x v="158"/>
    <x v="0"/>
    <s v="400用户"/>
    <n v="18102010896"/>
    <m/>
    <m/>
    <s v="已预约"/>
    <m/>
  </r>
  <r>
    <x v="1"/>
    <x v="7"/>
    <x v="170"/>
    <x v="78"/>
    <x v="0"/>
    <s v="400用户"/>
    <n v="13920877465"/>
    <m/>
    <m/>
    <s v="已预约"/>
    <m/>
  </r>
  <r>
    <x v="1"/>
    <x v="7"/>
    <x v="171"/>
    <x v="337"/>
    <x v="3"/>
    <s v="咨询用户"/>
    <n v="15900363656"/>
    <m/>
    <m/>
    <s v="新订单"/>
    <m/>
  </r>
  <r>
    <x v="1"/>
    <x v="7"/>
    <x v="171"/>
    <x v="338"/>
    <x v="0"/>
    <s v="400用户"/>
    <n v="13652037276"/>
    <m/>
    <m/>
    <s v="已预约"/>
    <m/>
  </r>
  <r>
    <x v="1"/>
    <x v="7"/>
    <x v="171"/>
    <x v="339"/>
    <x v="3"/>
    <s v="咨询用户"/>
    <n v="18622178691"/>
    <m/>
    <m/>
    <s v="新订单"/>
    <m/>
  </r>
  <r>
    <x v="1"/>
    <x v="7"/>
    <x v="171"/>
    <x v="234"/>
    <x v="0"/>
    <s v="400用户"/>
    <n v="13132182610"/>
    <m/>
    <m/>
    <s v="已预约"/>
    <m/>
  </r>
  <r>
    <x v="1"/>
    <x v="7"/>
    <x v="171"/>
    <x v="340"/>
    <x v="2"/>
    <m/>
    <n v="18222590326"/>
    <m/>
    <m/>
    <s v="新订单"/>
    <m/>
  </r>
  <r>
    <x v="1"/>
    <x v="7"/>
    <x v="172"/>
    <x v="341"/>
    <x v="0"/>
    <s v="400用户"/>
    <n v="13132119739"/>
    <m/>
    <m/>
    <s v="已预约"/>
    <m/>
  </r>
  <r>
    <x v="1"/>
    <x v="7"/>
    <x v="172"/>
    <x v="18"/>
    <x v="0"/>
    <s v="400用户"/>
    <n v="13820048067"/>
    <m/>
    <m/>
    <s v="已预约"/>
    <m/>
  </r>
  <r>
    <x v="1"/>
    <x v="7"/>
    <x v="172"/>
    <x v="342"/>
    <x v="0"/>
    <s v="400用户"/>
    <n v="15346208355"/>
    <m/>
    <m/>
    <s v="已预约"/>
    <m/>
  </r>
  <r>
    <x v="1"/>
    <x v="7"/>
    <x v="172"/>
    <x v="29"/>
    <x v="0"/>
    <s v="400用户"/>
    <n v="13301111657"/>
    <m/>
    <m/>
    <s v="已预约"/>
    <m/>
  </r>
  <r>
    <x v="1"/>
    <x v="7"/>
    <x v="173"/>
    <x v="35"/>
    <x v="3"/>
    <s v="咨询用户"/>
    <n v="13102223090"/>
    <m/>
    <m/>
    <s v="新订单"/>
    <m/>
  </r>
  <r>
    <x v="1"/>
    <x v="7"/>
    <x v="173"/>
    <x v="279"/>
    <x v="0"/>
    <s v="400用户"/>
    <n v="15802235530"/>
    <m/>
    <m/>
    <s v="已预约"/>
    <m/>
  </r>
  <r>
    <x v="1"/>
    <x v="7"/>
    <x v="173"/>
    <x v="343"/>
    <x v="2"/>
    <m/>
    <n v="15822722067"/>
    <m/>
    <m/>
    <s v="新订单"/>
    <m/>
  </r>
  <r>
    <x v="1"/>
    <x v="7"/>
    <x v="174"/>
    <x v="344"/>
    <x v="2"/>
    <m/>
    <n v="13820764436"/>
    <m/>
    <m/>
    <s v="新订单"/>
    <m/>
  </r>
  <r>
    <x v="1"/>
    <x v="7"/>
    <x v="174"/>
    <x v="345"/>
    <x v="3"/>
    <s v="咨询用户"/>
    <n v="17602298859"/>
    <m/>
    <m/>
    <s v="新订单"/>
    <m/>
  </r>
  <r>
    <x v="1"/>
    <x v="7"/>
    <x v="174"/>
    <x v="228"/>
    <x v="0"/>
    <s v="400用户"/>
    <n v="18526605579"/>
    <m/>
    <m/>
    <s v="已预约"/>
    <m/>
  </r>
  <r>
    <x v="1"/>
    <x v="7"/>
    <x v="175"/>
    <x v="204"/>
    <x v="0"/>
    <s v="400用户"/>
    <n v="13312088668"/>
    <m/>
    <m/>
    <s v="已预约"/>
    <m/>
  </r>
  <r>
    <x v="1"/>
    <x v="7"/>
    <x v="175"/>
    <x v="346"/>
    <x v="0"/>
    <s v="400用户"/>
    <n v="15621170925"/>
    <m/>
    <m/>
    <s v="已预约"/>
    <m/>
  </r>
  <r>
    <x v="1"/>
    <x v="7"/>
    <x v="175"/>
    <x v="112"/>
    <x v="0"/>
    <s v="400用户"/>
    <n v="17631393219"/>
    <m/>
    <m/>
    <s v="已预约"/>
    <m/>
  </r>
  <r>
    <x v="1"/>
    <x v="7"/>
    <x v="175"/>
    <x v="180"/>
    <x v="3"/>
    <s v="咨询用户"/>
    <n v="13821167003"/>
    <m/>
    <m/>
    <s v="新订单"/>
    <m/>
  </r>
  <r>
    <x v="1"/>
    <x v="7"/>
    <x v="176"/>
    <x v="225"/>
    <x v="2"/>
    <m/>
    <n v="15022215534"/>
    <m/>
    <m/>
    <s v="新订单"/>
    <m/>
  </r>
  <r>
    <x v="1"/>
    <x v="7"/>
    <x v="176"/>
    <x v="319"/>
    <x v="0"/>
    <s v="400用户"/>
    <n v="17744347076"/>
    <m/>
    <m/>
    <s v="已预约"/>
    <m/>
  </r>
  <r>
    <x v="1"/>
    <x v="7"/>
    <x v="176"/>
    <x v="347"/>
    <x v="0"/>
    <s v="400用户"/>
    <n v="13821226650"/>
    <m/>
    <m/>
    <s v="已预约"/>
    <m/>
  </r>
  <r>
    <x v="1"/>
    <x v="7"/>
    <x v="176"/>
    <x v="348"/>
    <x v="2"/>
    <m/>
    <n v="13752182295"/>
    <m/>
    <m/>
    <s v="新订单"/>
    <m/>
  </r>
  <r>
    <x v="1"/>
    <x v="7"/>
    <x v="176"/>
    <x v="100"/>
    <x v="0"/>
    <s v="400用户"/>
    <n v="13011300936"/>
    <m/>
    <m/>
    <s v="已预约"/>
    <m/>
  </r>
  <r>
    <x v="1"/>
    <x v="7"/>
    <x v="177"/>
    <x v="156"/>
    <x v="0"/>
    <s v="400用户"/>
    <n v="15722221826"/>
    <m/>
    <m/>
    <s v="已预约"/>
    <m/>
  </r>
  <r>
    <x v="1"/>
    <x v="7"/>
    <x v="178"/>
    <x v="112"/>
    <x v="0"/>
    <s v="400用户"/>
    <n v="13820500921"/>
    <m/>
    <m/>
    <s v="已预约"/>
    <m/>
  </r>
  <r>
    <x v="1"/>
    <x v="7"/>
    <x v="178"/>
    <x v="118"/>
    <x v="3"/>
    <s v="咨询用户"/>
    <n v="18522841587"/>
    <m/>
    <m/>
    <s v="新订单"/>
    <m/>
  </r>
  <r>
    <x v="1"/>
    <x v="7"/>
    <x v="178"/>
    <x v="178"/>
    <x v="2"/>
    <s v="张女士"/>
    <n v="13662156390"/>
    <m/>
    <m/>
    <s v="新订单"/>
    <s v="下午两点半"/>
  </r>
  <r>
    <x v="1"/>
    <x v="7"/>
    <x v="179"/>
    <x v="18"/>
    <x v="2"/>
    <m/>
    <n v="13127153685"/>
    <m/>
    <m/>
    <s v="新订单"/>
    <m/>
  </r>
  <r>
    <x v="1"/>
    <x v="7"/>
    <x v="179"/>
    <x v="349"/>
    <x v="0"/>
    <s v="400用户"/>
    <n v="18622761011"/>
    <m/>
    <m/>
    <s v="已预约"/>
    <m/>
  </r>
  <r>
    <x v="1"/>
    <x v="7"/>
    <x v="179"/>
    <x v="350"/>
    <x v="0"/>
    <s v="400用户"/>
    <n v="17622890081"/>
    <m/>
    <m/>
    <s v="已预约"/>
    <m/>
  </r>
  <r>
    <x v="1"/>
    <x v="7"/>
    <x v="179"/>
    <x v="131"/>
    <x v="3"/>
    <s v="咨询用户"/>
    <n v="13201202709"/>
    <m/>
    <m/>
    <s v="新订单"/>
    <m/>
  </r>
  <r>
    <x v="1"/>
    <x v="7"/>
    <x v="180"/>
    <x v="67"/>
    <x v="0"/>
    <s v="400用户"/>
    <n v="13602121837"/>
    <m/>
    <m/>
    <s v="已预约"/>
    <m/>
  </r>
  <r>
    <x v="1"/>
    <x v="7"/>
    <x v="180"/>
    <x v="351"/>
    <x v="3"/>
    <s v="咨询用户"/>
    <n v="17612214097"/>
    <m/>
    <m/>
    <s v="新订单"/>
    <m/>
  </r>
  <r>
    <x v="1"/>
    <x v="7"/>
    <x v="180"/>
    <x v="254"/>
    <x v="0"/>
    <s v="400用户"/>
    <n v="15522201652"/>
    <m/>
    <m/>
    <s v="已预约"/>
    <m/>
  </r>
  <r>
    <x v="1"/>
    <x v="7"/>
    <x v="180"/>
    <x v="249"/>
    <x v="0"/>
    <s v="400用户"/>
    <n v="13642065038"/>
    <m/>
    <m/>
    <s v="已预约"/>
    <m/>
  </r>
  <r>
    <x v="1"/>
    <x v="7"/>
    <x v="181"/>
    <x v="333"/>
    <x v="2"/>
    <m/>
    <n v="15022696376"/>
    <m/>
    <m/>
    <s v="新订单"/>
    <m/>
  </r>
  <r>
    <x v="1"/>
    <x v="7"/>
    <x v="181"/>
    <x v="58"/>
    <x v="3"/>
    <s v="咨询用户"/>
    <n v="15522888177"/>
    <m/>
    <m/>
    <s v="新订单"/>
    <m/>
  </r>
  <r>
    <x v="1"/>
    <x v="7"/>
    <x v="182"/>
    <x v="17"/>
    <x v="0"/>
    <s v="400用户"/>
    <n v="2258780055"/>
    <m/>
    <m/>
    <s v="已预约"/>
    <m/>
  </r>
  <r>
    <x v="1"/>
    <x v="7"/>
    <x v="182"/>
    <x v="352"/>
    <x v="2"/>
    <s v="高女士"/>
    <n v="18410149787"/>
    <m/>
    <m/>
    <s v="待跟进"/>
    <s v="玻尿酸填充法令纹"/>
  </r>
  <r>
    <x v="1"/>
    <x v="7"/>
    <x v="182"/>
    <x v="250"/>
    <x v="0"/>
    <s v="400用户"/>
    <n v="13502122291"/>
    <m/>
    <m/>
    <s v="已预约"/>
    <m/>
  </r>
  <r>
    <x v="1"/>
    <x v="7"/>
    <x v="183"/>
    <x v="353"/>
    <x v="1"/>
    <s v="400用户"/>
    <n v="15712223937"/>
    <m/>
    <m/>
    <s v="新订单"/>
    <m/>
  </r>
  <r>
    <x v="1"/>
    <x v="7"/>
    <x v="183"/>
    <x v="306"/>
    <x v="0"/>
    <s v="400用户"/>
    <n v="13464323182"/>
    <m/>
    <m/>
    <s v="已预约"/>
    <m/>
  </r>
  <r>
    <x v="1"/>
    <x v="7"/>
    <x v="184"/>
    <x v="354"/>
    <x v="0"/>
    <s v="400用户"/>
    <n v="13662140656"/>
    <m/>
    <m/>
    <s v="已预约"/>
    <m/>
  </r>
  <r>
    <x v="1"/>
    <x v="7"/>
    <x v="184"/>
    <x v="355"/>
    <x v="3"/>
    <s v="咨询用户"/>
    <n v="15692286697"/>
    <m/>
    <m/>
    <s v="新订单"/>
    <m/>
  </r>
  <r>
    <x v="1"/>
    <x v="7"/>
    <x v="184"/>
    <x v="208"/>
    <x v="0"/>
    <s v="400用户"/>
    <n v="13512496789"/>
    <m/>
    <m/>
    <s v="已预约"/>
    <m/>
  </r>
  <r>
    <x v="1"/>
    <x v="7"/>
    <x v="185"/>
    <x v="356"/>
    <x v="0"/>
    <s v="400用户"/>
    <n v="13920630881"/>
    <m/>
    <m/>
    <s v="已预约"/>
    <m/>
  </r>
  <r>
    <x v="1"/>
    <x v="7"/>
    <x v="185"/>
    <x v="357"/>
    <x v="3"/>
    <s v="咨询用户"/>
    <n v="13110016698"/>
    <m/>
    <m/>
    <s v="新订单"/>
    <m/>
  </r>
  <r>
    <x v="1"/>
    <x v="7"/>
    <x v="185"/>
    <x v="226"/>
    <x v="0"/>
    <s v="400用户"/>
    <n v="15522850210"/>
    <m/>
    <m/>
    <s v="已预约"/>
    <m/>
  </r>
  <r>
    <x v="1"/>
    <x v="7"/>
    <x v="185"/>
    <x v="358"/>
    <x v="0"/>
    <s v="400用户"/>
    <n v="13633832713"/>
    <m/>
    <m/>
    <s v="已预约"/>
    <m/>
  </r>
  <r>
    <x v="1"/>
    <x v="7"/>
    <x v="185"/>
    <x v="359"/>
    <x v="3"/>
    <s v="咨询用户"/>
    <n v="13516295110"/>
    <m/>
    <m/>
    <s v="新订单"/>
    <m/>
  </r>
  <r>
    <x v="1"/>
    <x v="7"/>
    <x v="185"/>
    <x v="360"/>
    <x v="0"/>
    <s v="400用户"/>
    <n v="15522993948"/>
    <m/>
    <m/>
    <s v="已预约"/>
    <m/>
  </r>
  <r>
    <x v="1"/>
    <x v="7"/>
    <x v="186"/>
    <x v="244"/>
    <x v="0"/>
    <s v="400用户"/>
    <n v="18512202836"/>
    <m/>
    <m/>
    <s v="已预约"/>
    <m/>
  </r>
  <r>
    <x v="1"/>
    <x v="7"/>
    <x v="186"/>
    <x v="165"/>
    <x v="0"/>
    <s v="400用户"/>
    <n v="15704906663"/>
    <m/>
    <m/>
    <s v="已预约"/>
    <m/>
  </r>
  <r>
    <x v="1"/>
    <x v="7"/>
    <x v="187"/>
    <x v="274"/>
    <x v="0"/>
    <s v="400用户"/>
    <n v="13820002551"/>
    <m/>
    <m/>
    <s v="已预约"/>
    <m/>
  </r>
  <r>
    <x v="1"/>
    <x v="7"/>
    <x v="187"/>
    <x v="205"/>
    <x v="0"/>
    <s v="400用户"/>
    <n v="18646328570"/>
    <m/>
    <m/>
    <s v="已预约"/>
    <m/>
  </r>
  <r>
    <x v="1"/>
    <x v="7"/>
    <x v="187"/>
    <x v="361"/>
    <x v="0"/>
    <s v="400用户"/>
    <n v="15620002483"/>
    <m/>
    <m/>
    <s v="已预约"/>
    <m/>
  </r>
  <r>
    <x v="1"/>
    <x v="7"/>
    <x v="187"/>
    <x v="362"/>
    <x v="0"/>
    <s v="400用户"/>
    <n v="13454814444"/>
    <m/>
    <m/>
    <s v="已预约"/>
    <m/>
  </r>
  <r>
    <x v="1"/>
    <x v="7"/>
    <x v="187"/>
    <x v="244"/>
    <x v="0"/>
    <s v="400用户"/>
    <n v="13821460300"/>
    <m/>
    <m/>
    <s v="已预约"/>
    <m/>
  </r>
  <r>
    <x v="1"/>
    <x v="7"/>
    <x v="188"/>
    <x v="363"/>
    <x v="0"/>
    <s v="400用户"/>
    <n v="13109871491"/>
    <m/>
    <m/>
    <s v="已预约"/>
    <m/>
  </r>
  <r>
    <x v="1"/>
    <x v="7"/>
    <x v="188"/>
    <x v="364"/>
    <x v="0"/>
    <s v="400用户"/>
    <n v="17320027550"/>
    <m/>
    <m/>
    <s v="已预约"/>
    <m/>
  </r>
  <r>
    <x v="1"/>
    <x v="7"/>
    <x v="189"/>
    <x v="365"/>
    <x v="0"/>
    <s v="400用户"/>
    <n v="13920005607"/>
    <m/>
    <m/>
    <s v="已预约"/>
    <m/>
  </r>
  <r>
    <x v="1"/>
    <x v="7"/>
    <x v="189"/>
    <x v="366"/>
    <x v="3"/>
    <s v="咨询用户"/>
    <n v="13012232419"/>
    <m/>
    <m/>
    <s v="新订单"/>
    <m/>
  </r>
  <r>
    <x v="1"/>
    <x v="7"/>
    <x v="190"/>
    <x v="73"/>
    <x v="0"/>
    <s v="400用户"/>
    <n v="13612110279"/>
    <m/>
    <m/>
    <s v="已预约"/>
    <m/>
  </r>
  <r>
    <x v="1"/>
    <x v="7"/>
    <x v="190"/>
    <x v="367"/>
    <x v="3"/>
    <s v="咨询用户"/>
    <n v="15602037663"/>
    <m/>
    <m/>
    <s v="新订单"/>
    <m/>
  </r>
  <r>
    <x v="1"/>
    <x v="7"/>
    <x v="190"/>
    <x v="329"/>
    <x v="2"/>
    <m/>
    <n v="13820078418"/>
    <m/>
    <m/>
    <s v="新订单"/>
    <m/>
  </r>
  <r>
    <x v="1"/>
    <x v="7"/>
    <x v="191"/>
    <x v="368"/>
    <x v="2"/>
    <m/>
    <n v="17732323273"/>
    <m/>
    <m/>
    <s v="新订单"/>
    <m/>
  </r>
  <r>
    <x v="1"/>
    <x v="7"/>
    <x v="191"/>
    <x v="369"/>
    <x v="0"/>
    <s v="400用户"/>
    <n v="13821133840"/>
    <m/>
    <m/>
    <s v="已预约"/>
    <m/>
  </r>
  <r>
    <x v="1"/>
    <x v="7"/>
    <x v="191"/>
    <x v="370"/>
    <x v="2"/>
    <m/>
    <n v="18622990715"/>
    <m/>
    <m/>
    <s v="新订单"/>
    <m/>
  </r>
  <r>
    <x v="1"/>
    <x v="7"/>
    <x v="191"/>
    <x v="155"/>
    <x v="0"/>
    <s v="400用户"/>
    <n v="13820607599"/>
    <m/>
    <m/>
    <s v="已预约"/>
    <m/>
  </r>
  <r>
    <x v="1"/>
    <x v="7"/>
    <x v="191"/>
    <x v="116"/>
    <x v="0"/>
    <s v="400用户"/>
    <n v="13820773204"/>
    <m/>
    <m/>
    <s v="已预约"/>
    <m/>
  </r>
  <r>
    <x v="1"/>
    <x v="7"/>
    <x v="191"/>
    <x v="37"/>
    <x v="0"/>
    <s v="400用户"/>
    <n v="18522113665"/>
    <m/>
    <m/>
    <s v="已预约"/>
    <m/>
  </r>
  <r>
    <x v="1"/>
    <x v="7"/>
    <x v="192"/>
    <x v="27"/>
    <x v="0"/>
    <s v="400用户"/>
    <n v="15736396601"/>
    <m/>
    <m/>
    <s v="已预约"/>
    <m/>
  </r>
  <r>
    <x v="1"/>
    <x v="7"/>
    <x v="192"/>
    <x v="149"/>
    <x v="0"/>
    <s v="400用户"/>
    <n v="2223898956"/>
    <m/>
    <m/>
    <s v="已预约"/>
    <m/>
  </r>
  <r>
    <x v="1"/>
    <x v="7"/>
    <x v="192"/>
    <x v="371"/>
    <x v="0"/>
    <s v="400用户"/>
    <n v="13512272225"/>
    <m/>
    <m/>
    <s v="已预约"/>
    <m/>
  </r>
  <r>
    <x v="1"/>
    <x v="7"/>
    <x v="192"/>
    <x v="201"/>
    <x v="0"/>
    <s v="400用户"/>
    <n v="18102010693"/>
    <m/>
    <m/>
    <s v="已预约"/>
    <m/>
  </r>
  <r>
    <x v="1"/>
    <x v="7"/>
    <x v="193"/>
    <x v="265"/>
    <x v="2"/>
    <m/>
    <n v="15822157479"/>
    <s v="自体脂肪填充"/>
    <m/>
    <s v="待跟进"/>
    <s v="陈鹤阅 纳米自体面填 二次，之前在北京做的"/>
  </r>
  <r>
    <x v="1"/>
    <x v="7"/>
    <x v="193"/>
    <x v="322"/>
    <x v="0"/>
    <s v="400用户"/>
    <n v="15222749353"/>
    <m/>
    <m/>
    <s v="已预约"/>
    <m/>
  </r>
  <r>
    <x v="1"/>
    <x v="7"/>
    <x v="194"/>
    <x v="56"/>
    <x v="0"/>
    <s v="400用户"/>
    <n v="15922014070"/>
    <m/>
    <m/>
    <s v="已预约"/>
    <m/>
  </r>
  <r>
    <x v="1"/>
    <x v="7"/>
    <x v="195"/>
    <x v="372"/>
    <x v="0"/>
    <s v="400用户"/>
    <n v="17302290963"/>
    <m/>
    <m/>
    <s v="已预约"/>
    <m/>
  </r>
  <r>
    <x v="1"/>
    <x v="7"/>
    <x v="195"/>
    <x v="373"/>
    <x v="0"/>
    <s v="400用户"/>
    <n v="13110088899"/>
    <m/>
    <m/>
    <s v="已预约"/>
    <m/>
  </r>
  <r>
    <x v="1"/>
    <x v="7"/>
    <x v="195"/>
    <x v="32"/>
    <x v="3"/>
    <s v="咨询用户"/>
    <n v="18622406863"/>
    <n v="18622406863"/>
    <m/>
    <s v="新订单"/>
    <m/>
  </r>
  <r>
    <x v="1"/>
    <x v="7"/>
    <x v="195"/>
    <x v="322"/>
    <x v="0"/>
    <s v="400用户"/>
    <n v="18512281200"/>
    <m/>
    <m/>
    <s v="已预约"/>
    <m/>
  </r>
  <r>
    <x v="1"/>
    <x v="8"/>
    <x v="196"/>
    <x v="374"/>
    <x v="1"/>
    <s v="预约顾客"/>
    <n v="13920120255"/>
    <m/>
    <m/>
    <s v="待跟进"/>
    <s v="说已经预约11号下午"/>
  </r>
  <r>
    <x v="1"/>
    <x v="8"/>
    <x v="196"/>
    <x v="181"/>
    <x v="1"/>
    <s v="咨询"/>
    <n v="17622890081"/>
    <m/>
    <m/>
    <s v="待跟进"/>
    <s v="已联系"/>
  </r>
  <r>
    <x v="1"/>
    <x v="8"/>
    <x v="196"/>
    <x v="375"/>
    <x v="3"/>
    <s v="朱婉铜"/>
    <n v="15900331023"/>
    <s v="朱婉铜 15900331023"/>
    <m/>
    <s v="已到店"/>
    <m/>
  </r>
  <r>
    <x v="1"/>
    <x v="8"/>
    <x v="196"/>
    <x v="163"/>
    <x v="3"/>
    <s v="咨询用户"/>
    <n v="18802267433"/>
    <s v="好滴18802267433"/>
    <m/>
    <s v="新订单"/>
    <m/>
  </r>
  <r>
    <x v="1"/>
    <x v="8"/>
    <x v="196"/>
    <x v="134"/>
    <x v="0"/>
    <s v="400用户"/>
    <n v="15712207936"/>
    <m/>
    <m/>
    <s v="已预约"/>
    <m/>
  </r>
  <r>
    <x v="1"/>
    <x v="8"/>
    <x v="196"/>
    <x v="376"/>
    <x v="0"/>
    <s v="400用户"/>
    <n v="15900232926"/>
    <m/>
    <m/>
    <s v="已预约"/>
    <m/>
  </r>
  <r>
    <x v="1"/>
    <x v="8"/>
    <x v="197"/>
    <x v="258"/>
    <x v="1"/>
    <s v="郑茜"/>
    <n v="18602201378"/>
    <m/>
    <m/>
    <s v="已到店"/>
    <s v="99美肌卡预约"/>
  </r>
  <r>
    <x v="1"/>
    <x v="8"/>
    <x v="197"/>
    <x v="173"/>
    <x v="3"/>
    <s v="周媛媛"/>
    <n v="15822762252"/>
    <s v="电话15822762252"/>
    <m/>
    <s v="已到店"/>
    <s v="老顾客"/>
  </r>
  <r>
    <x v="1"/>
    <x v="8"/>
    <x v="197"/>
    <x v="67"/>
    <x v="1"/>
    <s v="郝艳"/>
    <n v="15522422962"/>
    <m/>
    <m/>
    <s v="已到店"/>
    <s v="老顾客"/>
  </r>
  <r>
    <x v="1"/>
    <x v="8"/>
    <x v="197"/>
    <x v="361"/>
    <x v="1"/>
    <s v="李慧"/>
    <n v="18522019423"/>
    <m/>
    <m/>
    <s v="待跟进"/>
    <s v="opt治疗，已预约"/>
  </r>
  <r>
    <x v="1"/>
    <x v="8"/>
    <x v="197"/>
    <x v="377"/>
    <x v="1"/>
    <s v="员工测试"/>
    <n v="13682098069"/>
    <m/>
    <m/>
    <s v="无意向"/>
    <m/>
  </r>
  <r>
    <x v="1"/>
    <x v="8"/>
    <x v="198"/>
    <x v="350"/>
    <x v="0"/>
    <s v="夏宇"/>
    <n v="15222897900"/>
    <m/>
    <m/>
    <s v="已到店"/>
    <s v="洗牙预约"/>
  </r>
  <r>
    <x v="1"/>
    <x v="8"/>
    <x v="198"/>
    <x v="378"/>
    <x v="0"/>
    <s v="广告合作"/>
    <n v="13032291198"/>
    <m/>
    <m/>
    <s v="无意向"/>
    <m/>
  </r>
  <r>
    <x v="1"/>
    <x v="8"/>
    <x v="199"/>
    <x v="375"/>
    <x v="1"/>
    <s v="彭琳一"/>
    <n v="13612039954"/>
    <m/>
    <m/>
    <s v="已到店"/>
    <s v="老顾客，398卡"/>
  </r>
  <r>
    <x v="1"/>
    <x v="8"/>
    <x v="199"/>
    <x v="379"/>
    <x v="1"/>
    <s v="陈小姐"/>
    <n v="18920549967"/>
    <m/>
    <m/>
    <s v="待跟进"/>
    <s v="小气泡"/>
  </r>
  <r>
    <x v="1"/>
    <x v="8"/>
    <x v="200"/>
    <x v="42"/>
    <x v="0"/>
    <s v="周小姐"/>
    <n v="18202682669"/>
    <m/>
    <m/>
    <s v="已到店"/>
    <s v="微针"/>
  </r>
  <r>
    <x v="1"/>
    <x v="8"/>
    <x v="200"/>
    <x v="380"/>
    <x v="3"/>
    <s v="王红"/>
    <n v="13662022939"/>
    <n v="13662022939"/>
    <m/>
    <s v="已到店"/>
    <s v="瘦腿针，预约7号"/>
  </r>
  <r>
    <x v="1"/>
    <x v="8"/>
    <x v="200"/>
    <x v="381"/>
    <x v="0"/>
    <s v="李小姐"/>
    <n v="18222706131"/>
    <m/>
    <m/>
    <s v="已到店"/>
    <s v="小气泡"/>
  </r>
  <r>
    <x v="1"/>
    <x v="8"/>
    <x v="201"/>
    <x v="382"/>
    <x v="3"/>
    <s v="咨询"/>
    <n v="18566593770"/>
    <s v="看网上你们评价不错，想去你们那里做果酸和水光针项目，能家威18566593770做事前沟通吗？"/>
    <m/>
    <s v="待跟进"/>
    <s v="微信不存在，电话无人接"/>
  </r>
  <r>
    <x v="1"/>
    <x v="8"/>
    <x v="201"/>
    <x v="194"/>
    <x v="0"/>
    <s v="储女士"/>
    <n v="13516176866"/>
    <m/>
    <m/>
    <s v="待跟进"/>
    <s v="瘦肩针"/>
  </r>
  <r>
    <x v="1"/>
    <x v="8"/>
    <x v="201"/>
    <x v="383"/>
    <x v="0"/>
    <s v="张会敏"/>
    <n v="13833826665"/>
    <m/>
    <m/>
    <s v="已到店"/>
    <s v="老顾客"/>
  </r>
  <r>
    <x v="1"/>
    <x v="8"/>
    <x v="202"/>
    <x v="384"/>
    <x v="3"/>
    <s v="靳女士"/>
    <n v="13612079643"/>
    <n v="13612079643"/>
    <m/>
    <s v="已到店"/>
    <s v="脱毛预约"/>
  </r>
  <r>
    <x v="1"/>
    <x v="8"/>
    <x v="202"/>
    <x v="210"/>
    <x v="0"/>
    <s v="杨朔"/>
    <n v="18002120973"/>
    <m/>
    <m/>
    <s v="已到店"/>
    <s v="老顾客"/>
  </r>
  <r>
    <x v="1"/>
    <x v="8"/>
    <x v="203"/>
    <x v="101"/>
    <x v="0"/>
    <s v="女士"/>
    <n v="13752302543"/>
    <m/>
    <m/>
    <s v="待跟进"/>
    <s v="腋下脱毛"/>
  </r>
  <r>
    <x v="1"/>
    <x v="8"/>
    <x v="203"/>
    <x v="107"/>
    <x v="0"/>
    <s v="咨询"/>
    <n v="13622169883"/>
    <m/>
    <m/>
    <s v="待跟进"/>
    <s v="99卡"/>
  </r>
  <r>
    <x v="1"/>
    <x v="8"/>
    <x v="203"/>
    <x v="385"/>
    <x v="3"/>
    <s v="马女士"/>
    <n v="13702092992"/>
    <n v="13702092992"/>
    <m/>
    <s v="待跟进"/>
    <s v="瘦脸针"/>
  </r>
  <r>
    <x v="1"/>
    <x v="8"/>
    <x v="203"/>
    <x v="386"/>
    <x v="0"/>
    <s v="彭琳一"/>
    <n v="13612039954"/>
    <m/>
    <m/>
    <s v="已到店"/>
    <s v="老顾客"/>
  </r>
  <r>
    <x v="1"/>
    <x v="8"/>
    <x v="203"/>
    <x v="234"/>
    <x v="0"/>
    <s v="李秋晨"/>
    <n v="18222928888"/>
    <m/>
    <m/>
    <s v="已到店"/>
    <s v="老顾客"/>
  </r>
  <r>
    <x v="1"/>
    <x v="8"/>
    <x v="204"/>
    <x v="387"/>
    <x v="0"/>
    <s v="400用户"/>
    <n v="18222862412"/>
    <m/>
    <m/>
    <s v="已预约"/>
    <m/>
  </r>
  <r>
    <x v="1"/>
    <x v="8"/>
    <x v="204"/>
    <x v="387"/>
    <x v="3"/>
    <s v="咨询用户"/>
    <n v="15989141211"/>
    <s v="你好 想去你们哪做项目方便vx15989141211了解一下谢谢"/>
    <m/>
    <s v="新订单"/>
    <m/>
  </r>
  <r>
    <x v="1"/>
    <x v="8"/>
    <x v="204"/>
    <x v="247"/>
    <x v="0"/>
    <s v="400用户"/>
    <n v="2224696659"/>
    <m/>
    <m/>
    <s v="已预约"/>
    <m/>
  </r>
  <r>
    <x v="1"/>
    <x v="8"/>
    <x v="204"/>
    <x v="388"/>
    <x v="0"/>
    <s v="400用户"/>
    <n v="15510951664"/>
    <m/>
    <m/>
    <s v="已预约"/>
    <m/>
  </r>
  <r>
    <x v="1"/>
    <x v="8"/>
    <x v="204"/>
    <x v="160"/>
    <x v="0"/>
    <s v="400用户"/>
    <n v="13752182295"/>
    <m/>
    <m/>
    <s v="已预约"/>
    <m/>
  </r>
  <r>
    <x v="1"/>
    <x v="8"/>
    <x v="204"/>
    <x v="389"/>
    <x v="0"/>
    <s v="400用户"/>
    <n v="17694845988"/>
    <m/>
    <m/>
    <s v="已预约"/>
    <m/>
  </r>
  <r>
    <x v="1"/>
    <x v="8"/>
    <x v="205"/>
    <x v="390"/>
    <x v="1"/>
    <s v="咨询"/>
    <n v="18644087328"/>
    <m/>
    <m/>
    <s v="待跟进"/>
    <m/>
  </r>
  <r>
    <x v="1"/>
    <x v="8"/>
    <x v="205"/>
    <x v="391"/>
    <x v="0"/>
    <s v="牛艳"/>
    <n v="13752182295"/>
    <m/>
    <m/>
    <s v="已到店"/>
    <m/>
  </r>
  <r>
    <x v="1"/>
    <x v="8"/>
    <x v="205"/>
    <x v="319"/>
    <x v="0"/>
    <s v="张珺妍"/>
    <n v="18202277373"/>
    <m/>
    <m/>
    <s v="已到店"/>
    <s v="老顾客口腔"/>
  </r>
  <r>
    <x v="1"/>
    <x v="8"/>
    <x v="205"/>
    <x v="392"/>
    <x v="2"/>
    <s v="咨询"/>
    <n v="18222140157"/>
    <m/>
    <m/>
    <s v="待跟进"/>
    <s v="电话关机"/>
  </r>
  <r>
    <x v="1"/>
    <x v="8"/>
    <x v="206"/>
    <x v="393"/>
    <x v="0"/>
    <s v="杨珈懿"/>
    <n v="15222000369"/>
    <m/>
    <m/>
    <s v="已到店"/>
    <s v="老顾客预约"/>
  </r>
  <r>
    <x v="1"/>
    <x v="8"/>
    <x v="206"/>
    <x v="394"/>
    <x v="2"/>
    <m/>
    <n v="13820785142"/>
    <m/>
    <m/>
    <s v="无意向"/>
    <s v="打错了"/>
  </r>
  <r>
    <x v="1"/>
    <x v="8"/>
    <x v="206"/>
    <x v="293"/>
    <x v="0"/>
    <s v="王蕊"/>
    <n v="15122217802"/>
    <m/>
    <m/>
    <s v="已到店"/>
    <s v="老顾客"/>
  </r>
  <r>
    <x v="1"/>
    <x v="8"/>
    <x v="207"/>
    <x v="17"/>
    <x v="0"/>
    <s v="李女士"/>
    <n v="13820152182"/>
    <m/>
    <m/>
    <s v="待跟进"/>
    <s v="中医体验"/>
  </r>
  <r>
    <x v="1"/>
    <x v="8"/>
    <x v="207"/>
    <x v="395"/>
    <x v="3"/>
    <s v="王小姐"/>
    <n v="18920428062"/>
    <n v="18920428062"/>
    <m/>
    <s v="待跟进"/>
    <s v="祛斑"/>
  </r>
  <r>
    <x v="1"/>
    <x v="8"/>
    <x v="207"/>
    <x v="396"/>
    <x v="1"/>
    <s v="合作"/>
    <n v="17694845988"/>
    <m/>
    <m/>
    <s v="无意向"/>
    <m/>
  </r>
  <r>
    <x v="1"/>
    <x v="8"/>
    <x v="208"/>
    <x v="397"/>
    <x v="3"/>
    <s v="杨婷婷"/>
    <n v="13132217083"/>
    <s v="13132217083 杨婷婷"/>
    <m/>
    <s v="待跟进"/>
    <s v="预约"/>
  </r>
  <r>
    <x v="1"/>
    <x v="8"/>
    <x v="208"/>
    <x v="398"/>
    <x v="0"/>
    <s v="合作"/>
    <n v="2259000387"/>
    <m/>
    <m/>
    <s v="无意向"/>
    <m/>
  </r>
  <r>
    <x v="1"/>
    <x v="8"/>
    <x v="208"/>
    <x v="210"/>
    <x v="0"/>
    <s v="张女士"/>
    <n v="18698022300"/>
    <m/>
    <m/>
    <s v="待跟进"/>
    <s v="超皮秒，18号"/>
  </r>
  <r>
    <x v="1"/>
    <x v="8"/>
    <x v="209"/>
    <x v="297"/>
    <x v="0"/>
    <s v="窦伟"/>
    <n v="13116082985"/>
    <m/>
    <m/>
    <s v="已到店"/>
    <s v="老顾客"/>
  </r>
  <r>
    <x v="1"/>
    <x v="8"/>
    <x v="209"/>
    <x v="0"/>
    <x v="1"/>
    <s v="薛舒文"/>
    <n v="18522327738"/>
    <m/>
    <m/>
    <s v="已到店"/>
    <s v="老顾客"/>
  </r>
  <r>
    <x v="1"/>
    <x v="8"/>
    <x v="210"/>
    <x v="399"/>
    <x v="3"/>
    <s v="冯琬晴"/>
    <n v="18902074006"/>
    <n v="18902074006"/>
    <m/>
    <s v="已到店"/>
    <s v="脱毛"/>
  </r>
  <r>
    <x v="1"/>
    <x v="8"/>
    <x v="210"/>
    <x v="400"/>
    <x v="3"/>
    <s v="陈曦"/>
    <n v="13163182113"/>
    <n v="13163182113"/>
    <m/>
    <s v="待跟进"/>
    <s v="吸脂预约20号"/>
  </r>
  <r>
    <x v="1"/>
    <x v="8"/>
    <x v="210"/>
    <x v="401"/>
    <x v="0"/>
    <s v="合作"/>
    <n v="17301361960"/>
    <m/>
    <m/>
    <s v="无意向"/>
    <m/>
  </r>
  <r>
    <x v="1"/>
    <x v="8"/>
    <x v="210"/>
    <x v="402"/>
    <x v="0"/>
    <s v="刘倩"/>
    <n v="13312175270"/>
    <m/>
    <m/>
    <s v="已到店"/>
    <s v="老顾客"/>
  </r>
  <r>
    <x v="1"/>
    <x v="8"/>
    <x v="210"/>
    <x v="319"/>
    <x v="3"/>
    <s v="赵真"/>
    <n v="18622238288"/>
    <n v="18622238288"/>
    <m/>
    <s v="已到店"/>
    <s v="老顾客瘦脸针"/>
  </r>
  <r>
    <x v="1"/>
    <x v="8"/>
    <x v="210"/>
    <x v="175"/>
    <x v="0"/>
    <s v="胡女士"/>
    <n v="13820440427"/>
    <m/>
    <m/>
    <s v="已到店"/>
    <s v="小气泡"/>
  </r>
  <r>
    <x v="1"/>
    <x v="8"/>
    <x v="210"/>
    <x v="321"/>
    <x v="0"/>
    <s v="王蕊"/>
    <n v="15122217802"/>
    <m/>
    <m/>
    <s v="已到店"/>
    <s v="老顾客洗牙"/>
  </r>
  <r>
    <x v="1"/>
    <x v="8"/>
    <x v="210"/>
    <x v="29"/>
    <x v="0"/>
    <s v="合作"/>
    <n v="13332017711"/>
    <m/>
    <m/>
    <s v="无意向"/>
    <m/>
  </r>
  <r>
    <x v="1"/>
    <x v="8"/>
    <x v="211"/>
    <x v="97"/>
    <x v="0"/>
    <s v="彭琳一"/>
    <n v="13612039954"/>
    <m/>
    <m/>
    <s v="已到店"/>
    <s v="老顾客"/>
  </r>
  <r>
    <x v="1"/>
    <x v="8"/>
    <x v="212"/>
    <x v="0"/>
    <x v="0"/>
    <s v="吕美伦"/>
    <n v="13132119739"/>
    <m/>
    <m/>
    <s v="已到店"/>
    <s v="老顾客"/>
  </r>
  <r>
    <x v="1"/>
    <x v="8"/>
    <x v="212"/>
    <x v="403"/>
    <x v="0"/>
    <s v="王蕊"/>
    <n v="15122217802"/>
    <m/>
    <m/>
    <s v="已到店"/>
    <s v="老顾客"/>
  </r>
  <r>
    <x v="1"/>
    <x v="8"/>
    <x v="212"/>
    <x v="404"/>
    <x v="0"/>
    <s v="400用户"/>
    <n v="13920773591"/>
    <m/>
    <m/>
    <s v="已预约"/>
    <m/>
  </r>
  <r>
    <x v="1"/>
    <x v="8"/>
    <x v="213"/>
    <x v="402"/>
    <x v="3"/>
    <s v="口腔"/>
    <n v="13207525562"/>
    <n v="13207525562"/>
    <m/>
    <s v="已到店"/>
    <m/>
  </r>
  <r>
    <x v="1"/>
    <x v="8"/>
    <x v="213"/>
    <x v="391"/>
    <x v="0"/>
    <s v="李朝辉"/>
    <n v="13389919927"/>
    <m/>
    <m/>
    <s v="已到店"/>
    <m/>
  </r>
  <r>
    <x v="1"/>
    <x v="8"/>
    <x v="214"/>
    <x v="405"/>
    <x v="2"/>
    <s v="朱娅闻"/>
    <n v="13516295119"/>
    <m/>
    <m/>
    <s v="已到店"/>
    <s v="脱毛"/>
  </r>
  <r>
    <x v="1"/>
    <x v="8"/>
    <x v="214"/>
    <x v="323"/>
    <x v="3"/>
    <s v="林小姐"/>
    <n v="18646748456"/>
    <n v="18646748456"/>
    <m/>
    <s v="待跟进"/>
    <s v="面部吸脂"/>
  </r>
  <r>
    <x v="1"/>
    <x v="8"/>
    <x v="215"/>
    <x v="406"/>
    <x v="0"/>
    <s v="贺女士"/>
    <n v="13672181817"/>
    <m/>
    <m/>
    <s v="已预约"/>
    <m/>
  </r>
  <r>
    <x v="1"/>
    <x v="8"/>
    <x v="215"/>
    <x v="19"/>
    <x v="0"/>
    <s v="杜煊"/>
    <n v="18618239094"/>
    <m/>
    <m/>
    <s v="已到店"/>
    <s v="老顾客，瘦脸针"/>
  </r>
  <r>
    <x v="1"/>
    <x v="8"/>
    <x v="215"/>
    <x v="90"/>
    <x v="1"/>
    <s v="龚女士"/>
    <n v="18622264680"/>
    <m/>
    <m/>
    <s v="已到店"/>
    <s v="脱毛"/>
  </r>
  <r>
    <x v="1"/>
    <x v="8"/>
    <x v="215"/>
    <x v="407"/>
    <x v="3"/>
    <s v="陈诚"/>
    <n v="18322588885"/>
    <s v="预约吧 陈诚 18322588885"/>
    <m/>
    <s v="待跟进"/>
    <s v="瘦肩针，下单了"/>
  </r>
  <r>
    <x v="1"/>
    <x v="8"/>
    <x v="215"/>
    <x v="408"/>
    <x v="0"/>
    <s v="曹津津"/>
    <n v="15076550908"/>
    <m/>
    <m/>
    <s v="待跟进"/>
    <m/>
  </r>
  <r>
    <x v="1"/>
    <x v="8"/>
    <x v="215"/>
    <x v="209"/>
    <x v="0"/>
    <s v="咨询"/>
    <n v="15022213069"/>
    <m/>
    <m/>
    <s v="待跟进"/>
    <s v="唇毛"/>
  </r>
  <r>
    <x v="1"/>
    <x v="8"/>
    <x v="216"/>
    <x v="409"/>
    <x v="1"/>
    <s v="咨询"/>
    <n v="18872231096"/>
    <m/>
    <m/>
    <s v="待跟进"/>
    <s v="瘦脸孕期"/>
  </r>
  <r>
    <x v="1"/>
    <x v="8"/>
    <x v="216"/>
    <x v="82"/>
    <x v="0"/>
    <s v="合作"/>
    <n v="13366633442"/>
    <m/>
    <m/>
    <s v="无意向"/>
    <m/>
  </r>
  <r>
    <x v="1"/>
    <x v="8"/>
    <x v="216"/>
    <x v="410"/>
    <x v="0"/>
    <s v="姜女士"/>
    <n v="18202244550"/>
    <m/>
    <m/>
    <s v="待跟进"/>
    <s v="拆线"/>
  </r>
  <r>
    <x v="1"/>
    <x v="8"/>
    <x v="216"/>
    <x v="411"/>
    <x v="3"/>
    <s v="杨晓蕾"/>
    <n v="13752404010"/>
    <s v="杨晓蕾13752404010"/>
    <m/>
    <s v="已到店"/>
    <s v="吸脂"/>
  </r>
  <r>
    <x v="1"/>
    <x v="8"/>
    <x v="216"/>
    <x v="196"/>
    <x v="3"/>
    <s v="王乃彬"/>
    <n v="15620780765"/>
    <s v="如果上午营业的话 我就预约上午 15620780765"/>
    <m/>
    <s v="已到店"/>
    <s v="洗牙预约"/>
  </r>
  <r>
    <x v="1"/>
    <x v="8"/>
    <x v="216"/>
    <x v="32"/>
    <x v="0"/>
    <s v="王蕊"/>
    <n v="15122217802"/>
    <m/>
    <m/>
    <s v="已到店"/>
    <s v="老顾客"/>
  </r>
  <r>
    <x v="1"/>
    <x v="8"/>
    <x v="217"/>
    <x v="283"/>
    <x v="0"/>
    <s v="99卡"/>
    <n v="18522521928"/>
    <m/>
    <m/>
    <s v="待跟进"/>
    <m/>
  </r>
  <r>
    <x v="1"/>
    <x v="8"/>
    <x v="217"/>
    <x v="401"/>
    <x v="1"/>
    <s v="400用户"/>
    <n v="13072231037"/>
    <m/>
    <m/>
    <s v="待跟进"/>
    <m/>
  </r>
  <r>
    <x v="1"/>
    <x v="8"/>
    <x v="217"/>
    <x v="412"/>
    <x v="0"/>
    <s v="咨询"/>
    <n v="15802235530"/>
    <m/>
    <m/>
    <s v="待跟进"/>
    <s v="脱毛"/>
  </r>
  <r>
    <x v="1"/>
    <x v="8"/>
    <x v="217"/>
    <x v="47"/>
    <x v="0"/>
    <s v="张女士"/>
    <n v="18622085337"/>
    <m/>
    <m/>
    <s v="待跟进"/>
    <s v="点痣"/>
  </r>
  <r>
    <x v="1"/>
    <x v="8"/>
    <x v="217"/>
    <x v="413"/>
    <x v="0"/>
    <s v="杨女士"/>
    <n v="18510007534"/>
    <m/>
    <m/>
    <s v="已到店"/>
    <s v="小气泡"/>
  </r>
  <r>
    <x v="1"/>
    <x v="8"/>
    <x v="217"/>
    <x v="162"/>
    <x v="0"/>
    <s v="李女士"/>
    <n v="18522113665"/>
    <m/>
    <m/>
    <s v="待跟进"/>
    <s v="皮肤赘生物"/>
  </r>
  <r>
    <x v="1"/>
    <x v="8"/>
    <x v="217"/>
    <x v="208"/>
    <x v="0"/>
    <s v="周小姐"/>
    <n v="18102025727"/>
    <m/>
    <m/>
    <s v="已到店"/>
    <s v="皮肤洗牙"/>
  </r>
  <r>
    <x v="1"/>
    <x v="8"/>
    <x v="217"/>
    <x v="414"/>
    <x v="0"/>
    <s v="王蕊"/>
    <n v="15122217802"/>
    <m/>
    <m/>
    <s v="已到店"/>
    <s v="洗牙预约"/>
  </r>
  <r>
    <x v="1"/>
    <x v="8"/>
    <x v="218"/>
    <x v="247"/>
    <x v="2"/>
    <s v="朱克干"/>
    <n v="18222590326"/>
    <m/>
    <m/>
    <s v="已到店"/>
    <s v="老顾客"/>
  </r>
  <r>
    <x v="1"/>
    <x v="8"/>
    <x v="218"/>
    <x v="415"/>
    <x v="0"/>
    <s v="刘明芳"/>
    <n v="13752302543"/>
    <m/>
    <m/>
    <s v="已到店"/>
    <m/>
  </r>
  <r>
    <x v="1"/>
    <x v="8"/>
    <x v="218"/>
    <x v="123"/>
    <x v="3"/>
    <s v="李雨晨"/>
    <n v="17602240577"/>
    <n v="17602240577"/>
    <m/>
    <s v="已到店"/>
    <s v="老顾客"/>
  </r>
  <r>
    <x v="1"/>
    <x v="8"/>
    <x v="218"/>
    <x v="69"/>
    <x v="0"/>
    <s v="陈帅"/>
    <n v="13602121353"/>
    <m/>
    <m/>
    <s v="已到店"/>
    <s v="老顾客"/>
  </r>
  <r>
    <x v="1"/>
    <x v="8"/>
    <x v="218"/>
    <x v="346"/>
    <x v="0"/>
    <s v="400用户"/>
    <n v="15620945510"/>
    <m/>
    <m/>
    <s v="已预约"/>
    <m/>
  </r>
  <r>
    <x v="1"/>
    <x v="8"/>
    <x v="218"/>
    <x v="147"/>
    <x v="0"/>
    <s v="400用户"/>
    <n v="15822508348"/>
    <m/>
    <m/>
    <s v="已预约"/>
    <m/>
  </r>
  <r>
    <x v="1"/>
    <x v="8"/>
    <x v="218"/>
    <x v="101"/>
    <x v="0"/>
    <s v="400用户"/>
    <n v="13484631989"/>
    <m/>
    <m/>
    <s v="已预约"/>
    <m/>
  </r>
  <r>
    <x v="1"/>
    <x v="8"/>
    <x v="219"/>
    <x v="83"/>
    <x v="0"/>
    <s v="廖小姐"/>
    <n v="15620239753"/>
    <m/>
    <m/>
    <s v="已到店"/>
    <s v="脱毛"/>
  </r>
  <r>
    <x v="1"/>
    <x v="8"/>
    <x v="219"/>
    <x v="416"/>
    <x v="3"/>
    <s v="万玉峰"/>
    <n v="13752352405"/>
    <n v="13752352405"/>
    <m/>
    <s v="新订单"/>
    <s v="咨询眼部"/>
  </r>
  <r>
    <x v="1"/>
    <x v="8"/>
    <x v="219"/>
    <x v="417"/>
    <x v="3"/>
    <s v="于丹"/>
    <n v="17694842988"/>
    <n v="17694842988"/>
    <m/>
    <s v="新订单"/>
    <s v="咨询眼部"/>
  </r>
  <r>
    <x v="1"/>
    <x v="8"/>
    <x v="220"/>
    <x v="418"/>
    <x v="2"/>
    <s v="咨询"/>
    <n v="17694956371"/>
    <m/>
    <m/>
    <s v="待跟进"/>
    <m/>
  </r>
  <r>
    <x v="1"/>
    <x v="8"/>
    <x v="220"/>
    <x v="419"/>
    <x v="3"/>
    <s v="李女士"/>
    <n v="17695095841"/>
    <n v="17695095841"/>
    <m/>
    <s v="已到店"/>
    <s v="瘦脸针"/>
  </r>
  <r>
    <x v="1"/>
    <x v="8"/>
    <x v="220"/>
    <x v="193"/>
    <x v="0"/>
    <s v="李女士"/>
    <n v="13502006653"/>
    <m/>
    <m/>
    <s v="已到店"/>
    <s v="小气泡"/>
  </r>
  <r>
    <x v="1"/>
    <x v="8"/>
    <x v="220"/>
    <x v="420"/>
    <x v="0"/>
    <s v="拆线"/>
    <n v="15302062737"/>
    <m/>
    <m/>
    <s v="待跟进"/>
    <m/>
  </r>
  <r>
    <x v="1"/>
    <x v="8"/>
    <x v="220"/>
    <x v="421"/>
    <x v="2"/>
    <s v="于秋月"/>
    <n v="15620610415"/>
    <s v="想做一个腋下脱毛，今天上午能约到时间吗"/>
    <m/>
    <s v="已到店"/>
    <s v="预约脱毛"/>
  </r>
  <r>
    <x v="1"/>
    <x v="8"/>
    <x v="221"/>
    <x v="319"/>
    <x v="0"/>
    <s v="400用户"/>
    <n v="17612206428"/>
    <m/>
    <m/>
    <s v="无意向"/>
    <m/>
  </r>
  <r>
    <x v="1"/>
    <x v="8"/>
    <x v="221"/>
    <x v="22"/>
    <x v="3"/>
    <s v="咨询用户"/>
    <n v="15822679170"/>
    <s v="蒋叶彤 15822679170"/>
    <m/>
    <s v="已到店"/>
    <s v="老顾客"/>
  </r>
  <r>
    <x v="1"/>
    <x v="8"/>
    <x v="221"/>
    <x v="422"/>
    <x v="3"/>
    <s v="咨询用户"/>
    <n v="18722465262"/>
    <n v="18722465262"/>
    <m/>
    <s v="已到店"/>
    <s v="老顾客"/>
  </r>
  <r>
    <x v="1"/>
    <x v="8"/>
    <x v="221"/>
    <x v="423"/>
    <x v="2"/>
    <m/>
    <n v="15202207820"/>
    <m/>
    <m/>
    <s v="已到店"/>
    <s v="老顾客"/>
  </r>
  <r>
    <x v="1"/>
    <x v="8"/>
    <x v="221"/>
    <x v="302"/>
    <x v="3"/>
    <s v="咨询用户"/>
    <n v="13652033779"/>
    <n v="13652033779"/>
    <m/>
    <s v="新订单"/>
    <s v="鼻部"/>
  </r>
  <r>
    <x v="1"/>
    <x v="8"/>
    <x v="221"/>
    <x v="424"/>
    <x v="0"/>
    <s v="400用户"/>
    <n v="18702212570"/>
    <m/>
    <m/>
    <s v="待跟进"/>
    <s v="洗牙"/>
  </r>
  <r>
    <x v="1"/>
    <x v="8"/>
    <x v="222"/>
    <x v="246"/>
    <x v="3"/>
    <s v="翟女士"/>
    <n v="13902167779"/>
    <n v="13902167779"/>
    <m/>
    <s v="新订单"/>
    <s v="吸脂"/>
  </r>
  <r>
    <x v="1"/>
    <x v="8"/>
    <x v="222"/>
    <x v="212"/>
    <x v="0"/>
    <s v="预约"/>
    <n v="2266223207"/>
    <m/>
    <m/>
    <s v="已到店"/>
    <s v="周瑶老顾客"/>
  </r>
  <r>
    <x v="1"/>
    <x v="8"/>
    <x v="222"/>
    <x v="11"/>
    <x v="0"/>
    <s v="李女士"/>
    <n v="17602660465"/>
    <m/>
    <m/>
    <s v="已到店"/>
    <s v="洗牙"/>
  </r>
  <r>
    <x v="1"/>
    <x v="8"/>
    <x v="222"/>
    <x v="425"/>
    <x v="0"/>
    <s v="赵小姐"/>
    <n v="13718807596"/>
    <m/>
    <m/>
    <s v="已到店"/>
    <s v="瘦腿针"/>
  </r>
  <r>
    <x v="1"/>
    <x v="8"/>
    <x v="223"/>
    <x v="426"/>
    <x v="3"/>
    <s v="蔡"/>
    <n v="18502659102"/>
    <n v="18502659102"/>
    <m/>
    <s v="已到店"/>
    <s v="脱毛瘦脸"/>
  </r>
  <r>
    <x v="1"/>
    <x v="8"/>
    <x v="223"/>
    <x v="120"/>
    <x v="3"/>
    <s v="孔女士"/>
    <n v="18511098885"/>
    <s v="孔女士18511098885"/>
    <m/>
    <s v="新订单"/>
    <s v="皮肤"/>
  </r>
  <r>
    <x v="1"/>
    <x v="8"/>
    <x v="223"/>
    <x v="427"/>
    <x v="3"/>
    <s v="吴女士"/>
    <n v="17695523395"/>
    <n v="17695523395"/>
    <m/>
    <s v="新订单"/>
    <s v="吸脂"/>
  </r>
  <r>
    <x v="1"/>
    <x v="8"/>
    <x v="223"/>
    <x v="405"/>
    <x v="2"/>
    <s v="宋佳"/>
    <n v="13821732848"/>
    <m/>
    <m/>
    <s v="已到店"/>
    <s v="老顾客，洗牙"/>
  </r>
  <r>
    <x v="1"/>
    <x v="8"/>
    <x v="223"/>
    <x v="183"/>
    <x v="0"/>
    <s v="预约"/>
    <n v="18512281200"/>
    <m/>
    <m/>
    <s v="已到店"/>
    <s v="老顾客"/>
  </r>
  <r>
    <x v="1"/>
    <x v="8"/>
    <x v="223"/>
    <x v="162"/>
    <x v="0"/>
    <s v="李念"/>
    <n v="13820386595"/>
    <m/>
    <m/>
    <s v="已到店"/>
    <s v="老顾客"/>
  </r>
  <r>
    <x v="1"/>
    <x v="8"/>
    <x v="223"/>
    <x v="408"/>
    <x v="1"/>
    <s v="李美迪"/>
    <n v="18502223572"/>
    <m/>
    <m/>
    <s v="已到店"/>
    <s v="老顾客"/>
  </r>
  <r>
    <x v="1"/>
    <x v="8"/>
    <x v="224"/>
    <x v="428"/>
    <x v="0"/>
    <s v="先生"/>
    <n v="13820049681"/>
    <m/>
    <m/>
    <s v="待跟进"/>
    <m/>
  </r>
  <r>
    <x v="1"/>
    <x v="8"/>
    <x v="225"/>
    <x v="429"/>
    <x v="0"/>
    <s v="400用户"/>
    <n v="15900232926"/>
    <m/>
    <m/>
    <s v="已到店"/>
    <m/>
  </r>
  <r>
    <x v="1"/>
    <x v="8"/>
    <x v="224"/>
    <x v="430"/>
    <x v="0"/>
    <s v="张小姐"/>
    <n v="15222685603"/>
    <m/>
    <m/>
    <s v="待跟进"/>
    <s v="脱毛"/>
  </r>
  <r>
    <x v="1"/>
    <x v="8"/>
    <x v="224"/>
    <x v="188"/>
    <x v="0"/>
    <s v="合作"/>
    <n v="2122837608"/>
    <m/>
    <m/>
    <s v="无意向"/>
    <m/>
  </r>
  <r>
    <x v="1"/>
    <x v="8"/>
    <x v="224"/>
    <x v="26"/>
    <x v="0"/>
    <s v="杨"/>
    <n v="13512806895"/>
    <m/>
    <m/>
    <s v="待跟进"/>
    <s v="小气泡"/>
  </r>
  <r>
    <x v="1"/>
    <x v="8"/>
    <x v="224"/>
    <x v="105"/>
    <x v="3"/>
    <s v="咨询用户"/>
    <n v="15247192875"/>
    <s v="张宪，15247192875"/>
    <m/>
    <s v="已到店"/>
    <m/>
  </r>
  <r>
    <x v="1"/>
    <x v="8"/>
    <x v="225"/>
    <x v="398"/>
    <x v="3"/>
    <s v="咨询用户"/>
    <n v="15522975630"/>
    <n v="15522975630"/>
    <m/>
    <s v="已到店"/>
    <m/>
  </r>
  <r>
    <x v="1"/>
    <x v="8"/>
    <x v="225"/>
    <x v="32"/>
    <x v="0"/>
    <s v="400用户"/>
    <n v="13820386595"/>
    <m/>
    <m/>
    <s v="已到店"/>
    <s v="老顾客"/>
  </r>
  <r>
    <x v="1"/>
    <x v="8"/>
    <x v="225"/>
    <x v="10"/>
    <x v="1"/>
    <s v="400用户"/>
    <n v="18526062257"/>
    <m/>
    <m/>
    <s v="新订单"/>
    <m/>
  </r>
  <r>
    <x v="1"/>
    <x v="8"/>
    <x v="225"/>
    <x v="411"/>
    <x v="0"/>
    <s v="400用户"/>
    <n v="15822265760"/>
    <m/>
    <m/>
    <s v="已预约"/>
    <m/>
  </r>
  <r>
    <x v="2"/>
    <x v="9"/>
    <x v="226"/>
    <x v="431"/>
    <x v="6"/>
    <m/>
    <m/>
    <m/>
    <m/>
    <m/>
    <m/>
  </r>
</pivotCacheRecords>
</file>

<file path=xl/pivotCache/pivotCacheRecords5.xml><?xml version="1.0" encoding="utf-8"?>
<pivotCacheRecords xmlns="http://schemas.openxmlformats.org/spreadsheetml/2006/main" count="71">
  <r>
    <x v="0"/>
    <x v="0"/>
    <x v="0"/>
    <d v="1899-12-30T17:13:00"/>
    <s v="天津"/>
    <s v="凤凰怡美整形美容医院"/>
    <s v="波波小主KT"/>
    <s v="5星"/>
    <s v="{&quot;效果&quot;:5,&quot;环境&quot;:5,&quot;服务&quot;:5}"/>
    <s v="我是属于那种比较敏感的皮肤而且还干，一直想做个舒缓过敏肌的治疗。通过闺蜜介绍来到凤凰怡美做了个水娃娃项目还给我搭配了一个舒敏。是凤凰怡美的冯大夫给我进行操作的，从皮肤清洁到正式治疗，每一步都很细心。还给内个顾客都准备了卸妆的东西，还有眉笔什么的，对于我这种懒到家的人来说真是太贴心了！还有就是治疗之后感觉皮肤特别水而且不紧绷，这次体验非常不错，以后还会接着来给我的脸做个spa女人嘛一定要善待自己呦，我还会介绍身边的朋友来的大家一起美美哒😘"/>
    <s v="否"/>
    <s v=""/>
  </r>
  <r>
    <x v="0"/>
    <x v="0"/>
    <x v="0"/>
    <d v="1899-12-30T16:29:00"/>
    <s v="天津"/>
    <s v="凤凰怡美整形美容医院"/>
    <s v="妞是孩儿他妈"/>
    <s v="5星"/>
    <s v="{&quot;效果&quot;:5,&quot;环境&quot;:5,&quot;服务&quot;:5}"/>
    <s v="一直想做个牙齿清洁，正好看见凤凰怡美有洁牙的优惠活动，就直接打电话预约了。医院很好找，坐地铁天塔站出来走几步就到了。一进门前台小姐姐很热情，帮我安排准备。院里还放着很舒缓的音乐，正好缓解我第一次洗牙的紧张心情。不过洁牙真的没那么吓人啦，不会疼，茶渍什么的都洗掉了，以后会定期给牙齿来做清洁的！❤️"/>
    <s v="否"/>
    <s v=""/>
  </r>
  <r>
    <x v="0"/>
    <x v="0"/>
    <x v="1"/>
    <d v="1899-12-30T11:23:00"/>
    <s v="天津"/>
    <s v="凤凰怡美整形美容医院"/>
    <s v="Krystal_1993"/>
    <s v="5星"/>
    <s v="{&quot;效果&quot;:5,&quot;环境&quot;:5,&quot;服务&quot;:5}"/>
    <s v="之前在大悦城活动抽到中医调理的项目，特意去做了九宫脏腑推拿，做完之后觉得确实身上松弛了很多。中医在四楼，整体风格都很中国风，在推拿的时候，还放着舒缓的古风音乐。推拿之后，凤凰怡美的中医还帮我号脉，指出好多体内存在的问题。看来定期做做中医调理，真的是个不错的事情，顺便做了皮肤补水和美白，以后还会来哒"/>
    <s v="否"/>
    <s v=""/>
  </r>
  <r>
    <x v="0"/>
    <x v="0"/>
    <x v="2"/>
    <d v="1899-12-30T21:44:00"/>
    <s v="天津"/>
    <s v="凤凰怡美整形美容医院"/>
    <s v="就喜欢_9594"/>
    <s v="5星"/>
    <s v="{&quot;效果&quot;:5,&quot;环境&quot;:5,&quot;服务&quot;:5}"/>
    <s v="经过朋友介绍知道了这家医院，刚进来就别漂亮的装修吸引了 真的是很高雅的环境 客服和导医热情的接待我 经过专家诊断 给我出了适合我的治疗方法 皮秒激光 真的效果还不错 在皮肤科 看见别的顾客做水光针 感觉也不错 过几天要来试试 😜冬季了 多多爱护皮肤"/>
    <s v="否"/>
    <s v=""/>
  </r>
  <r>
    <x v="0"/>
    <x v="0"/>
    <x v="3"/>
    <d v="1899-12-30T14:39:00"/>
    <s v="天津"/>
    <s v="凤凰怡美整形美容医院"/>
    <s v=".Pang_1998"/>
    <s v="5星"/>
    <s v="{&quot;效果&quot;:5,&quot;环境&quot;:3,&quot;服务&quot;:5}"/>
    <s v="因为面目表情比较丰富 脸上也出现了一些小小的皱纹 看起来老了几岁 心里总是很别扭 然后偶然间看见朋友转发的朋友圈 关注了公众号 了解到这家医院的环境 服务各方面都不错 活动也很多 明天推送真的很吸引人 然后就坚定选择了这一家 医院特别好找 离天塔很近 一进医院就让人觉得很温馨得到了前台接待的热情接待 和医生沟通很好 想法也很一致 因为属于小手术 很快就完成了 感觉自己年轻了好多 很感谢医院工作人员的耐心"/>
    <s v="否"/>
    <s v=""/>
  </r>
  <r>
    <x v="0"/>
    <x v="0"/>
    <x v="3"/>
    <d v="1899-12-30T10:14:00"/>
    <s v="天津"/>
    <s v="凤凰怡美整形美容医院"/>
    <s v="啊丹小盆友呀"/>
    <s v="5星"/>
    <s v="{&quot;效果&quot;:5,&quot;环境&quot;:5,&quot;服务&quot;:5}"/>
    <s v="眼睛一直不大 稍微有点内双 但是显得无神 总贴双眼皮贴眼皮会松 然后就有了做双眼皮的想法 到院咨询了双眼皮手术 医院地理位置很好找 一进店面 就有感受到了温馨 轻奢的环境 前台小姐姐很热情 咨询师态度特别好 与医生沟通的也很好 很顺利 也感受到了满满的专业性 因为不敢动刀 恢复期的问题等等 就选择了埋线 手术进展非常顺利 医生手法非常娴熟 术后 医生告诉我了一些注意事项 很细心 服务特别到位 让人心里很踏实 术后恢复也特别好 效果很理想 很自然 感觉整个人都得到了良好的改变 以后还会去体验一些护肤项目 就认定这家了❤"/>
    <s v="否"/>
    <s v=""/>
  </r>
  <r>
    <x v="0"/>
    <x v="0"/>
    <x v="4"/>
    <d v="1899-12-30T14:31:00"/>
    <s v="天津"/>
    <s v="凤凰怡美整形美容医院"/>
    <s v="空心_3760"/>
    <s v="5星"/>
    <s v="{&quot;效果&quot;:5,&quot;环境&quot;:5,&quot;服务&quot;:5}"/>
    <s v="医院位置挺好找的，水上狗不理旁边就是。第一次做皮肤深层清洁，一直觉得每天在家洗脸就可以了，经过朋友的推荐，才来这边做了个小气泡深层清洁，没想到小气泡吸出我脸上好多脏东西，果然普通洗脸还是不彻底。顺便说一句，医院环境很漂亮，而且服务人员很细心，不会不停的推销，让人觉得很舒服。"/>
    <s v="否"/>
    <s v=""/>
  </r>
  <r>
    <x v="0"/>
    <x v="0"/>
    <x v="5"/>
    <d v="1899-12-30T19:43:00"/>
    <s v="天津"/>
    <s v="凤凰怡美整形美容医院"/>
    <s v="junyingdelaogong"/>
    <s v="5星"/>
    <s v="{&quot;效果&quot;:5,&quot;环境&quot;:5,&quot;服务&quot;:5}"/>
    <s v="今天团了两个，腋下和前臂脱毛，优惠力度很大，效果也很好，身边很多朋友都脱过。今年夏天可以美美哒！"/>
    <s v="是"/>
    <s v="2017-12-19 11:46:25"/>
  </r>
  <r>
    <x v="1"/>
    <x v="1"/>
    <x v="6"/>
    <d v="1899-12-30T08:49:00"/>
    <s v="天津"/>
    <s v="凤凰怡美整形美容医院"/>
    <s v="dpuser_1659141063"/>
    <s v="5星"/>
    <s v="{&quot;效果&quot;:5,&quot;环境&quot;:5,&quot;服务&quot;:5}"/>
    <s v="第一次接触玻尿酸注射，咨询很好，讲解很详细，介绍的专家很棒，一点都不疼，服务，环境都很好！价位不是很高！非常高兴的一次体验！整形科的护士服务态度也好好！嗯，不错！我会让我的闺蜜们也来体验一下！希望有好的优惠活动！！"/>
    <s v="是"/>
    <s v="2018-01-13 14:00:14"/>
  </r>
  <r>
    <x v="1"/>
    <x v="1"/>
    <x v="7"/>
    <d v="1899-12-30T16:22:00"/>
    <s v="天津"/>
    <s v="凤凰怡美整形美容医院"/>
    <s v="老二酱"/>
    <s v="5星"/>
    <s v="{&quot;效果&quot;:5,&quot;环境&quot;:5,&quot;服务&quot;:5}"/>
    <s v="以前赶上有促销72小时活动，购买的小气泡和点痣项目，价格超实惠，医院就在原中华炖品那个位置，院内环境优雅高大上，前台和咨询小姐姐都很温柔体贴，医生也专业负责，小气泡做完毛孔确实有细腻变小。非常好的一次体验，有机会会再来"/>
    <s v="否"/>
    <s v=""/>
  </r>
  <r>
    <x v="1"/>
    <x v="2"/>
    <x v="8"/>
    <d v="1899-12-30T11:33:00"/>
    <s v="天津"/>
    <s v="凤凰怡美整形美容医院"/>
    <s v="啾啾JOJO不知道吃什么"/>
    <s v="5星"/>
    <s v="{&quot;效果&quot;:5,&quot;环境&quot;:5,&quot;服务&quot;:5}"/>
    <s v="在公司附近的医美医院 走路两分钟就到了 刚开了四个月的新店 一共四层装修超级高大上 像五星级酒店一样 把原来中华炖品的楼买了下来 之前去考察过美莱 伊美尔 欧菲 跟这里比真的是有点low… 咨询医生是米扬小姐姐 听说以前在韩国整形医院上了好几年班 韩语66的 人美又耐心☺️☺️☺️"/>
    <s v="否"/>
    <s v=""/>
  </r>
  <r>
    <x v="1"/>
    <x v="2"/>
    <x v="8"/>
    <d v="1899-12-30T09:37:00"/>
    <s v="天津"/>
    <s v="凤凰怡美整形美容医院"/>
    <s v="长虫虫的橘子"/>
    <s v="5星"/>
    <s v="{&quot;效果&quot;:4,&quot;环境&quot;:4,&quot;服务&quot;:4}"/>
    <s v="在点评上被抽中去体验美容项目，之前没有了解，这家大型美容医院是以医美为主的，店面很大，就在水上公园旁边，很好找，提前3天电话预约，到了之后没有问我相关的预约信息，在一楼大厅重新登记相关资料，之后有专门的接待人员把我带到楼上进行问诊以及建病历，然后就等了大约半小时左右，进入治疗区先做面部清洁，然后在治疗室里抹上面部耦合剂，并且把眼睛遮挡上，准备进行美白治疗，治疗师进来很快的完成了第一次治疗，面部有灼热刺痛的感觉，治疗过程非常快，隔了一回又进行第二次治疗，然后去治疗区进行了面部补水的面膜，等待效果吧"/>
    <s v="是"/>
    <s v="2018-01-31 14:41:54"/>
  </r>
  <r>
    <x v="1"/>
    <x v="2"/>
    <x v="9"/>
    <d v="1899-12-30T19:23:00"/>
    <s v="天津"/>
    <s v="凤凰怡美整形美容医院"/>
    <s v="Warme_Sonne"/>
    <s v="5星"/>
    <s v="{&quot;效果&quot;:5,&quot;环境&quot;:5,&quot;服务&quot;:5}"/>
    <s v="提前一天预约的很容易就约上了，地点在地铁3号线天塔站出口处不远，坐地铁很方便，能近距离看到天塔，旁边是年前人山人海的狗不理😉_x000a_选的项目是王者之心美白嫩肤~先卸个妆看了看皮肤状态还很认真的建了病例，服务态度从头到尾都特别好。做的时候往脸上糊了厚厚的一层胶还给挡了眼睛，用仪器时有一点烧，几秒钟吧就做完了，特别简单，做完糊了个面膜，感觉跟做之前并没有区别，说是一周后才能看出来。先给评价了，感觉还是很棒的~"/>
    <s v="否"/>
    <s v=""/>
  </r>
  <r>
    <x v="1"/>
    <x v="2"/>
    <x v="10"/>
    <d v="1899-12-30T22:17:00"/>
    <s v="天津"/>
    <s v="凤凰怡美整形美容医院"/>
    <s v="我要一妻一妾加俩大宅子"/>
    <s v="5星"/>
    <s v="{&quot;效果&quot;:5,&quot;环境&quot;:5,&quot;服务&quot;:5}"/>
    <s v="凤凰怡美整形美容医院，地点在水上东路和水上北路交口，狗不理旁边。环境不错，面积挺大的。毕竟是整形美容医院，所以涉及的科室也很多。这次体验的是皮肤美容科的王者之心，因为转一天要拍婚纱照，所以又自费加了一个补水保湿的项目。效果挺不错的，会推荐给周围的朋友"/>
    <s v="否"/>
    <s v=""/>
  </r>
  <r>
    <x v="1"/>
    <x v="2"/>
    <x v="11"/>
    <d v="1899-12-30T19:57:00"/>
    <s v="天津"/>
    <s v="凤凰怡美整形美容医院"/>
    <s v="杜小苏"/>
    <s v="5星"/>
    <s v="{&quot;效果&quot;:5,&quot;环境&quot;:5,&quot;服务&quot;:5}"/>
    <s v="很幸运能够中奖，谢谢大众点评和凤凰怡美。_x000a_这家美容医院位于鲁能城商业中心对面，狗不理包子对面。_x000a_不同于其他美容院，此次体验的是家正规的美容医院。_x000a_进门有专人开门，大厅富丽辉煌，装修气派。_x000a_有专人接待，并端茶倒水。_x000a_填好信息后，接待小姐姐带我们去见了导诊医生，导诊医生特别漂亮，说话温声细语的。_x000a_初步诊断，弄完病历会由接待小姐姐带我们去到楼上。_x000a_楼上空间很大，有多间独立的诊疗室。_x000a_还有大大的盥洗台，台子上有许多卸妆产品和护肤品，卸妆后就开始治疗了。_x000a_这次体验的王者之心，类似于光子嫩肤。_x000a_主任亲自给做的，共分2次治疗。_x000a_服务态度特别好，然后治疗后还会敷面膜镇静肌肤。_x000a_全程体验很好，而且还会回访，棒棒哒。"/>
    <s v="否"/>
    <s v=""/>
  </r>
  <r>
    <x v="1"/>
    <x v="2"/>
    <x v="12"/>
    <d v="1899-12-30T10:41:00"/>
    <s v="天津"/>
    <s v="凤凰怡美整形美容医院"/>
    <s v="石头_325582"/>
    <s v="5星"/>
    <s v="{&quot;效果&quot;:5,&quot;环境&quot;:5,&quot;服务&quot;:5}"/>
    <s v="其实做了好久了一直忘了过来写评价😝这家医院环境真的是超级高大上，外面看一座单独的楼，气势磅礴，里面看整体高端大气上档次，而且服务人员态度特别热情贴心，我在整个治疗过程都感觉特别的舒服，这次只是做了一个简单的清洁皮肤的项目，医生说我皮肤特别特别干燥，所以做完清洁后特意给我敷了个面膜✨✨我决定，以后我的皮肤就交给凤凰怡美了✌✌✌我来做治疗的时候，还碰到之前在这打瘦脸针过来复查的顾客，效果也是棒棒哒٩(๑ơలơ)۶♡建议大家以后如果想要做皮肤保养，整形或者微整的都可以选择凤凰怡美整形美容医院🎈🎈🎈✨✨"/>
    <s v="否"/>
    <s v=""/>
  </r>
  <r>
    <x v="1"/>
    <x v="2"/>
    <x v="13"/>
    <d v="1899-12-30T23:55:00"/>
    <s v="天津"/>
    <s v="凤凰怡美整形美容医院"/>
    <s v="瑶不可及_5255"/>
    <s v="5星"/>
    <s v="{&quot;效果&quot;:4,&quot;环境&quot;:5,&quot;服务&quot;:5}"/>
    <s v="很高兴抽中了大众点评的免费体验～之前去鲁能城吃霸王餐的时候还无意中看到了这家医美～没想到就被抽中来这里做美容体验～非常高大上的环境～先是电话预约，提前一天就可以，到了以后前台负责接待填表，然后带我们去另一个屋子建档，然后拿着档案去交费打单子，打完单子以后去了一个类似门诊的屋子～问了一些生活习惯等～之后就由护士带到美容的房间了～一切流程都很正规～全程无推销～事后还会给一张单子，里面写了好多注意事项～感觉挺正规的，感兴趣的小伙伴可以去试试"/>
    <s v="否"/>
    <s v=""/>
  </r>
  <r>
    <x v="1"/>
    <x v="3"/>
    <x v="14"/>
    <d v="1899-12-30T08:50:00"/>
    <s v="天津"/>
    <s v="凤凰怡美整形美容医院"/>
    <s v="大脏熊的小懒猪"/>
    <s v="4星"/>
    <s v="{&quot;效果&quot;:5,&quot;环境&quot;:5,&quot;服务&quot;:5}"/>
    <s v="提前和店家预约，店家态度很好，到了之后发现是私人会所性质的，很高端大气上档次，一楼是接待，二楼是手术，三楼是皮肤整容，四楼是中医养生。很正规，全程电脑系统，电子病例，一楼朴医生和三楼的哈医生以及接待的王医生和三楼给做面膜的医生都很好。做的王者之心，两次治疗+面膜，有注意事项提示，还有回访，很VIP的体验。"/>
    <s v="否"/>
    <s v=""/>
  </r>
  <r>
    <x v="1"/>
    <x v="3"/>
    <x v="15"/>
    <d v="1899-12-30T11:34:00"/>
    <s v="天津"/>
    <s v="凤凰怡美整形美容医院"/>
    <s v="neagey"/>
    <s v="5星"/>
    <s v="{&quot;效果&quot;:5,&quot;环境&quot;:5,&quot;服务&quot;:5}"/>
    <s v="张主任给打的效果真的特别好，依婉v.谢谢！"/>
    <s v="是"/>
    <s v="2018-01-19 11:05:23"/>
  </r>
  <r>
    <x v="1"/>
    <x v="3"/>
    <x v="16"/>
    <d v="1899-12-30T23:21:00"/>
    <s v="天津"/>
    <s v="凤凰怡美整形美容医院"/>
    <s v="april_rainbow"/>
    <s v="4星"/>
    <s v="{&quot;效果&quot;:3,&quot;环境&quot;:5,&quot;服务&quot;:5}"/>
    <s v="再次中了大众点评的免费使用，这次的项目好特别，竟然是整形美容医院的项目。包括水漾、M22王者之心等几个护肤项目任选。我这次体验的是M22王者之心光疗美肤项目。服务很好，提前打电话预约，告诉我详细地址。位置非常好找，就在新开的鲁能城购物中心对面，就是原来中华炖品那个楼。到店后一楼服务台会打电话联系专员，专员又把我带到了咨询师那，简单让我了解了一下这个项目，又问了一下我希望改善的皮肤问题，让我做了项目选择。开单子交费，然后去主任诊室。接待我的主任姓哈，让我看了注意事项，签字确认后又问了一些过敏事项以及月经周期等，然后让服务员帮我卸妆洁面、拍照留存。敷好冷冷凝胶后，哈主任亲自为我做，。因为激光会刺眼，所以提前会告知顾客不要睁眼，并带了眼罩。每一下强光会一闪，皮肤有灼热感刺激性的疼一下。全脸一共做了两周，这个项目的体验就结束了。然后美容师敷面膜，爽肤，乳液就结束了，整个体验的疗程服务都很好，会推销他的医用面膜，但是不会强制你买。一周内还有人打电话询问皮肤的情况，真心觉得环境和服务都不错。我本身角质层较薄没有起痘痘问题，皮肤有些许红血丝，但是好像觉得红血丝并没有改善。他们说，皮肤的代谢周期是28天，拭目以待吧。"/>
    <s v="否"/>
    <s v=""/>
  </r>
  <r>
    <x v="1"/>
    <x v="3"/>
    <x v="16"/>
    <d v="1899-12-30T08:47:00"/>
    <s v="天津"/>
    <s v="凤凰怡美整形美容医院"/>
    <s v="芳芳6545"/>
    <s v="5星"/>
    <s v="{&quot;效果&quot;:5,&quot;环境&quot;:5,&quot;服务&quot;:5}"/>
    <s v="大众点评抽中的免费体验，过完年预约后来到位于天塔附近的凤凰怡美，好大好高的一家美容医院啊，里面宽敞明亮，有电梯。引导员带着先去咨询检查室，然后去医生那里建档案，最后去做的美白嫩肤，激光打在脸上有一点点疼，可以接受。对于脸上的斑做完后会出现颜色加深，医生嘱咐要及时补水。整个过程很舒服，没有隐形消费。爱美的女士可以放心的去她家美容啊。"/>
    <s v="否"/>
    <s v=""/>
  </r>
  <r>
    <x v="1"/>
    <x v="3"/>
    <x v="17"/>
    <d v="1899-12-30T23:07:00"/>
    <s v="天津"/>
    <s v="凤凰怡美整形美容医院"/>
    <s v="俏俏124"/>
    <s v="5星"/>
    <s v="{&quot;效果&quot;:5,&quot;环境&quot;:5,&quot;服务&quot;:5}"/>
    <s v="一家整形医院 高大上 服务态度特别好  我做的小气泡。"/>
    <s v="是"/>
    <s v="2018-03-05 16:03:21"/>
  </r>
  <r>
    <x v="1"/>
    <x v="3"/>
    <x v="17"/>
    <d v="1899-12-30T15:28:00"/>
    <s v="天津"/>
    <s v="凤凰怡美整形美容医院"/>
    <s v="腊八醋w"/>
    <s v="5星"/>
    <s v="{&quot;效果&quot;:5,&quot;环境&quot;:5,&quot;服务&quot;:5}"/>
    <s v="很幸运的抽中了这次体验，总的来说是非常满意的，这家店开的地点很好，交通很方便，环境很好！没有推销和强制消费，大夫也都很专业也很亲切！我选择的项目是美白嫩肤，昨晚真的是要注意补水，每天都贴面膜还是觉得脸有点干，哈哈，估计过几天就会好多了！感觉毛孔是比做之前小了，但是如果想要更好的效果还是要坚持啊✊！很满意，很满意，推荐！"/>
    <s v="否"/>
    <s v=""/>
  </r>
  <r>
    <x v="1"/>
    <x v="3"/>
    <x v="18"/>
    <d v="1899-12-30T10:24:00"/>
    <s v="天津"/>
    <s v="凤凰怡美整形美容医院"/>
    <s v="瑾轩1457"/>
    <s v="5星"/>
    <s v="{&quot;效果&quot;:5,&quot;环境&quot;:5,&quot;服务&quot;:5}"/>
    <s v="一家综合美容医院，可以洗牙美容整形中医养生调理～在鲁能购物中心对面，狗不理旁边，一共4层楼，采用预约制，会建立个人专门的健康档案。提前一天预约，建立健康档案花费的时间比较长，然后进行了小气泡清洁，又选择了王者之心激光美容，说是可以祛斑美白。感觉类似点痦子，激光祛斑比较疼。。。三天之后脸上的小斑就结痂脱落了。没斑的地方可以美白。整体皮肤显得好了，家人很开心，打算以后保湿防晒做起来～日子过得滋润一点，精致一点。"/>
    <s v="是"/>
    <s v="2018-02-24 10:44:45"/>
  </r>
  <r>
    <x v="1"/>
    <x v="3"/>
    <x v="19"/>
    <d v="1899-12-30T07:17:00"/>
    <s v="天津"/>
    <s v="凤凰怡美整形美容医院"/>
    <s v="刘七七妈妈"/>
    <s v="5星"/>
    <s v="{&quot;效果&quot;:5,&quot;环境&quot;:5,&quot;服务&quot;:5}"/>
    <s v="图片是开内眼角术后第三天，真的特别自然，本来对自己眼睛不满意，咨询了周围的整形医院和工作室，都让我做眼综合，结果到了凤凰怡美，张津老师和黄院长给出了专业的建议，只做了提眉和开眼角，又省了钱又好恢复，并不是每个人都要整成网红，去凤凰怡美一定要找张津姐姐，真的能给你很好的安排最适合你自己的项目和你的主刀院长。也不会让你多花钱。环境更是不用说，也去过伊美尔，方方面面都不如这里，总之下次还会选择凤凰怡美，周围朋友也都要来。"/>
    <s v="否"/>
    <s v=""/>
  </r>
  <r>
    <x v="1"/>
    <x v="3"/>
    <x v="20"/>
    <d v="1899-12-30T10:05:00"/>
    <s v="天津"/>
    <s v="凤凰怡美整形美容医院"/>
    <s v="萱萱酱酱"/>
    <s v="4星"/>
    <s v="{&quot;效果&quot;:4,&quot;环境&quot;:4,&quot;服务&quot;:5}"/>
    <s v="他家的位置很好找，就在水上公园附近，提前一天预约的到店时间，店门口的免费停车位充足，到店后会有专人下来陪着上去做皮肤问诊和填表格，选择的王者之心M22，整个过程很快，操作时会有一点点刺痛感，回家后皮肤会感觉很干，前一周一直用的修复面膜，后面就用一般的补水面膜就可以了。"/>
    <s v="否"/>
    <s v=""/>
  </r>
  <r>
    <x v="1"/>
    <x v="3"/>
    <x v="21"/>
    <d v="1899-12-30T23:08:00"/>
    <s v="天津"/>
    <s v="凤凰怡美整形美容医院"/>
    <s v="Bayfac"/>
    <s v="5星"/>
    <s v="{&quot;效果&quot;:5,&quot;环境&quot;:5,&quot;服务&quot;:5}"/>
    <s v="做的埋线双眼皮，今天是术后第十三天 虽然还没有完全消肿，但是做的真是很好，很自然。从前台接待到进手术室服务态度非常好。"/>
    <s v="否"/>
    <s v=""/>
  </r>
  <r>
    <x v="1"/>
    <x v="3"/>
    <x v="22"/>
    <d v="1899-12-30T16:08:00"/>
    <s v="天津"/>
    <s v="凤凰怡美整形美容医院"/>
    <s v="viviballer"/>
    <s v="5星"/>
    <s v="{&quot;效果&quot;:5,&quot;环境&quot;:5,&quot;服务&quot;:5}"/>
    <s v="非常感谢能够抽中免费体验_x000a_位置_x000a_凤凰怡美在南开区，离着周邓纪念馆不远，位置好找，装修豪华，是四层小楼_x000a_项目_x000a_免费体验项目一共有四个，光子嫩肤，深层补水，玻尿酸修复，脱毛，我开始选择的是光子嫩肤，因为皮肤情况不好，美容师不建议我做，详细告知了相关事宜，还请主任看了我的皮肤状况，非常自信认真，建立了档案，并且因为我准备要孩子，主任还建议我有些项目不能进行。最后选定的是玻尿酸超声波导入，和导诊上了4楼，技师妹妹手法非常熟练，做完皮肤过敏发红有了很大改善。_x000a_服务_x000a_服务超好，非常耐心仔细"/>
    <s v="否"/>
    <s v=""/>
  </r>
  <r>
    <x v="1"/>
    <x v="3"/>
    <x v="23"/>
    <d v="1899-12-30T09:23:00"/>
    <s v="天津"/>
    <s v="凤凰怡美整形美容医院"/>
    <s v="苏小小猫"/>
    <s v="5星"/>
    <s v="{&quot;效果&quot;:5,&quot;环境&quot;:5,&quot;服务&quot;:5}"/>
    <s v="非常感谢大众点评再次让我中奖 店家超级好 我打电话预约的时候快到截止日期了 本来想着约不上就算了 结果医院主动说没关系 过期也没事 就给我约上了 电话咨询了一下皮肤状况 然后说给我做个舒敏倒入 去了之后建病例 询问基本情况 然后整个做的过程也很好 手法细致全程无推销 特别好的一次体验"/>
    <s v="是"/>
    <s v="2018-03-17 10:24:04"/>
  </r>
  <r>
    <x v="1"/>
    <x v="3"/>
    <x v="24"/>
    <d v="1899-12-30T19:13:00"/>
    <s v="天津"/>
    <s v="凤凰怡美整形美容医院"/>
    <s v="Z836704658"/>
    <s v="5星"/>
    <s v="{&quot;效果&quot;:4,&quot;环境&quot;:5,&quot;服务&quot;:4}"/>
    <s v="很高兴能抽中凤凰怡美的霸王餐美容项目。地点很好找，就在水上公园后门附近，旁边就是狗不理，对面就是鲁能城所以很好找！进门会有保安问是否有预约，大堂很是高大上，整体一共有4层吧，在大堂等了一会有人带我们去见了美容顾问，我选择的是美白激光嫩肤。见完美容顾问后直接去了4楼见医生，说了些注意事项，签了一些文件估计是免责条款吧，后来就直接去美容室敷面膜了，应该是冷凝胶，再后来去了激光室，开始激光，做了2次，做完后脸上很烧，再次回到美容室敷面膜，整个过程大约40分钟左右吧！整体还是很不错的，挺专业的，尤其是敷面膜的小姐姐貌似叫陈莲吧，服务特别的好，特别细心，特别仔细，非常的好，给她五星！反而是做激光的那个女医生，态度冷冷的，问她几个问题特别不耐烦，一直说，不是说了吗，刚才听什么了啊！！！那态度也是够了！"/>
    <s v="否"/>
    <s v=""/>
  </r>
  <r>
    <x v="1"/>
    <x v="3"/>
    <x v="25"/>
    <d v="1899-12-30T00:00:00"/>
    <s v="天津"/>
    <s v="凤凰怡美整形美容医院"/>
    <s v="800_lg771223"/>
    <s v="4星"/>
    <s v="{&quot;效果&quot;:4,&quot;环境&quot;:4,&quot;服务&quot;:4}"/>
    <s v="非常感谢大众点评的这次免费体验活动，叫我有机会来这里体验感受，这家美容会所集美容医疗一体，四个楼层各有千秋。会所的位置很明显，门口有固定泊车位置，便于顾客往来，我选择的是M22的美容护肤产品，通过激光仪器改善肌肤暗沉，经过与医师的沟通，我了解了项目对皮肤的修复功效，通过激光仪器进行了美容，一切操作有条不紊，比较满意，期待皮肤改善后的效果！"/>
    <s v="否"/>
    <s v=""/>
  </r>
  <r>
    <x v="1"/>
    <x v="4"/>
    <x v="26"/>
    <d v="1899-12-30T01:34:00"/>
    <s v="天津"/>
    <s v="凤凰怡美整形美容医院"/>
    <s v="嘻嘻贾小黑"/>
    <s v="5星"/>
    <s v="{&quot;效果&quot;:5,&quot;环境&quot;:5,&quot;服务&quot;:5}"/>
    <s v="一直想找家医院体验一下光子嫩肤的，最近一年新开的整形医院也是挺多的，好多家各种优惠，正好中了一个王者之心的体验，超开心，不知道王者之心和光子嫩肤是不是一个。_x000a_本人皮肤毛孔有些粗大，皮肤有点发黄，知道一次肯定不可能完全变好，但这次体验真有效果，一周后自己都觉得皮肤细了光滑了，后期想在试试水光针吧。_x000a_刚到院时前台接待就很到位，咨询助理一直陪同到做治疗挺贴心的。咨询师态度倒是不冷不热的，从我进屋基本没抬头，可能是免费体验的就不太重视吧。李茂君主任可以说是皮肤科主任中的权威吧，以前就知道李主任，主任人特别和蔼可亲，瞬间对治疗的可信度都提高了。治疗医生很温柔，配合治疗的美疗师也是手法熟练。不错的一次体验。"/>
    <s v="是"/>
    <s v="2018-03-11 15:19:28"/>
  </r>
  <r>
    <x v="1"/>
    <x v="4"/>
    <x v="27"/>
    <d v="1899-12-30T19:44:00"/>
    <s v="天津"/>
    <s v="凤凰怡美整形美容医院"/>
    <s v="独自娇娆"/>
    <s v="5星"/>
    <s v="{&quot;效果&quot;:5,&quot;环境&quot;:5,&quot;服务&quot;:5}"/>
    <s v="强烈推荐呀！！！我也是朋友推荐来的 发现现在有团购 真是太超值了 我团了腋下脱毛 提前一天预约好 到了前台 直接有接待带我上楼 环境特别好 装修绝对的高大尚 很安静 接待小美女们都特别的好 很热情说话柔柔的 操作室很干净 一次性的床单躺着很放心 （我用过后亲眼看着撕毁给扔掉的）操作挺快的 稍微有一点点疼 完全忍受范围 期待一疗程的效果吧"/>
    <s v="否"/>
    <s v=""/>
  </r>
  <r>
    <x v="1"/>
    <x v="4"/>
    <x v="28"/>
    <d v="1899-12-30T20:14:00"/>
    <s v="天津"/>
    <s v="凤凰怡美整形美容医院"/>
    <s v="小shanshan"/>
    <s v="5星"/>
    <s v="{&quot;效果&quot;:5,&quot;环境&quot;:5,&quot;服务&quot;:5}"/>
    <s v="之前点评未通过，再码一次字。感谢大众点评的活动，来体验的补水护理，玻尿酸原液导入。之前客服态度非常好，沟通了皮肤状况，本来想做美白的，被告知皮肤干性的话，不适合做美白，容易反色更黑。最后选的补水护理，时间不太好约，说是主任做。但到了是个小护士。这个无所谓啦。是个很基础的护理。环境：鲁能购物中心对面，环境特别好，高大上。一共四层。先有销售咨询，给一些意见，之后进入诊室，登记询问什么的，很正规，还拍照建档了。过程是清洁-玻尿酸仪器导入-敷海藻面膜-擦防晒隔离。服务态度很好，全程很舒服，都快睡着了，因为到的有些晚，做完后都6点多了，都下班了。有机会体验别的项目。很正规的医美医院。推荐"/>
    <s v="否"/>
    <s v=""/>
  </r>
  <r>
    <x v="1"/>
    <x v="4"/>
    <x v="29"/>
    <d v="1899-12-30T10:26:00"/>
    <s v="天津"/>
    <s v="凤凰怡美整形美容医院"/>
    <s v="寒冰仙子"/>
    <s v="5星"/>
    <s v="{&quot;效果&quot;:4,&quot;环境&quot;:5,&quot;服务&quot;:5}"/>
    <s v="👏这么高大上的医美医院也有团购活动，真让人心之向往，早早就团了，一直也没时间去，安排好了时间提前预约好，歇班去做唇部脱毛。_x000a_🏥环境真的不错，高端大气上档次。接待我的是个年轻帅气的男医师，顺带又咨询了其他的问题，聊的很愉快。_x000a_💋脱毛前医师助理又很认真的问了相关的问题，填表签字，还照了不同角度的相片，脱毛前抹了一层厚厚的凝胶，戴上眼罩，能感觉到激光一闪一闪的，一点也不疼。"/>
    <s v="是"/>
    <s v="2018-04-22 10:57:31"/>
  </r>
  <r>
    <x v="1"/>
    <x v="5"/>
    <x v="30"/>
    <d v="1899-12-30T07:01:00"/>
    <s v="天津"/>
    <s v="凤凰怡美整形美容医院"/>
    <s v="豆豆图图121"/>
    <s v="5星"/>
    <s v="{&quot;效果&quot;:5,&quot;环境&quot;:5,&quot;服务&quot;:5}"/>
    <s v="位于水上公园附近的美容院，紧邻鲁能商城，离着地铁站也是非常的近，独立的一座小喽，具体一共有几层，忘记啦，哈哈。提前预约好的就过来了，门口还有保安哦，当我要进去的时候保安拦住我，问我是干什么的，答曰：做护理的，于是才放我进去。前台接待的人员会确认预约信息，然后就叫来其他人员带领我到医生办公室，填写个人信息表，而后去找正面、侧面照，用仪器分析皮肤状况，而后根据皮肤状况医生会建议哪个护理做适合做，给我推荐的是美白嫩肤，全程做护理的小姐姐手法很轻柔，独立的意见房间，做的过程中很舒服，有昏昏欲睡的感觉，全程无任何推销，赞一个。"/>
    <s v="否"/>
    <s v=""/>
  </r>
  <r>
    <x v="1"/>
    <x v="5"/>
    <x v="31"/>
    <d v="1899-12-30T22:38:00"/>
    <s v="天津"/>
    <s v="凤凰怡美整形美容医院"/>
    <s v="haru_8129"/>
    <s v="5星"/>
    <s v="{&quot;效果&quot;:5,&quot;环境&quot;:5,&quot;服务&quot;:5}"/>
    <s v="玻尿酸VC导入，效果特别好，皮肤细腻，去黄不错的体验。"/>
    <s v="是"/>
    <s v="2018-05-12 14:07:53"/>
  </r>
  <r>
    <x v="1"/>
    <x v="5"/>
    <x v="32"/>
    <d v="1899-12-30T17:21:00"/>
    <s v="天津"/>
    <s v="凤凰怡美整形美容医院"/>
    <s v="绚彩小key"/>
    <s v="5星"/>
    <s v="{&quot;效果&quot;:5,&quot;环境&quot;:5,&quot;服务&quot;:5}"/>
    <s v="已经来了N次了，无论从环境还是服务都很值得称赞，即使你是团购消费也不会怠慢，每一个细节都做的很到位。也没有其他推销，很棒。"/>
    <s v="是"/>
    <s v="2018-05-26 15:27:22"/>
  </r>
  <r>
    <x v="1"/>
    <x v="5"/>
    <x v="33"/>
    <d v="1899-12-30T15:04:00"/>
    <s v="天津"/>
    <s v="凤凰怡美整形美容医院"/>
    <s v="独自娇娆"/>
    <s v="5星"/>
    <s v="{&quot;效果&quot;:5,&quot;环境&quot;:5,&quot;服务&quot;:5}"/>
    <s v="最近皮肤特别干 依然还是选择了凤凰怡美 做了一个玻尿酸导入 这个主要是用仪器导入 可以让精华更好的吸收 首先要先卸妆清洁 所以没有化妆 只是用清水洗脸 然后往脸上滴玻尿酸 然后用探头在脸上按摩 帮助吸收 这个探头有点热热的 做的时候太舒服了差点睡着了 导入之后大概按摩10分钟 就可以洁面了 做完之后脸有点微红 但是很湿润不紧绷特别的滋润 全程差不多20多分钟 总体效果很好 特别满意"/>
    <s v="否"/>
    <s v=""/>
  </r>
  <r>
    <x v="1"/>
    <x v="6"/>
    <x v="34"/>
    <d v="1899-12-30T11:58:00"/>
    <s v="天津"/>
    <s v="凤凰怡美整形美容医院"/>
    <s v="dpuser_40749555271"/>
    <s v="5星"/>
    <s v="{&quot;效果&quot;:5,&quot;环境&quot;:5,&quot;服务&quot;:5}"/>
    <s v="推荐推荐！服务态度非常好，非常耐心解答顾虑问题，全程不推销，正规医院！期待后续效果！！！！！！！！！！！！😉"/>
    <s v="是"/>
    <s v="2018-06-02 17:15:19"/>
  </r>
  <r>
    <x v="1"/>
    <x v="6"/>
    <x v="35"/>
    <d v="1899-12-30T15:29:00"/>
    <s v="天津"/>
    <s v="凤凰怡美整形美容医院"/>
    <s v="奶酪学姐"/>
    <s v="5星"/>
    <s v="{&quot;效果&quot;:5,&quot;环境&quot;:5,&quot;服务&quot;:5}"/>
    <s v="首先说一下环境，确实是比较不错的。高大上的装修风格。_x000a_这里的小姐姐们都挺温柔的，都会很认真地给你讲注意的事项。_x000a_今天第一次来做了激光脱毛，感觉效果还不错。下个月继续来做吧。"/>
    <s v="是"/>
    <s v="2018-06-09 14:03:18"/>
  </r>
  <r>
    <x v="1"/>
    <x v="6"/>
    <x v="35"/>
    <d v="1899-12-30T14:19:00"/>
    <s v="天津"/>
    <s v="凤凰怡美整形美容医院"/>
    <s v="HH是醋精呐"/>
    <s v="5星"/>
    <s v="{&quot;效果&quot;:5,&quot;环境&quot;:5,&quot;服务&quot;:5}"/>
    <s v="来做的体验项目，环境非常好，给做项目的小姐姐也很专业，非常漂亮，哈哈哈，下次还会来哦～"/>
    <s v="是"/>
    <s v="2018-06-09 14:01:42"/>
  </r>
  <r>
    <x v="1"/>
    <x v="6"/>
    <x v="36"/>
    <d v="1899-12-30T11:34:00"/>
    <s v="天津"/>
    <s v="凤凰怡美整形美容医院"/>
    <s v="媛媛酱子"/>
    <s v="5星"/>
    <s v="{&quot;效果&quot;:5,&quot;环境&quot;:5,&quot;服务&quot;:5}"/>
    <s v="公司有同事是黄院长之前给做的鼻子，看了效果很好，也很心动，大力推荐来这家医院做。了解了几家医院，最后还是决定凤凰怡美。鼻子之前打过玻尿酸但是变宽了，显得很不秀气。直接预约了院长手术，院长建议我做鼻综合。手术选择了全麻，虽然没有完全睡着，但是也没什么痛的感觉，线拆了后消肿很快，基本看不出手术痕迹了。为院长点个赞，很满意效果，整体鼻子的精致很多很多～"/>
    <s v="否"/>
    <s v=""/>
  </r>
  <r>
    <x v="1"/>
    <x v="6"/>
    <x v="37"/>
    <d v="1899-12-30T14:24:00"/>
    <s v="天津"/>
    <s v="凤凰怡美整形美容医院"/>
    <s v="Miss_白日梦"/>
    <s v="5星"/>
    <s v="{&quot;效果&quot;:5,&quot;环境&quot;:5,&quot;服务&quot;:5}"/>
    <s v="单位门口开了一家美容院💆🏻之前出去办公路过看到了，正好歇班有时间就过来体验了一番。他家现在有团购，我买了一次小气泡清洁➕玻尿酸导入，挺合适的。_x000a__x000a_先说说他家的环境，真的好高大上呀，店外环境就很富丽堂皇，室门环境也非常好。_x000a__x000a_因为第一次做，所以建了一个病历本，询问了个人情况，给我做的小姑娘很贴心，细心。先做小气泡吸出了不少脏东西呀，后来一步玻尿酸导入，冰冰凉凉的很舒服，最后给敷了一层面膜。_x000a__x000a_整个流程做完，因为是夏天，贴心的准备了防晒霜。总之是一次非常完美的体验，以后的面部清洁就在他家做啦～看到还有水光等很多项目，以后有机会也会试试！"/>
    <s v="是"/>
    <s v="2018-06-14 12:04:55"/>
  </r>
  <r>
    <x v="1"/>
    <x v="6"/>
    <x v="38"/>
    <d v="1899-12-30T17:49:00"/>
    <s v="天津"/>
    <s v="凤凰怡美整形美容医院"/>
    <s v="晓宇_8012"/>
    <s v="5星"/>
    <s v="{&quot;效果&quot;:5,&quot;环境&quot;:5,&quot;服务&quot;:5}"/>
    <s v="眼皮内双而且有些耷拉看着可没精神了，我又是那种追求完美我的人。姐们之前在凤凰怡美做的双眼皮，从医生技术、环境、价格还有最终恢复的效果都很满意。所有挑了一天我就来医院面诊直接做手术了，手术过程挺顺利的。没有太肿医生让我适当得做睁眼闭眼的练习，这样可以使眼睛形态恢复的更好。现在双眼皮已经基本恢复了，眼睛变得比之前更有神韵了，而且上妆之后眼部形态蛮自然的，不论素颜还是化妆，全都可以hold住！咩咩~"/>
    <s v="否"/>
    <s v=""/>
  </r>
  <r>
    <x v="1"/>
    <x v="6"/>
    <x v="39"/>
    <d v="1899-12-30T12:15:00"/>
    <s v="天津"/>
    <s v="凤凰怡美整形美容医院"/>
    <s v="雷克萨斯奥迪"/>
    <s v="5星"/>
    <s v="{&quot;效果&quot;:4,&quot;环境&quot;:5,&quot;服务&quot;:4}"/>
    <s v="一座楼，绝对高大上。在楼下会填写一份个人皮肤档案的东西，服务态度温和有礼，没有任何推销，有专人引导到房间，询问一些既往的皮肤问题。所谓小气泡就是皮肤深度清洁，用一个东西在面部各处吸，会有脏东西被吸出来。不过美容师说我的皮肤很干净，几乎没有什么脏东西。之后针对我的皮肤问题请他们的专家给我解答了一下。"/>
    <s v="是"/>
    <s v="2018-05-19 10:34:42"/>
  </r>
  <r>
    <x v="1"/>
    <x v="7"/>
    <x v="40"/>
    <d v="1899-12-30T22:35:00"/>
    <s v="天津"/>
    <s v="凤凰怡美整形美容医院"/>
    <s v="爱吃爱玩儿暖暖酱"/>
    <s v="5星"/>
    <s v="{&quot;效果&quot;:5,&quot;环境&quot;:5,&quot;服务&quot;:5}"/>
    <s v="在附近上班，所以来这里做护肤的机会比较多了，这家医院是个很洋气的独栋别墅洋房…门卫是个很帅气的小伙子，本暖老脸一红[笑哭]……第一次做皮秒说真的一开始怕怕的…没做过激光类的皮肤治疗…不过年纪大了……经常熬夜皮肤爆痘加斑点严重还有讨厌的皮肤粗糙暗黄…用了很多护肤品都没用…听说这里的是超皮秒…比皮秒更好…而且特价了……就来做尝试了……过程有点儿疼但是能接受…效果的话还可以……不过得观察几天了……给接待的小护士和咨询师一个大大的赞……特别好……效果出来的话我还会来的……[机智]"/>
    <s v="否"/>
    <s v=""/>
  </r>
  <r>
    <x v="1"/>
    <x v="7"/>
    <x v="41"/>
    <d v="1899-12-30T19:22:00"/>
    <s v="天津"/>
    <s v="凤凰怡美整形美容医院"/>
    <s v="我想养个猴儿"/>
    <s v="5星"/>
    <s v="{&quot;效果&quot;:5,&quot;环境&quot;:5,&quot;服务&quot;:5}"/>
    <s v="看到水光针有活动就去了，先是在线咨询了一下，预约了第二天上午的时间。早上9点多到，就在鲁能城对面，地铁很方便。进门先填了表格，然后有漂亮的小姐姐带我上楼。先是洁面，询问我是否有化妆，然后全脸敷麻药，说实话，我是第一次打水光针，第一次全脸敷麻药，比较紧张。敷完后又带我到另一个仪器的房间进行水光针。打完满脸都是红的[笑哭]给我个口罩，叮嘱我一定要早晚敷面膜，没有像别的医院一样推销面膜，告诉我敷自己的就好。因为我皮肤比较干，所以第一次效果不是特别好，以后肯定是要坚持打的"/>
    <s v="是"/>
    <s v="2018-06-09 10:28:01"/>
  </r>
  <r>
    <x v="1"/>
    <x v="7"/>
    <x v="42"/>
    <d v="1899-12-30T21:16:00"/>
    <s v="天津"/>
    <s v="凤凰怡美整形美容医院"/>
    <s v="阿阿阿阿阿妍"/>
    <s v="5星"/>
    <s v="{&quot;效果&quot;:5,&quot;环境&quot;:5,&quot;服务&quot;:5}"/>
    <s v="赶上活动买了一个疗程的小气泡，很划算。_x000a_10*小气泡+10*精华导入+10*水氧=¥398_x000a_里面装潢好 看着很正规 之前也在其他美容机构做过一些项目 但论装潢还是这家最好 还离家近_x000a_不过做完小气泡感觉脸有点干 要多补水咯"/>
    <s v="否"/>
    <s v=""/>
  </r>
  <r>
    <x v="1"/>
    <x v="7"/>
    <x v="42"/>
    <d v="1899-12-30T15:42:00"/>
    <s v="天津"/>
    <s v="凤凰怡美整形美容医院"/>
    <s v="佳佳宝8"/>
    <s v="5星"/>
    <s v="{&quot;效果&quot;:5,&quot;环境&quot;:5,&quot;服务&quot;:5}"/>
    <s v="新开业的，环境非常好，安静整洁，前台接待人员很漂亮，说话很温柔。流程上的接待和服务很温馨，整个医院非常注重细节。"/>
    <s v="是"/>
    <s v="2018-07-17 10:17:14"/>
  </r>
  <r>
    <x v="1"/>
    <x v="8"/>
    <x v="43"/>
    <d v="1899-12-30T20:14:00"/>
    <s v="天津"/>
    <s v="凤凰怡美整形美容医院"/>
    <s v="流波上的舞_5841"/>
    <s v="5星"/>
    <s v="{&quot;效果&quot;:5,&quot;环境&quot;:5,&quot;服务&quot;:5}"/>
    <s v="有免费泊车车位，距天塔地铁站也不远，门口就高大上，进去以后环境赞，服务也赞，工作人员都漂亮[色]，护肤在三楼，环境比较舒服，不同与美容院模式，护肤更科学，过程中没有推销，使用产品说客观介绍，体验感比较棒，全程无尴尬。之前担心强推之类的完全多余，体验完以后人白的发亮，果断办卡。推荐5颗星。"/>
    <s v="是"/>
    <s v="2018-04-14 15:02:56"/>
  </r>
  <r>
    <x v="1"/>
    <x v="8"/>
    <x v="44"/>
    <d v="1899-12-30T17:34:00"/>
    <s v="天津"/>
    <s v="凤凰怡美整形美容医院"/>
    <s v="项洁_3993"/>
    <s v="5星"/>
    <s v="{&quot;效果&quot;:5,&quot;环境&quot;:5,&quot;服务&quot;:5}"/>
    <s v="前几天朋友跟我说办了张皮肤护理卡，我以为是在美容院，一问发现竟然是在医院，哈哈，医院特别高大上是我喜欢的风格，赶上活动办卡不要太划算，以后会经常做皮肤护理的！"/>
    <s v="否"/>
    <s v=""/>
  </r>
  <r>
    <x v="1"/>
    <x v="8"/>
    <x v="44"/>
    <d v="1899-12-30T17:26:00"/>
    <s v="天津"/>
    <s v="凤凰怡美整形美容医院"/>
    <s v="晚点时间未定"/>
    <s v="5星"/>
    <s v="{&quot;效果&quot;:5,&quot;环境&quot;:5,&quot;服务&quot;:5}"/>
    <s v="听朋友推荐来做了皮肤护理，本来觉得在家做做清洁面膜就可以了，没想到真的不一样，现在感觉皮肤特别干净水润，医院梳子发卡都有，太方便了，下次还要推荐朋友来！"/>
    <s v="否"/>
    <s v=""/>
  </r>
  <r>
    <x v="1"/>
    <x v="8"/>
    <x v="44"/>
    <d v="1899-12-30T13:34:00"/>
    <s v="天津"/>
    <s v="凤凰怡美整形美容医院"/>
    <s v="童童宝贝_4620"/>
    <s v="5星"/>
    <s v="{&quot;效果&quot;:5,&quot;环境&quot;:5,&quot;服务&quot;:5}"/>
    <s v="来了好几次了，从来没有评价过，只有体验了才最有发言权！第一次是同事介绍来的，第一感觉很高大尚，大厅很豪华，前台接待人员很热情！几次都是在三楼皮肤科做的M22，姐姐们都很专业，手法熟练.M22主要嫩肤、美白、淡斑祛斑！做完之后的确白嫩了，祛斑效果一点点，适合斑重的MM，效果会显著一些！"/>
    <s v="是"/>
    <s v="2018-03-03 09:01:36"/>
  </r>
  <r>
    <x v="1"/>
    <x v="8"/>
    <x v="45"/>
    <d v="1899-12-30T18:35:00"/>
    <s v="天津"/>
    <s v="凤凰怡美整形美容医院"/>
    <s v="吃吃吃_7295"/>
    <s v="5星"/>
    <s v="{&quot;效果&quot;:5,&quot;环境&quot;:5,&quot;服务&quot;:5}"/>
    <s v="之前听朋友介绍的，正好有补水的活动，就办了张卡，也监督自己。体验的补水项目，内部正规，接待的小姐姐的很客气，直接去的3楼皮肤科，里边的环境整体感觉很舒服，做的时候手法娴熟，也没有强制推销，这点很喜欢，会一直去。"/>
    <s v="否"/>
    <s v=""/>
  </r>
  <r>
    <x v="1"/>
    <x v="8"/>
    <x v="46"/>
    <d v="1899-12-30T18:13:00"/>
    <s v="天津"/>
    <s v="凤凰怡美整形美容医院"/>
    <s v="红颜红尘"/>
    <s v="4星"/>
    <s v="{&quot;效果&quot;:4,&quot;环境&quot;:4,&quot;服务&quot;:4}"/>
    <s v="朋友推荐的一家凤凰怡美整形美容医院，距天塔地铁站不远，门口有停车泊位，进到里面有前台很热情的接待。环境非常干净，大厅有休息的地方，提前预约来到店里，先做了面诊咨询，主要目的就想减肥，给我安排时间做了腹部的一个调理，有电梯直达到了四层，给安排了指定的包间，可以淋浴，然后在理疗师安排下换上准备好了服装，首先做了腹部、后背的理疗，手法专业！又做了20分钟的熏蒸，感觉上还不错！"/>
    <s v="否"/>
    <s v=""/>
  </r>
  <r>
    <x v="1"/>
    <x v="8"/>
    <x v="46"/>
    <d v="1899-12-30T16:05:00"/>
    <s v="天津"/>
    <s v="凤凰怡美整形美容医院"/>
    <s v="掉醋缸里的艾小姐"/>
    <s v="5星"/>
    <s v="{&quot;效果&quot;:5,&quot;环境&quot;:5,&quot;服务&quot;:5}"/>
    <s v="做了个小气泡➕补水，医生指出了很多问题，没有强烈推销，会继续关注"/>
    <s v="否"/>
    <s v=""/>
  </r>
  <r>
    <x v="1"/>
    <x v="8"/>
    <x v="46"/>
    <d v="1899-12-30T13:02:00"/>
    <s v="天津"/>
    <s v="凤凰怡美整形美容医院"/>
    <s v="不停的在寻找"/>
    <s v="5星"/>
    <s v="{&quot;效果&quot;:5,&quot;环境&quot;:5,&quot;服务&quot;:5}"/>
    <s v="这家美容整形医院是小伙伴推荐给我的，真心不错！_x000a_地址：天塔附近鲁能城正门的对过，也有停车位，但是很少，不建议开车！_x000a_我在这里通过咨询师体验了这家医院的两个项目，一个是美容科的小气泡的清洁还有导入，整体来说做的都还不错，服务也很棒！还有中医科的面诊以及脏腑推拿，老师的手法很专业，也是提出了好多建议，还做了一次熏蒸，太棒了，感谢凤凰怡美！"/>
    <s v="否"/>
    <s v=""/>
  </r>
  <r>
    <x v="1"/>
    <x v="8"/>
    <x v="47"/>
    <d v="1899-12-30T11:03:00"/>
    <s v="天津"/>
    <s v="凤凰怡美整形美容医院"/>
    <s v="大个子"/>
    <s v="5星"/>
    <s v="{&quot;效果&quot;:5,&quot;环境&quot;:5,&quot;服务&quot;:5}"/>
    <s v="环境很好，之前也来过这个店，刚做完，整体服务不错，等过几天看毛发生长情况，很喜欢他们家的一点是没那么多的推销，想着回头脱唇毛，还会过来脱的，小姐姐态度超级好，很喜欢，就是离家远一点，脱毛还可以好久来一次就行"/>
    <s v="否"/>
    <m/>
  </r>
  <r>
    <x v="1"/>
    <x v="8"/>
    <x v="48"/>
    <d v="1899-12-30T18:43:00"/>
    <s v="天津"/>
    <s v="凤凰怡美整形美容医院"/>
    <s v="MY柒柒"/>
    <s v="5星"/>
    <s v="{&quot;效果&quot;:5,&quot;环境&quot;:5,&quot;服务&quot;:5}"/>
    <s v="最近一周身体酸累，朋友一起约去做个熏蒸，放松排湿一下。这里很好找到，鲁能城对面的狗不理旁边，有少量停车位，有保安人员看着车，服务很好！环境很高档，项目也很多，熏蒸房很宽敞干净，中草药熏蒸20分钟，50度，很舒服的，整个人轻松了很多，下次可以过来做个按摩，放松一下。"/>
    <s v="否"/>
    <m/>
  </r>
  <r>
    <x v="1"/>
    <x v="8"/>
    <x v="49"/>
    <d v="1899-12-30T10:41:00"/>
    <s v="天津"/>
    <s v="凤凰怡美整形美容医院"/>
    <s v="Lin&amp;_9061"/>
    <s v="5星"/>
    <s v="{&quot;效果&quot;:5,&quot;环境&quot;:5,&quot;服务&quot;:5}"/>
    <s v="朋友介绍的凤凰怡美整形机构，在水上公园附近，位置比较繁华，对面是鲁能购物。停车位很紧张，坐地铁挺方便的，天塔站下即可。医院环境干净整洁，门口的保安人员服务很好，很敬业。中医理疗的医生都是学医的，按摩手法专业，很放松的一次体验。"/>
    <s v="否"/>
    <m/>
  </r>
  <r>
    <x v="1"/>
    <x v="8"/>
    <x v="50"/>
    <d v="1899-12-30T17:26:00"/>
    <s v="天津"/>
    <s v="凤凰怡美整形美容医院"/>
    <s v="dpuser_0715181070"/>
    <s v="5星"/>
    <s v="{&quot;效果&quot;:5,&quot;环境&quot;:5,&quot;服务&quot;:5}"/>
    <s v="环境温馨舒适，服务贴心周到。小姐姐们也给细心讲解，很舒心～做活动时办理的美容卡，超值的！从使用产品，仪器，手法等等都很赞[强]做完以后皮肤通透，有光泽。关键是不刺激，敏感皮都没关系的，希望多多推出类似活动！也期待其它项目啦！"/>
    <s v="否"/>
    <m/>
  </r>
  <r>
    <x v="1"/>
    <x v="8"/>
    <x v="51"/>
    <d v="1899-12-30T16:05:00"/>
    <s v="天津"/>
    <s v="凤凰怡美整形美容医院"/>
    <s v="君子兰6666"/>
    <s v="5星"/>
    <s v="{&quot;效果&quot;:5,&quot;环境&quot;:5,&quot;服务&quot;:5}"/>
    <s v="环境高大上，干净整洁，咨询师晓微热情细致的介绍项目，有专业的中医师根据个人的体质，给予对症理疗。备有独立的理疗室包含洗浴，值得推荐的是中药熏蒸，通过中药加热，加快身体新陈代谢，在舱内20分钟，全身出汗，有效的祛湿排毒，改善身体亚健康状态！"/>
    <s v="否"/>
    <m/>
  </r>
  <r>
    <x v="1"/>
    <x v="8"/>
    <x v="51"/>
    <d v="1899-12-30T11:24:00"/>
    <s v="天津"/>
    <s v="凤凰怡美整形美容医院"/>
    <s v="zhyh0809"/>
    <s v="5星"/>
    <s v="{&quot;效果&quot;:5,&quot;环境&quot;:5,&quot;服务&quot;:5}"/>
    <s v="听朋友说凤凰怡美是一家规模较大的美容美体医院，科室设置齐全，技术力量强大。慕名而来我选了小气泡美肤进行体验，因平时脸上爱出油，偶尔长痘，所以定期做小气泡。医院从接待到咨询到最后治疗都很规范，美容师手法专业，操作娴熟，配合专业设备治疗后效果很棒！咨询师晓微热情耐心的解释和全程引导非常到位，很满意[强]"/>
    <s v="否"/>
    <m/>
  </r>
  <r>
    <x v="1"/>
    <x v="8"/>
    <x v="52"/>
    <d v="1899-12-30T14:43:00"/>
    <s v="天津"/>
    <s v="凤凰怡美整形美容医院"/>
    <s v="媛媛酱子"/>
    <s v="5星"/>
    <s v="{&quot;效果&quot;:5,&quot;环境&quot;:5,&quot;服务&quot;:5}"/>
    <s v="最近上班一直觉得肩颈和腰部难受的不行，加上夏季空调吹的更是天天抬不起头，顺道来医院做小气泡体验了一下凤凰怡美的肩颈按摩💆🏻。中医按摩在四楼，环境安静且十分舒适，让人瞬间安静下来，给我按摩的李医生详细的了解了我的身体情况后，才进行按摩，十分贴心又细致，整个按摩手法更是没的说，长期坐姿不对导致的脊柱侧弯[快哭了][快哭了]，医生建议按疗程治疗才好，按摩一个小时后结束，因为宫寒又加了一个熏蒸，排了很多汗出来，旁边还提供洗澡服务，配套设施还是棒棒哒～"/>
    <s v="否"/>
    <m/>
  </r>
  <r>
    <x v="1"/>
    <x v="8"/>
    <x v="53"/>
    <d v="1899-12-30T18:31:00"/>
    <s v="天津"/>
    <s v="凤凰怡美整形美容医院"/>
    <s v="愛吃女神"/>
    <s v="1星"/>
    <s v="{&quot;效果&quot;:1,&quot;环境&quot;:1,&quot;服务&quot;:1}"/>
    <s v="真的很无语，这么大的一个店里竟然只有一个牙科医生，今天我运气不佳，去了医生竟然休息了，然后这个岗位就没有人了，在网上团购的，验证完毕后一个漂亮的美女姐姐说医生不在休息了，让改天再来，换位思考一下您会是什么样的感受………………"/>
    <s v="是"/>
    <m/>
  </r>
  <r>
    <x v="1"/>
    <x v="8"/>
    <x v="53"/>
    <d v="1899-12-30T18:26:00"/>
    <s v="天津"/>
    <s v="凤凰怡美整形美容医院"/>
    <s v="愛吃女神"/>
    <s v="3星"/>
    <s v="{&quot;效果&quot;:1,&quot;环境&quot;:5,&quot;服务&quot;:3}"/>
    <s v="说实话这个没有我之前在别的地方做的好，但是服务还是比较不错的，美女姐姐很细心，辛苦啦"/>
    <s v="是"/>
    <m/>
  </r>
  <r>
    <x v="1"/>
    <x v="8"/>
    <x v="53"/>
    <d v="1899-12-30T18:24:00"/>
    <s v="天津"/>
    <s v="凤凰怡美整形美容医院"/>
    <s v="愛吃女神"/>
    <s v="5星"/>
    <s v="{&quot;效果&quot;:5,&quot;环境&quot;:5,&quot;服务&quot;:5}"/>
    <s v="这个导入还是比较喜欢的，后期会继续考虑"/>
    <s v="是"/>
    <m/>
  </r>
  <r>
    <x v="1"/>
    <x v="8"/>
    <x v="47"/>
    <d v="1899-12-30T20:14:00"/>
    <s v="天津"/>
    <s v="凤凰怡美整形美容医院"/>
    <s v="鹿十七_4436"/>
    <s v="5星"/>
    <s v="{&quot;效果&quot;:5,&quot;环境&quot;:5,&quot;服务&quot;:5}"/>
    <s v="很正规的医院，提前预约去的。环境超优美，医护人员很有亲和力，中医科面诊的医生很不错，让我体验了药物熏蒸。药物熏蒸有专门的房间，房间里有洗浴室，可以在药物熏蒸后洗个热水澡，还有点心和糖果，很贴心。服务很到位。"/>
    <s v="否"/>
    <m/>
  </r>
  <r>
    <x v="1"/>
    <x v="8"/>
    <x v="54"/>
    <d v="1899-12-30T13:59:00"/>
    <s v="天津"/>
    <s v="凤凰怡美整形美容医院"/>
    <s v="我想养个猴儿"/>
    <s v="5星"/>
    <s v="{&quot;效果&quot;:5,&quot;环境&quot;:5,&quot;服务&quot;:5}"/>
    <s v="离公司比较近，最近牙齿不舒服，所以团购了超声波洁牙，下午打电话预约时间，约了五点，，到了稍微等了一下就有小姐姐带着去验券，然后去操作室，洗牙的小姐姐也超级温柔的，开始就告诉我会有些酸痛，让我看哪里需要着重清洗的，整个过程半个多小时，洗的真的很干净啊，因为我常年喝咖啡和茶，所以牙渍蛮明显的，结束后还叮嘱我一些注意事项以及平时护理牙齿的小窍门，满意满意[嘿哈]"/>
    <s v="否"/>
    <m/>
  </r>
  <r>
    <x v="2"/>
    <x v="9"/>
    <x v="55"/>
    <m/>
    <m/>
    <m/>
    <m/>
    <m/>
    <m/>
    <m/>
    <m/>
    <m/>
  </r>
</pivotCacheRecords>
</file>

<file path=xl/pivotCache/pivotCacheRecords6.xml><?xml version="1.0" encoding="utf-8"?>
<pivotCacheRecords xmlns="http://schemas.openxmlformats.org/spreadsheetml/2006/main" count="306">
  <r>
    <n v="2018"/>
    <x v="0"/>
    <n v="799"/>
    <n v="5626249476"/>
    <s v="186xxxx7345"/>
    <d v="2018-05-23T00:00:00"/>
    <d v="1899-12-30T14:12:33"/>
    <x v="0"/>
    <n v="799"/>
    <m/>
    <n v="719.1"/>
    <m/>
    <s v="凤凰怡美整形美容医院"/>
    <s v="fenghuangyimei123"/>
    <n v="90290461"/>
    <s v="天津"/>
  </r>
  <r>
    <n v="2018"/>
    <x v="0"/>
    <n v="129"/>
    <n v="7780809475"/>
    <s v="186xxxx7345"/>
    <d v="2018-05-23T00:00:00"/>
    <d v="1899-12-30T14:12:53"/>
    <x v="1"/>
    <n v="129"/>
    <m/>
    <n v="116.1"/>
    <m/>
    <s v="凤凰怡美整形美容医院"/>
    <s v="fenghuangyimei123"/>
    <n v="90290461"/>
    <s v="天津"/>
  </r>
  <r>
    <n v="2018"/>
    <x v="0"/>
    <n v="399"/>
    <n v="5597395482"/>
    <s v="176xxxx0239"/>
    <d v="2018-05-26T00:00:00"/>
    <d v="1899-12-30T15:27:23"/>
    <x v="2"/>
    <n v="599"/>
    <n v="200"/>
    <n v="539.1"/>
    <m/>
    <s v="凤凰怡美整形美容医院"/>
    <s v="fenghuangyimei123"/>
    <n v="90290461"/>
    <s v="天津"/>
  </r>
  <r>
    <n v="2018"/>
    <x v="0"/>
    <n v="79"/>
    <n v="9623093053"/>
    <s v="176xxxx0239"/>
    <d v="2018-05-26T00:00:00"/>
    <d v="1899-12-30T15:27:22"/>
    <x v="3"/>
    <n v="129"/>
    <n v="50"/>
    <n v="116.1"/>
    <m/>
    <s v="凤凰怡美整形美容医院"/>
    <s v="fenghuangyimei123"/>
    <n v="90290461"/>
    <s v="天津"/>
  </r>
  <r>
    <n v="2018"/>
    <x v="0"/>
    <n v="59"/>
    <n v="7457870018"/>
    <s v="176xxxx0239"/>
    <d v="2018-05-26T00:00:00"/>
    <d v="1899-12-30T15:27:22"/>
    <x v="1"/>
    <n v="129"/>
    <n v="70"/>
    <n v="116.1"/>
    <m/>
    <s v="凤凰怡美整形美容医院"/>
    <s v="fenghuangyimei123"/>
    <n v="90290461"/>
    <s v="天津"/>
  </r>
  <r>
    <n v="2018"/>
    <x v="0"/>
    <n v="78"/>
    <n v="1109708125"/>
    <s v="133xxxx5270"/>
    <d v="2018-05-28T00:00:00"/>
    <d v="1899-12-30T16:43:44"/>
    <x v="4"/>
    <n v="278"/>
    <n v="200"/>
    <n v="250.2"/>
    <m/>
    <s v="凤凰怡美整形美容医院"/>
    <s v="fenghuangyimei123"/>
    <n v="90290461"/>
    <s v="天津"/>
  </r>
  <r>
    <n v="2018"/>
    <x v="0"/>
    <n v="78"/>
    <n v="1954554287"/>
    <s v="158xxxx5530"/>
    <d v="2018-05-29T00:00:00"/>
    <d v="1899-12-30T16:10:55"/>
    <x v="4"/>
    <n v="278"/>
    <n v="200"/>
    <n v="250.2"/>
    <m/>
    <s v="凤凰怡美整形美容医院"/>
    <s v="fenghuangyimei123"/>
    <n v="90290461"/>
    <s v="天津"/>
  </r>
  <r>
    <n v="2018"/>
    <x v="0"/>
    <n v="48"/>
    <n v="2671909686"/>
    <s v="138xxxx9418"/>
    <d v="2018-05-29T00:00:00"/>
    <d v="1899-12-30T11:02:08"/>
    <x v="5"/>
    <n v="88"/>
    <n v="40"/>
    <n v="79.2"/>
    <m/>
    <s v="凤凰怡美整形美容医院"/>
    <s v="fenghuangyimei123"/>
    <n v="90290461"/>
    <s v="天津"/>
  </r>
  <r>
    <n v="2018"/>
    <x v="0"/>
    <n v="79"/>
    <n v="9615317490"/>
    <s v="138xxxx9418"/>
    <d v="2018-05-29T00:00:00"/>
    <d v="1899-12-30T11:02:08"/>
    <x v="3"/>
    <n v="129"/>
    <n v="50"/>
    <n v="116.1"/>
    <m/>
    <s v="凤凰怡美整形美容医院"/>
    <s v="fenghuangyimei123"/>
    <n v="90290461"/>
    <s v="天津"/>
  </r>
  <r>
    <n v="2018"/>
    <x v="0"/>
    <n v="79"/>
    <n v="9838888422"/>
    <s v="139xxxx7513"/>
    <d v="2018-05-30T00:00:00"/>
    <d v="1899-12-30T16:11:24"/>
    <x v="3"/>
    <n v="129"/>
    <n v="50"/>
    <n v="116.1"/>
    <m/>
    <s v="凤凰怡美整形美容医院"/>
    <s v="fenghuangyimei123"/>
    <n v="90290461"/>
    <s v="天津"/>
  </r>
  <r>
    <n v="2018"/>
    <x v="0"/>
    <n v="59"/>
    <n v="7215946350"/>
    <s v="139xxxx7513"/>
    <d v="2018-05-30T00:00:00"/>
    <d v="1899-12-30T15:55:35"/>
    <x v="1"/>
    <n v="129"/>
    <n v="70"/>
    <n v="116.1"/>
    <m/>
    <s v="凤凰怡美整形美容医院"/>
    <s v="fenghuangyimei123"/>
    <n v="90290461"/>
    <s v="天津"/>
  </r>
  <r>
    <n v="2018"/>
    <x v="1"/>
    <n v="79"/>
    <n v="9931066024"/>
    <s v="187xxxx5262"/>
    <d v="2018-06-01T00:00:00"/>
    <d v="1899-12-30T14:02:40"/>
    <x v="3"/>
    <n v="129"/>
    <n v="50"/>
    <n v="116.1"/>
    <m/>
    <s v="凤凰怡美整形美容医院"/>
    <s v="fenghuangyimei123"/>
    <n v="90290461"/>
    <s v="天津"/>
  </r>
  <r>
    <n v="2018"/>
    <x v="1"/>
    <n v="79"/>
    <n v="9717790404"/>
    <s v="150xxxx9050"/>
    <d v="2018-06-01T00:00:00"/>
    <d v="1899-12-30T14:02:40"/>
    <x v="3"/>
    <n v="129"/>
    <n v="50"/>
    <n v="116.1"/>
    <m/>
    <s v="凤凰怡美整形美容医院"/>
    <s v="fenghuangyimei123"/>
    <n v="90290461"/>
    <s v="天津"/>
  </r>
  <r>
    <n v="2018"/>
    <x v="1"/>
    <n v="79"/>
    <n v="9075249515"/>
    <s v="185xxxx7070"/>
    <d v="2018-06-01T00:00:00"/>
    <d v="1899-12-30T13:04:21"/>
    <x v="3"/>
    <n v="129"/>
    <n v="50"/>
    <n v="116.1"/>
    <m/>
    <s v="凤凰怡美整形美容医院"/>
    <s v="fenghuangyimei123"/>
    <n v="90290461"/>
    <s v="天津"/>
  </r>
  <r>
    <n v="2018"/>
    <x v="1"/>
    <n v="59"/>
    <n v="7543177222"/>
    <s v="150xxxx9050"/>
    <d v="2018-06-01T00:00:00"/>
    <d v="1899-12-30T14:02:40"/>
    <x v="1"/>
    <n v="129"/>
    <n v="70"/>
    <n v="127.71"/>
    <m/>
    <s v="凤凰怡美整形美容医院"/>
    <s v="fenghuangyimei123"/>
    <n v="90290461"/>
    <s v="天津"/>
  </r>
  <r>
    <n v="2018"/>
    <x v="1"/>
    <n v="59"/>
    <n v="7213829719"/>
    <s v="187xxxx5262"/>
    <d v="2018-06-01T00:00:00"/>
    <d v="1899-12-30T14:02:40"/>
    <x v="1"/>
    <n v="129"/>
    <n v="70"/>
    <n v="127.71"/>
    <m/>
    <s v="凤凰怡美整形美容医院"/>
    <s v="fenghuangyimei123"/>
    <n v="90290461"/>
    <s v="天津"/>
  </r>
  <r>
    <n v="2018"/>
    <x v="1"/>
    <n v="59"/>
    <n v="7211784745"/>
    <s v="185xxxx7070"/>
    <d v="2018-06-01T00:00:00"/>
    <d v="1899-12-30T13:04:21"/>
    <x v="1"/>
    <n v="129"/>
    <n v="70"/>
    <n v="127.71"/>
    <m/>
    <s v="凤凰怡美整形美容医院"/>
    <s v="fenghuangyimei123"/>
    <n v="90290461"/>
    <s v="天津"/>
  </r>
  <r>
    <n v="2018"/>
    <x v="1"/>
    <n v="48"/>
    <n v="2442525192"/>
    <s v="185xxxx7070"/>
    <d v="2018-06-01T00:00:00"/>
    <d v="1899-12-30T13:04:21"/>
    <x v="5"/>
    <n v="88"/>
    <n v="40"/>
    <n v="79.2"/>
    <m/>
    <s v="凤凰怡美整形美容医院"/>
    <s v="fenghuangyimei123"/>
    <n v="90290461"/>
    <s v="天津"/>
  </r>
  <r>
    <n v="2018"/>
    <x v="1"/>
    <n v="48"/>
    <n v="2423941326"/>
    <s v="182xxxx4158"/>
    <d v="2018-06-01T00:00:00"/>
    <d v="1899-12-30T13:04:21"/>
    <x v="5"/>
    <n v="88"/>
    <n v="40"/>
    <n v="79.2"/>
    <m/>
    <s v="凤凰怡美整形美容医院"/>
    <s v="fenghuangyimei123"/>
    <n v="90290461"/>
    <s v="天津"/>
  </r>
  <r>
    <n v="2018"/>
    <x v="1"/>
    <n v="78"/>
    <n v="1603086289"/>
    <s v="187xxxx5262"/>
    <d v="2018-06-01T00:00:00"/>
    <d v="1899-12-30T15:41:30"/>
    <x v="4"/>
    <n v="278"/>
    <n v="200"/>
    <n v="250.2"/>
    <m/>
    <s v="凤凰怡美整形美容医院"/>
    <s v="fenghuangyimei123"/>
    <n v="90290461"/>
    <s v="天津"/>
  </r>
  <r>
    <n v="2018"/>
    <x v="1"/>
    <n v="78"/>
    <n v="1363125145"/>
    <s v="150xxxx9050"/>
    <d v="2018-06-01T00:00:00"/>
    <d v="1899-12-30T15:41:30"/>
    <x v="4"/>
    <n v="278"/>
    <n v="200"/>
    <n v="250.2"/>
    <m/>
    <s v="凤凰怡美整形美容医院"/>
    <s v="fenghuangyimei123"/>
    <n v="90290461"/>
    <s v="天津"/>
  </r>
  <r>
    <n v="2018"/>
    <x v="1"/>
    <n v="378"/>
    <n v="6896295647"/>
    <s v="152xxxx4398"/>
    <d v="2018-06-02T00:00:00"/>
    <d v="1899-12-30T15:16:55"/>
    <x v="6"/>
    <n v="378"/>
    <m/>
    <n v="340.2"/>
    <m/>
    <s v="凤凰怡美整形美容医院"/>
    <s v="fenghuangyimei123"/>
    <n v="90290461"/>
    <s v="天津"/>
  </r>
  <r>
    <n v="2018"/>
    <x v="1"/>
    <n v="373"/>
    <n v="6574268602"/>
    <s v="182xxxx0326"/>
    <d v="2018-06-02T00:00:00"/>
    <d v="1899-12-30T15:06:06"/>
    <x v="6"/>
    <n v="378"/>
    <n v="5"/>
    <n v="340.2"/>
    <m/>
    <s v="凤凰怡美整形美容医院"/>
    <s v="fenghuangyimei123"/>
    <n v="90290461"/>
    <s v="天津"/>
  </r>
  <r>
    <n v="2018"/>
    <x v="1"/>
    <n v="78"/>
    <n v="1813649358"/>
    <s v="182xxxx0326"/>
    <d v="2018-06-02T00:00:00"/>
    <d v="1899-12-30T15:06:06"/>
    <x v="4"/>
    <n v="278"/>
    <n v="200"/>
    <n v="250.2"/>
    <m/>
    <s v="凤凰怡美整形美容医院"/>
    <s v="fenghuangyimei123"/>
    <n v="90290461"/>
    <s v="天津"/>
  </r>
  <r>
    <n v="2018"/>
    <x v="1"/>
    <n v="78"/>
    <n v="1779061124"/>
    <s v="138xxxx8628"/>
    <d v="2018-06-02T00:00:00"/>
    <d v="1899-12-30T17:32:31"/>
    <x v="4"/>
    <n v="278"/>
    <n v="200"/>
    <n v="250.2"/>
    <m/>
    <s v="凤凰怡美整形美容医院"/>
    <s v="fenghuangyimei123"/>
    <n v="90290461"/>
    <s v="天津"/>
  </r>
  <r>
    <n v="2018"/>
    <x v="1"/>
    <n v="78"/>
    <n v="1558125013"/>
    <s v="131xxxx9739"/>
    <d v="2018-06-02T00:00:00"/>
    <d v="1899-12-30T17:15:19"/>
    <x v="4"/>
    <n v="278"/>
    <n v="200"/>
    <n v="250.2"/>
    <m/>
    <s v="凤凰怡美整形美容医院"/>
    <s v="fenghuangyimei123"/>
    <n v="90290461"/>
    <s v="天津"/>
  </r>
  <r>
    <n v="2018"/>
    <x v="1"/>
    <n v="79"/>
    <n v="9065707016"/>
    <s v="136xxxx9954"/>
    <d v="2018-06-03T00:00:00"/>
    <d v="1899-12-30T15:31:57"/>
    <x v="3"/>
    <n v="129"/>
    <n v="50"/>
    <n v="116.1"/>
    <m/>
    <s v="凤凰怡美整形美容医院"/>
    <s v="fenghuangyimei123"/>
    <n v="90290461"/>
    <s v="天津"/>
  </r>
  <r>
    <n v="2018"/>
    <x v="1"/>
    <n v="78"/>
    <n v="1337787312"/>
    <s v="138xxxx0404"/>
    <d v="2018-06-03T00:00:00"/>
    <d v="1899-12-30T09:15:44"/>
    <x v="4"/>
    <n v="278"/>
    <n v="200"/>
    <n v="250.2"/>
    <m/>
    <s v="凤凰怡美整形美容医院"/>
    <s v="fenghuangyimei123"/>
    <n v="90290461"/>
    <s v="天津"/>
  </r>
  <r>
    <n v="2018"/>
    <x v="1"/>
    <n v="52"/>
    <n v="7139722995"/>
    <s v="166xxxx9774"/>
    <d v="2018-06-04T00:00:00"/>
    <d v="1899-12-30T17:38:48"/>
    <x v="7"/>
    <n v="52"/>
    <m/>
    <n v="46.8"/>
    <m/>
    <s v="凤凰怡美整形美容医院"/>
    <s v="fenghuangyimei123"/>
    <n v="90290461"/>
    <s v="天津"/>
  </r>
  <r>
    <n v="2018"/>
    <x v="1"/>
    <n v="48"/>
    <n v="2669697240"/>
    <s v="138xxxx1810"/>
    <d v="2018-06-04T00:00:00"/>
    <d v="1899-12-30T16:14:54"/>
    <x v="5"/>
    <n v="88"/>
    <n v="40"/>
    <n v="79.2"/>
    <m/>
    <s v="凤凰怡美整形美容医院"/>
    <s v="fenghuangyimei123"/>
    <n v="90290461"/>
    <s v="天津"/>
  </r>
  <r>
    <n v="2018"/>
    <x v="1"/>
    <n v="373"/>
    <n v="6952088484"/>
    <s v="133xxxx5270"/>
    <d v="2018-06-05T00:00:00"/>
    <d v="1899-12-30T17:15:42"/>
    <x v="6"/>
    <n v="378"/>
    <n v="5"/>
    <n v="340.2"/>
    <m/>
    <s v="凤凰怡美整形美容医院"/>
    <s v="fenghuangyimei123"/>
    <n v="90290461"/>
    <s v="天津"/>
  </r>
  <r>
    <n v="2018"/>
    <x v="1"/>
    <n v="373"/>
    <n v="6173608631"/>
    <s v="159xxxx2926"/>
    <d v="2018-06-05T00:00:00"/>
    <d v="1899-12-30T10:52:12"/>
    <x v="6"/>
    <n v="378"/>
    <n v="5"/>
    <n v="340.2"/>
    <m/>
    <s v="凤凰怡美整形美容医院"/>
    <s v="fenghuangyimei123"/>
    <n v="90290461"/>
    <s v="天津"/>
  </r>
  <r>
    <n v="2018"/>
    <x v="1"/>
    <n v="48"/>
    <n v="2902950684"/>
    <s v="159xxxx2926"/>
    <d v="2018-06-05T00:00:00"/>
    <d v="1899-12-30T10:52:12"/>
    <x v="5"/>
    <n v="88"/>
    <n v="40"/>
    <n v="79.2"/>
    <m/>
    <s v="凤凰怡美整形美容医院"/>
    <s v="fenghuangyimei123"/>
    <n v="90290461"/>
    <s v="天津"/>
  </r>
  <r>
    <n v="2018"/>
    <x v="1"/>
    <n v="59"/>
    <n v="7381843896"/>
    <s v="131xxxx3920"/>
    <d v="2018-06-06T00:00:00"/>
    <d v="1899-12-30T18:25:49"/>
    <x v="1"/>
    <n v="129"/>
    <n v="70"/>
    <n v="127.71"/>
    <m/>
    <s v="凤凰怡美整形美容医院"/>
    <s v="fenghuangyimei"/>
    <n v="90290461"/>
    <s v="天津"/>
  </r>
  <r>
    <n v="2018"/>
    <x v="1"/>
    <n v="78"/>
    <n v="1432768774"/>
    <s v="131xxxx3920"/>
    <d v="2018-06-06T00:00:00"/>
    <d v="1899-12-30T18:22:57"/>
    <x v="4"/>
    <n v="278"/>
    <n v="200"/>
    <n v="250.2"/>
    <m/>
    <s v="凤凰怡美整形美容医院"/>
    <s v="fenghuangyimei"/>
    <n v="90290461"/>
    <s v="天津"/>
  </r>
  <r>
    <n v="2018"/>
    <x v="1"/>
    <n v="79"/>
    <n v="9287541851"/>
    <s v="182xxxx7047"/>
    <d v="2018-06-07T00:00:00"/>
    <d v="1899-12-30T10:56:33"/>
    <x v="3"/>
    <n v="129"/>
    <n v="50"/>
    <n v="116.1"/>
    <m/>
    <s v="凤凰怡美整形美容医院"/>
    <s v="fenghuangyimei123"/>
    <n v="90290461"/>
    <s v="天津"/>
  </r>
  <r>
    <n v="2018"/>
    <x v="1"/>
    <n v="59"/>
    <n v="7961900233"/>
    <s v="182xxxx7047"/>
    <d v="2018-06-07T00:00:00"/>
    <d v="1899-12-30T10:56:16"/>
    <x v="1"/>
    <n v="129"/>
    <n v="70"/>
    <n v="116.1"/>
    <m/>
    <s v="凤凰怡美整形美容医院"/>
    <s v="fenghuangyimei123"/>
    <n v="90290461"/>
    <s v="天津"/>
  </r>
  <r>
    <n v="2018"/>
    <x v="1"/>
    <n v="59"/>
    <n v="7247268637"/>
    <s v="135xxxx0382"/>
    <d v="2018-06-07T00:00:00"/>
    <d v="1899-12-30T10:54:49"/>
    <x v="1"/>
    <n v="129"/>
    <n v="70"/>
    <n v="116.1"/>
    <m/>
    <s v="凤凰怡美整形美容医院"/>
    <s v="fenghuangyimei123"/>
    <n v="90290461"/>
    <s v="天津"/>
  </r>
  <r>
    <n v="2018"/>
    <x v="1"/>
    <n v="9.899999999999999"/>
    <n v="6779519163"/>
    <s v="185xxxx5215"/>
    <d v="2018-06-07T00:00:00"/>
    <d v="1899-12-30T16:53:27"/>
    <x v="8"/>
    <n v="19.9"/>
    <n v="10"/>
    <n v="17.91"/>
    <m/>
    <s v="凤凰怡美整形美容医院"/>
    <s v="fenghuangyimei123"/>
    <n v="90290461"/>
    <s v="天津"/>
  </r>
  <r>
    <n v="2018"/>
    <x v="1"/>
    <n v="9.899999999999999"/>
    <n v="6591390743"/>
    <s v="150xxxx4644"/>
    <d v="2018-06-07T00:00:00"/>
    <d v="1899-12-30T16:53:27"/>
    <x v="8"/>
    <n v="19.9"/>
    <n v="10"/>
    <n v="17.91"/>
    <m/>
    <s v="凤凰怡美整形美容医院"/>
    <s v="fenghuangyimei123"/>
    <n v="90290461"/>
    <s v="天津"/>
  </r>
  <r>
    <n v="2018"/>
    <x v="1"/>
    <n v="378"/>
    <n v="6472037823"/>
    <s v="152xxxx0369"/>
    <d v="2018-06-08T00:00:00"/>
    <d v="1899-12-30T15:26:52"/>
    <x v="6"/>
    <n v="378"/>
    <m/>
    <n v="340.2"/>
    <m/>
    <s v="凤凰怡美整形美容医院"/>
    <s v="fenghuangyimei123"/>
    <n v="90290461"/>
    <s v="天津"/>
  </r>
  <r>
    <n v="2018"/>
    <x v="1"/>
    <n v="78"/>
    <n v="1587949777"/>
    <s v="185xxxx6019"/>
    <d v="2018-06-08T00:00:00"/>
    <d v="1899-12-30T15:14:33"/>
    <x v="4"/>
    <n v="278"/>
    <n v="200"/>
    <n v="250.2"/>
    <m/>
    <s v="凤凰怡美整形美容医院"/>
    <s v="fenghuangyimei123"/>
    <n v="90290461"/>
    <s v="天津"/>
  </r>
  <r>
    <n v="2018"/>
    <x v="1"/>
    <n v="78"/>
    <n v="1226047429"/>
    <s v="152xxxx0369"/>
    <d v="2018-06-08T00:00:00"/>
    <d v="1899-12-30T15:26:52"/>
    <x v="4"/>
    <n v="278"/>
    <n v="200"/>
    <n v="250.2"/>
    <m/>
    <s v="凤凰怡美整形美容医院"/>
    <s v="fenghuangyimei123"/>
    <n v="90290461"/>
    <s v="天津"/>
  </r>
  <r>
    <n v="2018"/>
    <x v="1"/>
    <n v="79"/>
    <n v="9144838929"/>
    <s v="139xxxx1280"/>
    <d v="2018-06-09T00:00:00"/>
    <d v="1899-12-30T09:54:18"/>
    <x v="3"/>
    <n v="129"/>
    <n v="50"/>
    <n v="116.1"/>
    <m/>
    <s v="凤凰怡美整形美容医院"/>
    <s v="fenghuangyimei123"/>
    <n v="90290461"/>
    <s v="天津"/>
  </r>
  <r>
    <n v="2018"/>
    <x v="1"/>
    <n v="59"/>
    <n v="7628637596"/>
    <s v="139xxxx2583"/>
    <d v="2018-06-09T00:00:00"/>
    <d v="1899-12-30T10:41:41"/>
    <x v="1"/>
    <n v="129"/>
    <n v="70"/>
    <n v="116.1"/>
    <m/>
    <s v="凤凰怡美整形美容医院"/>
    <s v="fenghuangyimei123"/>
    <n v="90290461"/>
    <s v="天津"/>
  </r>
  <r>
    <n v="2018"/>
    <x v="1"/>
    <n v="378"/>
    <n v="6887254678"/>
    <s v="156xxxx5283"/>
    <d v="2018-06-09T00:00:00"/>
    <d v="1899-12-30T14:02:49"/>
    <x v="6"/>
    <n v="378"/>
    <m/>
    <n v="340.2"/>
    <m/>
    <s v="凤凰怡美整形美容医院"/>
    <s v="fenghuangyimei123"/>
    <n v="90290461"/>
    <s v="天津"/>
  </r>
  <r>
    <n v="2018"/>
    <x v="1"/>
    <n v="9.899999999999999"/>
    <n v="6619991025"/>
    <s v="182xxxx1917"/>
    <d v="2018-06-09T00:00:00"/>
    <d v="1899-12-30T16:09:09"/>
    <x v="8"/>
    <n v="19.9"/>
    <n v="10"/>
    <n v="17.91"/>
    <m/>
    <s v="凤凰怡美整形美容医院"/>
    <s v="fenghuangyimei123"/>
    <n v="90290461"/>
    <s v="天津"/>
  </r>
  <r>
    <n v="2018"/>
    <x v="1"/>
    <n v="9.899999999999999"/>
    <n v="6516696444"/>
    <s v="132xxxx5893"/>
    <d v="2018-06-09T00:00:00"/>
    <d v="1899-12-30T16:09:09"/>
    <x v="8"/>
    <n v="19.9"/>
    <n v="10"/>
    <n v="17.91"/>
    <m/>
    <s v="凤凰怡美整形美容医院"/>
    <s v="fenghuangyimei123"/>
    <n v="90290461"/>
    <s v="天津"/>
  </r>
  <r>
    <n v="2018"/>
    <x v="1"/>
    <n v="9.899999999999999"/>
    <n v="6510192323"/>
    <s v="185xxxx3688"/>
    <d v="2018-06-09T00:00:00"/>
    <d v="1899-12-30T14:01:42"/>
    <x v="8"/>
    <n v="19.9"/>
    <n v="10"/>
    <n v="17.91"/>
    <m/>
    <s v="凤凰怡美整形美容医院"/>
    <s v="fenghuangyimei123"/>
    <n v="90290461"/>
    <s v="天津"/>
  </r>
  <r>
    <n v="2018"/>
    <x v="1"/>
    <n v="373"/>
    <n v="6324564706"/>
    <s v="138xxxx2109"/>
    <d v="2018-06-09T00:00:00"/>
    <d v="1899-12-30T14:07:25"/>
    <x v="6"/>
    <n v="378"/>
    <n v="5"/>
    <n v="340.2"/>
    <m/>
    <s v="凤凰怡美整形美容医院"/>
    <s v="fenghuangyimei123"/>
    <n v="90290461"/>
    <s v="天津"/>
  </r>
  <r>
    <n v="2018"/>
    <x v="1"/>
    <n v="299"/>
    <n v="5432078072"/>
    <s v="138xxxx2848"/>
    <d v="2018-06-09T00:00:00"/>
    <d v="1899-12-30T10:28:01"/>
    <x v="9"/>
    <n v="699"/>
    <n v="400"/>
    <n v="629.1"/>
    <m/>
    <s v="凤凰怡美整形美容医院"/>
    <s v="fenghuangyimei123"/>
    <n v="90290461"/>
    <s v="天津"/>
  </r>
  <r>
    <n v="2018"/>
    <x v="1"/>
    <n v="78"/>
    <n v="1476849195"/>
    <s v="156xxxx5283"/>
    <d v="2018-06-09T00:00:00"/>
    <d v="1899-12-30T14:03:18"/>
    <x v="4"/>
    <n v="278"/>
    <n v="200"/>
    <n v="250.2"/>
    <m/>
    <s v="凤凰怡美整形美容医院"/>
    <s v="fenghuangyimei123"/>
    <n v="90290461"/>
    <s v="天津"/>
  </r>
  <r>
    <n v="2018"/>
    <x v="1"/>
    <n v="78"/>
    <n v="1204619163"/>
    <s v="138xxxx2109"/>
    <d v="2018-06-09T00:00:00"/>
    <d v="1899-12-30T14:07:39"/>
    <x v="4"/>
    <n v="278"/>
    <n v="200"/>
    <n v="250.2"/>
    <m/>
    <s v="凤凰怡美整形美容医院"/>
    <s v="fenghuangyimei123"/>
    <n v="90290461"/>
    <s v="天津"/>
  </r>
  <r>
    <n v="2018"/>
    <x v="1"/>
    <n v="79"/>
    <n v="9111021353"/>
    <s v="138xxxx1791"/>
    <d v="2018-06-10T00:00:00"/>
    <d v="1899-12-30T14:20:49"/>
    <x v="3"/>
    <n v="129"/>
    <n v="50"/>
    <n v="116.1"/>
    <m/>
    <s v="凤凰怡美整形美容医院"/>
    <s v="fenghuangyimei123"/>
    <n v="90290461"/>
    <s v="天津"/>
  </r>
  <r>
    <n v="2018"/>
    <x v="1"/>
    <n v="59"/>
    <n v="7847684012"/>
    <s v="138xxxx1791"/>
    <d v="2018-06-10T00:00:00"/>
    <d v="1899-12-30T14:21:26"/>
    <x v="1"/>
    <n v="129"/>
    <n v="70"/>
    <n v="116.1"/>
    <m/>
    <s v="凤凰怡美整形美容医院"/>
    <s v="fenghuangyimei123"/>
    <n v="90290461"/>
    <s v="天津"/>
  </r>
  <r>
    <n v="2018"/>
    <x v="1"/>
    <n v="59"/>
    <n v="7807444145"/>
    <s v="131xxxx5682"/>
    <d v="2018-06-10T00:00:00"/>
    <d v="1899-12-30T13:55:30"/>
    <x v="1"/>
    <n v="129"/>
    <n v="70"/>
    <n v="116.1"/>
    <m/>
    <s v="凤凰怡美整形美容医院"/>
    <s v="fenghuangyimei123"/>
    <n v="90290461"/>
    <s v="天津"/>
  </r>
  <r>
    <n v="2018"/>
    <x v="1"/>
    <n v="59"/>
    <n v="7675430792"/>
    <s v="136xxxx0105"/>
    <d v="2018-06-10T00:00:00"/>
    <d v="1899-12-30T15:36:50"/>
    <x v="1"/>
    <n v="129"/>
    <n v="70"/>
    <n v="127.71"/>
    <m/>
    <s v="凤凰怡美整形美容医院"/>
    <s v="fenghuangyimei123"/>
    <n v="90290461"/>
    <s v="天津"/>
  </r>
  <r>
    <n v="2018"/>
    <x v="1"/>
    <n v="59"/>
    <n v="7410195537"/>
    <s v="152xxxx7820"/>
    <d v="2018-06-10T00:00:00"/>
    <d v="1899-12-30T13:55:45"/>
    <x v="1"/>
    <n v="129"/>
    <n v="70"/>
    <n v="116.1"/>
    <m/>
    <s v="凤凰怡美整形美容医院"/>
    <s v="fenghuangyimei123"/>
    <n v="90290461"/>
    <s v="天津"/>
  </r>
  <r>
    <n v="2018"/>
    <x v="1"/>
    <n v="9.899999999999999"/>
    <n v="6165488357"/>
    <s v="182xxxx8363"/>
    <d v="2018-06-10T00:00:00"/>
    <d v="1899-12-30T17:39:47"/>
    <x v="8"/>
    <n v="19.9"/>
    <n v="10"/>
    <n v="17.91"/>
    <m/>
    <s v="凤凰怡美整形美容医院"/>
    <s v="fenghuangyimei123"/>
    <n v="90290461"/>
    <s v="天津"/>
  </r>
  <r>
    <n v="2018"/>
    <x v="1"/>
    <n v="9.899999999999999"/>
    <n v="6142979934"/>
    <s v="159xxxx6390"/>
    <d v="2018-06-10T00:00:00"/>
    <d v="1899-12-30T17:39:47"/>
    <x v="8"/>
    <n v="19.9"/>
    <n v="10"/>
    <n v="17.91"/>
    <m/>
    <s v="凤凰怡美整形美容医院"/>
    <s v="fenghuangyimei123"/>
    <n v="90290461"/>
    <s v="天津"/>
  </r>
  <r>
    <n v="2018"/>
    <x v="1"/>
    <n v="9.899999999999999"/>
    <n v="6124240113"/>
    <s v="131xxxx5319"/>
    <d v="2018-06-10T00:00:00"/>
    <d v="1899-12-30T17:39:47"/>
    <x v="8"/>
    <n v="19.9"/>
    <n v="10"/>
    <n v="17.91"/>
    <m/>
    <s v="凤凰怡美整形美容医院"/>
    <s v="fenghuangyimei123"/>
    <n v="90290461"/>
    <s v="天津"/>
  </r>
  <r>
    <n v="2018"/>
    <x v="1"/>
    <n v="9.899999999999999"/>
    <n v="6089749185"/>
    <s v="131xxxx7621"/>
    <d v="2018-06-10T00:00:00"/>
    <d v="1899-12-30T11:07:05"/>
    <x v="8"/>
    <n v="19.9"/>
    <n v="10"/>
    <n v="17.91"/>
    <m/>
    <s v="凤凰怡美整形美容医院"/>
    <s v="fenghuangyimei123"/>
    <n v="90290461"/>
    <s v="天津"/>
  </r>
  <r>
    <n v="2018"/>
    <x v="1"/>
    <n v="0"/>
    <n v="5745696327"/>
    <s v="186xxxx8288"/>
    <d v="2018-06-10T00:00:00"/>
    <d v="1899-12-30T13:52:55"/>
    <x v="10"/>
    <n v="899"/>
    <n v="200"/>
    <n v="809.1"/>
    <m/>
    <s v="凤凰怡美整形美容医院"/>
    <s v="fenghuangyimei123"/>
    <n v="90290461"/>
    <s v="天津"/>
  </r>
  <r>
    <n v="2018"/>
    <x v="1"/>
    <n v="299"/>
    <n v="5401693237"/>
    <s v="187xxxx9475"/>
    <d v="2018-06-10T00:00:00"/>
    <d v="1899-12-30T14:55:00"/>
    <x v="9"/>
    <n v="699"/>
    <n v="400"/>
    <n v="629.1"/>
    <m/>
    <s v="凤凰怡美整形美容医院"/>
    <s v="fenghuangyimei123"/>
    <n v="90290461"/>
    <s v="天津"/>
  </r>
  <r>
    <n v="2018"/>
    <x v="1"/>
    <n v="78"/>
    <n v="1231547412"/>
    <s v="137xxxx8522"/>
    <d v="2018-06-10T00:00:00"/>
    <d v="1899-12-30T14:45:12"/>
    <x v="4"/>
    <n v="278"/>
    <n v="200"/>
    <n v="250.2"/>
    <m/>
    <s v="凤凰怡美整形美容医院"/>
    <s v="fenghuangyimei123"/>
    <n v="90290461"/>
    <s v="天津"/>
  </r>
  <r>
    <n v="2018"/>
    <x v="1"/>
    <n v="79"/>
    <n v="9650074919"/>
    <s v="152xxxx0369"/>
    <d v="2018-06-11T00:00:00"/>
    <d v="1899-12-30T11:18:18"/>
    <x v="3"/>
    <n v="129"/>
    <n v="50"/>
    <n v="116.1"/>
    <m/>
    <s v="凤凰怡美整形美容医院"/>
    <s v="fenghuangyimei123"/>
    <n v="90290461"/>
    <s v="天津"/>
  </r>
  <r>
    <n v="2018"/>
    <x v="1"/>
    <n v="79"/>
    <n v="9577594659"/>
    <s v="187xxxx5787"/>
    <d v="2018-06-11T00:00:00"/>
    <d v="1899-12-30T17:08:34"/>
    <x v="3"/>
    <n v="129"/>
    <n v="50"/>
    <n v="116.1"/>
    <m/>
    <s v="凤凰怡美整形美容医院"/>
    <s v="fenghuangyimei123"/>
    <n v="90290461"/>
    <s v="天津"/>
  </r>
  <r>
    <n v="2018"/>
    <x v="1"/>
    <n v="79"/>
    <n v="9535063705"/>
    <s v="152xxxx4991"/>
    <d v="2018-06-11T00:00:00"/>
    <d v="1899-12-30T16:19:12"/>
    <x v="3"/>
    <n v="129"/>
    <n v="50"/>
    <n v="116.1"/>
    <m/>
    <s v="凤凰怡美整形美容医院"/>
    <s v="fenghuangyimei123"/>
    <n v="90290461"/>
    <s v="天津"/>
  </r>
  <r>
    <n v="2018"/>
    <x v="1"/>
    <n v="79"/>
    <n v="9310673148"/>
    <s v="185xxxx1064"/>
    <d v="2018-06-11T00:00:00"/>
    <d v="1899-12-30T18:04:22"/>
    <x v="3"/>
    <n v="129"/>
    <n v="50"/>
    <n v="116.1"/>
    <m/>
    <s v="凤凰怡美整形美容医院"/>
    <s v="fenghuangyimei123"/>
    <n v="90290461"/>
    <s v="天津"/>
  </r>
  <r>
    <n v="2018"/>
    <x v="1"/>
    <n v="59"/>
    <n v="7981609528"/>
    <s v="185xxxx4820"/>
    <d v="2018-06-11T00:00:00"/>
    <d v="1899-12-30T10:41:59"/>
    <x v="1"/>
    <n v="129"/>
    <n v="70"/>
    <n v="116.1"/>
    <m/>
    <s v="凤凰怡美整形美容医院"/>
    <s v="fenghuangyimei123"/>
    <n v="90290461"/>
    <s v="天津"/>
  </r>
  <r>
    <n v="2018"/>
    <x v="1"/>
    <n v="59"/>
    <n v="7429038831"/>
    <s v="152xxxx4991"/>
    <d v="2018-06-11T00:00:00"/>
    <d v="1899-12-30T16:19:12"/>
    <x v="1"/>
    <n v="129"/>
    <n v="70"/>
    <n v="116.1"/>
    <m/>
    <s v="凤凰怡美整形美容医院"/>
    <s v="fenghuangyimei123"/>
    <n v="90290461"/>
    <s v="天津"/>
  </r>
  <r>
    <n v="2018"/>
    <x v="1"/>
    <n v="59"/>
    <n v="7238627849"/>
    <s v="187xxxx5787"/>
    <d v="2018-06-11T00:00:00"/>
    <d v="1899-12-30T17:08:34"/>
    <x v="1"/>
    <n v="129"/>
    <n v="70"/>
    <n v="116.1"/>
    <m/>
    <s v="凤凰怡美整形美容医院"/>
    <s v="fenghuangyimei123"/>
    <n v="90290461"/>
    <s v="天津"/>
  </r>
  <r>
    <n v="2018"/>
    <x v="1"/>
    <n v="59"/>
    <n v="7134540732"/>
    <s v="185xxxx1064"/>
    <d v="2018-06-11T00:00:00"/>
    <d v="1899-12-30T16:19:42"/>
    <x v="1"/>
    <n v="129"/>
    <n v="70"/>
    <n v="116.1"/>
    <m/>
    <s v="凤凰怡美整形美容医院"/>
    <s v="fenghuangyimei123"/>
    <n v="90290461"/>
    <s v="天津"/>
  </r>
  <r>
    <n v="2018"/>
    <x v="1"/>
    <n v="59"/>
    <n v="7017584155"/>
    <s v="151xxxx9755"/>
    <d v="2018-06-11T00:00:00"/>
    <d v="1899-12-30T10:41:59"/>
    <x v="1"/>
    <n v="129"/>
    <n v="70"/>
    <n v="116.1"/>
    <m/>
    <s v="凤凰怡美整形美容医院"/>
    <s v="fenghuangyimei123"/>
    <n v="90290461"/>
    <s v="天津"/>
  </r>
  <r>
    <n v="2018"/>
    <x v="1"/>
    <n v="9.899999999999999"/>
    <n v="6462853927"/>
    <s v="177xxxx0622"/>
    <d v="2018-06-11T00:00:00"/>
    <d v="1899-12-30T11:46:19"/>
    <x v="8"/>
    <n v="19.9"/>
    <n v="10"/>
    <n v="17.91"/>
    <m/>
    <s v="凤凰怡美整形美容医院"/>
    <s v="fenghuangyimei123"/>
    <n v="90290461"/>
    <s v="天津"/>
  </r>
  <r>
    <n v="2018"/>
    <x v="1"/>
    <n v="9.899999999999999"/>
    <n v="6423548873"/>
    <s v="185xxxx4820"/>
    <d v="2018-06-11T00:00:00"/>
    <d v="1899-12-30T12:24:43"/>
    <x v="8"/>
    <n v="19.9"/>
    <n v="10"/>
    <n v="17.91"/>
    <m/>
    <s v="凤凰怡美整形美容医院"/>
    <s v="fenghuangyimei123"/>
    <n v="90290461"/>
    <s v="天津"/>
  </r>
  <r>
    <n v="2018"/>
    <x v="1"/>
    <n v="9.899999999999999"/>
    <n v="6041511522"/>
    <s v="151xxxx9755"/>
    <d v="2018-06-11T00:00:00"/>
    <d v="1899-12-30T12:24:43"/>
    <x v="8"/>
    <n v="19.9"/>
    <n v="10"/>
    <n v="17.91"/>
    <m/>
    <s v="凤凰怡美整形美容医院"/>
    <s v="fenghuangyimei123"/>
    <n v="90290461"/>
    <s v="天津"/>
  </r>
  <r>
    <n v="2018"/>
    <x v="1"/>
    <n v="78"/>
    <n v="1349574855"/>
    <s v="152xxxx4991"/>
    <d v="2018-06-11T00:00:00"/>
    <d v="1899-12-30T16:19:12"/>
    <x v="4"/>
    <n v="278"/>
    <n v="200"/>
    <n v="250.2"/>
    <m/>
    <s v="凤凰怡美整形美容医院"/>
    <s v="fenghuangyimei123"/>
    <n v="90290461"/>
    <s v="天津"/>
  </r>
  <r>
    <n v="2018"/>
    <x v="1"/>
    <n v="48"/>
    <n v="2010692182"/>
    <s v="176xxxx3405"/>
    <d v="2018-06-12T00:00:00"/>
    <d v="1899-12-30T17:51:04"/>
    <x v="5"/>
    <n v="88"/>
    <n v="40"/>
    <n v="79.2"/>
    <m/>
    <s v="凤凰怡美整形美容医院"/>
    <s v="fenghuangyimei123"/>
    <n v="90290461"/>
    <s v="天津"/>
  </r>
  <r>
    <n v="2018"/>
    <x v="1"/>
    <n v="48"/>
    <n v="2691985594"/>
    <s v="176xxxx4377"/>
    <d v="2018-06-13T00:00:00"/>
    <d v="1899-12-30T16:11:24"/>
    <x v="5"/>
    <n v="88"/>
    <n v="40"/>
    <n v="79.2"/>
    <m/>
    <s v="凤凰怡美整形美容医院"/>
    <s v="fenghuangyimei123"/>
    <n v="90290461"/>
    <s v="天津"/>
  </r>
  <r>
    <n v="2018"/>
    <x v="1"/>
    <n v="78"/>
    <n v="1147209818"/>
    <s v="137xxxx0813"/>
    <d v="2018-06-13T00:00:00"/>
    <d v="1899-12-30T17:03:29"/>
    <x v="4"/>
    <n v="278"/>
    <n v="200"/>
    <n v="250.2"/>
    <m/>
    <s v="凤凰怡美整形美容医院"/>
    <s v="fenghuangyimei123"/>
    <n v="90290461"/>
    <s v="天津"/>
  </r>
  <r>
    <n v="2018"/>
    <x v="1"/>
    <n v="79"/>
    <n v="9625016827"/>
    <s v="188xxxx7568"/>
    <d v="2018-06-14T00:00:00"/>
    <d v="1899-12-30T16:14:32"/>
    <x v="3"/>
    <n v="129"/>
    <n v="50"/>
    <n v="116.1"/>
    <m/>
    <s v="凤凰怡美整形美容医院"/>
    <s v="fenghuangyimei123"/>
    <n v="90290461"/>
    <s v="天津"/>
  </r>
  <r>
    <n v="2018"/>
    <x v="1"/>
    <n v="79"/>
    <n v="9226670587"/>
    <s v="138xxxx6595"/>
    <d v="2018-06-14T00:00:00"/>
    <d v="1899-12-30T12:04:55"/>
    <x v="3"/>
    <n v="129"/>
    <n v="50"/>
    <n v="116.1"/>
    <m/>
    <s v="凤凰怡美整形美容医院"/>
    <s v="fenghuangyimei123"/>
    <n v="90290461"/>
    <s v="天津"/>
  </r>
  <r>
    <n v="2018"/>
    <x v="1"/>
    <n v="79"/>
    <n v="9074528767"/>
    <s v="136xxxx5953"/>
    <d v="2018-06-14T00:00:00"/>
    <d v="1899-12-30T12:04:55"/>
    <x v="3"/>
    <n v="129"/>
    <n v="50"/>
    <n v="116.1"/>
    <m/>
    <s v="凤凰怡美整形美容医院"/>
    <s v="fenghuangyimei123"/>
    <n v="90290461"/>
    <s v="天津"/>
  </r>
  <r>
    <n v="2018"/>
    <x v="1"/>
    <n v="59"/>
    <n v="7960621733"/>
    <s v="138xxxx6595"/>
    <d v="2018-06-14T00:00:00"/>
    <d v="1899-12-30T11:38:13"/>
    <x v="1"/>
    <n v="129"/>
    <n v="70"/>
    <n v="116.1"/>
    <m/>
    <s v="凤凰怡美整形美容医院"/>
    <s v="fenghuangyimei123"/>
    <n v="90290461"/>
    <s v="天津"/>
  </r>
  <r>
    <n v="2018"/>
    <x v="1"/>
    <n v="59"/>
    <n v="7435437175"/>
    <s v="188xxxx7568"/>
    <d v="2018-06-14T00:00:00"/>
    <d v="1899-12-30T16:14:32"/>
    <x v="1"/>
    <n v="129"/>
    <n v="70"/>
    <n v="116.1"/>
    <m/>
    <s v="凤凰怡美整形美容医院"/>
    <s v="fenghuangyimei123"/>
    <n v="90290461"/>
    <s v="天津"/>
  </r>
  <r>
    <n v="2018"/>
    <x v="1"/>
    <n v="59"/>
    <n v="7422403206"/>
    <s v="189xxxx1583"/>
    <d v="2018-06-14T00:00:00"/>
    <d v="1899-12-30T12:21:35"/>
    <x v="1"/>
    <n v="129"/>
    <n v="70"/>
    <n v="116.1"/>
    <m/>
    <s v="凤凰怡美整形美容医院"/>
    <s v="fenghuangyimei123"/>
    <n v="90290461"/>
    <s v="天津"/>
  </r>
  <r>
    <n v="2018"/>
    <x v="1"/>
    <n v="59"/>
    <n v="7388783864"/>
    <s v="136xxxx5953"/>
    <d v="2018-06-14T00:00:00"/>
    <d v="1899-12-30T11:38:13"/>
    <x v="1"/>
    <n v="129"/>
    <n v="70"/>
    <n v="116.1"/>
    <m/>
    <s v="凤凰怡美整形美容医院"/>
    <s v="fenghuangyimei123"/>
    <n v="90290461"/>
    <s v="天津"/>
  </r>
  <r>
    <n v="2018"/>
    <x v="1"/>
    <n v="59"/>
    <n v="7128056817"/>
    <s v="176xxxx4934"/>
    <d v="2018-06-15T00:00:00"/>
    <d v="1899-12-30T12:42:17"/>
    <x v="1"/>
    <n v="129"/>
    <n v="70"/>
    <n v="116.1"/>
    <m/>
    <s v="凤凰怡美整形美容医院"/>
    <s v="fenghuangyimei123"/>
    <n v="90290461"/>
    <s v="天津"/>
  </r>
  <r>
    <n v="2018"/>
    <x v="1"/>
    <n v="79"/>
    <n v="9549778627"/>
    <s v="155xxxx3948"/>
    <d v="2018-06-17T00:00:00"/>
    <d v="1899-12-30T11:26:01"/>
    <x v="3"/>
    <n v="129"/>
    <n v="50"/>
    <n v="116.1"/>
    <m/>
    <s v="凤凰怡美整形美容医院"/>
    <s v="fenghuangyimei123"/>
    <n v="90290461"/>
    <s v="天津"/>
  </r>
  <r>
    <n v="2018"/>
    <x v="1"/>
    <n v="79"/>
    <n v="9250895870"/>
    <s v="130xxxx4790"/>
    <d v="2018-06-17T00:00:00"/>
    <d v="1899-12-30T11:51:33"/>
    <x v="3"/>
    <n v="129"/>
    <n v="50"/>
    <n v="116.1"/>
    <m/>
    <s v="凤凰怡美整形美容医院"/>
    <s v="fenghuangyimei123"/>
    <n v="90290461"/>
    <s v="天津"/>
  </r>
  <r>
    <n v="2018"/>
    <x v="1"/>
    <n v="59"/>
    <n v="7700314895"/>
    <s v="132xxxx0009"/>
    <d v="2018-06-17T00:00:00"/>
    <d v="1899-12-30T15:27:22"/>
    <x v="1"/>
    <n v="129"/>
    <n v="70"/>
    <n v="116.1"/>
    <m/>
    <s v="凤凰怡美整形美容医院"/>
    <s v="fenghuangyimei123"/>
    <n v="90290461"/>
    <s v="天津"/>
  </r>
  <r>
    <n v="2018"/>
    <x v="1"/>
    <n v="59"/>
    <n v="7579579674"/>
    <s v="130xxxx4790"/>
    <d v="2018-06-17T00:00:00"/>
    <d v="1899-12-30T10:42:24"/>
    <x v="1"/>
    <n v="129"/>
    <n v="70"/>
    <n v="116.1"/>
    <m/>
    <s v="凤凰怡美整形美容医院"/>
    <s v="fenghuangyimei123"/>
    <n v="90290461"/>
    <s v="天津"/>
  </r>
  <r>
    <n v="2018"/>
    <x v="1"/>
    <n v="59"/>
    <n v="7404661141"/>
    <s v="155xxxx3948"/>
    <d v="2018-06-17T00:00:00"/>
    <d v="1899-12-30T11:26:01"/>
    <x v="1"/>
    <n v="129"/>
    <n v="70"/>
    <n v="116.1"/>
    <m/>
    <s v="凤凰怡美整形美容医院"/>
    <s v="fenghuangyimei123"/>
    <n v="90290461"/>
    <s v="天津"/>
  </r>
  <r>
    <n v="2018"/>
    <x v="1"/>
    <n v="378"/>
    <n v="6719118484"/>
    <s v="186xxxx6299"/>
    <d v="2018-06-17T00:00:00"/>
    <d v="1899-12-30T16:01:04"/>
    <x v="6"/>
    <n v="378"/>
    <m/>
    <n v="340.2"/>
    <m/>
    <s v="凤凰怡美整形美容医院"/>
    <s v="fenghuangyimei123"/>
    <n v="90290461"/>
    <s v="天津"/>
  </r>
  <r>
    <n v="2018"/>
    <x v="1"/>
    <n v="48"/>
    <n v="2563588345"/>
    <s v="130xxxx4790"/>
    <d v="2018-06-17T00:00:00"/>
    <d v="1899-12-30T10:42:24"/>
    <x v="5"/>
    <n v="88"/>
    <n v="40"/>
    <n v="79.2"/>
    <m/>
    <s v="凤凰怡美整形美容医院"/>
    <s v="fenghuangyimei123"/>
    <n v="90290461"/>
    <s v="天津"/>
  </r>
  <r>
    <n v="2018"/>
    <x v="1"/>
    <n v="48"/>
    <n v="2325849170"/>
    <s v="158xxxx9311"/>
    <d v="2018-06-19T00:00:00"/>
    <d v="1899-12-30T11:20:18"/>
    <x v="5"/>
    <n v="88"/>
    <n v="40"/>
    <n v="79.2"/>
    <m/>
    <s v="凤凰怡美整形美容医院"/>
    <s v="fenghuangyimei123"/>
    <n v="90290461"/>
    <s v="天津"/>
  </r>
  <r>
    <n v="2018"/>
    <x v="1"/>
    <n v="9.899999999999999"/>
    <n v="6513024366"/>
    <s v="182xxxx6905"/>
    <d v="2018-06-20T00:00:00"/>
    <d v="1899-12-30T13:45:39"/>
    <x v="8"/>
    <n v="19.9"/>
    <n v="10"/>
    <n v="17.91"/>
    <m/>
    <s v="凤凰怡美整形美容医院"/>
    <s v="fenghuangyimei123"/>
    <n v="90290461"/>
    <s v="天津"/>
  </r>
  <r>
    <n v="2018"/>
    <x v="1"/>
    <n v="48"/>
    <n v="2439133615"/>
    <s v="138xxxx2551"/>
    <d v="2018-06-20T00:00:00"/>
    <d v="1899-12-30T13:48:28"/>
    <x v="5"/>
    <n v="88"/>
    <n v="40"/>
    <n v="79.2"/>
    <m/>
    <s v="凤凰怡美整形美容医院"/>
    <s v="fenghuangyimei123"/>
    <n v="90290461"/>
    <s v="天津"/>
  </r>
  <r>
    <n v="2018"/>
    <x v="1"/>
    <n v="78"/>
    <n v="1742082250"/>
    <s v="138xxxx2551"/>
    <d v="2018-06-20T00:00:00"/>
    <d v="1899-12-30T13:48:28"/>
    <x v="4"/>
    <n v="278"/>
    <n v="200"/>
    <n v="250.2"/>
    <m/>
    <s v="凤凰怡美整形美容医院"/>
    <s v="fenghuangyimei123"/>
    <n v="90290461"/>
    <s v="天津"/>
  </r>
  <r>
    <n v="2018"/>
    <x v="1"/>
    <n v="975"/>
    <n v="75979175621"/>
    <s v="159xxxx0100"/>
    <d v="2018-06-21T00:00:00"/>
    <d v="1899-12-30T15:33:17"/>
    <x v="11"/>
    <n v="980"/>
    <n v="5"/>
    <s v="请至预付订单管理查看"/>
    <m/>
    <s v="凤凰怡美整形美容医院"/>
    <s v="fenghuangyimei123"/>
    <n v="90290461"/>
    <s v="天津"/>
  </r>
  <r>
    <n v="2018"/>
    <x v="1"/>
    <n v="79"/>
    <n v="9010642524"/>
    <s v="153xxxx5894"/>
    <d v="2018-06-21T00:00:00"/>
    <d v="1899-12-30T11:37:08"/>
    <x v="3"/>
    <n v="129"/>
    <n v="50"/>
    <n v="116.1"/>
    <m/>
    <s v="凤凰怡美整形美容医院"/>
    <s v="fenghuangyimei123"/>
    <n v="90290461"/>
    <s v="天津"/>
  </r>
  <r>
    <n v="2018"/>
    <x v="1"/>
    <n v="59"/>
    <n v="7999916356"/>
    <s v="153xxxx5894"/>
    <d v="2018-06-21T00:00:00"/>
    <d v="1899-12-30T11:37:08"/>
    <x v="1"/>
    <n v="129"/>
    <n v="70"/>
    <n v="116.1"/>
    <m/>
    <s v="凤凰怡美整形美容医院"/>
    <s v="fenghuangyimei123"/>
    <n v="90290461"/>
    <s v="天津"/>
  </r>
  <r>
    <n v="2018"/>
    <x v="1"/>
    <n v="52"/>
    <n v="7642183288"/>
    <s v="136xxxx5316"/>
    <d v="2018-06-21T00:00:00"/>
    <d v="1899-12-30T11:59:34"/>
    <x v="7"/>
    <n v="52"/>
    <m/>
    <n v="46.8"/>
    <m/>
    <s v="凤凰怡美整形美容医院"/>
    <s v="fenghuangyimei123"/>
    <n v="90290461"/>
    <s v="天津"/>
  </r>
  <r>
    <n v="2018"/>
    <x v="1"/>
    <n v="39"/>
    <n v="6771592374"/>
    <s v="166xxxx0524"/>
    <d v="2018-06-21T00:00:00"/>
    <d v="1899-12-30T14:28:20"/>
    <x v="12"/>
    <n v="78"/>
    <n v="39"/>
    <n v="70.2"/>
    <m/>
    <s v="凤凰怡美整形美容医院"/>
    <s v="fenghuangyimei123"/>
    <n v="90290461"/>
    <s v="天津"/>
  </r>
  <r>
    <n v="2018"/>
    <x v="1"/>
    <n v="19.9"/>
    <n v="6284230967"/>
    <s v="136xxxx6588"/>
    <d v="2018-06-21T00:00:00"/>
    <d v="1899-12-30T16:38:15"/>
    <x v="8"/>
    <n v="19.9"/>
    <m/>
    <n v="17.91"/>
    <m/>
    <s v="凤凰怡美整形美容医院"/>
    <s v="fenghuangyimei123"/>
    <n v="90290461"/>
    <s v="天津"/>
  </r>
  <r>
    <n v="2018"/>
    <x v="1"/>
    <n v="399"/>
    <n v="5177674008"/>
    <s v="139xxxx8534"/>
    <d v="2018-06-21T00:00:00"/>
    <d v="1899-12-30T12:55:17"/>
    <x v="2"/>
    <n v="599"/>
    <n v="200"/>
    <n v="539.1"/>
    <m/>
    <s v="凤凰怡美整形美容医院"/>
    <s v="fenghuangyimei123"/>
    <n v="90290461"/>
    <s v="天津"/>
  </r>
  <r>
    <n v="2018"/>
    <x v="1"/>
    <n v="0"/>
    <n v="61313492716"/>
    <s v="186xxxx7345"/>
    <d v="2018-06-22T00:00:00"/>
    <d v="1899-12-30T10:08:01"/>
    <x v="13"/>
    <n v="1699"/>
    <n v="500"/>
    <s v="请至预付订单管理查看"/>
    <m/>
    <s v="凤凰怡美整形美容医院"/>
    <s v="fenghuangyimei123"/>
    <n v="90290461"/>
    <s v="天津"/>
  </r>
  <r>
    <n v="2018"/>
    <x v="1"/>
    <n v="59"/>
    <n v="7402072551"/>
    <s v="185xxxx9767"/>
    <d v="2018-06-22T00:00:00"/>
    <d v="1899-12-30T10:21:11"/>
    <x v="1"/>
    <n v="129"/>
    <n v="70"/>
    <n v="116.1"/>
    <m/>
    <s v="凤凰怡美整形美容医院"/>
    <s v="fenghuangyimei123"/>
    <n v="90290461"/>
    <s v="天津"/>
  </r>
  <r>
    <n v="2018"/>
    <x v="1"/>
    <n v="48"/>
    <n v="2231152368"/>
    <s v="186xxxx1109"/>
    <d v="2018-06-22T00:00:00"/>
    <d v="1899-12-30T10:58:57"/>
    <x v="5"/>
    <n v="88"/>
    <n v="40"/>
    <n v="79.2"/>
    <m/>
    <s v="凤凰怡美整形美容医院"/>
    <s v="fenghuangyimei123"/>
    <n v="90290461"/>
    <s v="天津"/>
  </r>
  <r>
    <n v="2018"/>
    <x v="1"/>
    <n v="48"/>
    <n v="2820292420"/>
    <s v="138xxxx8990"/>
    <d v="2018-06-24T00:00:00"/>
    <d v="1899-12-30T17:58:27"/>
    <x v="5"/>
    <n v="88"/>
    <n v="40"/>
    <n v="79.2"/>
    <m/>
    <s v="凤凰怡美整形美容医院"/>
    <s v="fenghuangyimei123"/>
    <n v="90290461"/>
    <s v="天津"/>
  </r>
  <r>
    <n v="2018"/>
    <x v="1"/>
    <n v="78"/>
    <n v="67207473584"/>
    <s v="138xxxx2551"/>
    <d v="2018-06-26T00:00:00"/>
    <d v="1899-12-30T12:28:08"/>
    <x v="14"/>
    <n v="278"/>
    <n v="200"/>
    <s v="请至预付订单管理查看"/>
    <m/>
    <s v="凤凰怡美整形美容医院"/>
    <s v="fenghuangyimei123"/>
    <n v="90290461"/>
    <s v="天津"/>
  </r>
  <r>
    <n v="2018"/>
    <x v="1"/>
    <n v="88"/>
    <n v="41461447149"/>
    <s v="138xxxx5557"/>
    <d v="2018-06-26T00:00:00"/>
    <d v="1899-12-30T11:23:20"/>
    <x v="15"/>
    <n v="88"/>
    <m/>
    <s v="请至预付订单管理查看"/>
    <m/>
    <s v="凤凰怡美整形美容医院"/>
    <s v="fenghuangyimei123"/>
    <n v="90290461"/>
    <s v="天津"/>
  </r>
  <r>
    <n v="2018"/>
    <x v="1"/>
    <n v="78"/>
    <n v="70602481883"/>
    <s v="186xxxx9287"/>
    <d v="2018-06-27T00:00:00"/>
    <d v="1899-12-30T13:34:28"/>
    <x v="14"/>
    <n v="278"/>
    <n v="200"/>
    <s v="请至预付订单管理查看"/>
    <m/>
    <s v="凤凰怡美整形美容医院"/>
    <s v="fenghuangyimei123"/>
    <n v="90290461"/>
    <s v="天津"/>
  </r>
  <r>
    <n v="2018"/>
    <x v="1"/>
    <n v="48"/>
    <n v="23568560108"/>
    <s v="158xxxx2252"/>
    <d v="2018-06-28T00:00:00"/>
    <d v="1899-12-30T12:26:23"/>
    <x v="15"/>
    <n v="88"/>
    <n v="40"/>
    <s v="请至预付订单管理查看"/>
    <m/>
    <s v="凤凰怡美整形美容医院"/>
    <s v="fenghuangyimei123"/>
    <n v="90290461"/>
    <s v="天津"/>
  </r>
  <r>
    <n v="2018"/>
    <x v="1"/>
    <n v="79"/>
    <n v="96432052080"/>
    <s v="188xxxx3832"/>
    <d v="2018-06-29T00:00:00"/>
    <d v="1899-12-30T17:39:22"/>
    <x v="16"/>
    <n v="129"/>
    <n v="50"/>
    <s v="请至预付订单管理查看"/>
    <m/>
    <s v="凤凰怡美整形美容医院"/>
    <s v="fenghuangyimei123"/>
    <n v="90290461"/>
    <s v="天津"/>
  </r>
  <r>
    <n v="2018"/>
    <x v="1"/>
    <n v="73"/>
    <n v="96198282809"/>
    <s v="189xxxx8348"/>
    <d v="2018-06-29T00:00:00"/>
    <d v="1899-12-30T14:27:42"/>
    <x v="14"/>
    <n v="278"/>
    <n v="205"/>
    <s v="请至预付订单管理查看"/>
    <m/>
    <s v="凤凰怡美整形美容医院"/>
    <s v="fenghuangyimei123"/>
    <n v="90290461"/>
    <s v="天津"/>
  </r>
  <r>
    <n v="2018"/>
    <x v="1"/>
    <n v="59"/>
    <n v="45502667854"/>
    <s v="188xxxx3832"/>
    <d v="2018-06-29T00:00:00"/>
    <d v="1899-12-30T17:39:36"/>
    <x v="17"/>
    <n v="129"/>
    <n v="70"/>
    <s v="请至预付订单管理查看"/>
    <m/>
    <s v="凤凰怡美整形美容医院"/>
    <s v="fenghuangyimei123"/>
    <n v="90290461"/>
    <s v="天津"/>
  </r>
  <r>
    <n v="2018"/>
    <x v="1"/>
    <n v="52"/>
    <n v="7442583347"/>
    <s v="132xxxx0584"/>
    <d v="2018-06-29T00:00:00"/>
    <d v="1899-12-30T17:36:59"/>
    <x v="7"/>
    <n v="52"/>
    <m/>
    <n v="46.8"/>
    <m/>
    <s v="凤凰怡美整形美容医院"/>
    <s v="fenghuangyimei123"/>
    <n v="90290461"/>
    <s v="天津"/>
  </r>
  <r>
    <n v="2018"/>
    <x v="1"/>
    <n v="78"/>
    <n v="99698334380"/>
    <s v="150xxxx3400"/>
    <d v="2018-06-30T00:00:00"/>
    <d v="1899-12-30T14:36:23"/>
    <x v="14"/>
    <n v="278"/>
    <n v="200"/>
    <s v="请至预付订单管理查看"/>
    <m/>
    <s v="凤凰怡美整形美容医院"/>
    <s v="fenghuangyimei123"/>
    <n v="90290461"/>
    <s v="天津"/>
  </r>
  <r>
    <n v="2018"/>
    <x v="1"/>
    <n v="79"/>
    <n v="89056792477"/>
    <s v="137xxxx0528"/>
    <d v="2018-06-30T00:00:00"/>
    <d v="1899-12-30T15:03:32"/>
    <x v="16"/>
    <n v="129"/>
    <n v="50"/>
    <s v="请至预付订单管理查看"/>
    <m/>
    <s v="凤凰怡美整形美容医院"/>
    <s v="fenghuangyimei123"/>
    <n v="90290461"/>
    <s v="天津"/>
  </r>
  <r>
    <n v="2018"/>
    <x v="1"/>
    <n v="59"/>
    <n v="85640351422"/>
    <s v="139xxxx1121"/>
    <d v="2018-06-30T00:00:00"/>
    <d v="1899-12-30T15:03:49"/>
    <x v="17"/>
    <n v="129"/>
    <n v="70"/>
    <s v="请至预付订单管理查看"/>
    <m/>
    <s v="凤凰怡美整形美容医院"/>
    <s v="fenghuangyimei123"/>
    <n v="90290461"/>
    <s v="天津"/>
  </r>
  <r>
    <n v="2018"/>
    <x v="1"/>
    <n v="79"/>
    <n v="68178828500"/>
    <s v="139xxxx1121"/>
    <d v="2018-06-30T00:00:00"/>
    <d v="1899-12-30T15:02:34"/>
    <x v="16"/>
    <n v="129"/>
    <n v="50"/>
    <s v="请至预付订单管理查看"/>
    <m/>
    <s v="凤凰怡美整形美容医院"/>
    <s v="fenghuangyimei123"/>
    <n v="90290461"/>
    <s v="天津"/>
  </r>
  <r>
    <n v="2018"/>
    <x v="1"/>
    <n v="73"/>
    <n v="66359450793"/>
    <s v="138xxxx7682"/>
    <d v="2018-06-30T00:00:00"/>
    <d v="1899-12-30T09:15:50"/>
    <x v="14"/>
    <n v="278"/>
    <n v="205"/>
    <s v="请至预付订单管理查看"/>
    <m/>
    <s v="凤凰怡美整形美容医院"/>
    <s v="fenghuangyimei123"/>
    <n v="90290461"/>
    <s v="天津"/>
  </r>
  <r>
    <n v="2018"/>
    <x v="1"/>
    <n v="59"/>
    <n v="56116331767"/>
    <s v="137xxxx0528"/>
    <d v="2018-06-30T00:00:00"/>
    <d v="1899-12-30T14:59:58"/>
    <x v="17"/>
    <n v="129"/>
    <n v="70"/>
    <s v="请至预付订单管理查看"/>
    <m/>
    <s v="凤凰怡美整形美容医院"/>
    <s v="fenghuangyimei123"/>
    <n v="90290461"/>
    <s v="天津"/>
  </r>
  <r>
    <n v="2018"/>
    <x v="1"/>
    <n v="9.899999999999999"/>
    <n v="43141820828"/>
    <s v="138xxxx7682"/>
    <d v="2018-06-30T00:00:00"/>
    <d v="1899-12-30T09:15:50"/>
    <x v="18"/>
    <n v="19.9"/>
    <n v="10"/>
    <s v="请至预付订单管理查看"/>
    <m/>
    <s v="凤凰怡美整形美容医院"/>
    <s v="fenghuangyimei123"/>
    <n v="90290461"/>
    <s v="天津"/>
  </r>
  <r>
    <n v="2018"/>
    <x v="1"/>
    <n v="59"/>
    <n v="7594669927"/>
    <s v="181xxxx5226"/>
    <d v="2018-06-30T00:00:00"/>
    <d v="1899-12-30T14:17:50"/>
    <x v="17"/>
    <n v="129"/>
    <n v="70"/>
    <s v="请至预付订单管理查看"/>
    <m/>
    <s v="凤凰怡美整形美容医院"/>
    <s v="fenghuangyimei123"/>
    <n v="90290461"/>
    <s v="天津"/>
  </r>
  <r>
    <n v="2018"/>
    <x v="1"/>
    <n v="19.9"/>
    <n v="6376324680"/>
    <s v="139xxxx6870"/>
    <d v="2018-06-30T00:00:00"/>
    <d v="1899-12-30T16:56:40"/>
    <x v="8"/>
    <n v="19.9"/>
    <m/>
    <n v="17.91"/>
    <m/>
    <s v="凤凰怡美整形美容医院"/>
    <s v="fenghuangyimei123"/>
    <n v="90290461"/>
    <s v="天津"/>
  </r>
  <r>
    <n v="2018"/>
    <x v="1"/>
    <n v="699"/>
    <n v="3199775122"/>
    <s v="138xxxx6935"/>
    <d v="2018-06-30T00:00:00"/>
    <d v="1899-12-30T15:30:41"/>
    <x v="19"/>
    <n v="899"/>
    <n v="200"/>
    <s v="请至预付订单管理查看"/>
    <m/>
    <s v="凤凰怡美整形美容医院"/>
    <s v="fenghuangyimei123"/>
    <n v="90290461"/>
    <s v="天津"/>
  </r>
  <r>
    <n v="2018"/>
    <x v="2"/>
    <n v="699"/>
    <n v="15893354446"/>
    <s v="136xxxx2639"/>
    <d v="2018-07-01T00:00:00"/>
    <d v="1899-12-30T15:35:43"/>
    <x v="19"/>
    <n v="899"/>
    <n v="200"/>
    <s v="请至预付订单管理查看"/>
    <m/>
    <s v="凤凰怡美整形美容医院"/>
    <s v="fenghuangyimei123"/>
    <n v="90290461"/>
    <s v="天津"/>
  </r>
  <r>
    <n v="2018"/>
    <x v="2"/>
    <n v="390"/>
    <n v="85010533782"/>
    <s v="136xxxx2639"/>
    <d v="2018-07-01T00:00:00"/>
    <d v="1899-12-30T15:35:11"/>
    <x v="20"/>
    <n v="490"/>
    <n v="100"/>
    <s v="请至预付订单管理查看"/>
    <m/>
    <s v="凤凰怡美整形美容医院"/>
    <s v="fenghuangyimei123"/>
    <n v="90290461"/>
    <s v="天津"/>
  </r>
  <r>
    <n v="2018"/>
    <x v="2"/>
    <n v="78"/>
    <n v="83991967060"/>
    <s v="131xxxx8011"/>
    <d v="2018-07-01T00:00:00"/>
    <d v="1899-12-30T14:38:35"/>
    <x v="14"/>
    <n v="278"/>
    <n v="200"/>
    <s v="请至预付订单管理查看"/>
    <m/>
    <s v="凤凰怡美整形美容医院"/>
    <s v="fenghuangyimei123"/>
    <n v="90290461"/>
    <s v="天津"/>
  </r>
  <r>
    <n v="2018"/>
    <x v="2"/>
    <n v="399"/>
    <n v="21765102226"/>
    <s v="183xxxx5329"/>
    <d v="2018-07-01T00:00:00"/>
    <d v="1899-12-30T13:18:14"/>
    <x v="21"/>
    <n v="599"/>
    <n v="200"/>
    <s v="请至预付订单管理查看"/>
    <m/>
    <s v="凤凰怡美整形美容医院"/>
    <s v="fenghuangyimei123"/>
    <n v="90290461"/>
    <s v="天津"/>
  </r>
  <r>
    <n v="2018"/>
    <x v="2"/>
    <n v="399"/>
    <n v="54285512654"/>
    <s v="153xxxx0863"/>
    <d v="2018-07-04T00:00:00"/>
    <d v="1899-12-30T17:18:34"/>
    <x v="21"/>
    <n v="599"/>
    <n v="200"/>
    <s v="请至预付订单管理查看"/>
    <m/>
    <s v="凤凰怡美整形美容医院"/>
    <s v="fenghuangyimei123"/>
    <n v="90290461"/>
    <s v="天津"/>
  </r>
  <r>
    <n v="2018"/>
    <x v="2"/>
    <n v="59"/>
    <n v="19757914997"/>
    <s v="131xxxx6217"/>
    <d v="2018-07-04T00:00:00"/>
    <d v="1899-12-30T14:25:31"/>
    <x v="17"/>
    <n v="129"/>
    <n v="70"/>
    <s v="请至预付订单管理查看"/>
    <m/>
    <s v="凤凰怡美整形美容医院"/>
    <s v="fenghuangyimei123"/>
    <n v="90290461"/>
    <s v="天津"/>
  </r>
  <r>
    <n v="2018"/>
    <x v="2"/>
    <n v="299"/>
    <n v="89957790010"/>
    <s v="131xxxx6217"/>
    <d v="2018-07-04T00:00:00"/>
    <d v="1899-12-30T14:23:21"/>
    <x v="22"/>
    <n v="699"/>
    <n v="400"/>
    <s v="请至预付订单管理查看"/>
    <m/>
    <s v="凤凰怡美整形美容医院"/>
    <s v="fenghuangyimei123"/>
    <n v="90290461"/>
    <s v="天津"/>
  </r>
  <r>
    <n v="2018"/>
    <x v="2"/>
    <n v="59"/>
    <n v="72932316116"/>
    <s v="138xxxx5912"/>
    <d v="2018-07-04T00:00:00"/>
    <d v="1899-12-30T14:16:21"/>
    <x v="17"/>
    <n v="129"/>
    <n v="70"/>
    <s v="请至预付订单管理查看"/>
    <m/>
    <s v="凤凰怡美整形美容医院"/>
    <s v="fenghuangyimei123"/>
    <n v="90290461"/>
    <s v="天津"/>
  </r>
  <r>
    <n v="2018"/>
    <x v="2"/>
    <n v="59"/>
    <n v="7962207713"/>
    <s v="131xxxx6217"/>
    <d v="2018-07-04T00:00:00"/>
    <d v="1899-12-30T14:25:17"/>
    <x v="1"/>
    <n v="129"/>
    <n v="70"/>
    <n v="116.1"/>
    <m/>
    <s v="凤凰怡美整形美容医院"/>
    <s v="fenghuangyimei123"/>
    <n v="90290461"/>
    <s v="天津"/>
  </r>
  <r>
    <n v="2018"/>
    <x v="2"/>
    <n v="299"/>
    <n v="5740771237"/>
    <s v="131xxxx6217"/>
    <d v="2018-07-04T00:00:00"/>
    <d v="1899-12-30T14:24:38"/>
    <x v="9"/>
    <n v="699"/>
    <n v="400"/>
    <n v="629.1"/>
    <m/>
    <s v="凤凰怡美整形美容医院"/>
    <s v="fenghuangyimei123"/>
    <n v="90290461"/>
    <s v="天津"/>
  </r>
  <r>
    <n v="2018"/>
    <x v="2"/>
    <n v="79"/>
    <n v="93082609710"/>
    <s v="135xxxx3021"/>
    <d v="2018-07-05T00:00:00"/>
    <d v="1899-12-30T17:27:10"/>
    <x v="16"/>
    <n v="129"/>
    <n v="50"/>
    <s v="请至预付订单管理查看"/>
    <m/>
    <s v="凤凰怡美整形美容医院"/>
    <s v="fenghuangyimei123"/>
    <n v="90290461"/>
    <s v="天津"/>
  </r>
  <r>
    <n v="2018"/>
    <x v="2"/>
    <n v="59"/>
    <n v="14063755625"/>
    <s v="135xxxx3021"/>
    <d v="2018-07-05T00:00:00"/>
    <d v="1899-12-30T17:26:32"/>
    <x v="17"/>
    <n v="129"/>
    <n v="70"/>
    <s v="请至预付订单管理查看"/>
    <m/>
    <s v="凤凰怡美整形美容医院"/>
    <s v="fenghuangyimei123"/>
    <n v="90290461"/>
    <s v="天津"/>
  </r>
  <r>
    <n v="2018"/>
    <x v="2"/>
    <n v="59"/>
    <n v="4943818653"/>
    <s v="137xxxx8877"/>
    <d v="2018-07-05T00:00:00"/>
    <d v="1899-12-30T11:06:32"/>
    <x v="17"/>
    <n v="129"/>
    <n v="70"/>
    <s v="请至预付订单管理查看"/>
    <m/>
    <s v="凤凰怡美整形美容医院"/>
    <s v="fenghuangyimei123"/>
    <n v="90290461"/>
    <s v="天津"/>
  </r>
  <r>
    <n v="2018"/>
    <x v="2"/>
    <n v="79"/>
    <n v="91446118432"/>
    <s v="137xxxx8877"/>
    <d v="2018-07-05T00:00:00"/>
    <d v="1899-12-30T11:05:48"/>
    <x v="16"/>
    <n v="129"/>
    <n v="50"/>
    <s v="请至预付订单管理查看"/>
    <m/>
    <s v="凤凰怡美整形美容医院"/>
    <s v="fenghuangyimei123"/>
    <n v="90290461"/>
    <s v="天津"/>
  </r>
  <r>
    <n v="2018"/>
    <x v="2"/>
    <n v="79"/>
    <n v="46617075774"/>
    <s v="159xxxx1235"/>
    <d v="2018-07-05T00:00:00"/>
    <d v="1899-12-30T11:05:37"/>
    <x v="16"/>
    <n v="129"/>
    <n v="50"/>
    <s v="请至预付订单管理查看"/>
    <m/>
    <s v="凤凰怡美整形美容医院"/>
    <s v="fenghuangyimei123"/>
    <n v="90290461"/>
    <s v="天津"/>
  </r>
  <r>
    <n v="2018"/>
    <x v="2"/>
    <n v="79"/>
    <n v="35384507969"/>
    <s v="182xxxx3011"/>
    <d v="2018-07-05T00:00:00"/>
    <d v="1899-12-30T11:05:24"/>
    <x v="16"/>
    <n v="129"/>
    <n v="50"/>
    <s v="请至预付订单管理查看"/>
    <m/>
    <s v="凤凰怡美整形美容医院"/>
    <s v="fenghuangyimei123"/>
    <n v="90290461"/>
    <s v="天津"/>
  </r>
  <r>
    <n v="2018"/>
    <x v="2"/>
    <n v="59"/>
    <n v="10542667229"/>
    <s v="182xxxx3011"/>
    <d v="2018-07-05T00:00:00"/>
    <d v="1899-12-30T11:04:58"/>
    <x v="17"/>
    <n v="129"/>
    <n v="70"/>
    <s v="请至预付订单管理查看"/>
    <m/>
    <s v="凤凰怡美整形美容医院"/>
    <s v="fenghuangyimei123"/>
    <n v="90290461"/>
    <s v="天津"/>
  </r>
  <r>
    <n v="2018"/>
    <x v="2"/>
    <n v="59"/>
    <n v="7223214043"/>
    <s v="159xxxx1235"/>
    <d v="2018-07-05T00:00:00"/>
    <d v="1899-12-30T11:06:17"/>
    <x v="1"/>
    <n v="129"/>
    <n v="70"/>
    <n v="116.1"/>
    <m/>
    <s v="凤凰怡美整形美容医院"/>
    <s v="fenghuangyimei123"/>
    <n v="90290461"/>
    <s v="天津"/>
  </r>
  <r>
    <n v="2018"/>
    <x v="2"/>
    <n v="79"/>
    <n v="6537685409"/>
    <s v="135xxxx8939"/>
    <d v="2018-07-06T00:00:00"/>
    <d v="1899-12-30T12:55:07"/>
    <x v="16"/>
    <n v="129"/>
    <n v="50"/>
    <s v="请至预付订单管理查看"/>
    <m/>
    <s v="凤凰怡美整形美容医院"/>
    <s v="fenghuangyimei123"/>
    <n v="90290461"/>
    <s v="天津"/>
  </r>
  <r>
    <n v="2018"/>
    <x v="2"/>
    <n v="59"/>
    <n v="80236312144"/>
    <s v="135xxxx8939"/>
    <d v="2018-07-06T00:00:00"/>
    <d v="1899-12-30T12:54:54"/>
    <x v="17"/>
    <n v="129"/>
    <n v="70"/>
    <s v="请至预付订单管理查看"/>
    <m/>
    <s v="凤凰怡美整形美容医院"/>
    <s v="fenghuangyimei123"/>
    <n v="90290461"/>
    <s v="天津"/>
  </r>
  <r>
    <n v="2018"/>
    <x v="2"/>
    <n v="79"/>
    <n v="66201782982"/>
    <s v="187xxxx5262"/>
    <d v="2018-07-06T00:00:00"/>
    <d v="1899-12-30T12:54:34"/>
    <x v="16"/>
    <n v="129"/>
    <n v="50"/>
    <s v="请至预付订单管理查看"/>
    <m/>
    <s v="凤凰怡美整形美容医院"/>
    <s v="fenghuangyimei123"/>
    <n v="90290461"/>
    <s v="天津"/>
  </r>
  <r>
    <n v="2018"/>
    <x v="2"/>
    <n v="59"/>
    <n v="75133419833"/>
    <s v="187xxxx5262"/>
    <d v="2018-07-06T00:00:00"/>
    <d v="1899-12-30T12:54:09"/>
    <x v="17"/>
    <n v="129"/>
    <n v="70"/>
    <s v="请至预付订单管理查看"/>
    <m/>
    <s v="凤凰怡美整形美容医院"/>
    <s v="fenghuangyimei123"/>
    <n v="90290461"/>
    <s v="天津"/>
  </r>
  <r>
    <n v="2018"/>
    <x v="2"/>
    <n v="399"/>
    <n v="5474387868"/>
    <s v="139xxxx1280"/>
    <d v="2018-07-06T00:00:00"/>
    <d v="1899-12-30T15:20:28"/>
    <x v="2"/>
    <n v="599"/>
    <n v="200"/>
    <n v="539.1"/>
    <m/>
    <s v="凤凰怡美整形美容医院"/>
    <s v="fenghuangyimei123"/>
    <n v="90290461"/>
    <s v="天津"/>
  </r>
  <r>
    <n v="2018"/>
    <x v="2"/>
    <n v="48"/>
    <n v="22402895076"/>
    <s v="135xxxx9691"/>
    <d v="2018-07-07T00:00:00"/>
    <d v="1899-12-30T15:19:47"/>
    <x v="15"/>
    <n v="88"/>
    <n v="40"/>
    <s v="请至预付订单管理查看"/>
    <m/>
    <s v="凤凰怡美整形美容医院"/>
    <s v="fenghuangyimei123"/>
    <n v="90290461"/>
    <s v="天津"/>
  </r>
  <r>
    <n v="2018"/>
    <x v="2"/>
    <n v="48"/>
    <n v="79006817871"/>
    <s v="136xxxx9541"/>
    <d v="2018-07-07T00:00:00"/>
    <d v="1899-12-30T15:19:25"/>
    <x v="15"/>
    <n v="88"/>
    <n v="40"/>
    <s v="请至预付订单管理查看"/>
    <m/>
    <s v="凤凰怡美整形美容医院"/>
    <s v="fenghuangyimei123"/>
    <n v="90290461"/>
    <s v="天津"/>
  </r>
  <r>
    <n v="2018"/>
    <x v="2"/>
    <n v="48"/>
    <n v="62391645819"/>
    <s v="136xxxx6530"/>
    <d v="2018-07-07T00:00:00"/>
    <d v="1899-12-30T13:43:23"/>
    <x v="15"/>
    <n v="88"/>
    <n v="40"/>
    <s v="请至预付订单管理查看"/>
    <m/>
    <s v="凤凰怡美整形美容医院"/>
    <s v="fenghuangyimei123"/>
    <n v="90290461"/>
    <s v="天津"/>
  </r>
  <r>
    <n v="2018"/>
    <x v="2"/>
    <n v="74"/>
    <n v="80918925427"/>
    <s v="159xxxx3656"/>
    <d v="2018-07-08T00:00:00"/>
    <d v="1899-12-30T15:58:03"/>
    <x v="16"/>
    <n v="129"/>
    <n v="55"/>
    <s v="请至预付订单管理查看"/>
    <m/>
    <s v="凤凰怡美整形美容医院"/>
    <s v="fenghuangyimei123"/>
    <n v="90290461"/>
    <s v="天津"/>
  </r>
  <r>
    <n v="2018"/>
    <x v="2"/>
    <n v="59"/>
    <n v="32165618772"/>
    <s v="159xxxx3656"/>
    <d v="2018-07-08T00:00:00"/>
    <d v="1899-12-30T15:57:48"/>
    <x v="17"/>
    <n v="129"/>
    <n v="70"/>
    <s v="请至预付订单管理查看"/>
    <m/>
    <s v="凤凰怡美整形美容医院"/>
    <s v="fenghuangyimei123"/>
    <n v="90290461"/>
    <s v="天津"/>
  </r>
  <r>
    <n v="2018"/>
    <x v="2"/>
    <n v="79"/>
    <n v="50665827595"/>
    <s v="131xxxx8899"/>
    <d v="2018-07-08T00:00:00"/>
    <d v="1899-12-30T15:05:01"/>
    <x v="16"/>
    <n v="129"/>
    <n v="50"/>
    <s v="请至预付订单管理查看"/>
    <m/>
    <s v="凤凰怡美整形美容医院"/>
    <s v="fenghuangyimei123"/>
    <n v="90290461"/>
    <s v="天津"/>
  </r>
  <r>
    <n v="2018"/>
    <x v="2"/>
    <n v="9.899999999999999"/>
    <n v="47093877737"/>
    <s v="153xxxx8355"/>
    <d v="2018-07-08T00:00:00"/>
    <d v="1899-12-30T13:28:38"/>
    <x v="18"/>
    <n v="19.9"/>
    <n v="10"/>
    <s v="请至预付订单管理查看"/>
    <m/>
    <s v="凤凰怡美整形美容医院"/>
    <s v="fenghuangyimei123"/>
    <n v="90290461"/>
    <s v="天津"/>
  </r>
  <r>
    <n v="2018"/>
    <x v="2"/>
    <n v="78"/>
    <n v="99434018636"/>
    <s v="150xxxx5646"/>
    <d v="2018-07-08T00:00:00"/>
    <d v="1899-12-30T12:49:50"/>
    <x v="14"/>
    <n v="278"/>
    <n v="200"/>
    <s v="请至预付订单管理查看"/>
    <m/>
    <s v="凤凰怡美整形美容医院"/>
    <s v="fenghuangyimei123"/>
    <n v="90290461"/>
    <s v="天津"/>
  </r>
  <r>
    <n v="2018"/>
    <x v="2"/>
    <n v="378"/>
    <n v="26885833517"/>
    <s v="150xxxx5646"/>
    <d v="2018-07-08T00:00:00"/>
    <d v="1899-12-30T12:49:24"/>
    <x v="23"/>
    <n v="378"/>
    <m/>
    <s v="请至预付订单管理查看"/>
    <m/>
    <s v="凤凰怡美整形美容医院"/>
    <s v="fenghuangyimei123"/>
    <n v="90290461"/>
    <s v="天津"/>
  </r>
  <r>
    <n v="2018"/>
    <x v="2"/>
    <n v="79"/>
    <n v="28534447116"/>
    <s v="152xxxx5274"/>
    <d v="2018-07-09T00:00:00"/>
    <d v="1899-12-30T14:18:40"/>
    <x v="16"/>
    <n v="129"/>
    <n v="50"/>
    <s v="请至预付订单管理查看"/>
    <m/>
    <s v="凤凰怡美整形美容医院"/>
    <s v="fenghuangyimei123"/>
    <n v="90290461"/>
    <s v="天津"/>
  </r>
  <r>
    <n v="2018"/>
    <x v="2"/>
    <n v="59"/>
    <n v="48638385888"/>
    <s v="138xxxx2525"/>
    <d v="2018-07-09T00:00:00"/>
    <d v="1899-12-30T13:15:43"/>
    <x v="17"/>
    <n v="129"/>
    <n v="70"/>
    <s v="请至预付订单管理查看"/>
    <m/>
    <s v="凤凰怡美整形美容医院"/>
    <s v="fenghuangyimei123"/>
    <n v="90290461"/>
    <s v="天津"/>
  </r>
  <r>
    <n v="2018"/>
    <x v="2"/>
    <n v="78"/>
    <n v="76514254118"/>
    <s v="136xxxx7276"/>
    <d v="2018-07-09T00:00:00"/>
    <d v="1899-12-30T10:25:13"/>
    <x v="14"/>
    <n v="278"/>
    <n v="200"/>
    <s v="请至预付订单管理查看"/>
    <m/>
    <s v="凤凰怡美整形美容医院"/>
    <s v="fenghuangyimei123"/>
    <n v="90290461"/>
    <s v="天津"/>
  </r>
  <r>
    <n v="2018"/>
    <x v="2"/>
    <n v="59"/>
    <n v="99581461032"/>
    <s v="136xxxx7276"/>
    <d v="2018-07-09T00:00:00"/>
    <d v="1899-12-30T10:24:53"/>
    <x v="17"/>
    <n v="129"/>
    <n v="70"/>
    <s v="请至预付订单管理查看"/>
    <m/>
    <s v="凤凰怡美整形美容医院"/>
    <s v="fenghuangyimei123"/>
    <n v="90290461"/>
    <s v="天津"/>
  </r>
  <r>
    <n v="2018"/>
    <x v="2"/>
    <n v="48"/>
    <n v="99211331492"/>
    <s v="185xxxx7233"/>
    <d v="2018-07-10T00:00:00"/>
    <d v="1899-12-30T15:02:31"/>
    <x v="15"/>
    <n v="88"/>
    <n v="40"/>
    <s v="请至预付订单管理查看"/>
    <m/>
    <s v="凤凰怡美整形美容医院"/>
    <s v="fenghuangyimei123"/>
    <n v="90290461"/>
    <s v="天津"/>
  </r>
  <r>
    <n v="2018"/>
    <x v="2"/>
    <n v="48"/>
    <n v="82498308344"/>
    <s v="159xxxx1814"/>
    <d v="2018-07-10T00:00:00"/>
    <d v="1899-12-30T14:44:05"/>
    <x v="15"/>
    <n v="88"/>
    <n v="40"/>
    <s v="请至预付订单管理查看"/>
    <m/>
    <s v="凤凰怡美整形美容医院"/>
    <s v="fenghuangyimei123"/>
    <n v="90290461"/>
    <s v="天津"/>
  </r>
  <r>
    <n v="2018"/>
    <x v="2"/>
    <n v="980"/>
    <n v="9713590263"/>
    <s v="152xxxx4991"/>
    <d v="2018-07-12T00:00:00"/>
    <d v="1899-12-30T17:45:57"/>
    <x v="24"/>
    <n v="980"/>
    <m/>
    <n v="970.2"/>
    <m/>
    <s v="凤凰怡美整形美容医院"/>
    <s v="fenghuangyimei123"/>
    <n v="90290461"/>
    <s v="天津"/>
  </r>
  <r>
    <n v="2018"/>
    <x v="2"/>
    <n v="19.9"/>
    <n v="6331012006"/>
    <s v="151xxxx5076"/>
    <d v="2018-07-12T00:00:00"/>
    <d v="1899-12-30T13:00:13"/>
    <x v="8"/>
    <n v="19.9"/>
    <m/>
    <n v="17.91"/>
    <m/>
    <s v="凤凰怡美整形美容医院"/>
    <s v="fenghuangyimei123"/>
    <n v="90290461"/>
    <s v="天津"/>
  </r>
  <r>
    <n v="2018"/>
    <x v="2"/>
    <n v="79"/>
    <n v="14284839273"/>
    <s v="176xxxx8859"/>
    <d v="2018-07-13T00:00:00"/>
    <d v="1899-12-30T10:17:20"/>
    <x v="16"/>
    <n v="129"/>
    <n v="50"/>
    <s v="请至预付订单管理查看"/>
    <m/>
    <s v="凤凰怡美整形美容医院"/>
    <s v="fenghuangyimei123"/>
    <n v="90290461"/>
    <s v="天津"/>
  </r>
  <r>
    <n v="2018"/>
    <x v="2"/>
    <n v="48"/>
    <n v="81348084677"/>
    <s v="176xxxx8859"/>
    <d v="2018-07-13T00:00:00"/>
    <d v="1899-12-30T10:17:20"/>
    <x v="15"/>
    <n v="88"/>
    <n v="40"/>
    <s v="请至预付订单管理查看"/>
    <m/>
    <s v="凤凰怡美整形美容医院"/>
    <s v="fenghuangyimei123"/>
    <n v="90290461"/>
    <s v="天津"/>
  </r>
  <r>
    <n v="2018"/>
    <x v="2"/>
    <n v="59"/>
    <n v="36878272052"/>
    <s v="176xxxx8859"/>
    <d v="2018-07-13T00:00:00"/>
    <d v="1899-12-30T10:17:20"/>
    <x v="17"/>
    <n v="129"/>
    <n v="70"/>
    <s v="请至预付订单管理查看"/>
    <m/>
    <s v="凤凰怡美整形美容医院"/>
    <s v="fenghuangyimei123"/>
    <n v="90290461"/>
    <s v="天津"/>
  </r>
  <r>
    <n v="2018"/>
    <x v="2"/>
    <n v="59"/>
    <n v="44066307899"/>
    <s v="136xxxx6390"/>
    <d v="2018-07-14T00:00:00"/>
    <d v="1899-12-30T14:38:55"/>
    <x v="17"/>
    <n v="129"/>
    <n v="70"/>
    <s v="请至预付订单管理查看"/>
    <m/>
    <s v="凤凰怡美整形美容医院"/>
    <s v="fenghuangyimei123"/>
    <n v="90290461"/>
    <s v="天津"/>
  </r>
  <r>
    <n v="2018"/>
    <x v="2"/>
    <n v="1580"/>
    <n v="84081521456"/>
    <s v="185xxxx8925"/>
    <d v="2018-07-14T00:00:00"/>
    <d v="1899-12-30T12:56:23"/>
    <x v="25"/>
    <n v="1680"/>
    <n v="100"/>
    <s v="请至预付订单管理查看"/>
    <m/>
    <s v="凤凰怡美整形美容医院"/>
    <s v="fenghuangyimei123"/>
    <n v="90290461"/>
    <s v="天津"/>
  </r>
  <r>
    <n v="2018"/>
    <x v="2"/>
    <n v="78"/>
    <n v="2891112979"/>
    <s v="136xxxx3738"/>
    <d v="2018-07-15T00:00:00"/>
    <d v="1899-12-30T09:10:14"/>
    <x v="26"/>
    <n v="128"/>
    <n v="50"/>
    <n v="115.2"/>
    <m/>
    <s v="凤凰怡美整形美容医院"/>
    <s v="fenghuangyimei123"/>
    <n v="90290461"/>
    <s v="天津"/>
  </r>
  <r>
    <n v="2018"/>
    <x v="2"/>
    <n v="373"/>
    <n v="90513033473"/>
    <s v="136xxxx1837"/>
    <d v="2018-07-16T00:00:00"/>
    <d v="1899-12-30T16:43:28"/>
    <x v="23"/>
    <n v="378"/>
    <n v="5"/>
    <s v="请至预付订单管理查看"/>
    <m/>
    <s v="凤凰怡美整形美容医院"/>
    <s v="fenghuangyimei123"/>
    <n v="90290461"/>
    <s v="天津"/>
  </r>
  <r>
    <n v="2018"/>
    <x v="2"/>
    <n v="78"/>
    <n v="71294492642"/>
    <s v="136xxxx1837"/>
    <d v="2018-07-16T00:00:00"/>
    <d v="1899-12-30T16:43:08"/>
    <x v="14"/>
    <n v="278"/>
    <n v="200"/>
    <s v="请至预付订单管理查看"/>
    <m/>
    <s v="凤凰怡美整形美容医院"/>
    <s v="fenghuangyimei123"/>
    <n v="90290461"/>
    <s v="天津"/>
  </r>
  <r>
    <n v="2018"/>
    <x v="2"/>
    <n v="373"/>
    <n v="19273797663"/>
    <s v="177xxxx0622"/>
    <d v="2018-07-16T00:00:00"/>
    <d v="1899-12-30T16:40:42"/>
    <x v="23"/>
    <n v="378"/>
    <n v="5"/>
    <s v="请至预付订单管理查看"/>
    <m/>
    <s v="凤凰怡美整形美容医院"/>
    <s v="fenghuangyimei123"/>
    <n v="90290461"/>
    <s v="天津"/>
  </r>
  <r>
    <n v="2018"/>
    <x v="2"/>
    <n v="78"/>
    <n v="14358912600"/>
    <s v="177xxxx0622"/>
    <d v="2018-07-16T00:00:00"/>
    <d v="1899-12-30T16:40:19"/>
    <x v="14"/>
    <n v="278"/>
    <n v="200"/>
    <s v="请至预付订单管理查看"/>
    <m/>
    <s v="凤凰怡美整形美容医院"/>
    <s v="fenghuangyimei123"/>
    <n v="90290461"/>
    <s v="天津"/>
  </r>
  <r>
    <n v="2018"/>
    <x v="2"/>
    <n v="79"/>
    <n v="55634398270"/>
    <s v="131xxxx3685"/>
    <d v="2018-07-16T00:00:00"/>
    <d v="1899-12-30T16:37:32"/>
    <x v="16"/>
    <n v="129"/>
    <n v="50"/>
    <s v="请至预付订单管理查看"/>
    <m/>
    <s v="凤凰怡美整形美容医院"/>
    <s v="fenghuangyimei123"/>
    <n v="90290461"/>
    <s v="天津"/>
  </r>
  <r>
    <n v="2018"/>
    <x v="2"/>
    <n v="9.899999999999999"/>
    <n v="53551048494"/>
    <s v="131xxxx3685"/>
    <d v="2018-07-16T00:00:00"/>
    <d v="1899-12-30T15:32:42"/>
    <x v="18"/>
    <n v="19.9"/>
    <n v="10"/>
    <s v="请至预付订单管理查看"/>
    <m/>
    <s v="凤凰怡美整形美容医院"/>
    <s v="fenghuangyimei123"/>
    <n v="90290461"/>
    <s v="天津"/>
  </r>
  <r>
    <n v="2018"/>
    <x v="2"/>
    <n v="59"/>
    <n v="42300129851"/>
    <s v="131xxxx3685"/>
    <d v="2018-07-16T00:00:00"/>
    <d v="1899-12-30T15:32:17"/>
    <x v="17"/>
    <n v="129"/>
    <n v="70"/>
    <s v="请至预付订单管理查看"/>
    <m/>
    <s v="凤凰怡美整形美容医院"/>
    <s v="fenghuangyimei123"/>
    <n v="90290461"/>
    <s v="天津"/>
  </r>
  <r>
    <n v="2018"/>
    <x v="2"/>
    <n v="79"/>
    <n v="33710261188"/>
    <s v="151xxxx4115"/>
    <d v="2018-07-17T00:00:00"/>
    <d v="1899-12-30T13:09:59"/>
    <x v="16"/>
    <n v="129"/>
    <n v="50"/>
    <s v="请至预付订单管理查看"/>
    <m/>
    <s v="凤凰怡美整形美容医院"/>
    <s v="fenghuangyimei123"/>
    <n v="90290461"/>
    <s v="天津"/>
  </r>
  <r>
    <n v="2018"/>
    <x v="2"/>
    <n v="59"/>
    <n v="20002635647"/>
    <s v="151xxxx4115"/>
    <d v="2018-07-17T00:00:00"/>
    <d v="1899-12-30T13:09:42"/>
    <x v="17"/>
    <n v="129"/>
    <n v="70"/>
    <s v="请至预付订单管理查看"/>
    <m/>
    <s v="凤凰怡美整形美容医院"/>
    <s v="fenghuangyimei123"/>
    <n v="90290461"/>
    <s v="天津"/>
  </r>
  <r>
    <n v="2018"/>
    <x v="2"/>
    <n v="299"/>
    <n v="21231507898"/>
    <s v="186xxxx1011"/>
    <d v="2018-07-17T00:00:00"/>
    <d v="1899-12-30T10:17:14"/>
    <x v="22"/>
    <n v="699"/>
    <n v="400"/>
    <s v="请至预付订单管理查看"/>
    <m/>
    <s v="凤凰怡美整形美容医院"/>
    <s v="fenghuangyimei123"/>
    <n v="90290461"/>
    <s v="天津"/>
  </r>
  <r>
    <n v="2018"/>
    <x v="2"/>
    <n v="2180"/>
    <n v="28333124561"/>
    <s v="189xxxx5700"/>
    <d v="2018-07-18T00:00:00"/>
    <d v="1899-12-30T16:15:23"/>
    <x v="27"/>
    <n v="2280"/>
    <n v="100"/>
    <s v="请至预付订单管理查看"/>
    <m/>
    <s v="凤凰怡美整形美容医院"/>
    <s v="fenghuangyimei123"/>
    <n v="90290461"/>
    <s v="天津"/>
  </r>
  <r>
    <n v="2018"/>
    <x v="2"/>
    <n v="64"/>
    <n v="5923055077"/>
    <s v="151xxxx6628"/>
    <d v="2018-07-18T00:00:00"/>
    <d v="1899-12-30T11:08:07"/>
    <x v="16"/>
    <n v="129"/>
    <n v="65"/>
    <s v="请至预付订单管理查看"/>
    <m/>
    <s v="凤凰怡美整形美容医院"/>
    <s v="fenghuangyimei123"/>
    <n v="90290461"/>
    <s v="天津"/>
  </r>
  <r>
    <n v="2018"/>
    <x v="2"/>
    <n v="59"/>
    <n v="35001101196"/>
    <s v="159xxxx1814"/>
    <d v="2018-07-18T00:00:00"/>
    <d v="1899-12-30T09:10:35"/>
    <x v="17"/>
    <n v="129"/>
    <n v="70"/>
    <s v="请至预付订单管理查看"/>
    <m/>
    <s v="凤凰怡美整形美容医院"/>
    <s v="fenghuangyimei123"/>
    <n v="90290461"/>
    <s v="天津"/>
  </r>
  <r>
    <n v="2018"/>
    <x v="2"/>
    <n v="78"/>
    <n v="77162525923"/>
    <s v="138xxxx0921"/>
    <d v="2018-07-20T00:00:00"/>
    <d v="1899-12-30T14:32:55"/>
    <x v="14"/>
    <n v="278"/>
    <n v="200"/>
    <s v="请至预付订单管理查看"/>
    <m/>
    <s v="凤凰怡美整形美容医院"/>
    <s v="fenghuangyimei123"/>
    <n v="90290461"/>
    <s v="天津"/>
  </r>
  <r>
    <n v="2018"/>
    <x v="2"/>
    <n v="78"/>
    <n v="57877728917"/>
    <s v="187xxxx8732"/>
    <d v="2018-07-20T00:00:00"/>
    <d v="1899-12-30T14:32:35"/>
    <x v="14"/>
    <n v="278"/>
    <n v="200"/>
    <s v="请至预付订单管理查看"/>
    <m/>
    <s v="凤凰怡美整形美容医院"/>
    <s v="fenghuangyimei123"/>
    <n v="90290461"/>
    <s v="天津"/>
  </r>
  <r>
    <n v="2018"/>
    <x v="2"/>
    <n v="78"/>
    <n v="71252877476"/>
    <s v="180xxxx2995"/>
    <d v="2018-07-20T00:00:00"/>
    <d v="1899-12-30T14:32:15"/>
    <x v="14"/>
    <n v="278"/>
    <n v="200"/>
    <s v="请至预付订单管理查看"/>
    <m/>
    <s v="凤凰怡美整形美容医院"/>
    <s v="fenghuangyimei123"/>
    <n v="90290461"/>
    <s v="天津"/>
  </r>
  <r>
    <n v="2018"/>
    <x v="2"/>
    <n v="129"/>
    <n v="9435969127"/>
    <s v="151xxxx9000"/>
    <d v="2018-07-20T00:00:00"/>
    <d v="1899-12-30T15:07:38"/>
    <x v="3"/>
    <n v="129"/>
    <m/>
    <n v="116.1"/>
    <m/>
    <s v="凤凰怡美整形美容医院"/>
    <s v="fenghuangyimei123"/>
    <n v="90290461"/>
    <s v="天津"/>
  </r>
  <r>
    <n v="2018"/>
    <x v="2"/>
    <n v="129"/>
    <n v="7955882473"/>
    <s v="151xxxx9000"/>
    <d v="2018-07-20T00:00:00"/>
    <d v="1899-12-30T15:07:19"/>
    <x v="1"/>
    <n v="129"/>
    <m/>
    <n v="116.1"/>
    <m/>
    <s v="凤凰怡美整形美容医院"/>
    <s v="fenghuangyimei123"/>
    <n v="90290461"/>
    <s v="天津"/>
  </r>
  <r>
    <n v="2018"/>
    <x v="2"/>
    <n v="129"/>
    <n v="7695982744"/>
    <s v="151xxxx5076"/>
    <d v="2018-07-20T00:00:00"/>
    <d v="1899-12-30T15:07:04"/>
    <x v="1"/>
    <n v="129"/>
    <m/>
    <n v="116.1"/>
    <m/>
    <s v="凤凰怡美整形美容医院"/>
    <s v="fenghuangyimei123"/>
    <n v="90290461"/>
    <s v="天津"/>
  </r>
  <r>
    <n v="2018"/>
    <x v="2"/>
    <n v="49"/>
    <n v="43659073894"/>
    <s v="136xxxx0656"/>
    <d v="2018-07-21T00:00:00"/>
    <d v="1899-12-30T11:51:35"/>
    <x v="17"/>
    <n v="129"/>
    <n v="80"/>
    <s v="请至预付订单管理查看"/>
    <m/>
    <s v="凤凰怡美整形美容医院"/>
    <s v="fenghuangyimei123"/>
    <n v="90290461"/>
    <s v="天津"/>
  </r>
  <r>
    <n v="2018"/>
    <x v="2"/>
    <n v="48"/>
    <n v="13513353547"/>
    <s v="183xxxx8589"/>
    <d v="2018-07-21T00:00:00"/>
    <d v="1899-12-30T10:48:15"/>
    <x v="15"/>
    <n v="88"/>
    <n v="40"/>
    <s v="请至预付订单管理查看"/>
    <m/>
    <s v="凤凰怡美整形美容医院"/>
    <s v="fenghuangyimei123"/>
    <n v="90290461"/>
    <s v="天津"/>
  </r>
  <r>
    <n v="2018"/>
    <x v="2"/>
    <n v="299"/>
    <n v="80291462775"/>
    <s v="155xxxx3948"/>
    <d v="2018-07-21T00:00:00"/>
    <d v="1899-12-30T09:16:33"/>
    <x v="22"/>
    <n v="699"/>
    <n v="400"/>
    <s v="请至预付订单管理查看"/>
    <m/>
    <s v="凤凰怡美整形美容医院"/>
    <s v="fenghuangyimei123"/>
    <n v="90290461"/>
    <s v="天津"/>
  </r>
  <r>
    <n v="2018"/>
    <x v="2"/>
    <n v="59"/>
    <n v="20484138756"/>
    <s v="155xxxx0210"/>
    <d v="2018-07-21T00:00:00"/>
    <d v="1899-12-30T16:46:27"/>
    <x v="17"/>
    <n v="129"/>
    <n v="70"/>
    <s v="请至预付订单管理查看"/>
    <m/>
    <s v="凤凰怡美整形美容医院"/>
    <s v="fenghuangyimei123"/>
    <n v="90290461"/>
    <s v="天津"/>
  </r>
  <r>
    <n v="2018"/>
    <x v="2"/>
    <n v="64"/>
    <n v="12099090547"/>
    <s v="155xxxx0210"/>
    <d v="2018-07-21T00:00:00"/>
    <d v="1899-12-30T16:46:10"/>
    <x v="16"/>
    <n v="129"/>
    <n v="65"/>
    <s v="请至预付订单管理查看"/>
    <m/>
    <s v="凤凰怡美整形美容医院"/>
    <s v="fenghuangyimei123"/>
    <n v="90290461"/>
    <s v="天津"/>
  </r>
  <r>
    <n v="2018"/>
    <x v="2"/>
    <n v="78"/>
    <n v="5766648898"/>
    <s v="183xxxx8589"/>
    <d v="2018-07-21T00:00:00"/>
    <d v="1899-12-30T12:27:06"/>
    <x v="14"/>
    <n v="278"/>
    <n v="200"/>
    <s v="请至预付订单管理查看"/>
    <m/>
    <s v="凤凰怡美整形美容医院"/>
    <s v="fenghuangyimei123"/>
    <n v="90290461"/>
    <s v="天津"/>
  </r>
  <r>
    <n v="2018"/>
    <x v="2"/>
    <n v="64"/>
    <n v="86705970242"/>
    <s v="136xxxx5038"/>
    <d v="2018-07-22T00:00:00"/>
    <d v="1899-12-30T17:40:21"/>
    <x v="16"/>
    <n v="129"/>
    <n v="65"/>
    <s v="请至预付订单管理查看"/>
    <m/>
    <s v="凤凰怡美整形美容医院"/>
    <s v="fenghuangyimei123"/>
    <n v="90290461"/>
    <s v="天津"/>
  </r>
  <r>
    <n v="2018"/>
    <x v="2"/>
    <n v="59"/>
    <n v="55367335321"/>
    <s v="157xxxx6663"/>
    <d v="2018-07-22T00:00:00"/>
    <d v="1899-12-30T15:40:24"/>
    <x v="17"/>
    <n v="129"/>
    <n v="70"/>
    <s v="请至预付订单管理查看"/>
    <m/>
    <s v="凤凰怡美整形美容医院"/>
    <s v="fenghuangyimei123"/>
    <n v="90290461"/>
    <s v="天津"/>
  </r>
  <r>
    <n v="2018"/>
    <x v="2"/>
    <n v="48"/>
    <n v="46707289185"/>
    <s v="157xxxx6663"/>
    <d v="2018-07-22T00:00:00"/>
    <d v="1899-12-30T15:38:09"/>
    <x v="15"/>
    <n v="88"/>
    <n v="40"/>
    <s v="请至预付订单管理查看"/>
    <m/>
    <s v="凤凰怡美整形美容医院"/>
    <s v="fenghuangyimei123"/>
    <n v="90290461"/>
    <s v="天津"/>
  </r>
  <r>
    <n v="2018"/>
    <x v="2"/>
    <n v="378"/>
    <n v="41497970007"/>
    <s v="131xxxx6698"/>
    <d v="2018-07-22T00:00:00"/>
    <d v="1899-12-30T15:12:21"/>
    <x v="23"/>
    <n v="378"/>
    <m/>
    <s v="请至预付订单管理查看"/>
    <m/>
    <s v="凤凰怡美整形美容医院"/>
    <s v="fenghuangyimei123"/>
    <n v="90290461"/>
    <s v="天津"/>
  </r>
  <r>
    <n v="2018"/>
    <x v="2"/>
    <n v="399"/>
    <n v="90832199116"/>
    <s v="189xxxx2381"/>
    <d v="2018-07-22T00:00:00"/>
    <d v="1899-12-30T09:55:23"/>
    <x v="21"/>
    <n v="599"/>
    <n v="200"/>
    <s v="请至预付订单管理查看"/>
    <m/>
    <s v="凤凰怡美整形美容医院"/>
    <s v="fenghuangyimei123"/>
    <n v="90290461"/>
    <s v="天津"/>
  </r>
  <r>
    <n v="2018"/>
    <x v="2"/>
    <n v="59"/>
    <n v="31942406022"/>
    <s v="186xxxx9137"/>
    <d v="2018-07-23T00:00:00"/>
    <d v="1899-12-30T14:52:10"/>
    <x v="17"/>
    <n v="129"/>
    <n v="70"/>
    <s v="请至预付订单管理查看"/>
    <m/>
    <s v="凤凰怡美整形美容医院"/>
    <s v="fenghuangyimei123"/>
    <n v="90290461"/>
    <s v="天津"/>
  </r>
  <r>
    <n v="2018"/>
    <x v="2"/>
    <n v="59"/>
    <n v="226063796"/>
    <s v="186xxxx9287"/>
    <d v="2018-07-23T00:00:00"/>
    <d v="1899-12-30T14:51:19"/>
    <x v="17"/>
    <n v="129"/>
    <n v="70"/>
    <s v="请至预付订单管理查看"/>
    <m/>
    <s v="凤凰怡美整形美容医院"/>
    <s v="fenghuangyimei123"/>
    <n v="90290461"/>
    <s v="天津"/>
  </r>
  <r>
    <n v="2018"/>
    <x v="2"/>
    <n v="64"/>
    <n v="64014063394"/>
    <s v="186xxxx9287"/>
    <d v="2018-07-23T00:00:00"/>
    <d v="1899-12-30T14:50:35"/>
    <x v="16"/>
    <n v="129"/>
    <n v="65"/>
    <s v="请至预付订单管理查看"/>
    <m/>
    <s v="凤凰怡美整形美容医院"/>
    <s v="fenghuangyimei123"/>
    <n v="90290461"/>
    <s v="天津"/>
  </r>
  <r>
    <n v="2018"/>
    <x v="2"/>
    <n v="64"/>
    <n v="88671708693"/>
    <s v="173xxxx7550"/>
    <d v="2018-07-25T00:00:00"/>
    <d v="1899-12-30T15:31:27"/>
    <x v="16"/>
    <n v="129"/>
    <n v="65"/>
    <s v="请至预付订单管理查看"/>
    <m/>
    <s v="凤凰怡美整形美容医院"/>
    <s v="fenghuangyimei123"/>
    <n v="90290461"/>
    <s v="天津"/>
  </r>
  <r>
    <n v="2018"/>
    <x v="2"/>
    <n v="9.899999999999999"/>
    <n v="38677953165"/>
    <s v="130xxxx2419"/>
    <d v="2018-07-25T00:00:00"/>
    <d v="1899-12-30T13:55:46"/>
    <x v="18"/>
    <n v="19.9"/>
    <n v="10"/>
    <s v="请至预付订单管理查看"/>
    <m/>
    <s v="凤凰怡美整形美容医院"/>
    <s v="fenghuangyimei123"/>
    <n v="90290461"/>
    <s v="天津"/>
  </r>
  <r>
    <n v="2018"/>
    <x v="2"/>
    <n v="19.9"/>
    <n v="45467880005"/>
    <s v="138xxxx7682"/>
    <d v="2018-07-25T00:00:00"/>
    <d v="1899-12-30T13:26:41"/>
    <x v="18"/>
    <n v="19.9"/>
    <m/>
    <s v="请至预付订单管理查看"/>
    <m/>
    <s v="凤凰怡美整形美容医院"/>
    <s v="fenghuangyimei123"/>
    <n v="90290461"/>
    <s v="天津"/>
  </r>
  <r>
    <n v="2018"/>
    <x v="2"/>
    <n v="88"/>
    <n v="27645098327"/>
    <s v="138xxxx5557"/>
    <d v="2018-07-26T00:00:00"/>
    <d v="1899-12-30T15:00:33"/>
    <x v="15"/>
    <n v="88"/>
    <m/>
    <s v="请至预付订单管理查看"/>
    <m/>
    <s v="凤凰怡美整形美容医院"/>
    <s v="fenghuangyimei123"/>
    <n v="90290461"/>
    <s v="天津"/>
  </r>
  <r>
    <n v="2018"/>
    <x v="2"/>
    <n v="44"/>
    <n v="57062892817"/>
    <s v="138xxxx5557"/>
    <d v="2018-07-26T00:00:00"/>
    <d v="1899-12-30T15:00:18"/>
    <x v="15"/>
    <n v="88"/>
    <n v="44"/>
    <s v="请至预付订单管理查看"/>
    <m/>
    <s v="凤凰怡美整形美容医院"/>
    <s v="fenghuangyimei123"/>
    <n v="90290461"/>
    <s v="天津"/>
  </r>
  <r>
    <n v="2018"/>
    <x v="2"/>
    <n v="48"/>
    <n v="87780547262"/>
    <s v="138xxxx5557"/>
    <d v="2018-07-26T00:00:00"/>
    <d v="1899-12-30T15:00:04"/>
    <x v="15"/>
    <n v="88"/>
    <n v="40"/>
    <s v="请至预付订单管理查看"/>
    <m/>
    <s v="凤凰怡美整形美容医院"/>
    <s v="fenghuangyimei123"/>
    <n v="90290461"/>
    <s v="天津"/>
  </r>
  <r>
    <n v="2018"/>
    <x v="2"/>
    <n v="64"/>
    <n v="35504451744"/>
    <s v="138xxxx5557"/>
    <d v="2018-07-26T00:00:00"/>
    <d v="1899-12-30T14:59:51"/>
    <x v="16"/>
    <n v="129"/>
    <n v="65"/>
    <s v="请至预付订单管理查看"/>
    <m/>
    <s v="凤凰怡美整形美容医院"/>
    <s v="fenghuangyimei123"/>
    <n v="90290461"/>
    <s v="天津"/>
  </r>
  <r>
    <n v="2018"/>
    <x v="2"/>
    <n v="59"/>
    <n v="52506126888"/>
    <s v="138xxxx5557"/>
    <d v="2018-07-26T00:00:00"/>
    <d v="1899-12-30T14:59:35"/>
    <x v="17"/>
    <n v="129"/>
    <n v="70"/>
    <s v="请至预付订单管理查看"/>
    <m/>
    <s v="凤凰怡美整形美容医院"/>
    <s v="fenghuangyimei123"/>
    <n v="90290461"/>
    <s v="天津"/>
  </r>
  <r>
    <n v="2018"/>
    <x v="2"/>
    <n v="78"/>
    <n v="86296602509"/>
    <s v="135xxxx6789"/>
    <d v="2018-07-26T00:00:00"/>
    <d v="1899-12-30T14:47:25"/>
    <x v="14"/>
    <n v="278"/>
    <n v="200"/>
    <s v="请至预付订单管理查看"/>
    <m/>
    <s v="凤凰怡美整形美容医院"/>
    <s v="fenghuangyimei123"/>
    <n v="90290461"/>
    <s v="天津"/>
  </r>
  <r>
    <n v="2018"/>
    <x v="2"/>
    <n v="373"/>
    <n v="30987609281"/>
    <s v="186xxxx0715"/>
    <d v="2018-07-27T00:00:00"/>
    <d v="1899-12-30T13:14:25"/>
    <x v="23"/>
    <n v="378"/>
    <n v="5"/>
    <s v="请至预付订单管理查看"/>
    <m/>
    <s v="凤凰怡美整形美容医院"/>
    <s v="fenghuangyimei123"/>
    <n v="90290461"/>
    <s v="天津"/>
  </r>
  <r>
    <n v="2018"/>
    <x v="2"/>
    <n v="78"/>
    <n v="30018618327"/>
    <s v="186xxxx0715"/>
    <d v="2018-07-27T00:00:00"/>
    <d v="1899-12-30T13:14:06"/>
    <x v="14"/>
    <n v="278"/>
    <n v="200"/>
    <s v="请至预付订单管理查看"/>
    <m/>
    <s v="凤凰怡美整形美容医院"/>
    <s v="fenghuangyimei123"/>
    <n v="90290461"/>
    <s v="天津"/>
  </r>
  <r>
    <n v="2018"/>
    <x v="2"/>
    <n v="44"/>
    <n v="43641134361"/>
    <s v="177xxxx3273"/>
    <d v="2018-07-28T00:00:00"/>
    <d v="1899-12-30T15:14:10"/>
    <x v="15"/>
    <n v="88"/>
    <n v="44"/>
    <s v="请至预付订单管理查看"/>
    <m/>
    <s v="凤凰怡美整形美容医院"/>
    <s v="fenghuangyimei123"/>
    <n v="90290461"/>
    <s v="天津"/>
  </r>
  <r>
    <n v="2018"/>
    <x v="2"/>
    <n v="64"/>
    <n v="31965895637"/>
    <s v="181xxxx0693"/>
    <d v="2018-07-28T00:00:00"/>
    <d v="1899-12-30T13:07:08"/>
    <x v="16"/>
    <n v="129"/>
    <n v="65"/>
    <s v="请至预付订单管理查看"/>
    <m/>
    <s v="凤凰怡美整形美容医院"/>
    <s v="fenghuangyimei123"/>
    <n v="90290461"/>
    <s v="天津"/>
  </r>
  <r>
    <n v="2018"/>
    <x v="2"/>
    <n v="378"/>
    <n v="95929055969"/>
    <s v="138xxxx7599"/>
    <d v="2018-07-28T00:00:00"/>
    <d v="1899-12-30T11:56:24"/>
    <x v="23"/>
    <n v="378"/>
    <m/>
    <s v="请至预付订单管理查看"/>
    <m/>
    <s v="凤凰怡美整形美容医院"/>
    <s v="fenghuangyimei123"/>
    <n v="90290461"/>
    <s v="天津"/>
  </r>
  <r>
    <n v="2018"/>
    <x v="2"/>
    <n v="78"/>
    <n v="75147394789"/>
    <s v="138xxxx7599"/>
    <d v="2018-07-28T00:00:00"/>
    <d v="1899-12-30T11:56:04"/>
    <x v="14"/>
    <n v="278"/>
    <n v="200"/>
    <s v="请至预付订单管理查看"/>
    <m/>
    <s v="凤凰怡美整形美容医院"/>
    <s v="fenghuangyimei123"/>
    <n v="90290461"/>
    <s v="天津"/>
  </r>
  <r>
    <n v="2018"/>
    <x v="2"/>
    <n v="59"/>
    <n v="65748272652"/>
    <s v="181xxxx0693"/>
    <d v="2018-07-28T00:00:00"/>
    <d v="1899-12-30T10:46:54"/>
    <x v="17"/>
    <n v="129"/>
    <n v="70"/>
    <s v="请至预付订单管理查看"/>
    <m/>
    <s v="凤凰怡美整形美容医院"/>
    <s v="fenghuangyimei123"/>
    <n v="90290461"/>
    <s v="天津"/>
  </r>
  <r>
    <n v="2018"/>
    <x v="2"/>
    <n v="59"/>
    <n v="32304529394"/>
    <s v="138xxxx2225"/>
    <d v="2018-07-28T00:00:00"/>
    <d v="1899-12-30T10:44:56"/>
    <x v="17"/>
    <n v="129"/>
    <n v="70"/>
    <s v="请至预付订单管理查看"/>
    <m/>
    <s v="凤凰怡美整形美容医院"/>
    <s v="fenghuangyimei123"/>
    <n v="90290461"/>
    <s v="天津"/>
  </r>
  <r>
    <n v="2018"/>
    <x v="2"/>
    <n v="48"/>
    <n v="2623364102"/>
    <s v="132xxxx4990"/>
    <d v="2018-07-28T00:00:00"/>
    <d v="1899-12-30T10:00:14"/>
    <x v="5"/>
    <n v="88"/>
    <n v="40"/>
    <n v="79.2"/>
    <m/>
    <s v="凤凰怡美整形美容医院"/>
    <s v="fenghuangyimei123"/>
    <n v="90290461"/>
    <s v="天津"/>
  </r>
  <r>
    <n v="2018"/>
    <x v="2"/>
    <n v="48"/>
    <n v="2251209791"/>
    <s v="136xxxx0279"/>
    <d v="2018-07-28T00:00:00"/>
    <d v="1899-12-30T09:59:50"/>
    <x v="5"/>
    <n v="88"/>
    <n v="40"/>
    <n v="79.2"/>
    <m/>
    <s v="凤凰怡美整形美容医院"/>
    <s v="fenghuangyimei123"/>
    <n v="90290461"/>
    <s v="天津"/>
  </r>
  <r>
    <n v="2018"/>
    <x v="2"/>
    <n v="78"/>
    <n v="24352095915"/>
    <s v="153xxxx6276"/>
    <d v="2018-07-29T00:00:00"/>
    <d v="1899-12-30T18:00:24"/>
    <x v="14"/>
    <n v="278"/>
    <n v="200"/>
    <s v="请至预付订单管理查看"/>
    <m/>
    <s v="凤凰怡美整形美容医院"/>
    <s v="fenghuangyimei123"/>
    <n v="90290461"/>
    <s v="天津"/>
  </r>
  <r>
    <n v="2018"/>
    <x v="2"/>
    <n v="88"/>
    <n v="2719166128"/>
    <s v="186xxxx5197"/>
    <d v="2018-07-29T00:00:00"/>
    <d v="1899-12-30T10:58:25"/>
    <x v="5"/>
    <n v="88"/>
    <m/>
    <n v="79.2"/>
    <m/>
    <s v="凤凰怡美整形美容医院"/>
    <s v="fenghuangyimei123"/>
    <n v="90290461"/>
    <s v="天津"/>
  </r>
  <r>
    <n v="2018"/>
    <x v="2"/>
    <n v="1580"/>
    <n v="13041270479"/>
    <s v="186xxxx6863"/>
    <d v="2018-07-31T00:00:00"/>
    <d v="1899-12-30T14:20:30"/>
    <x v="25"/>
    <n v="1680"/>
    <n v="100"/>
    <s v="请至预付订单管理查看"/>
    <m/>
    <s v="凤凰怡美整形美容医院"/>
    <s v="fenghuangyimei123"/>
    <n v="90290461"/>
    <s v="天津"/>
  </r>
  <r>
    <n v="2018"/>
    <x v="3"/>
    <n v="129"/>
    <n v="49110135247"/>
    <s v="150xxxx7006"/>
    <d v="2018-08-01T00:00:00"/>
    <d v="1899-12-30T15:06:18"/>
    <x v="14"/>
    <n v="278"/>
    <n v="149"/>
    <s v="请至预付订单管理查看"/>
    <m/>
    <s v="凤凰怡美整形美容医院"/>
    <s v="fenghuangyimei123"/>
    <n v="90290461"/>
    <s v="天津"/>
  </r>
  <r>
    <n v="2018"/>
    <x v="3"/>
    <n v="9.899999999999999"/>
    <n v="71795549752"/>
    <s v="173xxxx0963"/>
    <d v="2018-08-01T00:00:00"/>
    <d v="1899-12-30T11:08:09"/>
    <x v="18"/>
    <n v="19.9"/>
    <n v="10"/>
    <s v="请至预付订单管理查看"/>
    <m/>
    <s v="凤凰怡美整形美容医院"/>
    <s v="fenghuangyimei123"/>
    <n v="90290461"/>
    <s v="天津"/>
  </r>
  <r>
    <n v="2018"/>
    <x v="3"/>
    <n v="59"/>
    <n v="33822290029"/>
    <s v="151xxxx3364"/>
    <d v="2018-08-02T00:00:00"/>
    <d v="1899-12-30T15:56:23"/>
    <x v="17"/>
    <n v="129"/>
    <n v="70"/>
    <s v="请至预付订单管理查看"/>
    <m/>
    <s v="凤凰怡美整形美容医院"/>
    <s v="fenghuangyimei123"/>
    <n v="90290461"/>
    <s v="天津"/>
  </r>
  <r>
    <n v="2018"/>
    <x v="3"/>
    <n v="78"/>
    <n v="89771607385"/>
    <s v="159xxxx2898"/>
    <d v="2018-08-03T00:00:00"/>
    <d v="1899-12-30T11:45:04"/>
    <x v="14"/>
    <n v="278"/>
    <n v="200"/>
    <s v="请至预付订单管理查看"/>
    <m/>
    <s v="凤凰怡美整形美容医院"/>
    <s v="fenghuangyimei123"/>
    <n v="90290461"/>
    <s v="天津"/>
  </r>
  <r>
    <n v="2018"/>
    <x v="3"/>
    <n v="114"/>
    <n v="91446652992"/>
    <s v="152xxxx7900"/>
    <d v="2018-08-04T00:00:00"/>
    <d v="1899-12-30T14:34:22"/>
    <x v="28"/>
    <n v="158"/>
    <n v="44"/>
    <s v="请至预付订单管理查看"/>
    <m/>
    <s v="凤凰怡美整形美容医院"/>
    <s v="fenghuangyimei123"/>
    <n v="90290461"/>
    <s v="天津"/>
  </r>
  <r>
    <n v="2018"/>
    <x v="3"/>
    <n v="59"/>
    <n v="65769290578"/>
    <s v="185xxxx8273"/>
    <d v="2018-08-06T00:00:00"/>
    <d v="1899-12-30T11:45:17"/>
    <x v="17"/>
    <n v="129"/>
    <n v="70"/>
    <s v="请至预付订单管理查看"/>
    <m/>
    <s v="凤凰怡美整形美容医院"/>
    <s v="fenghuangyimei123"/>
    <n v="90290461"/>
    <s v="天津"/>
  </r>
  <r>
    <n v="2018"/>
    <x v="3"/>
    <n v="59"/>
    <n v="12757246337"/>
    <s v="185xxxx8947"/>
    <d v="2018-08-06T00:00:00"/>
    <d v="1899-12-30T11:44:54"/>
    <x v="17"/>
    <n v="129"/>
    <n v="70"/>
    <s v="请至预付订单管理查看"/>
    <m/>
    <s v="凤凰怡美整形美容医院"/>
    <s v="fenghuangyimei123"/>
    <n v="90290461"/>
    <s v="天津"/>
  </r>
  <r>
    <n v="2018"/>
    <x v="3"/>
    <n v="1580"/>
    <n v="73812262190"/>
    <s v="136xxxx2939"/>
    <d v="2018-08-07T00:00:00"/>
    <d v="1899-12-30T15:23:16"/>
    <x v="25"/>
    <n v="1680"/>
    <n v="100"/>
    <s v="请至预付订单管理查看"/>
    <m/>
    <s v="凤凰怡美整形美容医院"/>
    <s v="fenghuangyimei123"/>
    <n v="90290461"/>
    <s v="天津"/>
  </r>
  <r>
    <n v="2018"/>
    <x v="3"/>
    <n v="78"/>
    <n v="84670848094"/>
    <s v="136xxxx9643"/>
    <d v="2018-08-07T00:00:00"/>
    <d v="1899-12-30T14:43:35"/>
    <x v="14"/>
    <n v="278"/>
    <n v="200"/>
    <s v="请至预付订单管理查看"/>
    <m/>
    <s v="凤凰怡美整形美容医院"/>
    <s v="fenghuangyimei123"/>
    <n v="90290461"/>
    <s v="天津"/>
  </r>
  <r>
    <n v="2018"/>
    <x v="3"/>
    <n v="9.899999999999999"/>
    <n v="3263139437"/>
    <s v="136xxxx7432"/>
    <d v="2018-08-09T00:00:00"/>
    <d v="1899-12-30T17:50:26"/>
    <x v="18"/>
    <n v="19.9"/>
    <n v="10"/>
    <s v="请至预付订单管理查看"/>
    <m/>
    <s v="凤凰怡美整形美容医院"/>
    <s v="fenghuangyimei123"/>
    <n v="90290461"/>
    <s v="天津"/>
  </r>
  <r>
    <n v="2018"/>
    <x v="3"/>
    <n v="59"/>
    <n v="16975662925"/>
    <s v="151xxxx6388"/>
    <d v="2018-08-09T00:00:00"/>
    <d v="1899-12-30T17:39:45"/>
    <x v="17"/>
    <n v="129"/>
    <n v="70"/>
    <s v="请至预付订单管理查看"/>
    <m/>
    <s v="凤凰怡美整形美容医院"/>
    <s v="fenghuangyimei123"/>
    <n v="90290461"/>
    <s v="天津"/>
  </r>
  <r>
    <n v="2018"/>
    <x v="3"/>
    <n v="59"/>
    <n v="71917146782"/>
    <s v="182xxxx8888"/>
    <d v="2018-08-09T00:00:00"/>
    <d v="1899-12-30T17:36:31"/>
    <x v="17"/>
    <n v="129"/>
    <n v="70"/>
    <s v="请至预付订单管理查看"/>
    <m/>
    <s v="凤凰怡美整形美容医院"/>
    <s v="fenghuangyimei123"/>
    <n v="90290461"/>
    <s v="天津"/>
  </r>
  <r>
    <n v="2018"/>
    <x v="3"/>
    <n v="59"/>
    <n v="56903694129"/>
    <s v="189xxxx6277"/>
    <d v="2018-08-09T00:00:00"/>
    <d v="1899-12-30T15:20:52"/>
    <x v="17"/>
    <n v="129"/>
    <n v="70"/>
    <s v="请至预付订单管理查看"/>
    <m/>
    <s v="凤凰怡美整形美容医院"/>
    <s v="fenghuangyimei123"/>
    <n v="90290461"/>
    <s v="天津"/>
  </r>
  <r>
    <n v="2018"/>
    <x v="3"/>
    <n v="56"/>
    <n v="34898444342"/>
    <s v="138xxxx6265"/>
    <d v="2018-08-09T00:00:00"/>
    <d v="1899-12-30T10:45:53"/>
    <x v="17"/>
    <n v="129"/>
    <n v="73"/>
    <s v="请至预付订单管理查看"/>
    <m/>
    <s v="凤凰怡美整形美容医院"/>
    <s v="fenghuangyimei123"/>
    <n v="90290461"/>
    <s v="天津"/>
  </r>
  <r>
    <n v="2018"/>
    <x v="3"/>
    <n v="76"/>
    <n v="98731534137"/>
    <s v="138xxxx6265"/>
    <d v="2018-08-09T00:00:00"/>
    <d v="1899-12-30T10:45:02"/>
    <x v="29"/>
    <n v="159"/>
    <n v="83"/>
    <s v="请至预付订单管理查看"/>
    <m/>
    <s v="凤凰怡美整形美容医院"/>
    <s v="fenghuangyimei123"/>
    <n v="90290461"/>
    <s v="天津"/>
  </r>
  <r>
    <n v="2018"/>
    <x v="3"/>
    <n v="880"/>
    <n v="60748820278"/>
    <s v="137xxxx2992"/>
    <d v="2018-08-10T00:00:00"/>
    <d v="1899-12-30T10:37:11"/>
    <x v="30"/>
    <n v="1280"/>
    <n v="400"/>
    <s v="请至预付订单管理查看"/>
    <m/>
    <s v="凤凰怡美整形美容医院"/>
    <s v="fenghuangyimei123"/>
    <n v="90290461"/>
    <s v="天津"/>
  </r>
  <r>
    <n v="2018"/>
    <x v="3"/>
    <n v="296"/>
    <n v="99983168777"/>
    <s v="139xxxx0255"/>
    <d v="2018-08-11T00:00:00"/>
    <d v="1899-12-30T15:48:37"/>
    <x v="22"/>
    <n v="699"/>
    <n v="403"/>
    <s v="请至预付订单管理查看"/>
    <m/>
    <s v="凤凰怡美整形美容医院"/>
    <s v="fenghuangyimei123"/>
    <n v="90290461"/>
    <s v="天津"/>
  </r>
  <r>
    <n v="2018"/>
    <x v="3"/>
    <n v="129"/>
    <n v="64071466340"/>
    <s v="155xxxx1664"/>
    <d v="2018-08-11T00:00:00"/>
    <d v="1899-12-30T13:55:24"/>
    <x v="14"/>
    <n v="278"/>
    <n v="149"/>
    <s v="请至预付订单管理查看"/>
    <m/>
    <s v="凤凰怡美整形美容医院"/>
    <s v="fenghuangyimei123"/>
    <n v="90290461"/>
    <s v="天津"/>
  </r>
  <r>
    <n v="2018"/>
    <x v="3"/>
    <n v="59"/>
    <n v="86608962205"/>
    <s v="155xxxx1664"/>
    <d v="2018-08-11T00:00:00"/>
    <d v="1899-12-30T11:35:42"/>
    <x v="17"/>
    <n v="129"/>
    <n v="70"/>
    <s v="请至预付订单管理查看"/>
    <m/>
    <s v="凤凰怡美整形美容医院"/>
    <s v="fenghuangyimei123"/>
    <n v="90290461"/>
    <s v="天津"/>
  </r>
  <r>
    <n v="2018"/>
    <x v="3"/>
    <n v="64"/>
    <n v="68871831009"/>
    <s v="155xxxx1664"/>
    <d v="2018-08-11T00:00:00"/>
    <d v="1899-12-30T11:35:22"/>
    <x v="16"/>
    <n v="129"/>
    <n v="65"/>
    <s v="请至预付订单管理查看"/>
    <m/>
    <s v="凤凰怡美整形美容医院"/>
    <s v="fenghuangyimei123"/>
    <n v="90290461"/>
    <s v="天津"/>
  </r>
  <r>
    <n v="2018"/>
    <x v="3"/>
    <n v="350"/>
    <n v="21172982996"/>
    <s v="137xxxx2295"/>
    <d v="2018-08-11T00:00:00"/>
    <d v="1899-12-30T09:59:07"/>
    <x v="20"/>
    <n v="490"/>
    <n v="140"/>
    <s v="请至预付订单管理查看"/>
    <m/>
    <s v="凤凰怡美整形美容医院"/>
    <s v="fenghuangyimei123"/>
    <n v="90290461"/>
    <s v="天津"/>
  </r>
  <r>
    <n v="2018"/>
    <x v="3"/>
    <n v="1199"/>
    <n v="22805403130"/>
    <s v="137xxxx8181"/>
    <d v="2018-08-12T00:00:00"/>
    <d v="1899-12-30T10:10:14"/>
    <x v="31"/>
    <n v="1499"/>
    <n v="300"/>
    <s v="请至预付订单管理查看"/>
    <m/>
    <s v="凤凰怡美整形美容医院"/>
    <s v="fenghuangyimei123"/>
    <n v="90290461"/>
    <s v="天津"/>
  </r>
  <r>
    <n v="2018"/>
    <x v="3"/>
    <n v="880"/>
    <n v="68091746880"/>
    <s v="131xxxx2985"/>
    <d v="2018-08-15T00:00:00"/>
    <d v="1899-12-30T15:29:22"/>
    <x v="30"/>
    <n v="1280"/>
    <n v="400"/>
    <s v="请至预付订单管理查看"/>
    <s v="单张券尾款：739.00元"/>
    <s v="凤凰怡美整形美容医院"/>
    <s v="fenghuangyimei123"/>
    <n v="90290461"/>
    <s v="天津"/>
  </r>
  <r>
    <n v="2018"/>
    <x v="3"/>
    <n v="129"/>
    <n v="39174939219"/>
    <s v="139xxxx4006"/>
    <d v="2018-08-16T00:00:00"/>
    <d v="1899-12-30T15:09:27"/>
    <x v="14"/>
    <n v="278"/>
    <n v="149"/>
    <s v="请至预付订单管理查看"/>
    <s v="单张券尾款：0.00元"/>
    <s v="凤凰怡美整形美容医院"/>
    <s v="fenghuangyimei123"/>
    <n v="90290461"/>
    <s v="天津"/>
  </r>
  <r>
    <n v="2018"/>
    <x v="3"/>
    <n v="19.90000000000001"/>
    <n v="7108553509"/>
    <s v="138xxxx0427"/>
    <d v="2018-08-16T00:00:00"/>
    <d v="1899-12-30T16:05:04"/>
    <x v="32"/>
    <n v="98"/>
    <n v="78.09999999999999"/>
    <n v="88.2"/>
    <m/>
    <s v="凤凰怡美整形美容医院"/>
    <s v="fenghuangyimei123"/>
    <n v="90290461"/>
    <s v="天津"/>
  </r>
  <r>
    <n v="2018"/>
    <x v="3"/>
    <n v="980"/>
    <n v="9704630285"/>
    <s v="186xxxx8288"/>
    <d v="2018-08-16T00:00:00"/>
    <d v="1899-12-30T15:15:40"/>
    <x v="24"/>
    <n v="980"/>
    <m/>
    <n v="970.2"/>
    <m/>
    <s v="凤凰怡美整形美容医院"/>
    <s v="fenghuangyimei123"/>
    <n v="90290461"/>
    <s v="天津"/>
  </r>
  <r>
    <n v="2018"/>
    <x v="3"/>
    <n v="59"/>
    <n v="83600597449"/>
    <s v="158xxxx9837"/>
    <d v="2018-08-19T00:00:00"/>
    <d v="1899-12-30T12:56:21"/>
    <x v="17"/>
    <n v="129"/>
    <n v="70"/>
    <s v="请至预付订单管理查看"/>
    <s v="单张券尾款：0.00元"/>
    <s v="凤凰怡美整形美容医院"/>
    <s v="fenghuangyimei123"/>
    <n v="90290461"/>
    <s v="天津"/>
  </r>
  <r>
    <n v="2018"/>
    <x v="3"/>
    <n v="88"/>
    <n v="30035150948"/>
    <s v="132xxxx5562"/>
    <d v="2018-08-20T00:00:00"/>
    <d v="1899-12-30T12:45:38"/>
    <x v="28"/>
    <n v="158"/>
    <n v="70"/>
    <s v="请至预付订单管理查看"/>
    <s v="单张券尾款：0.00元"/>
    <s v="凤凰怡美整形美容医院"/>
    <s v="fenghuangyimei123"/>
    <n v="90290461"/>
    <s v="天津"/>
  </r>
  <r>
    <n v="2018"/>
    <x v="3"/>
    <n v="88"/>
    <n v="7136950096"/>
    <s v="175xxxx0246"/>
    <d v="2018-08-20T00:00:00"/>
    <d v="1899-12-30T12:45:18"/>
    <x v="28"/>
    <n v="158"/>
    <n v="70"/>
    <s v="请至预付订单管理查看"/>
    <s v="单张券尾款：0.00元"/>
    <s v="凤凰怡美整形美容医院"/>
    <s v="fenghuangyimei123"/>
    <n v="90290461"/>
    <s v="天津"/>
  </r>
  <r>
    <n v="2018"/>
    <x v="3"/>
    <n v="880"/>
    <n v="89930002913"/>
    <s v="186xxxx9094"/>
    <d v="2018-08-21T00:00:00"/>
    <d v="1899-12-30T15:44:26"/>
    <x v="30"/>
    <n v="1280"/>
    <n v="400"/>
    <s v="请至预付订单管理查看"/>
    <s v="单张券尾款：739.00元"/>
    <s v="凤凰怡美整形美容医院"/>
    <s v="fenghuangyimei123"/>
    <n v="90290461"/>
    <s v="天津"/>
  </r>
  <r>
    <n v="2018"/>
    <x v="3"/>
    <n v="19"/>
    <n v="77630437787"/>
    <s v="186xxxx4680"/>
    <d v="2018-08-21T00:00:00"/>
    <d v="1899-12-30T15:05:06"/>
    <x v="33"/>
    <n v="59"/>
    <n v="40"/>
    <s v="请至预付订单管理查看"/>
    <s v="单张券尾款：0.00元"/>
    <s v="凤凰怡美整形美容医院"/>
    <s v="fenghuangyimei123"/>
    <n v="90290461"/>
    <s v="天津"/>
  </r>
  <r>
    <n v="2018"/>
    <x v="3"/>
    <n v="49"/>
    <n v="79878343090"/>
    <s v="186xxxx4680"/>
    <d v="2018-08-21T00:00:00"/>
    <d v="1899-12-30T15:04:37"/>
    <x v="33"/>
    <n v="59"/>
    <n v="10"/>
    <s v="请至预付订单管理查看"/>
    <s v="单张券尾款：0.00元"/>
    <s v="凤凰怡美整形美容医院"/>
    <s v="fenghuangyimei123"/>
    <n v="90290461"/>
    <s v="天津"/>
  </r>
  <r>
    <n v="2018"/>
    <x v="3"/>
    <n v="129"/>
    <n v="94630089965"/>
    <s v="185xxxx7752"/>
    <d v="2018-08-21T00:00:00"/>
    <d v="1899-12-30T09:14:33"/>
    <x v="14"/>
    <n v="278"/>
    <n v="149"/>
    <s v="请至预付订单管理查看"/>
    <s v="单张券尾款：0.00元"/>
    <s v="凤凰怡美整形美容医院"/>
    <s v="fenghuangyimei123"/>
    <n v="90290461"/>
    <s v="天津"/>
  </r>
  <r>
    <n v="2018"/>
    <x v="3"/>
    <n v="380"/>
    <n v="81887134619"/>
    <s v="185xxxx7111"/>
    <d v="2018-08-22T00:00:00"/>
    <d v="1899-12-30T12:58:48"/>
    <x v="34"/>
    <n v="380"/>
    <m/>
    <s v="请至预付订单管理查看"/>
    <s v="单张券尾款：0.00元"/>
    <s v="凤凰怡美整形美容医院"/>
    <s v="fenghuangyimei123"/>
    <n v="90290461"/>
    <s v="天津"/>
  </r>
  <r>
    <n v="2018"/>
    <x v="3"/>
    <n v="380"/>
    <n v="84974071321"/>
    <s v="188xxxx8390"/>
    <d v="2018-08-22T00:00:00"/>
    <d v="1899-12-30T12:57:02"/>
    <x v="34"/>
    <n v="380"/>
    <m/>
    <s v="请至预付订单管理查看"/>
    <s v="单张券尾款：0.00元"/>
    <s v="凤凰怡美整形美容医院"/>
    <s v="fenghuangyimei123"/>
    <n v="90290461"/>
    <s v="天津"/>
  </r>
  <r>
    <n v="2018"/>
    <x v="3"/>
    <n v="88"/>
    <n v="57962617326"/>
    <s v="187xxxx2487"/>
    <d v="2018-08-22T00:00:00"/>
    <d v="1899-12-30T09:20:39"/>
    <x v="28"/>
    <n v="158"/>
    <n v="70"/>
    <s v="请至预付订单管理查看"/>
    <s v="单张券尾款：0.00元"/>
    <s v="凤凰怡美整形美容医院"/>
    <s v="fenghuangyimei123"/>
    <n v="90290461"/>
    <s v="天津"/>
  </r>
  <r>
    <n v="2018"/>
    <x v="3"/>
    <n v="79"/>
    <n v="65246324004"/>
    <s v="187xxxx2487"/>
    <d v="2018-08-22T00:00:00"/>
    <d v="1899-12-30T09:20:21"/>
    <x v="29"/>
    <n v="159"/>
    <n v="80"/>
    <s v="请至预付订单管理查看"/>
    <s v="单张券尾款：0.00元"/>
    <s v="凤凰怡美整形美容医院"/>
    <s v="fenghuangyimei123"/>
    <n v="90290461"/>
    <s v="天津"/>
  </r>
  <r>
    <n v="2018"/>
    <x v="3"/>
    <n v="59"/>
    <n v="87714611805"/>
    <s v="187xxxx2487"/>
    <d v="2018-08-22T00:00:00"/>
    <d v="1899-12-30T09:20:02"/>
    <x v="17"/>
    <n v="129"/>
    <n v="70"/>
    <s v="请至预付订单管理查看"/>
    <s v="单张券尾款：0.00元"/>
    <s v="凤凰怡美整形美容医院"/>
    <s v="fenghuangyimei123"/>
    <n v="90290461"/>
    <s v="天津"/>
  </r>
  <r>
    <n v="2018"/>
    <x v="3"/>
    <n v="78"/>
    <n v="42632589275"/>
    <s v="151xxxx7802"/>
    <d v="2018-08-23T00:00:00"/>
    <d v="1899-12-30T17:09:57"/>
    <x v="28"/>
    <n v="158"/>
    <n v="80"/>
    <s v="请至预付订单管理查看"/>
    <s v="单张券尾款：0.00元"/>
    <s v="凤凰怡美整形美容医院"/>
    <s v="fenghuangyimei123"/>
    <n v="90290461"/>
    <s v="天津"/>
  </r>
  <r>
    <n v="2018"/>
    <x v="3"/>
    <n v="88"/>
    <n v="57770046729"/>
    <s v="189xxxx9927"/>
    <d v="2018-08-23T00:00:00"/>
    <d v="1899-12-30T14:24:26"/>
    <x v="28"/>
    <n v="158"/>
    <n v="70"/>
    <s v="请至预付订单管理查看"/>
    <s v="单张券尾款：0.00元"/>
    <s v="凤凰怡美整形美容医院"/>
    <s v="fenghuangyimei123"/>
    <n v="90290461"/>
    <s v="天津"/>
  </r>
  <r>
    <n v="2018"/>
    <x v="3"/>
    <n v="88"/>
    <n v="91926975417"/>
    <s v="156xxxx0765"/>
    <d v="2018-08-23T00:00:00"/>
    <d v="1899-12-30T10:41:10"/>
    <x v="28"/>
    <n v="158"/>
    <n v="70"/>
    <s v="请至预付订单管理查看"/>
    <s v="单张券尾款：0.00元"/>
    <s v="凤凰怡美整形美容医院"/>
    <s v="fenghuangyimei123"/>
    <n v="90290461"/>
    <s v="天津"/>
  </r>
  <r>
    <n v="2018"/>
    <x v="3"/>
    <n v="9.899999999999999"/>
    <n v="6872837803"/>
    <s v="138xxxx9092"/>
    <d v="2018-08-23T00:00:00"/>
    <d v="1899-12-30T16:58:39"/>
    <x v="8"/>
    <n v="19.9"/>
    <n v="10"/>
    <n v="17.91"/>
    <m/>
    <s v="凤凰怡美整形美容医院"/>
    <s v="fenghuangyimei123"/>
    <n v="90290461"/>
    <s v="天津"/>
  </r>
  <r>
    <n v="2018"/>
    <x v="3"/>
    <n v="78"/>
    <n v="1900665752"/>
    <s v="138xxxx9092"/>
    <d v="2018-08-23T00:00:00"/>
    <d v="1899-12-30T16:54:46"/>
    <x v="4"/>
    <n v="278"/>
    <n v="200"/>
    <n v="250.2"/>
    <m/>
    <s v="凤凰怡美整形美容医院"/>
    <s v="fenghuangyimei123"/>
    <n v="90290461"/>
    <s v="天津"/>
  </r>
  <r>
    <n v="2018"/>
    <x v="3"/>
    <n v="1580"/>
    <n v="84556643381"/>
    <s v="183xxxx8885"/>
    <d v="2018-08-24T00:00:00"/>
    <d v="1899-12-30T16:21:17"/>
    <x v="25"/>
    <n v="1680"/>
    <n v="100"/>
    <s v="请至预付订单管理查看"/>
    <s v="单张券尾款：1395.00元"/>
    <s v="凤凰怡美整形美容医院"/>
    <s v="fenghuangyimei123"/>
    <n v="90290461"/>
    <s v="天津"/>
  </r>
  <r>
    <n v="2018"/>
    <x v="3"/>
    <n v="133"/>
    <n v="31505392641"/>
    <s v="137xxxx2543"/>
    <d v="2018-08-24T00:00:00"/>
    <d v="1899-12-30T15:55:54"/>
    <x v="14"/>
    <n v="278"/>
    <n v="145"/>
    <s v="请至预付订单管理查看"/>
    <s v="单张券尾款：0.00元"/>
    <s v="凤凰怡美整形美容医院"/>
    <s v="fenghuangyimei123"/>
    <n v="90290461"/>
    <s v="天津"/>
  </r>
  <r>
    <n v="2018"/>
    <x v="3"/>
    <n v="1199"/>
    <n v="79866921647"/>
    <s v="136xxxx2639"/>
    <d v="2018-08-24T00:00:00"/>
    <d v="1899-12-30T14:29:16"/>
    <x v="35"/>
    <n v="1699"/>
    <n v="500"/>
    <s v="请至预付订单管理查看"/>
    <s v="单张券尾款：1012.00元"/>
    <s v="凤凰怡美整形美容医院"/>
    <s v="fenghuangyimei123"/>
    <n v="90290461"/>
    <s v="天津"/>
  </r>
  <r>
    <n v="2018"/>
    <x v="3"/>
    <n v="59"/>
    <n v="75195146437"/>
    <s v="136xxxx1817"/>
    <d v="2018-08-24T00:00:00"/>
    <d v="1899-12-30T12:47:17"/>
    <x v="17"/>
    <n v="129"/>
    <n v="70"/>
    <s v="请至预付订单管理查看"/>
    <s v="单张券尾款：0.00元"/>
    <s v="凤凰怡美整形美容医院"/>
    <s v="fenghuangyimei123"/>
    <n v="90290461"/>
    <s v="天津"/>
  </r>
  <r>
    <n v="2018"/>
    <x v="3"/>
    <n v="79"/>
    <n v="73095088454"/>
    <s v="136xxxx1817"/>
    <d v="2018-08-24T00:00:00"/>
    <d v="1899-12-30T12:46:23"/>
    <x v="29"/>
    <n v="159"/>
    <n v="80"/>
    <s v="请至预付订单管理查看"/>
    <s v="单张券尾款：0.00元"/>
    <s v="凤凰怡美整形美容医院"/>
    <s v="fenghuangyimei123"/>
    <n v="90290461"/>
    <s v="天津"/>
  </r>
  <r>
    <n v="2018"/>
    <x v="3"/>
    <n v="59"/>
    <n v="14213048374"/>
    <s v="139xxxx1149"/>
    <d v="2018-08-25T00:00:00"/>
    <d v="1899-12-30T16:31:39"/>
    <x v="17"/>
    <n v="129"/>
    <n v="70"/>
    <s v="请至预付订单管理查看"/>
    <s v="单张券尾款：0.00元"/>
    <s v="凤凰怡美整形美容医院"/>
    <s v="fenghuangyimei123"/>
    <n v="90290461"/>
    <s v="天津"/>
  </r>
  <r>
    <n v="2018"/>
    <x v="3"/>
    <n v="59"/>
    <n v="32516033683"/>
    <s v="137xxxx6707"/>
    <d v="2018-08-25T00:00:00"/>
    <d v="1899-12-30T16:07:10"/>
    <x v="17"/>
    <n v="129"/>
    <n v="70"/>
    <s v="请至预付订单管理查看"/>
    <s v="单张券尾款：0.00元"/>
    <s v="凤凰怡美整形美容医院"/>
    <s v="fenghuangyimei123"/>
    <n v="90290461"/>
    <s v="天津"/>
  </r>
  <r>
    <n v="2018"/>
    <x v="3"/>
    <n v="380"/>
    <n v="6426272530"/>
    <s v="135xxxx1994"/>
    <d v="2018-08-25T00:00:00"/>
    <d v="1899-12-30T15:48:39"/>
    <x v="34"/>
    <n v="380"/>
    <m/>
    <s v="请至预付订单管理查看"/>
    <s v="单张券尾款：0.00元"/>
    <s v="凤凰怡美整形美容医院"/>
    <s v="fenghuangyimei123"/>
    <n v="90290461"/>
    <s v="天津"/>
  </r>
  <r>
    <n v="2018"/>
    <x v="3"/>
    <n v="129"/>
    <n v="53645703077"/>
    <s v="156xxxx9753"/>
    <d v="2018-08-25T00:00:00"/>
    <d v="1899-12-30T15:45:45"/>
    <x v="14"/>
    <n v="278"/>
    <n v="149"/>
    <s v="请至预付订单管理查看"/>
    <s v="单张券尾款：0.00元"/>
    <s v="凤凰怡美整形美容医院"/>
    <s v="fenghuangyimei123"/>
    <n v="90290461"/>
    <s v="天津"/>
  </r>
  <r>
    <n v="2018"/>
    <x v="3"/>
    <n v="59"/>
    <n v="60699098506"/>
    <s v="155xxxx1652"/>
    <d v="2018-08-25T00:00:00"/>
    <d v="1899-12-30T09:28:21"/>
    <x v="17"/>
    <n v="129"/>
    <n v="70"/>
    <s v="请至预付订单管理查看"/>
    <s v="单张券尾款：0.00元"/>
    <s v="凤凰怡美整形美容医院"/>
    <s v="fenghuangyimei123"/>
    <n v="90290461"/>
    <s v="天津"/>
  </r>
  <r>
    <n v="2018"/>
    <x v="3"/>
    <n v="79"/>
    <n v="10043103130"/>
    <s v="155xxxx1652"/>
    <d v="2018-08-25T00:00:00"/>
    <d v="1899-12-30T09:28:00"/>
    <x v="29"/>
    <n v="159"/>
    <n v="80"/>
    <s v="请至预付订单管理查看"/>
    <s v="单张券尾款：0.00元"/>
    <s v="凤凰怡美整形美容医院"/>
    <s v="fenghuangyimei123"/>
    <n v="90290461"/>
    <s v="天津"/>
  </r>
  <r>
    <n v="2018"/>
    <x v="3"/>
    <n v="19"/>
    <n v="42281750033"/>
    <s v="156xxxx0415"/>
    <d v="2018-08-26T00:00:00"/>
    <d v="1899-12-30T10:31:16"/>
    <x v="33"/>
    <n v="59"/>
    <n v="40"/>
    <s v="请至预付订单管理查看"/>
    <s v="单张券尾款：0.00元"/>
    <s v="凤凰怡美整形美容医院"/>
    <s v="fenghuangyimei123"/>
    <n v="90290461"/>
    <s v="天津"/>
  </r>
  <r>
    <n v="2018"/>
    <x v="3"/>
    <n v="59"/>
    <n v="64222475047"/>
    <s v="132xxxx5562"/>
    <d v="2018-08-26T00:00:00"/>
    <d v="1899-12-30T10:24:28"/>
    <x v="17"/>
    <n v="129"/>
    <n v="70"/>
    <s v="请至预付订单管理查看"/>
    <s v="单张券尾款：0.00元"/>
    <s v="凤凰怡美整形美容医院"/>
    <s v="fenghuangyimei123"/>
    <n v="90290461"/>
    <s v="天津"/>
  </r>
  <r>
    <n v="2018"/>
    <x v="3"/>
    <n v="79"/>
    <n v="47593180335"/>
    <s v="132xxxx5562"/>
    <d v="2018-08-26T00:00:00"/>
    <d v="1899-12-30T10:22:06"/>
    <x v="29"/>
    <n v="159"/>
    <n v="80"/>
    <s v="请至预付订单管理查看"/>
    <s v="单张券尾款：0.00元"/>
    <s v="凤凰怡美整形美容医院"/>
    <s v="fenghuangyimei123"/>
    <n v="90290461"/>
    <s v="天津"/>
  </r>
  <r>
    <n v="2018"/>
    <x v="3"/>
    <n v="880"/>
    <n v="74027208841"/>
    <s v="176xxxx5841"/>
    <d v="2018-08-27T00:00:00"/>
    <d v="1899-12-30T11:44:16"/>
    <x v="30"/>
    <n v="1280"/>
    <n v="400"/>
    <s v="请至预付订单管理查看"/>
    <s v="单张券尾款：739.00元"/>
    <s v="凤凰怡美整形美容医院"/>
    <s v="fenghuangyimei123"/>
    <n v="90290461"/>
    <s v="天津"/>
  </r>
  <r>
    <n v="2018"/>
    <x v="3"/>
    <n v="59"/>
    <n v="49736128470"/>
    <s v="180xxxx2212"/>
    <d v="2018-08-27T00:00:00"/>
    <d v="1899-12-30T09:31:42"/>
    <x v="17"/>
    <n v="129"/>
    <n v="70"/>
    <s v="请至预付订单管理查看"/>
    <s v="单张券尾款：0.00元"/>
    <s v="凤凰怡美整形美容医院"/>
    <s v="fenghuangyimei123"/>
    <n v="90290461"/>
    <s v="天津"/>
  </r>
  <r>
    <n v="2018"/>
    <x v="3"/>
    <n v="129"/>
    <n v="7745740114"/>
    <s v="135xxxx6653"/>
    <d v="2018-08-27T00:00:00"/>
    <d v="1899-12-30T11:01:35"/>
    <x v="1"/>
    <n v="129"/>
    <m/>
    <n v="116.1"/>
    <m/>
    <s v="凤凰怡美整形美容医院"/>
    <s v="fenghuangyimei123"/>
    <n v="90290461"/>
    <s v="天津"/>
  </r>
  <r>
    <n v="2018"/>
    <x v="3"/>
    <n v="129"/>
    <n v="9091096474"/>
    <s v="135xxxx6653"/>
    <d v="2018-08-27T00:00:00"/>
    <d v="1899-12-30T11:01:11"/>
    <x v="3"/>
    <n v="129"/>
    <m/>
    <n v="116.1"/>
    <m/>
    <s v="凤凰怡美整形美容医院"/>
    <s v="fenghuangyimei123"/>
    <n v="90290461"/>
    <s v="天津"/>
  </r>
  <r>
    <n v="2018"/>
    <x v="3"/>
    <n v="88"/>
    <n v="98166482487"/>
    <s v="187xxxx2570"/>
    <d v="2018-08-28T00:00:00"/>
    <d v="1899-12-30T11:36:27"/>
    <x v="28"/>
    <n v="158"/>
    <n v="70"/>
    <s v="请至预付订单管理查看"/>
    <s v="单张券尾款：0.00元"/>
    <s v="凤凰怡美整形美容医院"/>
    <s v="fenghuangyimei123"/>
    <n v="90290461"/>
    <s v="天津"/>
  </r>
  <r>
    <n v="2018"/>
    <x v="3"/>
    <n v="88"/>
    <n v="2596056910"/>
    <s v="151xxxx8886"/>
    <d v="2018-08-28T00:00:00"/>
    <d v="1899-12-30T11:37:02"/>
    <x v="5"/>
    <n v="88"/>
    <m/>
    <n v="79.2"/>
    <m/>
    <s v="凤凰怡美整形美容医院"/>
    <s v="fenghuangyimei123"/>
    <n v="90290461"/>
    <s v="天津"/>
  </r>
  <r>
    <n v="2018"/>
    <x v="3"/>
    <n v="114"/>
    <n v="93470353446"/>
    <s v="138xxxx2848"/>
    <d v="2018-08-29T00:00:00"/>
    <d v="1899-12-30T16:45:36"/>
    <x v="28"/>
    <n v="158"/>
    <n v="44"/>
    <s v="请至预付订单管理查看"/>
    <s v="单张券尾款：0.00元"/>
    <s v="凤凰怡美整形美容医院"/>
    <s v="fenghuangyimei123"/>
    <n v="90290461"/>
    <s v="天津"/>
  </r>
  <r>
    <n v="2018"/>
    <x v="3"/>
    <n v="59"/>
    <n v="12118886197"/>
    <s v="189xxxx2078"/>
    <d v="2018-08-29T00:00:00"/>
    <d v="1899-12-30T14:42:38"/>
    <x v="17"/>
    <n v="129"/>
    <n v="70"/>
    <s v="请至预付订单管理查看"/>
    <s v="单张券尾款：0.00元"/>
    <s v="凤凰怡美整形美容医院"/>
    <s v="fenghuangyimei123"/>
    <n v="90290461"/>
    <s v="天津"/>
  </r>
  <r>
    <n v="2018"/>
    <x v="3"/>
    <n v="1580"/>
    <n v="3607851449"/>
    <s v="137xxxx7596"/>
    <d v="2018-08-29T00:00:00"/>
    <d v="1899-12-30T09:20:35"/>
    <x v="25"/>
    <n v="1680"/>
    <n v="100"/>
    <s v="请至预付订单管理查看"/>
    <s v="单张券尾款：1395.00元"/>
    <s v="凤凰怡美整形美容医院"/>
    <s v="fenghuangyimei123"/>
    <n v="90290461"/>
    <s v="天津"/>
  </r>
  <r>
    <n v="2018"/>
    <x v="3"/>
    <n v="88"/>
    <n v="94482307349"/>
    <s v="131xxxx7173"/>
    <d v="2018-08-31T00:00:00"/>
    <d v="1899-12-30T17:00:11"/>
    <x v="28"/>
    <n v="158"/>
    <n v="70"/>
    <s v="请至预付订单管理查看"/>
    <s v="单张券尾款：0.00元"/>
    <s v="凤凰怡美整形美容医院"/>
    <s v="fenghuangyimei123"/>
    <n v="90290461"/>
    <s v="天津"/>
  </r>
  <r>
    <n v="2018"/>
    <x v="3"/>
    <n v="59"/>
    <n v="39938161749"/>
    <s v="137xxxx9090"/>
    <d v="2018-08-31T00:00:00"/>
    <d v="1899-12-30T16:09:42"/>
    <x v="17"/>
    <n v="129"/>
    <n v="70"/>
    <s v="请至预付订单管理查看"/>
    <s v="单张券尾款：0.00元"/>
    <s v="凤凰怡美整形美容医院"/>
    <s v="fenghuangyimei123"/>
    <n v="90290461"/>
    <s v="天津"/>
  </r>
  <r>
    <n v="2018"/>
    <x v="3"/>
    <n v="880"/>
    <n v="30809587834"/>
    <s v="152xxxx2875"/>
    <d v="2018-08-31T00:00:00"/>
    <d v="1899-12-30T13:21:56"/>
    <x v="30"/>
    <n v="1280"/>
    <n v="400"/>
    <s v="请至预付订单管理查看"/>
    <s v="单张券尾款：739.00元"/>
    <s v="凤凰怡美整形美容医院"/>
    <s v="fenghuangyimei123"/>
    <n v="90290461"/>
    <s v="天津"/>
  </r>
  <r>
    <n v="2018"/>
    <x v="3"/>
    <n v="79"/>
    <n v="16813732410"/>
    <s v="187xxxx5262"/>
    <d v="2018-08-31T00:00:00"/>
    <d v="1899-12-30T10:13:30"/>
    <x v="29"/>
    <n v="159"/>
    <n v="80"/>
    <s v="请至预付订单管理查看"/>
    <s v="单张券尾款：0.00元"/>
    <s v="凤凰怡美整形美容医院"/>
    <s v="fenghuangyimei123"/>
    <n v="90290461"/>
    <s v="天津"/>
  </r>
  <r>
    <n v="2018"/>
    <x v="3"/>
    <n v="59"/>
    <n v="44932923543"/>
    <s v="187xxxx5262"/>
    <d v="2018-08-31T00:00:00"/>
    <d v="1899-12-30T10:13:14"/>
    <x v="17"/>
    <n v="129"/>
    <n v="70"/>
    <s v="请至预付订单管理查看"/>
    <s v="单张券尾款：0.00元"/>
    <s v="凤凰怡美整形美容医院"/>
    <s v="fenghuangyimei123"/>
    <n v="90290461"/>
    <s v="天津"/>
  </r>
  <r>
    <n v="2018"/>
    <x v="3"/>
    <n v="19"/>
    <n v="46419135889"/>
    <s v="185xxxx9102"/>
    <d v="2018-08-30T00:00:00"/>
    <d v="1899-12-30T15:36:00"/>
    <x v="33"/>
    <n v="59"/>
    <n v="40"/>
    <s v="请至预付订单管理查看"/>
    <s v="单张券尾款：0.00元"/>
    <s v="凤凰怡美整形美容医院"/>
    <s v="fenghuangyimei123"/>
    <n v="90290461"/>
    <s v="天津"/>
  </r>
  <r>
    <m/>
    <x v="4"/>
    <m/>
    <m/>
    <m/>
    <m/>
    <m/>
    <x v="36"/>
    <m/>
    <m/>
    <m/>
    <m/>
    <m/>
    <m/>
    <m/>
    <m/>
  </r>
  <r>
    <m/>
    <x v="4"/>
    <m/>
    <m/>
    <m/>
    <m/>
    <m/>
    <x v="36"/>
    <m/>
    <m/>
    <m/>
    <m/>
    <m/>
    <m/>
    <m/>
    <m/>
  </r>
  <r>
    <m/>
    <x v="4"/>
    <m/>
    <m/>
    <m/>
    <m/>
    <m/>
    <x v="36"/>
    <m/>
    <m/>
    <m/>
    <m/>
    <m/>
    <m/>
    <m/>
    <m/>
  </r>
  <r>
    <m/>
    <x v="4"/>
    <m/>
    <m/>
    <m/>
    <m/>
    <m/>
    <x v="36"/>
    <m/>
    <m/>
    <m/>
    <m/>
    <m/>
    <m/>
    <m/>
    <m/>
  </r>
</pivotCacheRecords>
</file>

<file path=xl/pivotCache/pivotCacheRecords7.xml><?xml version="1.0" encoding="utf-8"?>
<pivotCacheRecords xmlns="http://schemas.openxmlformats.org/spreadsheetml/2006/main" count="224">
  <r>
    <x v="0"/>
    <x v="0"/>
    <x v="0"/>
    <s v="凤凰怡美整形美容医院"/>
    <s v="门店广告20171201114849"/>
    <n v="100"/>
    <n v="512"/>
    <n v="16"/>
    <n v="6.25"/>
    <n v="46"/>
    <n v="0"/>
    <n v="0"/>
    <n v="0"/>
    <n v="1"/>
    <n v="0"/>
  </r>
  <r>
    <x v="0"/>
    <x v="0"/>
    <x v="1"/>
    <s v="凤凰怡美整形美容医院"/>
    <s v="门店广告20171201114849"/>
    <n v="100"/>
    <n v="378"/>
    <n v="14"/>
    <n v="7.14"/>
    <n v="59"/>
    <n v="0"/>
    <n v="1"/>
    <n v="0"/>
    <n v="0"/>
    <n v="1"/>
  </r>
  <r>
    <x v="0"/>
    <x v="0"/>
    <x v="2"/>
    <s v="凤凰怡美整形美容医院"/>
    <s v="门店广告20171201114849"/>
    <n v="100"/>
    <n v="467"/>
    <n v="15"/>
    <n v="6.67"/>
    <n v="66"/>
    <n v="1"/>
    <n v="2"/>
    <n v="5"/>
    <n v="1"/>
    <n v="3"/>
  </r>
  <r>
    <x v="0"/>
    <x v="0"/>
    <x v="3"/>
    <s v="凤凰怡美整形美容医院"/>
    <s v="门店广告20171201114849"/>
    <n v="100"/>
    <n v="262"/>
    <n v="13"/>
    <n v="7.69"/>
    <n v="38"/>
    <n v="0"/>
    <n v="0"/>
    <n v="0"/>
    <n v="2"/>
    <n v="0"/>
  </r>
  <r>
    <x v="0"/>
    <x v="0"/>
    <x v="4"/>
    <s v="凤凰怡美整形美容医院"/>
    <s v="门店广告20171201114849"/>
    <n v="100"/>
    <n v="390"/>
    <n v="13"/>
    <n v="7.69"/>
    <n v="31"/>
    <n v="0"/>
    <n v="0"/>
    <n v="3"/>
    <n v="2"/>
    <n v="0"/>
  </r>
  <r>
    <x v="0"/>
    <x v="0"/>
    <x v="5"/>
    <s v="凤凰怡美整形美容医院"/>
    <s v="门店广告20171201114849"/>
    <n v="100"/>
    <n v="495"/>
    <n v="13"/>
    <n v="7.69"/>
    <n v="19"/>
    <n v="0"/>
    <n v="0"/>
    <n v="0"/>
    <n v="0"/>
    <n v="0"/>
  </r>
  <r>
    <x v="0"/>
    <x v="0"/>
    <x v="6"/>
    <s v="凤凰怡美整形美容医院"/>
    <s v="门店广告20171201114849"/>
    <n v="100"/>
    <n v="264"/>
    <n v="13"/>
    <n v="7.69"/>
    <n v="28"/>
    <n v="0"/>
    <n v="0"/>
    <n v="0"/>
    <n v="0"/>
    <n v="0"/>
  </r>
  <r>
    <x v="0"/>
    <x v="0"/>
    <x v="7"/>
    <s v="凤凰怡美整形美容医院"/>
    <s v="门店广告20171201114849"/>
    <n v="100"/>
    <n v="504"/>
    <n v="13"/>
    <n v="7.69"/>
    <n v="34"/>
    <n v="0"/>
    <n v="0"/>
    <n v="1"/>
    <n v="3"/>
    <n v="0"/>
  </r>
  <r>
    <x v="0"/>
    <x v="0"/>
    <x v="7"/>
    <s v="凤凰怡美整形美容医院"/>
    <s v="9-13"/>
    <n v="100"/>
    <n v="327"/>
    <n v="11"/>
    <n v="9.09"/>
    <n v="29"/>
    <n v="0"/>
    <n v="0"/>
    <n v="1"/>
    <n v="0"/>
    <n v="0"/>
  </r>
  <r>
    <x v="0"/>
    <x v="0"/>
    <x v="8"/>
    <s v="凤凰怡美整形美容医院"/>
    <s v="9-13"/>
    <n v="300"/>
    <n v="1050"/>
    <n v="29"/>
    <n v="10.34"/>
    <n v="88"/>
    <n v="0"/>
    <n v="0"/>
    <n v="6"/>
    <n v="0"/>
    <n v="0"/>
  </r>
  <r>
    <x v="0"/>
    <x v="0"/>
    <x v="9"/>
    <s v="凤凰怡美整形美容医院"/>
    <s v="9-13"/>
    <n v="300"/>
    <n v="1190"/>
    <n v="28"/>
    <n v="10.71"/>
    <n v="52"/>
    <n v="0"/>
    <n v="0"/>
    <n v="3"/>
    <n v="1"/>
    <n v="0"/>
  </r>
  <r>
    <x v="0"/>
    <x v="0"/>
    <x v="10"/>
    <s v="凤凰怡美整形美容医院"/>
    <s v="9-13"/>
    <n v="300"/>
    <n v="1667"/>
    <n v="30"/>
    <n v="10"/>
    <n v="61"/>
    <n v="0"/>
    <n v="1"/>
    <n v="1"/>
    <n v="0"/>
    <n v="1"/>
  </r>
  <r>
    <x v="0"/>
    <x v="0"/>
    <x v="11"/>
    <s v="凤凰怡美整形美容医院"/>
    <s v="9-13"/>
    <n v="300"/>
    <n v="1411"/>
    <n v="29"/>
    <n v="10.34"/>
    <n v="58"/>
    <n v="0"/>
    <n v="0"/>
    <n v="1"/>
    <n v="9"/>
    <n v="0"/>
  </r>
  <r>
    <x v="0"/>
    <x v="0"/>
    <x v="12"/>
    <s v="凤凰怡美整形美容医院"/>
    <s v="9-13"/>
    <n v="300"/>
    <n v="1700"/>
    <n v="29"/>
    <n v="10.34"/>
    <n v="116"/>
    <n v="0"/>
    <n v="0"/>
    <n v="3"/>
    <n v="1"/>
    <n v="0"/>
  </r>
  <r>
    <x v="0"/>
    <x v="0"/>
    <x v="13"/>
    <s v="凤凰怡美整形美容医院"/>
    <s v="9-13"/>
    <n v="300"/>
    <n v="1861"/>
    <n v="30"/>
    <n v="10"/>
    <n v="116"/>
    <n v="0"/>
    <n v="1"/>
    <n v="2"/>
    <n v="0"/>
    <n v="1"/>
  </r>
  <r>
    <x v="0"/>
    <x v="0"/>
    <x v="14"/>
    <s v="凤凰怡美整形美容医院"/>
    <s v="9-13"/>
    <n v="300"/>
    <n v="1343"/>
    <n v="28"/>
    <n v="10.71"/>
    <n v="85"/>
    <n v="0"/>
    <n v="1"/>
    <n v="0"/>
    <n v="6"/>
    <n v="1"/>
  </r>
  <r>
    <x v="0"/>
    <x v="0"/>
    <x v="15"/>
    <s v="凤凰怡美整形美容医院"/>
    <s v="9-13"/>
    <n v="300"/>
    <n v="1215"/>
    <n v="26"/>
    <n v="11.54"/>
    <n v="105"/>
    <n v="1"/>
    <n v="1"/>
    <n v="7"/>
    <n v="1"/>
    <n v="2"/>
  </r>
  <r>
    <x v="0"/>
    <x v="1"/>
    <x v="16"/>
    <s v="凤凰怡美整形美容医院"/>
    <s v="9-13"/>
    <n v="300"/>
    <n v="1544"/>
    <n v="28"/>
    <n v="10.71"/>
    <n v="104"/>
    <n v="1"/>
    <n v="3"/>
    <n v="3"/>
    <n v="1"/>
    <n v="4"/>
  </r>
  <r>
    <x v="0"/>
    <x v="1"/>
    <x v="17"/>
    <s v="凤凰怡美整形美容医院"/>
    <s v="9-13"/>
    <n v="300"/>
    <n v="1891"/>
    <n v="29"/>
    <n v="10.34"/>
    <n v="87"/>
    <n v="0"/>
    <n v="1"/>
    <n v="3"/>
    <n v="3"/>
    <n v="1"/>
  </r>
  <r>
    <x v="0"/>
    <x v="1"/>
    <x v="18"/>
    <s v="凤凰怡美整形美容医院"/>
    <s v="9-13"/>
    <n v="300"/>
    <n v="1268"/>
    <n v="26"/>
    <n v="11.54"/>
    <n v="97"/>
    <n v="1"/>
    <n v="0"/>
    <n v="4"/>
    <n v="1"/>
    <n v="1"/>
  </r>
  <r>
    <x v="0"/>
    <x v="1"/>
    <x v="19"/>
    <s v="凤凰怡美整形美容医院"/>
    <s v="9-13"/>
    <n v="300"/>
    <n v="1468"/>
    <n v="25"/>
    <n v="12"/>
    <n v="36"/>
    <n v="0"/>
    <n v="0"/>
    <n v="0"/>
    <n v="2"/>
    <n v="0"/>
  </r>
  <r>
    <x v="0"/>
    <x v="1"/>
    <x v="20"/>
    <s v="凤凰怡美整形美容医院"/>
    <s v="9-13"/>
    <n v="300"/>
    <n v="1371"/>
    <n v="27"/>
    <n v="11.11"/>
    <n v="30"/>
    <n v="0"/>
    <n v="0"/>
    <n v="2"/>
    <n v="2"/>
    <n v="0"/>
  </r>
  <r>
    <x v="0"/>
    <x v="1"/>
    <x v="21"/>
    <s v="凤凰怡美整形美容医院"/>
    <s v="9-13"/>
    <n v="300"/>
    <n v="1253"/>
    <n v="24"/>
    <n v="12.5"/>
    <n v="78"/>
    <n v="0"/>
    <n v="0"/>
    <n v="1"/>
    <n v="0"/>
    <n v="0"/>
  </r>
  <r>
    <x v="0"/>
    <x v="1"/>
    <x v="22"/>
    <s v="凤凰怡美整形美容医院"/>
    <s v="9-13"/>
    <n v="300"/>
    <n v="1018"/>
    <n v="24"/>
    <n v="12.5"/>
    <n v="47"/>
    <n v="0"/>
    <n v="0"/>
    <n v="3"/>
    <n v="0"/>
    <n v="0"/>
  </r>
  <r>
    <x v="0"/>
    <x v="1"/>
    <x v="23"/>
    <s v="凤凰怡美整形美容医院"/>
    <s v="9-13"/>
    <n v="300"/>
    <n v="1422"/>
    <n v="26"/>
    <n v="11.54"/>
    <n v="42"/>
    <n v="0"/>
    <n v="0"/>
    <n v="2"/>
    <n v="0"/>
    <n v="0"/>
  </r>
  <r>
    <x v="0"/>
    <x v="1"/>
    <x v="24"/>
    <s v="凤凰怡美整形美容医院"/>
    <s v="9-13"/>
    <n v="300"/>
    <n v="1170"/>
    <n v="26"/>
    <n v="11.54"/>
    <n v="66"/>
    <n v="1"/>
    <n v="1"/>
    <n v="8"/>
    <n v="4"/>
    <n v="2"/>
  </r>
  <r>
    <x v="0"/>
    <x v="1"/>
    <x v="25"/>
    <s v="凤凰怡美整形美容医院"/>
    <s v="9-13"/>
    <n v="300"/>
    <n v="933"/>
    <n v="27"/>
    <n v="11.11"/>
    <n v="46"/>
    <n v="0"/>
    <n v="0"/>
    <n v="2"/>
    <n v="0"/>
    <n v="0"/>
  </r>
  <r>
    <x v="0"/>
    <x v="1"/>
    <x v="26"/>
    <s v="凤凰怡美整形美容医院"/>
    <s v="9-13"/>
    <n v="300"/>
    <n v="1270"/>
    <n v="26"/>
    <n v="11.54"/>
    <n v="56"/>
    <n v="0"/>
    <n v="0"/>
    <n v="1"/>
    <n v="0"/>
    <n v="0"/>
  </r>
  <r>
    <x v="0"/>
    <x v="1"/>
    <x v="27"/>
    <s v="凤凰怡美整形美容医院"/>
    <s v="9-13"/>
    <n v="300"/>
    <n v="1324"/>
    <n v="26"/>
    <n v="11.54"/>
    <n v="89"/>
    <n v="0"/>
    <n v="2"/>
    <n v="7"/>
    <n v="1"/>
    <n v="2"/>
  </r>
  <r>
    <x v="0"/>
    <x v="1"/>
    <x v="28"/>
    <s v="凤凰怡美整形美容医院"/>
    <s v="9-13"/>
    <n v="300"/>
    <n v="922"/>
    <n v="25"/>
    <n v="12"/>
    <n v="49"/>
    <n v="0"/>
    <n v="0"/>
    <n v="3"/>
    <n v="2"/>
    <n v="0"/>
  </r>
  <r>
    <x v="0"/>
    <x v="1"/>
    <x v="29"/>
    <s v="凤凰怡美整形美容医院"/>
    <s v="9-13"/>
    <n v="300"/>
    <n v="1019"/>
    <n v="24"/>
    <n v="12.5"/>
    <n v="34"/>
    <n v="0"/>
    <n v="1"/>
    <n v="2"/>
    <n v="1"/>
    <n v="1"/>
  </r>
  <r>
    <x v="0"/>
    <x v="1"/>
    <x v="30"/>
    <s v="凤凰怡美整形美容医院"/>
    <s v="12-18"/>
    <n v="300"/>
    <n v="1095"/>
    <n v="18"/>
    <n v="16.67"/>
    <n v="40"/>
    <n v="0"/>
    <n v="0"/>
    <n v="3"/>
    <n v="0"/>
    <n v="0"/>
  </r>
  <r>
    <x v="0"/>
    <x v="1"/>
    <x v="30"/>
    <s v="凤凰怡美整形美容医院"/>
    <s v="17-24"/>
    <n v="200"/>
    <n v="630"/>
    <n v="16"/>
    <n v="12.5"/>
    <n v="42"/>
    <n v="0"/>
    <n v="0"/>
    <n v="3"/>
    <n v="1"/>
    <n v="0"/>
  </r>
  <r>
    <x v="0"/>
    <x v="1"/>
    <x v="30"/>
    <s v="凤凰怡美整形美容医院"/>
    <s v="9-13"/>
    <n v="289.09"/>
    <n v="1073"/>
    <n v="18"/>
    <n v="16.06"/>
    <n v="28"/>
    <n v="0"/>
    <n v="1"/>
    <n v="2"/>
    <n v="2"/>
    <n v="1"/>
  </r>
  <r>
    <x v="0"/>
    <x v="1"/>
    <x v="31"/>
    <s v="凤凰怡美整形美容医院"/>
    <s v="12-18"/>
    <n v="300"/>
    <n v="1468"/>
    <n v="21"/>
    <n v="14.29"/>
    <n v="52"/>
    <n v="0"/>
    <n v="1"/>
    <n v="2"/>
    <n v="1"/>
    <n v="1"/>
  </r>
  <r>
    <x v="0"/>
    <x v="1"/>
    <x v="31"/>
    <s v="凤凰怡美整形美容医院"/>
    <s v="17-24"/>
    <n v="200"/>
    <n v="517"/>
    <n v="16"/>
    <n v="12.5"/>
    <n v="70"/>
    <n v="0"/>
    <n v="0"/>
    <n v="2"/>
    <n v="1"/>
    <n v="0"/>
  </r>
  <r>
    <x v="0"/>
    <x v="1"/>
    <x v="31"/>
    <s v="凤凰怡美整形美容医院"/>
    <s v="9-13"/>
    <n v="300"/>
    <n v="1210"/>
    <n v="16"/>
    <n v="18.75"/>
    <n v="79"/>
    <n v="0"/>
    <n v="1"/>
    <n v="2"/>
    <n v="0"/>
    <n v="1"/>
  </r>
  <r>
    <x v="0"/>
    <x v="1"/>
    <x v="32"/>
    <s v="凤凰怡美整形美容医院"/>
    <s v="12-18"/>
    <n v="300"/>
    <n v="1188"/>
    <n v="18"/>
    <n v="16.67"/>
    <n v="26"/>
    <n v="0"/>
    <n v="0"/>
    <n v="3"/>
    <n v="2"/>
    <n v="0"/>
  </r>
  <r>
    <x v="0"/>
    <x v="1"/>
    <x v="32"/>
    <s v="凤凰怡美整形美容医院"/>
    <s v="17-24"/>
    <n v="200"/>
    <n v="913"/>
    <n v="18"/>
    <n v="11.11"/>
    <n v="69"/>
    <n v="0"/>
    <n v="1"/>
    <n v="0"/>
    <n v="2"/>
    <n v="1"/>
  </r>
  <r>
    <x v="0"/>
    <x v="1"/>
    <x v="32"/>
    <s v="凤凰怡美整形美容医院"/>
    <s v="9-13"/>
    <n v="300"/>
    <n v="1398"/>
    <n v="20"/>
    <n v="15"/>
    <n v="42"/>
    <n v="1"/>
    <n v="0"/>
    <n v="3"/>
    <n v="4"/>
    <n v="1"/>
  </r>
  <r>
    <x v="0"/>
    <x v="1"/>
    <x v="33"/>
    <s v="凤凰怡美整形美容医院"/>
    <s v="12-18"/>
    <n v="300"/>
    <n v="1330"/>
    <n v="18"/>
    <n v="16.67"/>
    <n v="36"/>
    <n v="0"/>
    <n v="0"/>
    <n v="2"/>
    <n v="3"/>
    <n v="0"/>
  </r>
  <r>
    <x v="0"/>
    <x v="1"/>
    <x v="33"/>
    <s v="凤凰怡美整形美容医院"/>
    <s v="17-24"/>
    <n v="200"/>
    <n v="1237"/>
    <n v="17"/>
    <n v="11.76"/>
    <n v="47"/>
    <n v="1"/>
    <n v="0"/>
    <n v="0"/>
    <n v="0"/>
    <n v="1"/>
  </r>
  <r>
    <x v="0"/>
    <x v="1"/>
    <x v="33"/>
    <s v="凤凰怡美整形美容医院"/>
    <s v="9-13"/>
    <n v="300"/>
    <n v="1735"/>
    <n v="18"/>
    <n v="16.67"/>
    <n v="45"/>
    <n v="0"/>
    <n v="0"/>
    <n v="2"/>
    <n v="1"/>
    <n v="0"/>
  </r>
  <r>
    <x v="0"/>
    <x v="1"/>
    <x v="34"/>
    <s v="凤凰怡美整形美容医院"/>
    <s v="12-18"/>
    <n v="200"/>
    <n v="1252"/>
    <n v="13"/>
    <n v="15.38"/>
    <n v="42"/>
    <n v="0"/>
    <n v="1"/>
    <n v="2"/>
    <n v="1"/>
    <n v="1"/>
  </r>
  <r>
    <x v="0"/>
    <x v="1"/>
    <x v="34"/>
    <s v="凤凰怡美整形美容医院"/>
    <s v="17-24"/>
    <n v="100"/>
    <n v="399"/>
    <n v="9"/>
    <n v="11.11"/>
    <n v="24"/>
    <n v="0"/>
    <n v="1"/>
    <n v="0"/>
    <n v="1"/>
    <n v="1"/>
  </r>
  <r>
    <x v="0"/>
    <x v="1"/>
    <x v="34"/>
    <s v="凤凰怡美整形美容医院"/>
    <s v="9-13"/>
    <n v="200"/>
    <n v="915"/>
    <n v="13"/>
    <n v="15.38"/>
    <n v="25"/>
    <n v="0"/>
    <n v="0"/>
    <n v="1"/>
    <n v="1"/>
    <n v="0"/>
  </r>
  <r>
    <x v="0"/>
    <x v="1"/>
    <x v="35"/>
    <s v="凤凰怡美整形美容医院"/>
    <s v="12-18"/>
    <n v="200"/>
    <n v="388"/>
    <n v="12"/>
    <n v="16.67"/>
    <n v="27"/>
    <n v="0"/>
    <n v="0"/>
    <n v="1"/>
    <n v="0"/>
    <n v="0"/>
  </r>
  <r>
    <x v="0"/>
    <x v="1"/>
    <x v="35"/>
    <s v="凤凰怡美整形美容医院"/>
    <s v="17-24"/>
    <n v="100"/>
    <n v="99"/>
    <n v="8"/>
    <n v="12.5"/>
    <n v="16"/>
    <n v="1"/>
    <n v="0"/>
    <n v="3"/>
    <n v="0"/>
    <n v="1"/>
  </r>
  <r>
    <x v="0"/>
    <x v="1"/>
    <x v="35"/>
    <s v="凤凰怡美整形美容医院"/>
    <s v="9-13"/>
    <n v="184.79"/>
    <n v="825"/>
    <n v="12"/>
    <n v="15.4"/>
    <n v="20"/>
    <n v="0"/>
    <n v="0"/>
    <n v="1"/>
    <n v="0"/>
    <n v="0"/>
  </r>
  <r>
    <x v="0"/>
    <x v="1"/>
    <x v="36"/>
    <s v="凤凰怡美整形美容医院"/>
    <s v="12-18"/>
    <n v="200"/>
    <n v="892"/>
    <n v="14"/>
    <n v="14.29"/>
    <n v="46"/>
    <n v="0"/>
    <n v="0"/>
    <n v="1"/>
    <n v="0"/>
    <n v="0"/>
  </r>
  <r>
    <x v="0"/>
    <x v="1"/>
    <x v="36"/>
    <s v="凤凰怡美整形美容医院"/>
    <s v="17-24"/>
    <n v="100"/>
    <n v="512"/>
    <n v="10"/>
    <n v="10"/>
    <n v="30"/>
    <n v="0"/>
    <n v="0"/>
    <n v="1"/>
    <n v="0"/>
    <n v="0"/>
  </r>
  <r>
    <x v="0"/>
    <x v="1"/>
    <x v="36"/>
    <s v="凤凰怡美整形美容医院"/>
    <s v="9-13"/>
    <n v="200"/>
    <n v="272"/>
    <n v="12"/>
    <n v="16.67"/>
    <n v="47"/>
    <n v="0"/>
    <n v="1"/>
    <n v="2"/>
    <n v="0"/>
    <n v="1"/>
  </r>
  <r>
    <x v="0"/>
    <x v="1"/>
    <x v="37"/>
    <s v="凤凰怡美整形美容医院"/>
    <s v="12-18"/>
    <n v="200"/>
    <n v="1130"/>
    <n v="11"/>
    <n v="18.18"/>
    <n v="22"/>
    <n v="0"/>
    <n v="0"/>
    <n v="1"/>
    <n v="1"/>
    <n v="0"/>
  </r>
  <r>
    <x v="0"/>
    <x v="1"/>
    <x v="37"/>
    <s v="凤凰怡美整形美容医院"/>
    <s v="17-24"/>
    <n v="100"/>
    <n v="451"/>
    <n v="8"/>
    <n v="12.5"/>
    <n v="22"/>
    <n v="0"/>
    <n v="0"/>
    <n v="0"/>
    <n v="1"/>
    <n v="0"/>
  </r>
  <r>
    <x v="0"/>
    <x v="1"/>
    <x v="37"/>
    <s v="凤凰怡美整形美容医院"/>
    <s v="9-13"/>
    <n v="179.3"/>
    <n v="767"/>
    <n v="10"/>
    <n v="17.93"/>
    <n v="35"/>
    <n v="0"/>
    <n v="0"/>
    <n v="4"/>
    <n v="0"/>
    <n v="0"/>
  </r>
  <r>
    <x v="0"/>
    <x v="1"/>
    <x v="38"/>
    <s v="凤凰怡美整形美容医院"/>
    <s v="12-18"/>
    <n v="300"/>
    <n v="942"/>
    <n v="19"/>
    <n v="15.79"/>
    <n v="90"/>
    <n v="0"/>
    <n v="0"/>
    <n v="4"/>
    <n v="0"/>
    <n v="0"/>
  </r>
  <r>
    <x v="0"/>
    <x v="1"/>
    <x v="38"/>
    <s v="凤凰怡美整形美容医院"/>
    <s v="17-24"/>
    <n v="200"/>
    <n v="759"/>
    <n v="17"/>
    <n v="11.76"/>
    <n v="52"/>
    <n v="0"/>
    <n v="0"/>
    <n v="2"/>
    <n v="0"/>
    <n v="0"/>
  </r>
  <r>
    <x v="0"/>
    <x v="1"/>
    <x v="38"/>
    <s v="凤凰怡美整形美容医院"/>
    <s v="9-13"/>
    <n v="300"/>
    <n v="1012"/>
    <n v="20"/>
    <n v="15"/>
    <n v="53"/>
    <n v="0"/>
    <n v="0"/>
    <n v="0"/>
    <n v="3"/>
    <n v="0"/>
  </r>
  <r>
    <x v="0"/>
    <x v="1"/>
    <x v="39"/>
    <s v="凤凰怡美整形美容医院"/>
    <s v="12-18"/>
    <n v="300"/>
    <n v="1448"/>
    <n v="18"/>
    <n v="16.67"/>
    <n v="43"/>
    <n v="0"/>
    <n v="0"/>
    <n v="0"/>
    <n v="0"/>
    <n v="0"/>
  </r>
  <r>
    <x v="0"/>
    <x v="1"/>
    <x v="39"/>
    <s v="凤凰怡美整形美容医院"/>
    <s v="17-24"/>
    <n v="200"/>
    <n v="563"/>
    <n v="17"/>
    <n v="11.76"/>
    <n v="41"/>
    <n v="0"/>
    <n v="0"/>
    <n v="5"/>
    <n v="2"/>
    <n v="0"/>
  </r>
  <r>
    <x v="0"/>
    <x v="1"/>
    <x v="39"/>
    <s v="凤凰怡美整形美容医院"/>
    <s v="9-13"/>
    <n v="300"/>
    <n v="712"/>
    <n v="19"/>
    <n v="15.79"/>
    <n v="90"/>
    <n v="0"/>
    <n v="0"/>
    <n v="5"/>
    <n v="2"/>
    <n v="0"/>
  </r>
  <r>
    <x v="0"/>
    <x v="1"/>
    <x v="40"/>
    <s v="凤凰怡美整形美容医院"/>
    <s v="12-18"/>
    <n v="200"/>
    <n v="931"/>
    <n v="15"/>
    <n v="13.33"/>
    <n v="38"/>
    <n v="0"/>
    <n v="0"/>
    <n v="0"/>
    <n v="0"/>
    <n v="0"/>
  </r>
  <r>
    <x v="0"/>
    <x v="1"/>
    <x v="40"/>
    <s v="凤凰怡美整形美容医院"/>
    <s v="17-24"/>
    <n v="100"/>
    <n v="480"/>
    <n v="10"/>
    <n v="10"/>
    <n v="32"/>
    <n v="0"/>
    <n v="0"/>
    <n v="1"/>
    <n v="0"/>
    <n v="0"/>
  </r>
  <r>
    <x v="0"/>
    <x v="1"/>
    <x v="40"/>
    <s v="凤凰怡美整形美容医院"/>
    <s v="9-13"/>
    <n v="200"/>
    <n v="977"/>
    <n v="14"/>
    <n v="14.29"/>
    <n v="73"/>
    <n v="0"/>
    <n v="0"/>
    <n v="1"/>
    <n v="0"/>
    <n v="0"/>
  </r>
  <r>
    <x v="0"/>
    <x v="1"/>
    <x v="41"/>
    <s v="凤凰怡美整形美容医院"/>
    <s v="12-18"/>
    <n v="200"/>
    <n v="506"/>
    <n v="12"/>
    <n v="16.67"/>
    <n v="42"/>
    <n v="0"/>
    <n v="0"/>
    <n v="0"/>
    <n v="3"/>
    <n v="1"/>
  </r>
  <r>
    <x v="0"/>
    <x v="1"/>
    <x v="41"/>
    <s v="凤凰怡美整形美容医院"/>
    <s v="17-24"/>
    <n v="100"/>
    <n v="317"/>
    <n v="8"/>
    <n v="12.5"/>
    <n v="12"/>
    <n v="0"/>
    <n v="0"/>
    <n v="0"/>
    <n v="0"/>
    <n v="0"/>
  </r>
  <r>
    <x v="0"/>
    <x v="1"/>
    <x v="41"/>
    <s v="凤凰怡美整形美容医院"/>
    <s v="9-13"/>
    <n v="200"/>
    <n v="863"/>
    <n v="13"/>
    <n v="15.38"/>
    <n v="47"/>
    <n v="0"/>
    <n v="0"/>
    <n v="1"/>
    <n v="0"/>
    <n v="0"/>
  </r>
  <r>
    <x v="0"/>
    <x v="1"/>
    <x v="42"/>
    <s v="凤凰怡美整形美容医院"/>
    <s v="12-18"/>
    <n v="200"/>
    <n v="1033"/>
    <n v="14"/>
    <n v="14.29"/>
    <n v="41"/>
    <n v="0"/>
    <n v="0"/>
    <n v="1"/>
    <n v="0"/>
    <n v="0"/>
  </r>
  <r>
    <x v="0"/>
    <x v="1"/>
    <x v="42"/>
    <s v="凤凰怡美整形美容医院"/>
    <s v="17-24"/>
    <n v="100"/>
    <n v="550"/>
    <n v="9"/>
    <n v="11.11"/>
    <n v="12"/>
    <n v="0"/>
    <n v="0"/>
    <n v="1"/>
    <n v="0"/>
    <n v="0"/>
  </r>
  <r>
    <x v="0"/>
    <x v="1"/>
    <x v="42"/>
    <s v="凤凰怡美整形美容医院"/>
    <s v="9-13"/>
    <n v="180"/>
    <n v="676"/>
    <n v="11"/>
    <n v="16.36"/>
    <n v="76"/>
    <n v="0"/>
    <n v="0"/>
    <n v="5"/>
    <n v="2"/>
    <n v="0"/>
  </r>
  <r>
    <x v="0"/>
    <x v="1"/>
    <x v="43"/>
    <s v="凤凰怡美整形美容医院"/>
    <s v="12-18"/>
    <n v="200"/>
    <n v="408"/>
    <n v="14"/>
    <n v="14.29"/>
    <n v="55"/>
    <n v="0"/>
    <n v="0"/>
    <n v="1"/>
    <n v="0"/>
    <n v="0"/>
  </r>
  <r>
    <x v="0"/>
    <x v="1"/>
    <x v="43"/>
    <s v="凤凰怡美整形美容医院"/>
    <s v="17-24"/>
    <n v="100"/>
    <n v="138"/>
    <n v="8"/>
    <n v="12.5"/>
    <n v="12"/>
    <n v="0"/>
    <n v="0"/>
    <n v="2"/>
    <n v="0"/>
    <n v="0"/>
  </r>
  <r>
    <x v="0"/>
    <x v="1"/>
    <x v="43"/>
    <s v="凤凰怡美整形美容医院"/>
    <s v="9-13"/>
    <n v="200"/>
    <n v="472"/>
    <n v="12"/>
    <n v="16.67"/>
    <n v="29"/>
    <n v="0"/>
    <n v="0"/>
    <n v="4"/>
    <n v="0"/>
    <n v="0"/>
  </r>
  <r>
    <x v="0"/>
    <x v="1"/>
    <x v="44"/>
    <s v="凤凰怡美整形美容医院"/>
    <s v="12-18"/>
    <n v="200"/>
    <n v="814"/>
    <n v="13"/>
    <n v="15.38"/>
    <n v="31"/>
    <n v="0"/>
    <n v="0"/>
    <n v="0"/>
    <n v="0"/>
    <n v="0"/>
  </r>
  <r>
    <x v="0"/>
    <x v="1"/>
    <x v="44"/>
    <s v="凤凰怡美整形美容医院"/>
    <s v="17-24"/>
    <n v="100"/>
    <n v="517"/>
    <n v="8"/>
    <n v="12.5"/>
    <n v="38"/>
    <n v="0"/>
    <n v="0"/>
    <n v="2"/>
    <n v="0"/>
    <n v="0"/>
  </r>
  <r>
    <x v="0"/>
    <x v="1"/>
    <x v="44"/>
    <s v="凤凰怡美整形美容医院"/>
    <s v="9-13"/>
    <n v="200"/>
    <n v="1289"/>
    <n v="12"/>
    <n v="16.67"/>
    <n v="43"/>
    <n v="0"/>
    <n v="0"/>
    <n v="1"/>
    <n v="0"/>
    <n v="1"/>
  </r>
  <r>
    <x v="0"/>
    <x v="1"/>
    <x v="45"/>
    <s v="凤凰怡美整形美容医院"/>
    <s v="12-18"/>
    <n v="300"/>
    <n v="814"/>
    <n v="18"/>
    <n v="16.67"/>
    <n v="38"/>
    <n v="0"/>
    <n v="0"/>
    <n v="0"/>
    <n v="1"/>
    <n v="0"/>
  </r>
  <r>
    <x v="0"/>
    <x v="1"/>
    <x v="45"/>
    <s v="凤凰怡美整形美容医院"/>
    <s v="17-24"/>
    <n v="200"/>
    <n v="1169"/>
    <n v="18"/>
    <n v="11.11"/>
    <n v="61"/>
    <n v="0"/>
    <n v="0"/>
    <n v="1"/>
    <n v="2"/>
    <n v="0"/>
  </r>
  <r>
    <x v="0"/>
    <x v="1"/>
    <x v="45"/>
    <s v="凤凰怡美整形美容医院"/>
    <s v="9-13"/>
    <n v="300"/>
    <n v="1634"/>
    <n v="19"/>
    <n v="15.79"/>
    <n v="86"/>
    <n v="0"/>
    <n v="0"/>
    <n v="6"/>
    <n v="0"/>
    <n v="1"/>
  </r>
  <r>
    <x v="0"/>
    <x v="2"/>
    <x v="46"/>
    <s v="凤凰怡美整形美容医院"/>
    <s v="12-18"/>
    <n v="300"/>
    <n v="1273"/>
    <n v="18"/>
    <n v="16.67"/>
    <n v="46"/>
    <n v="0"/>
    <n v="0"/>
    <n v="2"/>
    <n v="0"/>
    <n v="0"/>
  </r>
  <r>
    <x v="0"/>
    <x v="2"/>
    <x v="46"/>
    <s v="凤凰怡美整形美容医院"/>
    <s v="17-24"/>
    <n v="200"/>
    <n v="645"/>
    <n v="17"/>
    <n v="11.76"/>
    <n v="87"/>
    <n v="0"/>
    <n v="0"/>
    <n v="2"/>
    <n v="0"/>
    <n v="0"/>
  </r>
  <r>
    <x v="0"/>
    <x v="2"/>
    <x v="46"/>
    <s v="凤凰怡美整形美容医院"/>
    <s v="9-13"/>
    <n v="300"/>
    <n v="1348"/>
    <n v="19"/>
    <n v="15.79"/>
    <n v="60"/>
    <n v="0"/>
    <n v="0"/>
    <n v="1"/>
    <n v="0"/>
    <n v="0"/>
  </r>
  <r>
    <x v="0"/>
    <x v="2"/>
    <x v="47"/>
    <s v="凤凰怡美整形美容医院"/>
    <s v="12-18"/>
    <n v="200"/>
    <n v="793"/>
    <n v="13"/>
    <n v="15.38"/>
    <n v="61"/>
    <n v="0"/>
    <n v="0"/>
    <n v="2"/>
    <n v="1"/>
    <n v="0"/>
  </r>
  <r>
    <x v="0"/>
    <x v="2"/>
    <x v="47"/>
    <s v="凤凰怡美整形美容医院"/>
    <s v="17-24"/>
    <n v="100"/>
    <n v="201"/>
    <n v="8"/>
    <n v="12.5"/>
    <n v="25"/>
    <n v="0"/>
    <n v="0"/>
    <n v="1"/>
    <n v="0"/>
    <n v="0"/>
  </r>
  <r>
    <x v="0"/>
    <x v="2"/>
    <x v="47"/>
    <s v="凤凰怡美整形美容医院"/>
    <s v="9-13"/>
    <n v="200"/>
    <n v="923"/>
    <n v="12"/>
    <n v="16.67"/>
    <n v="32"/>
    <n v="0"/>
    <n v="0"/>
    <n v="4"/>
    <n v="0"/>
    <n v="0"/>
  </r>
  <r>
    <x v="0"/>
    <x v="2"/>
    <x v="48"/>
    <s v="凤凰怡美整形美容医院"/>
    <s v="12-18"/>
    <n v="200"/>
    <n v="987"/>
    <n v="16"/>
    <n v="12.5"/>
    <n v="21"/>
    <n v="0"/>
    <n v="0"/>
    <n v="2"/>
    <n v="0"/>
    <n v="0"/>
  </r>
  <r>
    <x v="0"/>
    <x v="2"/>
    <x v="48"/>
    <s v="凤凰怡美整形美容医院"/>
    <s v="17-24"/>
    <n v="100"/>
    <n v="411"/>
    <n v="11"/>
    <n v="9.09"/>
    <n v="35"/>
    <n v="0"/>
    <n v="0"/>
    <n v="3"/>
    <n v="0"/>
    <n v="0"/>
  </r>
  <r>
    <x v="0"/>
    <x v="2"/>
    <x v="48"/>
    <s v="凤凰怡美整形美容医院"/>
    <s v="9-13"/>
    <n v="200"/>
    <n v="1344"/>
    <n v="14"/>
    <n v="14.29"/>
    <n v="31"/>
    <n v="0"/>
    <n v="0"/>
    <n v="3"/>
    <n v="0"/>
    <n v="0"/>
  </r>
  <r>
    <x v="0"/>
    <x v="2"/>
    <x v="49"/>
    <s v="凤凰怡美整形美容医院"/>
    <s v="12-18"/>
    <n v="200"/>
    <n v="1482"/>
    <n v="14"/>
    <n v="14.29"/>
    <n v="33"/>
    <n v="0"/>
    <n v="0"/>
    <n v="1"/>
    <n v="1"/>
    <n v="0"/>
  </r>
  <r>
    <x v="0"/>
    <x v="2"/>
    <x v="49"/>
    <s v="凤凰怡美整形美容医院"/>
    <s v="17-24"/>
    <n v="100"/>
    <n v="484"/>
    <n v="10"/>
    <n v="10"/>
    <n v="18"/>
    <n v="0"/>
    <n v="0"/>
    <n v="2"/>
    <n v="2"/>
    <n v="0"/>
  </r>
  <r>
    <x v="0"/>
    <x v="2"/>
    <x v="49"/>
    <s v="凤凰怡美整形美容医院"/>
    <s v="9-13"/>
    <n v="200"/>
    <n v="2316"/>
    <n v="14"/>
    <n v="14.29"/>
    <n v="34"/>
    <n v="0"/>
    <n v="0"/>
    <n v="2"/>
    <n v="0"/>
    <n v="0"/>
  </r>
  <r>
    <x v="0"/>
    <x v="2"/>
    <x v="50"/>
    <s v="凤凰怡美整形美容医院"/>
    <s v="9-13"/>
    <n v="166.82"/>
    <n v="1397"/>
    <n v="12"/>
    <n v="13.9"/>
    <n v="62"/>
    <n v="0"/>
    <n v="0"/>
    <n v="1"/>
    <n v="0"/>
    <n v="0"/>
  </r>
  <r>
    <x v="0"/>
    <x v="2"/>
    <x v="51"/>
    <s v="凤凰怡美整形美容医院"/>
    <s v="12-18"/>
    <n v="200"/>
    <n v="733"/>
    <n v="13"/>
    <n v="15.38"/>
    <n v="20"/>
    <n v="0"/>
    <n v="0"/>
    <n v="0"/>
    <n v="2"/>
    <n v="0"/>
  </r>
  <r>
    <x v="0"/>
    <x v="2"/>
    <x v="51"/>
    <s v="凤凰怡美整形美容医院"/>
    <s v="17-24"/>
    <n v="100"/>
    <n v="499"/>
    <n v="9"/>
    <n v="11.11"/>
    <n v="31"/>
    <n v="0"/>
    <n v="0"/>
    <n v="0"/>
    <n v="1"/>
    <n v="0"/>
  </r>
  <r>
    <x v="0"/>
    <x v="2"/>
    <x v="51"/>
    <s v="凤凰怡美整形美容医院"/>
    <s v="9-13"/>
    <n v="200"/>
    <n v="1647"/>
    <n v="13"/>
    <n v="15.38"/>
    <n v="35"/>
    <n v="0"/>
    <n v="0"/>
    <n v="2"/>
    <n v="1"/>
    <n v="0"/>
  </r>
  <r>
    <x v="0"/>
    <x v="2"/>
    <x v="52"/>
    <s v="凤凰怡美整形美容医院"/>
    <s v="12-18"/>
    <n v="200"/>
    <n v="926"/>
    <n v="12"/>
    <n v="16.67"/>
    <n v="35"/>
    <n v="0"/>
    <n v="0"/>
    <n v="1"/>
    <n v="0"/>
    <n v="0"/>
  </r>
  <r>
    <x v="0"/>
    <x v="2"/>
    <x v="52"/>
    <s v="凤凰怡美整形美容医院"/>
    <s v="17-24"/>
    <n v="100"/>
    <n v="887"/>
    <n v="9"/>
    <n v="11.11"/>
    <n v="32"/>
    <n v="0"/>
    <n v="0"/>
    <n v="1"/>
    <n v="0"/>
    <n v="0"/>
  </r>
  <r>
    <x v="0"/>
    <x v="2"/>
    <x v="52"/>
    <s v="凤凰怡美整形美容医院"/>
    <s v="9-13"/>
    <n v="200"/>
    <n v="443"/>
    <n v="12"/>
    <n v="16.67"/>
    <n v="37"/>
    <n v="0"/>
    <n v="0"/>
    <n v="0"/>
    <n v="0"/>
    <n v="0"/>
  </r>
  <r>
    <x v="0"/>
    <x v="2"/>
    <x v="53"/>
    <s v="凤凰怡美整形美容医院"/>
    <s v="12-18"/>
    <n v="200"/>
    <n v="809"/>
    <n v="13"/>
    <n v="15.38"/>
    <n v="42"/>
    <n v="0"/>
    <n v="0"/>
    <n v="2"/>
    <n v="0"/>
    <n v="0"/>
  </r>
  <r>
    <x v="0"/>
    <x v="2"/>
    <x v="53"/>
    <s v="凤凰怡美整形美容医院"/>
    <s v="17-24"/>
    <n v="100"/>
    <n v="556"/>
    <n v="9"/>
    <n v="11.11"/>
    <n v="18"/>
    <n v="0"/>
    <n v="0"/>
    <n v="2"/>
    <n v="0"/>
    <n v="0"/>
  </r>
  <r>
    <x v="0"/>
    <x v="2"/>
    <x v="53"/>
    <s v="凤凰怡美整形美容医院"/>
    <s v="9-13"/>
    <n v="200"/>
    <n v="1114"/>
    <n v="13"/>
    <n v="15.38"/>
    <n v="41"/>
    <n v="0"/>
    <n v="0"/>
    <n v="1"/>
    <n v="0"/>
    <n v="0"/>
  </r>
  <r>
    <x v="0"/>
    <x v="2"/>
    <x v="54"/>
    <s v="凤凰怡美整形美容医院"/>
    <s v="12-18"/>
    <n v="200"/>
    <n v="1363"/>
    <n v="12"/>
    <n v="16.67"/>
    <n v="54"/>
    <n v="0"/>
    <n v="0"/>
    <n v="1"/>
    <n v="0"/>
    <n v="0"/>
  </r>
  <r>
    <x v="0"/>
    <x v="2"/>
    <x v="54"/>
    <s v="凤凰怡美整形美容医院"/>
    <s v="17-24"/>
    <n v="100"/>
    <n v="390"/>
    <n v="9"/>
    <n v="11.11"/>
    <n v="15"/>
    <n v="0"/>
    <n v="0"/>
    <n v="1"/>
    <n v="0"/>
    <n v="0"/>
  </r>
  <r>
    <x v="0"/>
    <x v="2"/>
    <x v="54"/>
    <s v="凤凰怡美整形美容医院"/>
    <s v="9-13"/>
    <n v="200"/>
    <n v="815"/>
    <n v="12"/>
    <n v="16.67"/>
    <n v="25"/>
    <n v="0"/>
    <n v="0"/>
    <n v="1"/>
    <n v="0"/>
    <n v="0"/>
  </r>
  <r>
    <x v="0"/>
    <x v="2"/>
    <x v="55"/>
    <s v="凤凰怡美整形美容医院"/>
    <s v="12-18"/>
    <n v="300"/>
    <n v="1691"/>
    <n v="19"/>
    <n v="15.79"/>
    <n v="69"/>
    <n v="0"/>
    <n v="0"/>
    <n v="0"/>
    <n v="0"/>
    <n v="0"/>
  </r>
  <r>
    <x v="0"/>
    <x v="2"/>
    <x v="55"/>
    <s v="凤凰怡美整形美容医院"/>
    <s v="17-24"/>
    <n v="200"/>
    <n v="836"/>
    <n v="17"/>
    <n v="11.76"/>
    <n v="36"/>
    <n v="0"/>
    <n v="0"/>
    <n v="3"/>
    <n v="0"/>
    <n v="0"/>
  </r>
  <r>
    <x v="0"/>
    <x v="2"/>
    <x v="55"/>
    <s v="凤凰怡美整形美容医院"/>
    <s v="9-13"/>
    <n v="300"/>
    <n v="1355"/>
    <n v="19"/>
    <n v="15.79"/>
    <n v="81"/>
    <n v="0"/>
    <n v="0"/>
    <n v="4"/>
    <n v="0"/>
    <n v="0"/>
  </r>
  <r>
    <x v="0"/>
    <x v="2"/>
    <x v="56"/>
    <s v="凤凰怡美整形美容医院"/>
    <s v="12-18"/>
    <n v="300"/>
    <n v="1605"/>
    <n v="19"/>
    <n v="15.79"/>
    <n v="91"/>
    <n v="0"/>
    <n v="0"/>
    <n v="0"/>
    <n v="3"/>
    <n v="1"/>
  </r>
  <r>
    <x v="0"/>
    <x v="2"/>
    <x v="56"/>
    <s v="凤凰怡美整形美容医院"/>
    <s v="17-24"/>
    <n v="200"/>
    <n v="591"/>
    <n v="16"/>
    <n v="12.5"/>
    <n v="36"/>
    <n v="0"/>
    <n v="0"/>
    <n v="3"/>
    <n v="0"/>
    <n v="0"/>
  </r>
  <r>
    <x v="0"/>
    <x v="2"/>
    <x v="56"/>
    <s v="凤凰怡美整形美容医院"/>
    <s v="9-13"/>
    <n v="300"/>
    <n v="856"/>
    <n v="18"/>
    <n v="16.67"/>
    <n v="94"/>
    <n v="0"/>
    <n v="0"/>
    <n v="8"/>
    <n v="2"/>
    <n v="0"/>
  </r>
  <r>
    <x v="0"/>
    <x v="2"/>
    <x v="57"/>
    <s v="凤凰怡美整形美容医院"/>
    <s v="12-18"/>
    <n v="200"/>
    <n v="678"/>
    <n v="12"/>
    <n v="16.67"/>
    <n v="22"/>
    <n v="0"/>
    <n v="0"/>
    <n v="2"/>
    <n v="0"/>
    <n v="0"/>
  </r>
  <r>
    <x v="0"/>
    <x v="2"/>
    <x v="57"/>
    <s v="凤凰怡美整形美容医院"/>
    <s v="17-24"/>
    <n v="100"/>
    <n v="313"/>
    <n v="8"/>
    <n v="12.5"/>
    <n v="32"/>
    <n v="0"/>
    <n v="0"/>
    <n v="2"/>
    <n v="0"/>
    <n v="0"/>
  </r>
  <r>
    <x v="0"/>
    <x v="2"/>
    <x v="57"/>
    <s v="凤凰怡美整形美容医院"/>
    <s v="9-13"/>
    <n v="200"/>
    <n v="1443"/>
    <n v="14"/>
    <n v="14.29"/>
    <n v="36"/>
    <n v="0"/>
    <n v="0"/>
    <n v="2"/>
    <n v="0"/>
    <n v="0"/>
  </r>
  <r>
    <x v="0"/>
    <x v="2"/>
    <x v="58"/>
    <s v="凤凰怡美整形美容医院"/>
    <s v="12-18"/>
    <n v="200"/>
    <n v="404"/>
    <n v="11"/>
    <n v="18.18"/>
    <n v="31"/>
    <n v="0"/>
    <n v="0"/>
    <n v="2"/>
    <n v="0"/>
    <n v="0"/>
  </r>
  <r>
    <x v="0"/>
    <x v="2"/>
    <x v="58"/>
    <s v="凤凰怡美整形美容医院"/>
    <s v="17-24"/>
    <n v="100"/>
    <n v="539"/>
    <n v="9"/>
    <n v="11.11"/>
    <n v="17"/>
    <n v="0"/>
    <n v="0"/>
    <n v="0"/>
    <n v="2"/>
    <n v="0"/>
  </r>
  <r>
    <x v="0"/>
    <x v="2"/>
    <x v="58"/>
    <s v="凤凰怡美整形美容医院"/>
    <s v="9-13"/>
    <n v="175.83"/>
    <n v="861"/>
    <n v="11"/>
    <n v="15.98"/>
    <n v="34"/>
    <n v="0"/>
    <n v="0"/>
    <n v="1"/>
    <n v="0"/>
    <n v="0"/>
  </r>
  <r>
    <x v="0"/>
    <x v="2"/>
    <x v="59"/>
    <s v="凤凰怡美整形美容医院"/>
    <s v="12-18"/>
    <n v="200"/>
    <n v="446"/>
    <n v="11"/>
    <n v="18.18"/>
    <n v="26"/>
    <n v="0"/>
    <n v="0"/>
    <n v="1"/>
    <n v="0"/>
    <n v="0"/>
  </r>
  <r>
    <x v="0"/>
    <x v="2"/>
    <x v="59"/>
    <s v="凤凰怡美整形美容医院"/>
    <s v="17-24"/>
    <n v="100"/>
    <n v="610"/>
    <n v="9"/>
    <n v="11.11"/>
    <n v="15"/>
    <n v="0"/>
    <n v="0"/>
    <n v="0"/>
    <n v="1"/>
    <n v="0"/>
  </r>
  <r>
    <x v="0"/>
    <x v="2"/>
    <x v="59"/>
    <s v="凤凰怡美整形美容医院"/>
    <s v="9-13"/>
    <n v="200"/>
    <n v="1013"/>
    <n v="14"/>
    <n v="14.29"/>
    <n v="58"/>
    <n v="0"/>
    <n v="0"/>
    <n v="2"/>
    <n v="0"/>
    <n v="0"/>
  </r>
  <r>
    <x v="0"/>
    <x v="2"/>
    <x v="60"/>
    <s v="凤凰怡美整形美容医院"/>
    <s v="12-18"/>
    <n v="200"/>
    <n v="716"/>
    <n v="13"/>
    <n v="15.38"/>
    <n v="21"/>
    <n v="0"/>
    <n v="0"/>
    <n v="0"/>
    <n v="1"/>
    <n v="0"/>
  </r>
  <r>
    <x v="0"/>
    <x v="2"/>
    <x v="60"/>
    <s v="凤凰怡美整形美容医院"/>
    <s v="17-24"/>
    <n v="100"/>
    <n v="394"/>
    <n v="7"/>
    <n v="14.29"/>
    <n v="15"/>
    <n v="0"/>
    <n v="0"/>
    <n v="1"/>
    <n v="0"/>
    <n v="0"/>
  </r>
  <r>
    <x v="0"/>
    <x v="2"/>
    <x v="60"/>
    <s v="凤凰怡美整形美容医院"/>
    <s v="9-13"/>
    <n v="200"/>
    <n v="957"/>
    <n v="14"/>
    <n v="14.29"/>
    <n v="34"/>
    <n v="0"/>
    <n v="0"/>
    <n v="0"/>
    <n v="0"/>
    <n v="0"/>
  </r>
  <r>
    <x v="0"/>
    <x v="2"/>
    <x v="61"/>
    <s v="凤凰怡美整形美容医院"/>
    <s v="12-18"/>
    <n v="200"/>
    <n v="421"/>
    <n v="12"/>
    <n v="16.67"/>
    <n v="36"/>
    <n v="0"/>
    <n v="0"/>
    <n v="0"/>
    <n v="0"/>
    <n v="0"/>
  </r>
  <r>
    <x v="0"/>
    <x v="2"/>
    <x v="61"/>
    <s v="凤凰怡美整形美容医院"/>
    <s v="17-24"/>
    <n v="100"/>
    <n v="650"/>
    <n v="8"/>
    <n v="12.5"/>
    <n v="11"/>
    <n v="0"/>
    <n v="0"/>
    <n v="0"/>
    <n v="0"/>
    <n v="0"/>
  </r>
  <r>
    <x v="0"/>
    <x v="2"/>
    <x v="61"/>
    <s v="凤凰怡美整形美容医院"/>
    <s v="9-13"/>
    <n v="200"/>
    <n v="905"/>
    <n v="13"/>
    <n v="15.38"/>
    <n v="19"/>
    <n v="0"/>
    <n v="0"/>
    <n v="0"/>
    <n v="0"/>
    <n v="0"/>
  </r>
  <r>
    <x v="0"/>
    <x v="2"/>
    <x v="62"/>
    <s v="凤凰怡美整形美容医院"/>
    <s v="12-18"/>
    <n v="300"/>
    <n v="1128"/>
    <n v="19"/>
    <n v="15.79"/>
    <n v="40"/>
    <n v="0"/>
    <n v="0"/>
    <n v="1"/>
    <n v="0"/>
    <n v="0"/>
  </r>
  <r>
    <x v="0"/>
    <x v="2"/>
    <x v="62"/>
    <s v="凤凰怡美整形美容医院"/>
    <s v="17-24"/>
    <n v="200"/>
    <n v="774"/>
    <n v="19"/>
    <n v="10.53"/>
    <n v="46"/>
    <n v="0"/>
    <n v="0"/>
    <n v="0"/>
    <n v="7"/>
    <n v="0"/>
  </r>
  <r>
    <x v="0"/>
    <x v="2"/>
    <x v="62"/>
    <s v="凤凰怡美整形美容医院"/>
    <s v="9-13"/>
    <n v="300"/>
    <n v="1512"/>
    <n v="19"/>
    <n v="15.79"/>
    <n v="78"/>
    <n v="0"/>
    <n v="0"/>
    <n v="0"/>
    <n v="0"/>
    <n v="0"/>
  </r>
  <r>
    <x v="0"/>
    <x v="2"/>
    <x v="63"/>
    <s v="凤凰怡美整形美容医院"/>
    <s v="12-18"/>
    <n v="300"/>
    <n v="1665"/>
    <n v="22"/>
    <n v="13.64"/>
    <n v="66"/>
    <n v="0"/>
    <n v="0"/>
    <n v="2"/>
    <n v="5"/>
    <n v="0"/>
  </r>
  <r>
    <x v="0"/>
    <x v="2"/>
    <x v="63"/>
    <s v="凤凰怡美整形美容医院"/>
    <s v="17-24"/>
    <n v="200"/>
    <n v="966"/>
    <n v="18"/>
    <n v="11.11"/>
    <n v="35"/>
    <n v="0"/>
    <n v="0"/>
    <n v="2"/>
    <n v="0"/>
    <n v="0"/>
  </r>
  <r>
    <x v="0"/>
    <x v="2"/>
    <x v="63"/>
    <s v="凤凰怡美整形美容医院"/>
    <s v="9-13"/>
    <n v="300"/>
    <n v="773"/>
    <n v="18"/>
    <n v="16.67"/>
    <n v="52"/>
    <n v="0"/>
    <n v="0"/>
    <n v="1"/>
    <n v="0"/>
    <n v="0"/>
  </r>
  <r>
    <x v="0"/>
    <x v="2"/>
    <x v="64"/>
    <s v="凤凰怡美整形美容医院"/>
    <s v="12-18"/>
    <n v="179.3"/>
    <n v="781"/>
    <n v="12"/>
    <n v="14.94"/>
    <n v="19"/>
    <n v="0"/>
    <n v="0"/>
    <n v="0"/>
    <n v="0"/>
    <n v="0"/>
  </r>
  <r>
    <x v="0"/>
    <x v="2"/>
    <x v="64"/>
    <s v="凤凰怡美整形美容医院"/>
    <s v="17-24"/>
    <n v="100"/>
    <n v="409"/>
    <n v="10"/>
    <n v="10"/>
    <n v="44"/>
    <n v="0"/>
    <n v="0"/>
    <n v="5"/>
    <n v="0"/>
    <n v="0"/>
  </r>
  <r>
    <x v="0"/>
    <x v="2"/>
    <x v="64"/>
    <s v="凤凰怡美整形美容医院"/>
    <s v="9-13"/>
    <n v="200"/>
    <n v="1420"/>
    <n v="13"/>
    <n v="15.38"/>
    <n v="58"/>
    <n v="0"/>
    <n v="0"/>
    <n v="0"/>
    <n v="1"/>
    <n v="0"/>
  </r>
  <r>
    <x v="0"/>
    <x v="2"/>
    <x v="65"/>
    <s v="凤凰怡美整形美容医院"/>
    <s v="12-18"/>
    <n v="177.61"/>
    <n v="775"/>
    <n v="11"/>
    <n v="16.15"/>
    <n v="123"/>
    <n v="0"/>
    <n v="0"/>
    <n v="5"/>
    <n v="0"/>
    <n v="0"/>
  </r>
  <r>
    <x v="0"/>
    <x v="2"/>
    <x v="65"/>
    <s v="凤凰怡美整形美容医院"/>
    <s v="17-24"/>
    <n v="100"/>
    <n v="504"/>
    <n v="10"/>
    <n v="10"/>
    <n v="27"/>
    <n v="0"/>
    <n v="0"/>
    <n v="1"/>
    <n v="0"/>
    <n v="0"/>
  </r>
  <r>
    <x v="0"/>
    <x v="2"/>
    <x v="65"/>
    <s v="凤凰怡美整形美容医院"/>
    <s v="9-13"/>
    <n v="200"/>
    <n v="990"/>
    <n v="13"/>
    <n v="15.38"/>
    <n v="25"/>
    <n v="0"/>
    <n v="0"/>
    <n v="0"/>
    <n v="1"/>
    <n v="0"/>
  </r>
  <r>
    <x v="0"/>
    <x v="3"/>
    <x v="66"/>
    <s v="凤凰怡美整形美容医院"/>
    <s v="12-18"/>
    <n v="200"/>
    <n v="1535"/>
    <n v="15"/>
    <n v="13.33"/>
    <n v="31"/>
    <n v="0"/>
    <n v="0"/>
    <n v="0"/>
    <n v="0"/>
    <n v="0"/>
  </r>
  <r>
    <x v="0"/>
    <x v="3"/>
    <x v="66"/>
    <s v="凤凰怡美整形美容医院"/>
    <s v="17-24"/>
    <n v="100"/>
    <n v="723"/>
    <n v="9"/>
    <n v="11.11"/>
    <n v="28"/>
    <n v="0"/>
    <n v="0"/>
    <n v="0"/>
    <n v="0"/>
    <n v="0"/>
  </r>
  <r>
    <x v="0"/>
    <x v="3"/>
    <x v="66"/>
    <s v="凤凰怡美整形美容医院"/>
    <s v="9-13"/>
    <n v="200"/>
    <n v="1181"/>
    <n v="13"/>
    <n v="15.38"/>
    <n v="26"/>
    <n v="0"/>
    <n v="0"/>
    <n v="0"/>
    <n v="5"/>
    <n v="0"/>
  </r>
  <r>
    <x v="0"/>
    <x v="3"/>
    <x v="67"/>
    <s v="凤凰怡美整形美容医院"/>
    <s v="12-18"/>
    <n v="200"/>
    <n v="781"/>
    <n v="12"/>
    <n v="16.67"/>
    <n v="52"/>
    <n v="0"/>
    <n v="0"/>
    <n v="1"/>
    <n v="3"/>
    <n v="0"/>
  </r>
  <r>
    <x v="0"/>
    <x v="3"/>
    <x v="67"/>
    <s v="凤凰怡美整形美容医院"/>
    <s v="17-24"/>
    <n v="100"/>
    <n v="825"/>
    <n v="8"/>
    <n v="12.5"/>
    <n v="25"/>
    <n v="0"/>
    <n v="0"/>
    <n v="0"/>
    <n v="0"/>
    <n v="0"/>
  </r>
  <r>
    <x v="0"/>
    <x v="3"/>
    <x v="67"/>
    <s v="凤凰怡美整形美容医院"/>
    <s v="9-13"/>
    <n v="200"/>
    <n v="1857"/>
    <n v="13"/>
    <n v="15.38"/>
    <n v="46"/>
    <n v="0"/>
    <n v="0"/>
    <n v="1"/>
    <n v="1"/>
    <n v="1"/>
  </r>
  <r>
    <x v="0"/>
    <x v="3"/>
    <x v="68"/>
    <s v="凤凰怡美整形美容医院"/>
    <s v="12-18"/>
    <n v="191.78"/>
    <n v="1020"/>
    <n v="11"/>
    <n v="17.43"/>
    <n v="34"/>
    <n v="0"/>
    <n v="0"/>
    <n v="5"/>
    <n v="0"/>
    <n v="0"/>
  </r>
  <r>
    <x v="0"/>
    <x v="3"/>
    <x v="68"/>
    <s v="凤凰怡美整形美容医院"/>
    <s v="17-24"/>
    <n v="100"/>
    <n v="731"/>
    <n v="9"/>
    <n v="11.11"/>
    <n v="12"/>
    <n v="0"/>
    <n v="0"/>
    <n v="2"/>
    <n v="0"/>
    <n v="0"/>
  </r>
  <r>
    <x v="0"/>
    <x v="3"/>
    <x v="68"/>
    <s v="凤凰怡美整形美容医院"/>
    <s v="9-13"/>
    <n v="200"/>
    <n v="1978"/>
    <n v="13"/>
    <n v="15.38"/>
    <n v="29"/>
    <n v="0"/>
    <n v="0"/>
    <n v="0"/>
    <n v="1"/>
    <n v="0"/>
  </r>
  <r>
    <x v="0"/>
    <x v="3"/>
    <x v="69"/>
    <s v="凤凰怡美整形美容医院"/>
    <s v="12-18"/>
    <n v="300"/>
    <n v="1490"/>
    <n v="19"/>
    <n v="15.79"/>
    <n v="77"/>
    <n v="0"/>
    <n v="0"/>
    <n v="10"/>
    <n v="0"/>
    <n v="0"/>
  </r>
  <r>
    <x v="0"/>
    <x v="3"/>
    <x v="69"/>
    <s v="凤凰怡美整形美容医院"/>
    <s v="17-24"/>
    <n v="200"/>
    <n v="992"/>
    <n v="21"/>
    <n v="9.52"/>
    <n v="106"/>
    <n v="0"/>
    <n v="0"/>
    <n v="5"/>
    <n v="1"/>
    <n v="0"/>
  </r>
  <r>
    <x v="0"/>
    <x v="3"/>
    <x v="69"/>
    <s v="凤凰怡美整形美容医院"/>
    <s v="9-13"/>
    <n v="300"/>
    <n v="2000"/>
    <n v="17"/>
    <n v="17.65"/>
    <n v="51"/>
    <n v="0"/>
    <n v="0"/>
    <n v="6"/>
    <n v="0"/>
    <n v="0"/>
  </r>
  <r>
    <x v="0"/>
    <x v="3"/>
    <x v="70"/>
    <s v="凤凰怡美整形美容医院"/>
    <s v="12-18"/>
    <n v="300"/>
    <n v="1834"/>
    <n v="18"/>
    <n v="16.67"/>
    <n v="66"/>
    <n v="0"/>
    <n v="0"/>
    <n v="1"/>
    <n v="1"/>
    <n v="0"/>
  </r>
  <r>
    <x v="0"/>
    <x v="3"/>
    <x v="70"/>
    <s v="凤凰怡美整形美容医院"/>
    <s v="17-24"/>
    <n v="200"/>
    <n v="724"/>
    <n v="18"/>
    <n v="11.11"/>
    <n v="33"/>
    <n v="0"/>
    <n v="0"/>
    <n v="2"/>
    <n v="0"/>
    <n v="0"/>
  </r>
  <r>
    <x v="0"/>
    <x v="3"/>
    <x v="70"/>
    <s v="凤凰怡美整形美容医院"/>
    <s v="9-13"/>
    <n v="300"/>
    <n v="1232"/>
    <n v="20"/>
    <n v="15"/>
    <n v="52"/>
    <n v="0"/>
    <n v="0"/>
    <n v="2"/>
    <n v="0"/>
    <n v="0"/>
  </r>
  <r>
    <x v="0"/>
    <x v="3"/>
    <x v="71"/>
    <s v="凤凰怡美整形美容医院"/>
    <s v="12-18"/>
    <n v="200"/>
    <n v="1386"/>
    <n v="13"/>
    <n v="15.38"/>
    <n v="109"/>
    <n v="0"/>
    <n v="0"/>
    <n v="3"/>
    <n v="0"/>
    <n v="0"/>
  </r>
  <r>
    <x v="0"/>
    <x v="3"/>
    <x v="71"/>
    <s v="凤凰怡美整形美容医院"/>
    <s v="17-24"/>
    <n v="100"/>
    <n v="707"/>
    <n v="9"/>
    <n v="11.11"/>
    <n v="17"/>
    <n v="0"/>
    <n v="0"/>
    <n v="1"/>
    <n v="0"/>
    <n v="0"/>
  </r>
  <r>
    <x v="0"/>
    <x v="3"/>
    <x v="71"/>
    <s v="凤凰怡美整形美容医院"/>
    <s v="9-13"/>
    <n v="200"/>
    <n v="1585"/>
    <n v="13"/>
    <n v="15.38"/>
    <n v="59"/>
    <n v="0"/>
    <n v="0"/>
    <n v="1"/>
    <n v="3"/>
    <n v="0"/>
  </r>
  <r>
    <x v="0"/>
    <x v="3"/>
    <x v="72"/>
    <s v="凤凰怡美整形美容医院"/>
    <s v="12-18"/>
    <n v="200"/>
    <n v="1245"/>
    <n v="15"/>
    <n v="13.33"/>
    <n v="37"/>
    <n v="0"/>
    <n v="0"/>
    <n v="0"/>
    <n v="0"/>
    <n v="0"/>
  </r>
  <r>
    <x v="0"/>
    <x v="3"/>
    <x v="72"/>
    <s v="凤凰怡美整形美容医院"/>
    <s v="17-24"/>
    <n v="100"/>
    <n v="271"/>
    <n v="9"/>
    <n v="11.11"/>
    <n v="18"/>
    <n v="0"/>
    <n v="0"/>
    <n v="1"/>
    <n v="0"/>
    <n v="0"/>
  </r>
  <r>
    <x v="0"/>
    <x v="3"/>
    <x v="72"/>
    <s v="凤凰怡美整形美容医院"/>
    <s v="9-13"/>
    <n v="200"/>
    <n v="976"/>
    <n v="13"/>
    <n v="15.38"/>
    <n v="20"/>
    <n v="0"/>
    <n v="0"/>
    <n v="4"/>
    <n v="0"/>
    <n v="0"/>
  </r>
  <r>
    <x v="0"/>
    <x v="3"/>
    <x v="73"/>
    <s v="凤凰怡美整形美容医院"/>
    <s v="12-18"/>
    <n v="200"/>
    <n v="1139"/>
    <n v="14"/>
    <n v="14.29"/>
    <n v="30"/>
    <n v="0"/>
    <n v="0"/>
    <n v="0"/>
    <n v="0"/>
    <n v="0"/>
  </r>
  <r>
    <x v="0"/>
    <x v="3"/>
    <x v="73"/>
    <s v="凤凰怡美整形美容医院"/>
    <s v="17-24"/>
    <n v="100"/>
    <n v="1324"/>
    <n v="11"/>
    <n v="9.09"/>
    <n v="18"/>
    <n v="0"/>
    <n v="0"/>
    <n v="1"/>
    <n v="1"/>
    <n v="0"/>
  </r>
  <r>
    <x v="0"/>
    <x v="3"/>
    <x v="73"/>
    <s v="凤凰怡美整形美容医院"/>
    <s v="9-13"/>
    <n v="200"/>
    <n v="1686"/>
    <n v="16"/>
    <n v="12.5"/>
    <n v="29"/>
    <n v="0"/>
    <n v="0"/>
    <n v="2"/>
    <n v="1"/>
    <n v="0"/>
  </r>
  <r>
    <x v="0"/>
    <x v="3"/>
    <x v="74"/>
    <s v="凤凰怡美整形美容医院"/>
    <s v="12-18"/>
    <n v="200"/>
    <n v="549"/>
    <n v="11"/>
    <n v="18.18"/>
    <n v="32"/>
    <n v="0"/>
    <n v="0"/>
    <n v="1"/>
    <n v="0"/>
    <n v="0"/>
  </r>
  <r>
    <x v="0"/>
    <x v="3"/>
    <x v="74"/>
    <s v="凤凰怡美整形美容医院"/>
    <s v="17-24"/>
    <n v="100"/>
    <n v="622"/>
    <n v="8"/>
    <n v="12.5"/>
    <n v="18"/>
    <n v="0"/>
    <n v="0"/>
    <n v="0"/>
    <n v="0"/>
    <n v="0"/>
  </r>
  <r>
    <x v="0"/>
    <x v="3"/>
    <x v="74"/>
    <s v="凤凰怡美整形美容医院"/>
    <s v="9-13"/>
    <n v="200"/>
    <n v="1507"/>
    <n v="13"/>
    <n v="15.38"/>
    <n v="75"/>
    <n v="0"/>
    <n v="0"/>
    <n v="1"/>
    <n v="0"/>
    <n v="0"/>
  </r>
  <r>
    <x v="0"/>
    <x v="3"/>
    <x v="75"/>
    <s v="凤凰怡美整形美容医院"/>
    <s v="12-18"/>
    <n v="200"/>
    <n v="1229"/>
    <n v="14"/>
    <n v="14.29"/>
    <n v="24"/>
    <n v="0"/>
    <n v="0"/>
    <n v="1"/>
    <n v="0"/>
    <n v="0"/>
  </r>
  <r>
    <x v="0"/>
    <x v="3"/>
    <x v="75"/>
    <s v="凤凰怡美整形美容医院"/>
    <s v="17-24"/>
    <n v="100"/>
    <n v="1002"/>
    <n v="10"/>
    <n v="10"/>
    <n v="22"/>
    <n v="0"/>
    <n v="0"/>
    <n v="1"/>
    <n v="0"/>
    <n v="0"/>
  </r>
  <r>
    <x v="0"/>
    <x v="3"/>
    <x v="75"/>
    <s v="凤凰怡美整形美容医院"/>
    <s v="9-13"/>
    <n v="200"/>
    <n v="967"/>
    <n v="11"/>
    <n v="18.18"/>
    <n v="79"/>
    <n v="0"/>
    <n v="0"/>
    <n v="4"/>
    <n v="0"/>
    <n v="0"/>
  </r>
  <r>
    <x v="0"/>
    <x v="3"/>
    <x v="76"/>
    <s v="凤凰怡美整形美容医院"/>
    <s v="12-18"/>
    <n v="300"/>
    <n v="1422"/>
    <n v="20"/>
    <n v="15"/>
    <n v="27"/>
    <n v="0"/>
    <n v="0"/>
    <n v="0"/>
    <n v="0"/>
    <n v="0"/>
  </r>
  <r>
    <x v="0"/>
    <x v="3"/>
    <x v="76"/>
    <s v="凤凰怡美整形美容医院"/>
    <s v="17-24"/>
    <n v="200"/>
    <n v="897"/>
    <n v="18"/>
    <n v="11.11"/>
    <n v="74"/>
    <n v="0"/>
    <n v="0"/>
    <n v="0"/>
    <n v="2"/>
    <n v="0"/>
  </r>
  <r>
    <x v="0"/>
    <x v="3"/>
    <x v="76"/>
    <s v="凤凰怡美整形美容医院"/>
    <s v="9-13"/>
    <n v="300"/>
    <n v="1223"/>
    <n v="19"/>
    <n v="15.79"/>
    <n v="37"/>
    <n v="0"/>
    <n v="0"/>
    <n v="4"/>
    <n v="0"/>
    <n v="0"/>
  </r>
  <r>
    <x v="0"/>
    <x v="3"/>
    <x v="77"/>
    <s v="凤凰怡美整形美容医院"/>
    <s v="12-18"/>
    <n v="300"/>
    <n v="1537"/>
    <n v="20"/>
    <n v="15"/>
    <n v="30"/>
    <n v="0"/>
    <n v="0"/>
    <n v="1"/>
    <n v="3"/>
    <n v="0"/>
  </r>
  <r>
    <x v="0"/>
    <x v="3"/>
    <x v="77"/>
    <s v="凤凰怡美整形美容医院"/>
    <s v="17-24"/>
    <n v="200"/>
    <n v="557"/>
    <n v="17"/>
    <n v="11.76"/>
    <n v="56"/>
    <n v="0"/>
    <n v="0"/>
    <n v="1"/>
    <n v="2"/>
    <n v="0"/>
  </r>
  <r>
    <x v="0"/>
    <x v="3"/>
    <x v="77"/>
    <s v="凤凰怡美整形美容医院"/>
    <s v="9-13"/>
    <n v="300"/>
    <n v="1716"/>
    <n v="16"/>
    <n v="18.75"/>
    <n v="29"/>
    <n v="0"/>
    <n v="0"/>
    <n v="0"/>
    <n v="0"/>
    <n v="1"/>
  </r>
  <r>
    <x v="0"/>
    <x v="3"/>
    <x v="78"/>
    <s v="凤凰怡美整形美容医院"/>
    <s v="12-18"/>
    <n v="200"/>
    <n v="1643"/>
    <n v="13"/>
    <n v="15.38"/>
    <n v="31"/>
    <n v="0"/>
    <n v="0"/>
    <n v="0"/>
    <n v="0"/>
    <n v="0"/>
  </r>
  <r>
    <x v="0"/>
    <x v="3"/>
    <x v="78"/>
    <s v="凤凰怡美整形美容医院"/>
    <s v="17-24"/>
    <n v="100"/>
    <n v="645"/>
    <n v="10"/>
    <n v="10"/>
    <n v="24"/>
    <n v="0"/>
    <n v="0"/>
    <n v="0"/>
    <n v="0"/>
    <n v="0"/>
  </r>
  <r>
    <x v="0"/>
    <x v="3"/>
    <x v="78"/>
    <s v="凤凰怡美整形美容医院"/>
    <s v="9-13"/>
    <n v="200"/>
    <n v="1210"/>
    <n v="13"/>
    <n v="15.38"/>
    <n v="114"/>
    <n v="0"/>
    <n v="0"/>
    <n v="4"/>
    <n v="0"/>
    <n v="0"/>
  </r>
  <r>
    <x v="0"/>
    <x v="3"/>
    <x v="79"/>
    <s v="凤凰怡美整形美容医院"/>
    <s v="12-18"/>
    <n v="200"/>
    <n v="1168"/>
    <n v="12"/>
    <n v="16.67"/>
    <n v="34"/>
    <n v="0"/>
    <n v="0"/>
    <n v="1"/>
    <n v="0"/>
    <n v="0"/>
  </r>
  <r>
    <x v="0"/>
    <x v="3"/>
    <x v="79"/>
    <s v="凤凰怡美整形美容医院"/>
    <s v="17-24"/>
    <n v="100"/>
    <n v="899"/>
    <n v="8"/>
    <n v="12.5"/>
    <n v="61"/>
    <n v="0"/>
    <n v="0"/>
    <n v="0"/>
    <n v="0"/>
    <n v="0"/>
  </r>
  <r>
    <x v="0"/>
    <x v="3"/>
    <x v="79"/>
    <s v="凤凰怡美整形美容医院"/>
    <s v="9-13"/>
    <n v="200"/>
    <n v="1152"/>
    <n v="15"/>
    <n v="13.33"/>
    <n v="46"/>
    <n v="0"/>
    <n v="0"/>
    <n v="1"/>
    <n v="1"/>
    <n v="0"/>
  </r>
  <r>
    <x v="0"/>
    <x v="3"/>
    <x v="80"/>
    <s v="凤凰怡美整形美容医院"/>
    <s v="12-18"/>
    <n v="200"/>
    <n v="1012"/>
    <n v="13"/>
    <n v="15.38"/>
    <n v="26"/>
    <n v="0"/>
    <n v="0"/>
    <n v="0"/>
    <n v="0"/>
    <n v="0"/>
  </r>
  <r>
    <x v="0"/>
    <x v="3"/>
    <x v="80"/>
    <s v="凤凰怡美整形美容医院"/>
    <s v="17-24"/>
    <n v="100"/>
    <n v="1324"/>
    <n v="12"/>
    <n v="8.33"/>
    <n v="28"/>
    <n v="0"/>
    <n v="0"/>
    <n v="0"/>
    <n v="1"/>
    <n v="0"/>
  </r>
  <r>
    <x v="0"/>
    <x v="3"/>
    <x v="80"/>
    <s v="凤凰怡美整形美容医院"/>
    <s v="9-13"/>
    <n v="200"/>
    <n v="1420"/>
    <n v="13"/>
    <n v="15.38"/>
    <n v="34"/>
    <n v="0"/>
    <n v="0"/>
    <n v="1"/>
    <n v="0"/>
    <n v="0"/>
  </r>
  <r>
    <x v="0"/>
    <x v="3"/>
    <x v="81"/>
    <s v="凤凰怡美整形美容医院"/>
    <s v="12-18"/>
    <n v="300"/>
    <n v="2753"/>
    <n v="22"/>
    <n v="13.64"/>
    <n v="59"/>
    <n v="0"/>
    <n v="0"/>
    <n v="1"/>
    <n v="1"/>
    <n v="0"/>
  </r>
  <r>
    <x v="0"/>
    <x v="3"/>
    <x v="81"/>
    <s v="凤凰怡美整形美容医院"/>
    <s v="17-24"/>
    <n v="400"/>
    <n v="2186"/>
    <n v="38"/>
    <n v="10.53"/>
    <n v="90"/>
    <n v="0"/>
    <n v="0"/>
    <n v="3"/>
    <n v="0"/>
    <n v="0"/>
  </r>
  <r>
    <x v="0"/>
    <x v="3"/>
    <x v="81"/>
    <s v="凤凰怡美整形美容医院"/>
    <s v="9-13"/>
    <n v="197.7"/>
    <n v="2080"/>
    <n v="16"/>
    <n v="12.36"/>
    <n v="63"/>
    <n v="1"/>
    <n v="0"/>
    <n v="1"/>
    <n v="0"/>
    <n v="2"/>
  </r>
  <r>
    <x v="0"/>
    <x v="3"/>
    <x v="82"/>
    <s v="凤凰怡美整形美容医院"/>
    <s v="12-18"/>
    <n v="269.8"/>
    <n v="3849"/>
    <n v="19"/>
    <n v="14.2"/>
    <n v="82"/>
    <n v="0"/>
    <n v="0"/>
    <n v="1"/>
    <n v="0"/>
    <n v="0"/>
  </r>
  <r>
    <x v="0"/>
    <x v="3"/>
    <x v="82"/>
    <s v="凤凰怡美整形美容医院"/>
    <s v="17-24"/>
    <n v="221.74"/>
    <n v="1640"/>
    <n v="20"/>
    <n v="11.09"/>
    <n v="71"/>
    <n v="0"/>
    <n v="0"/>
    <n v="4"/>
    <n v="0"/>
    <n v="0"/>
  </r>
  <r>
    <x v="0"/>
    <x v="3"/>
    <x v="82"/>
    <s v="凤凰怡美整形美容医院"/>
    <s v="9-13"/>
    <n v="150"/>
    <n v="1230"/>
    <n v="11"/>
    <n v="13.64"/>
    <n v="74"/>
    <n v="0"/>
    <n v="0"/>
    <n v="0"/>
    <n v="0"/>
    <n v="0"/>
  </r>
  <r>
    <x v="0"/>
    <x v="3"/>
    <x v="83"/>
    <s v="凤凰怡美整形美容医院"/>
    <s v="12-18"/>
    <n v="252.19"/>
    <n v="1851"/>
    <n v="16"/>
    <n v="15.76"/>
    <n v="43"/>
    <n v="0"/>
    <n v="0"/>
    <n v="0"/>
    <n v="1"/>
    <n v="0"/>
  </r>
  <r>
    <x v="0"/>
    <x v="3"/>
    <x v="83"/>
    <s v="凤凰怡美整形美容医院"/>
    <s v="17-24"/>
    <n v="300"/>
    <n v="1489"/>
    <n v="30"/>
    <n v="10"/>
    <n v="130"/>
    <n v="0"/>
    <n v="0"/>
    <n v="3"/>
    <n v="1"/>
    <n v="0"/>
  </r>
  <r>
    <x v="0"/>
    <x v="3"/>
    <x v="83"/>
    <s v="凤凰怡美整形美容医院"/>
    <s v="9-13"/>
    <n v="191.53"/>
    <n v="1375"/>
    <n v="15"/>
    <n v="12.77"/>
    <n v="49"/>
    <n v="0"/>
    <n v="0"/>
    <n v="1"/>
    <n v="0"/>
    <n v="0"/>
  </r>
  <r>
    <x v="0"/>
    <x v="3"/>
    <x v="84"/>
    <s v="凤凰怡美整形美容医院"/>
    <s v="12-18"/>
    <n v="150.56"/>
    <n v="1139"/>
    <n v="11"/>
    <n v="13.69"/>
    <n v="80"/>
    <n v="0"/>
    <n v="0"/>
    <n v="2"/>
    <n v="0"/>
    <n v="0"/>
  </r>
  <r>
    <x v="0"/>
    <x v="3"/>
    <x v="84"/>
    <s v="凤凰怡美整形美容医院"/>
    <s v="17-24"/>
    <n v="300"/>
    <n v="1215"/>
    <n v="26"/>
    <n v="11.54"/>
    <n v="129"/>
    <n v="0"/>
    <n v="0"/>
    <n v="5"/>
    <n v="3"/>
    <n v="0"/>
  </r>
  <r>
    <x v="0"/>
    <x v="3"/>
    <x v="84"/>
    <s v="凤凰怡美整形美容医院"/>
    <s v="9-13"/>
    <n v="128.06"/>
    <n v="875"/>
    <n v="11"/>
    <n v="11.64"/>
    <n v="56"/>
    <n v="0"/>
    <n v="0"/>
    <n v="1"/>
    <n v="0"/>
    <n v="0"/>
  </r>
  <r>
    <x v="0"/>
    <x v="3"/>
    <x v="85"/>
    <s v="凤凰怡美整形美容医院"/>
    <s v="12-18"/>
    <n v="200"/>
    <n v="1212"/>
    <n v="15"/>
    <n v="13.33"/>
    <n v="35"/>
    <n v="0"/>
    <n v="0"/>
    <n v="0"/>
    <n v="1"/>
    <n v="0"/>
  </r>
  <r>
    <x v="0"/>
    <x v="3"/>
    <x v="85"/>
    <s v="凤凰怡美整形美容医院"/>
    <s v="17-24"/>
    <n v="200"/>
    <n v="899"/>
    <n v="18"/>
    <n v="11.11"/>
    <n v="69"/>
    <n v="0"/>
    <n v="0"/>
    <n v="1"/>
    <n v="0"/>
    <n v="0"/>
  </r>
  <r>
    <x v="0"/>
    <x v="3"/>
    <x v="85"/>
    <s v="凤凰怡美整形美容医院"/>
    <s v="9-13"/>
    <n v="100"/>
    <n v="690"/>
    <n v="9"/>
    <n v="11.11"/>
    <n v="24"/>
    <n v="0"/>
    <n v="0"/>
    <n v="0"/>
    <n v="0"/>
    <n v="0"/>
  </r>
  <r>
    <x v="0"/>
    <x v="3"/>
    <x v="86"/>
    <s v="凤凰怡美整形美容医院"/>
    <s v="12-18"/>
    <n v="200"/>
    <n v="1099"/>
    <n v="17"/>
    <n v="11.76"/>
    <n v="127"/>
    <n v="0"/>
    <n v="0"/>
    <n v="3"/>
    <n v="0"/>
    <n v="2"/>
  </r>
  <r>
    <x v="0"/>
    <x v="3"/>
    <x v="86"/>
    <s v="凤凰怡美整形美容医院"/>
    <s v="17-24"/>
    <n v="200"/>
    <n v="1619"/>
    <n v="21"/>
    <n v="9.52"/>
    <n v="49"/>
    <n v="0"/>
    <n v="0"/>
    <n v="0"/>
    <n v="0"/>
    <n v="0"/>
  </r>
  <r>
    <x v="0"/>
    <x v="3"/>
    <x v="86"/>
    <s v="凤凰怡美整形美容医院"/>
    <s v="9-13"/>
    <n v="100"/>
    <n v="976"/>
    <n v="9"/>
    <n v="11.11"/>
    <n v="26"/>
    <n v="0"/>
    <n v="0"/>
    <n v="1"/>
    <n v="0"/>
    <n v="0"/>
  </r>
  <r>
    <x v="0"/>
    <x v="3"/>
    <x v="87"/>
    <s v="凤凰怡美整形美容医院"/>
    <s v="12-18"/>
    <n v="200"/>
    <n v="4011"/>
    <n v="18"/>
    <n v="11.11"/>
    <n v="45"/>
    <n v="0"/>
    <n v="0"/>
    <n v="2"/>
    <n v="0"/>
    <n v="0"/>
  </r>
  <r>
    <x v="0"/>
    <x v="3"/>
    <x v="87"/>
    <s v="凤凰怡美整形美容医院"/>
    <s v="17-24"/>
    <n v="200"/>
    <n v="688"/>
    <n v="16"/>
    <n v="12.5"/>
    <n v="64"/>
    <n v="0"/>
    <n v="0"/>
    <n v="1"/>
    <n v="0"/>
    <n v="1"/>
  </r>
  <r>
    <x v="0"/>
    <x v="3"/>
    <x v="87"/>
    <s v="凤凰怡美整形美容医院"/>
    <s v="9-13"/>
    <n v="100"/>
    <n v="1652"/>
    <n v="7"/>
    <n v="14.29"/>
    <n v="15"/>
    <n v="0"/>
    <n v="0"/>
    <n v="0"/>
    <n v="0"/>
    <n v="0"/>
  </r>
  <r>
    <x v="0"/>
    <x v="3"/>
    <x v="88"/>
    <s v="凤凰怡美整形美容医院"/>
    <s v="12-18"/>
    <n v="200"/>
    <n v="2335"/>
    <n v="16"/>
    <n v="12.5"/>
    <n v="31"/>
    <n v="0"/>
    <n v="0"/>
    <n v="0"/>
    <n v="0"/>
    <n v="0"/>
  </r>
  <r>
    <x v="0"/>
    <x v="3"/>
    <x v="88"/>
    <s v="凤凰怡美整形美容医院"/>
    <s v="17-24"/>
    <n v="200"/>
    <n v="1109"/>
    <n v="17"/>
    <n v="11.76"/>
    <n v="62"/>
    <n v="0"/>
    <n v="0"/>
    <n v="3"/>
    <n v="1"/>
    <n v="0"/>
  </r>
  <r>
    <x v="0"/>
    <x v="3"/>
    <x v="88"/>
    <s v="凤凰怡美整形美容医院"/>
    <s v="9-13"/>
    <n v="100"/>
    <n v="2700"/>
    <n v="9"/>
    <n v="11.11"/>
    <n v="21"/>
    <n v="0"/>
    <n v="0"/>
    <n v="1"/>
    <n v="2"/>
    <n v="0"/>
  </r>
  <r>
    <x v="0"/>
    <x v="3"/>
    <x v="89"/>
    <s v="凤凰怡美整形美容医院"/>
    <s v="9-13"/>
    <n v="31.71"/>
    <n v="230"/>
    <n v="3"/>
    <n v="10.57"/>
    <n v="3"/>
    <n v="0"/>
    <n v="0"/>
    <n v="0"/>
    <n v="0"/>
    <n v="0"/>
  </r>
  <r>
    <x v="0"/>
    <x v="3"/>
    <x v="89"/>
    <s v="凤凰怡美整形美容医院"/>
    <s v="9~24 全天投放"/>
    <n v="600"/>
    <n v="2602"/>
    <n v="46"/>
    <n v="13.04"/>
    <n v="104"/>
    <n v="0"/>
    <n v="0"/>
    <n v="1"/>
    <n v="4"/>
    <n v="1"/>
  </r>
  <r>
    <x v="0"/>
    <x v="3"/>
    <x v="89"/>
    <s v="凤凰怡美整形美容医院"/>
    <s v="9~24 关键词"/>
    <n v="142.44"/>
    <n v="817"/>
    <n v="15"/>
    <n v="9.5"/>
    <n v="29"/>
    <n v="0"/>
    <n v="0"/>
    <n v="1"/>
    <n v="0"/>
    <n v="0"/>
  </r>
  <r>
    <x v="0"/>
    <x v="3"/>
    <x v="90"/>
    <s v="凤凰怡美整形美容医院"/>
    <s v="9~24 全天投放"/>
    <n v="600"/>
    <n v="2148"/>
    <n v="41"/>
    <n v="14.63"/>
    <n v="103"/>
    <n v="0"/>
    <n v="0"/>
    <n v="5"/>
    <n v="0"/>
    <n v="2"/>
  </r>
  <r>
    <x v="0"/>
    <x v="3"/>
    <x v="90"/>
    <s v="凤凰怡美整形美容医院"/>
    <s v="9~24 关键词"/>
    <n v="360"/>
    <n v="2405"/>
    <n v="40"/>
    <n v="9"/>
    <n v="148"/>
    <n v="0"/>
    <n v="0"/>
    <n v="5"/>
    <n v="3"/>
    <n v="0"/>
  </r>
  <r>
    <x v="0"/>
    <x v="3"/>
    <x v="91"/>
    <s v="凤凰怡美整形美容医院"/>
    <s v="9~24 全天投放"/>
    <n v="600"/>
    <n v="2823"/>
    <n v="47"/>
    <n v="12.77"/>
    <n v="117"/>
    <n v="0"/>
    <n v="1"/>
    <n v="7"/>
    <n v="3"/>
    <n v="1"/>
  </r>
  <r>
    <x v="0"/>
    <x v="3"/>
    <x v="91"/>
    <s v="凤凰怡美整形美容医院"/>
    <s v="9~24 关键词"/>
    <n v="274.38"/>
    <n v="1723"/>
    <n v="27"/>
    <n v="10.16"/>
    <n v="95"/>
    <n v="0"/>
    <n v="0"/>
    <n v="3"/>
    <n v="4"/>
    <n v="0"/>
  </r>
  <r>
    <x v="0"/>
    <x v="3"/>
    <x v="92"/>
    <s v="凤凰怡美整形美容医院"/>
    <s v="9~24 全天投放"/>
    <n v="500"/>
    <n v="2288"/>
    <n v="39"/>
    <n v="12.82"/>
    <n v="110"/>
    <n v="0"/>
    <n v="0"/>
    <n v="8"/>
    <n v="2"/>
    <n v="0"/>
  </r>
  <r>
    <x v="0"/>
    <x v="3"/>
    <x v="92"/>
    <s v="凤凰怡美整形美容医院"/>
    <s v="9~24 关键词"/>
    <n v="300"/>
    <n v="1417"/>
    <n v="31"/>
    <n v="9.68"/>
    <n v="94"/>
    <n v="0"/>
    <n v="0"/>
    <n v="3"/>
    <n v="0"/>
    <n v="0"/>
  </r>
  <r>
    <x v="0"/>
    <x v="3"/>
    <x v="93"/>
    <s v="凤凰怡美整形美容医院"/>
    <s v="9~24 全天投放"/>
    <n v="500"/>
    <n v="1570"/>
    <n v="40"/>
    <n v="12.5"/>
    <n v="104"/>
    <n v="0"/>
    <n v="0"/>
    <n v="6"/>
    <n v="2"/>
    <n v="0"/>
  </r>
  <r>
    <x v="0"/>
    <x v="3"/>
    <x v="93"/>
    <s v="凤凰怡美整形美容医院"/>
    <s v="9~24 关键词"/>
    <n v="300"/>
    <n v="1739"/>
    <n v="32"/>
    <n v="9.369999999999999"/>
    <n v="69"/>
    <n v="0"/>
    <n v="0"/>
    <n v="4"/>
    <n v="1"/>
    <n v="0"/>
  </r>
  <r>
    <x v="0"/>
    <x v="3"/>
    <x v="94"/>
    <s v="凤凰怡美整形美容医院"/>
    <s v="9~24 全天投放"/>
    <n v="500"/>
    <n v="1920"/>
    <n v="48"/>
    <n v="10.42"/>
    <n v="99"/>
    <n v="0"/>
    <n v="0"/>
    <n v="6"/>
    <n v="4"/>
    <n v="0"/>
  </r>
  <r>
    <x v="0"/>
    <x v="3"/>
    <x v="94"/>
    <s v="凤凰怡美整形美容医院"/>
    <s v="9~24 关键词"/>
    <n v="300"/>
    <n v="1455"/>
    <n v="32"/>
    <n v="9.369999999999999"/>
    <n v="85"/>
    <n v="1"/>
    <n v="0"/>
    <n v="4"/>
    <n v="0"/>
    <n v="2"/>
  </r>
  <r>
    <x v="0"/>
    <x v="3"/>
    <x v="95"/>
    <s v="凤凰怡美整形美容医院"/>
    <s v="9~24 全天投放"/>
    <n v="500"/>
    <n v="1621"/>
    <n v="45"/>
    <n v="11.11"/>
    <n v="165"/>
    <n v="0"/>
    <n v="0"/>
    <n v="5"/>
    <n v="1"/>
    <n v="0"/>
  </r>
  <r>
    <x v="0"/>
    <x v="3"/>
    <x v="95"/>
    <s v="凤凰怡美整形美容医院"/>
    <s v="9~24 关键词"/>
    <n v="300"/>
    <n v="1559"/>
    <n v="34"/>
    <n v="8.82"/>
    <n v="93"/>
    <n v="0"/>
    <n v="0"/>
    <n v="1"/>
    <n v="1"/>
    <n v="0"/>
  </r>
  <r>
    <x v="0"/>
    <x v="3"/>
    <x v="96"/>
    <s v="凤凰怡美整形美容医院"/>
    <s v="9~24 全天投放"/>
    <n v="668.91"/>
    <n v="2661"/>
    <n v="58"/>
    <n v="11.53"/>
    <n v="124"/>
    <n v="0"/>
    <n v="0"/>
    <n v="3"/>
    <n v="4"/>
    <n v="0"/>
  </r>
  <r>
    <x v="0"/>
    <x v="3"/>
    <x v="96"/>
    <s v="凤凰怡美整形美容医院"/>
    <s v="9~24 关键词"/>
    <n v="237.29"/>
    <n v="1101"/>
    <n v="23"/>
    <n v="10.32"/>
    <n v="72"/>
    <n v="0"/>
    <n v="0"/>
    <n v="3"/>
    <n v="0"/>
    <n v="0"/>
  </r>
  <r>
    <x v="1"/>
    <x v="4"/>
    <x v="97"/>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0"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U16:U17" firstHeaderRow="1" firstDataRow="1" firstDataCol="0" rowPageCount="3" colPageCount="1"/>
  <pivotFields count="12">
    <pivotField axis="axisPage" multipleItemSelectionAllowed="1" showAll="0">
      <items count="4">
        <item h="1" x="0"/>
        <item x="1"/>
        <item h="1" x="2"/>
        <item t="default"/>
      </items>
    </pivotField>
    <pivotField axis="axisPage" multipleItemSelectionAllowed="1" showAll="0">
      <items count="11">
        <item h="1" x="2"/>
        <item h="1" x="0"/>
        <item h="1" x="9"/>
        <item h="1" x="3"/>
        <item h="1" x="4"/>
        <item h="1" x="1"/>
        <item h="1" x="5"/>
        <item h="1" x="6"/>
        <item x="7"/>
        <item h="1" x="8"/>
        <item t="default"/>
      </items>
    </pivotField>
    <pivotField axis="axisPage" showAll="0">
      <items count="57">
        <item x="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x="38"/>
        <item x="39"/>
        <item x="40"/>
        <item x="42"/>
        <item x="41"/>
        <item x="46"/>
        <item x="45"/>
        <item x="44"/>
        <item x="43"/>
        <item x="47"/>
        <item x="48"/>
        <item x="49"/>
        <item x="50"/>
        <item x="51"/>
        <item x="52"/>
        <item x="53"/>
        <item x="54"/>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pageFields count="3">
    <pageField fld="0" hier="-1"/>
    <pageField fld="1" hier="-1"/>
    <pageField fld="2" hier="-1"/>
  </pageFields>
  <dataFields count="1">
    <dataField name="计数项:星级" fld="7" subtotal="count"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数据透视表3"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F6:F7" firstHeaderRow="1" firstDataRow="1" firstDataCol="0" rowPageCount="2" colPageCount="1"/>
  <pivotFields count="9">
    <pivotField axis="axisPage" multipleItemSelectionAllowed="1" showAll="0">
      <items count="5">
        <item h="1" x="0"/>
        <item x="1"/>
        <item h="1" x="2"/>
        <item h="1" m="1" x="3"/>
        <item t="default"/>
      </items>
    </pivotField>
    <pivotField axis="axisPage" multipleItemSelectionAllowed="1" showAll="0">
      <items count="11">
        <item h="1" x="1"/>
        <item h="1" x="2"/>
        <item h="1" x="3"/>
        <item h="1" x="0"/>
        <item h="1" x="9"/>
        <item h="1" x="4"/>
        <item h="1" x="5"/>
        <item h="1" x="6"/>
        <item h="1" x="7"/>
        <item x="8"/>
        <item t="default"/>
      </items>
    </pivotField>
    <pivotField dataField="1" showAll="0"/>
    <pivotField showAll="0"/>
    <pivotField showAll="0"/>
    <pivotField showAll="0"/>
    <pivotField showAll="0"/>
    <pivotField showAll="0"/>
    <pivotField showAll="0"/>
  </pivotFields>
  <rowItems count="1">
    <i/>
  </rowItems>
  <colItems count="1">
    <i/>
  </colItems>
  <pageFields count="2">
    <pageField fld="0" hier="-1"/>
    <pageField fld="1" hier="-1"/>
  </pageFields>
  <dataFields count="1">
    <dataField name="计数项:姓名" fld="2" subtotal="count" baseField="0" baseItem="0"/>
  </dataFields>
  <formats count="3">
    <format dxfId="40">
      <pivotArea type="all" dataOnly="0" outline="0" fieldPosition="0"/>
    </format>
    <format dxfId="39">
      <pivotArea outline="0" collapsedLevelsAreSubtotals="1" fieldPosition="0"/>
    </format>
    <format dxfId="38">
      <pivotArea dataOnly="0" labelOnly="1" outline="0" axis="axisValues" fieldPosition="0"/>
    </format>
  </format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数据透视表2" cacheId="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6:D17" firstHeaderRow="0" firstDataRow="1" firstDataCol="0" rowPageCount="3" colPageCount="1"/>
  <pivotFields count="7">
    <pivotField axis="axisPage" multipleItemSelectionAllowed="1" showAll="0">
      <items count="17">
        <item x="0"/>
        <item h="1" x="1"/>
        <item h="1" m="1" x="13"/>
        <item h="1" m="1" x="5"/>
        <item h="1" m="1" x="11"/>
        <item h="1" m="1" x="3"/>
        <item h="1" m="1" x="9"/>
        <item h="1" m="1" x="15"/>
        <item h="1" m="1" x="7"/>
        <item h="1" m="1" x="12"/>
        <item h="1" m="1" x="4"/>
        <item h="1" m="1" x="10"/>
        <item h="1" m="1" x="2"/>
        <item h="1" m="1" x="8"/>
        <item h="1" m="1" x="14"/>
        <item h="1" m="1" x="6"/>
        <item t="default"/>
      </items>
    </pivotField>
    <pivotField axis="axisPage" multipleItemSelectionAllowed="1" showAll="0">
      <items count="7">
        <item h="1" x="5"/>
        <item h="1" x="0"/>
        <item h="1" x="1"/>
        <item h="1" x="2"/>
        <item x="3"/>
        <item h="1" x="4"/>
        <item t="default"/>
      </items>
    </pivotField>
    <pivotField axis="axisPage" showAll="0">
      <items count="141">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4"/>
        <item x="33"/>
        <item x="32"/>
        <item x="31"/>
        <item x="43"/>
        <item x="42"/>
        <item x="41"/>
        <item x="40"/>
        <item x="39"/>
        <item x="38"/>
        <item x="37"/>
        <item x="36"/>
        <item x="35"/>
        <item x="44"/>
        <item x="45"/>
        <item x="46"/>
        <item x="47"/>
        <item x="48"/>
        <item x="49"/>
        <item x="50"/>
        <item x="51"/>
        <item x="52"/>
        <item x="53"/>
        <item x="54"/>
        <item x="55"/>
        <item x="56"/>
        <item x="57"/>
        <item x="58"/>
        <item x="59"/>
        <item x="60"/>
        <item x="61"/>
        <item x="65"/>
        <item x="64"/>
        <item x="63"/>
        <item x="62"/>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dataField="1" showAll="0"/>
    <pivotField dataField="1" showAll="0"/>
    <pivotField dataField="1" showAll="0"/>
    <pivotField dataField="1" showAll="0"/>
  </pivotFields>
  <rowItems count="1">
    <i/>
  </rowItems>
  <colFields count="1">
    <field x="-2"/>
  </colFields>
  <colItems count="4">
    <i/>
    <i i="1">
      <x v="1"/>
    </i>
    <i i="2">
      <x v="2"/>
    </i>
    <i i="3">
      <x v="3"/>
    </i>
  </colItems>
  <pageFields count="3">
    <pageField fld="0" hier="-1"/>
    <pageField fld="1" hier="-1"/>
    <pageField fld="2" hier="-1"/>
  </pageFields>
  <dataFields count="4">
    <dataField name="浏览量" fld="3" baseField="0" baseItem="1"/>
    <dataField name="访客数" fld="4" baseField="0" baseItem="1"/>
    <dataField name="平均停留时长" fld="5" subtotal="average" baseField="0" baseItem="2"/>
    <dataField name="跳失率" fld="6" subtotal="average" baseField="0" baseItem="3"/>
  </dataFields>
  <formats count="5">
    <format dxfId="45">
      <pivotArea outline="0" collapsedLevelsAreSubtotals="1" fieldPosition="0">
        <references count="1">
          <reference field="4294967294" count="1" selected="0">
            <x v="2"/>
          </reference>
        </references>
      </pivotArea>
    </format>
    <format dxfId="44">
      <pivotArea outline="0" collapsedLevelsAreSubtotals="1" fieldPosition="0">
        <references count="1">
          <reference field="4294967294" count="1" selected="0">
            <x v="3"/>
          </reference>
        </references>
      </pivotArea>
    </format>
    <format dxfId="43">
      <pivotArea type="all" dataOnly="0" outline="0" fieldPosition="0"/>
    </format>
    <format dxfId="42">
      <pivotArea outline="0" collapsedLevelsAreSubtotals="1" fieldPosition="0"/>
    </format>
    <format dxfId="41">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pivotTableDefinition>
</file>

<file path=xl/pivotTables/pivotTable12.xml><?xml version="1.0" encoding="utf-8"?>
<pivotTableDefinition xmlns="http://schemas.openxmlformats.org/spreadsheetml/2006/main" name="数据透视表6"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L6:M11" firstHeaderRow="1" firstDataRow="1" firstDataCol="1" rowPageCount="3" colPageCount="1"/>
  <pivotFields count="12">
    <pivotField axis="axisPage" multipleItemSelectionAllowed="1" showAll="0">
      <items count="4">
        <item h="1" x="0"/>
        <item x="1"/>
        <item h="1" x="2"/>
        <item t="default"/>
      </items>
    </pivotField>
    <pivotField axis="axisPage" multipleItemSelectionAllowed="1" showAll="0">
      <items count="12">
        <item h="1" x="1"/>
        <item h="1" x="2"/>
        <item h="1" x="3"/>
        <item h="1" m="1" x="10"/>
        <item h="1" x="0"/>
        <item h="1" x="9"/>
        <item h="1" x="4"/>
        <item h="1" x="5"/>
        <item h="1" x="6"/>
        <item x="7"/>
        <item h="1" x="8"/>
        <item t="default"/>
      </items>
    </pivotField>
    <pivotField axis="axisPage" showAll="0">
      <items count="268">
        <item m="1" x="260"/>
        <item m="1" x="253"/>
        <item m="1" x="236"/>
        <item m="1" x="227"/>
        <item m="1" x="231"/>
        <item m="1" x="246"/>
        <item x="0"/>
        <item m="1" x="242"/>
        <item x="1"/>
        <item x="2"/>
        <item m="1" x="248"/>
        <item m="1" x="230"/>
        <item x="4"/>
        <item m="1" x="251"/>
        <item m="1" x="234"/>
        <item x="5"/>
        <item x="6"/>
        <item m="1" x="244"/>
        <item m="1" x="258"/>
        <item x="7"/>
        <item x="8"/>
        <item x="9"/>
        <item x="10"/>
        <item m="1" x="263"/>
        <item m="1" x="243"/>
        <item m="1" x="255"/>
        <item m="1" x="240"/>
        <item m="1" x="249"/>
        <item x="11"/>
        <item x="12"/>
        <item m="1" x="261"/>
        <item x="13"/>
        <item m="1" x="254"/>
        <item x="14"/>
        <item x="15"/>
        <item m="1" x="228"/>
        <item m="1" x="245"/>
        <item m="1" x="259"/>
        <item x="16"/>
        <item x="17"/>
        <item x="18"/>
        <item x="19"/>
        <item m="1" x="265"/>
        <item x="20"/>
        <item m="1" x="257"/>
        <item x="21"/>
        <item m="1" x="250"/>
        <item x="22"/>
        <item x="23"/>
        <item m="1" x="262"/>
        <item x="24"/>
        <item x="25"/>
        <item m="1" x="239"/>
        <item x="26"/>
        <item x="27"/>
        <item x="28"/>
        <item x="29"/>
        <item x="30"/>
        <item x="31"/>
        <item m="1" x="237"/>
        <item x="32"/>
        <item x="33"/>
        <item x="34"/>
        <item x="35"/>
        <item x="36"/>
        <item x="37"/>
        <item x="38"/>
        <item x="39"/>
        <item x="40"/>
        <item x="41"/>
        <item x="42"/>
        <item x="43"/>
        <item x="44"/>
        <item x="45"/>
        <item x="46"/>
        <item m="1" x="252"/>
        <item m="1" x="235"/>
        <item m="1" x="247"/>
        <item m="1" x="266"/>
        <item x="47"/>
        <item x="48"/>
        <item x="49"/>
        <item x="50"/>
        <item m="1" x="232"/>
        <item x="51"/>
        <item x="52"/>
        <item x="53"/>
        <item x="54"/>
        <item x="55"/>
        <item x="56"/>
        <item x="57"/>
        <item x="58"/>
        <item x="59"/>
        <item x="60"/>
        <item x="61"/>
        <item x="62"/>
        <item x="63"/>
        <item x="64"/>
        <item x="65"/>
        <item x="66"/>
        <item x="67"/>
        <item x="68"/>
        <item x="69"/>
        <item x="70"/>
        <item x="71"/>
        <item x="72"/>
        <item x="73"/>
        <item x="74"/>
        <item x="75"/>
        <item m="1" x="238"/>
        <item x="76"/>
        <item x="77"/>
        <item x="78"/>
        <item x="79"/>
        <item x="80"/>
        <item x="81"/>
        <item x="82"/>
        <item x="83"/>
        <item m="1" x="264"/>
        <item x="84"/>
        <item m="1" x="256"/>
        <item x="85"/>
        <item x="86"/>
        <item x="87"/>
        <item x="88"/>
        <item x="89"/>
        <item x="90"/>
        <item x="91"/>
        <item x="92"/>
        <item x="93"/>
        <item x="94"/>
        <item m="1" x="241"/>
        <item x="95"/>
        <item m="1" x="233"/>
        <item x="226"/>
        <item x="102"/>
        <item x="105"/>
        <item x="106"/>
        <item x="111"/>
        <item m="1" x="229"/>
        <item x="3"/>
        <item x="96"/>
        <item x="97"/>
        <item x="98"/>
        <item x="99"/>
        <item x="100"/>
        <item x="101"/>
        <item x="103"/>
        <item x="104"/>
        <item x="107"/>
        <item x="108"/>
        <item x="109"/>
        <item x="110"/>
        <item x="112"/>
        <item x="113"/>
        <item x="114"/>
        <item x="115"/>
        <item x="116"/>
        <item x="117"/>
        <item x="118"/>
        <item x="119"/>
        <item x="120"/>
        <item x="121"/>
        <item x="122"/>
        <item x="123"/>
        <item x="124"/>
        <item x="125"/>
        <item x="136"/>
        <item x="135"/>
        <item x="134"/>
        <item x="133"/>
        <item x="132"/>
        <item x="131"/>
        <item x="130"/>
        <item x="129"/>
        <item x="128"/>
        <item x="127"/>
        <item x="126"/>
        <item x="137"/>
        <item x="138"/>
        <item x="143"/>
        <item x="142"/>
        <item x="141"/>
        <item x="140"/>
        <item x="139"/>
        <item x="144"/>
        <item x="145"/>
        <item x="146"/>
        <item x="147"/>
        <item x="148"/>
        <item x="149"/>
        <item x="150"/>
        <item x="151"/>
        <item x="155"/>
        <item x="154"/>
        <item x="153"/>
        <item x="152"/>
        <item x="156"/>
        <item x="157"/>
        <item x="158"/>
        <item x="159"/>
        <item x="160"/>
        <item x="161"/>
        <item x="162"/>
        <item x="163"/>
        <item x="164"/>
        <item x="165"/>
        <item x="166"/>
        <item x="167"/>
        <item x="168"/>
        <item x="169"/>
        <item x="170"/>
        <item x="171"/>
        <item x="172"/>
        <item x="173"/>
        <item x="174"/>
        <item x="179"/>
        <item x="178"/>
        <item x="177"/>
        <item x="176"/>
        <item x="175"/>
        <item x="180"/>
        <item x="181"/>
        <item x="182"/>
        <item x="183"/>
        <item x="186"/>
        <item x="185"/>
        <item x="184"/>
        <item x="187"/>
        <item x="188"/>
        <item x="189"/>
        <item x="190"/>
        <item x="191"/>
        <item x="192"/>
        <item x="193"/>
        <item x="194"/>
        <item x="195"/>
        <item x="200"/>
        <item x="201"/>
        <item x="202"/>
        <item x="197"/>
        <item x="198"/>
        <item x="199"/>
        <item x="196"/>
        <item x="203"/>
        <item x="204"/>
        <item x="205"/>
        <item x="206"/>
        <item x="207"/>
        <item x="208"/>
        <item x="209"/>
        <item x="210"/>
        <item x="211"/>
        <item x="212"/>
        <item x="213"/>
        <item x="214"/>
        <item x="215"/>
        <item x="216"/>
        <item x="217"/>
        <item x="218"/>
        <item x="219"/>
        <item x="220"/>
        <item x="221"/>
        <item x="222"/>
        <item x="223"/>
        <item x="224"/>
        <item x="2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dataField="1" showAll="0">
      <items count="8">
        <item x="1"/>
        <item x="0"/>
        <item x="4"/>
        <item x="2"/>
        <item x="5"/>
        <item x="3"/>
        <item x="6"/>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5">
    <i/>
    <i>
      <x v="1"/>
    </i>
    <i>
      <x v="3"/>
    </i>
    <i>
      <x v="5"/>
    </i>
    <i t="grand"/>
  </rowItems>
  <colItems count="1">
    <i/>
  </colItems>
  <pageFields count="3">
    <pageField fld="0" hier="-1"/>
    <pageField fld="1" hier="-1"/>
    <pageField fld="2" hier="-1"/>
  </pageFields>
  <dataFields count="1">
    <dataField name="计数项:订单来源" fld="4" subtotal="count" baseField="0" baseItem="0"/>
  </dataFields>
  <formats count="6">
    <format dxfId="51">
      <pivotArea type="all" dataOnly="0" outline="0" fieldPosition="0"/>
    </format>
    <format dxfId="50">
      <pivotArea outline="0" collapsedLevelsAreSubtotals="1" fieldPosition="0"/>
    </format>
    <format dxfId="49">
      <pivotArea field="4" type="button" dataOnly="0" labelOnly="1" outline="0" axis="axisRow" fieldPosition="0"/>
    </format>
    <format dxfId="48">
      <pivotArea dataOnly="0" labelOnly="1" fieldPosition="0">
        <references count="1">
          <reference field="4" count="1">
            <x v="5"/>
          </reference>
        </references>
      </pivotArea>
    </format>
    <format dxfId="47">
      <pivotArea dataOnly="0" labelOnly="1" grandRow="1" outline="0" fieldPosition="0"/>
    </format>
    <format dxfId="46">
      <pivotArea dataOnly="0" labelOnly="1" outline="0" axis="axisValues" fieldPosition="0"/>
    </format>
  </formats>
  <pivotTableStyleInfo name="PivotStyleLight16" showRowHeaders="1" showColHeaders="1" showRowStripes="0" showColStripes="0" showLastColumn="1"/>
</pivotTableDefinition>
</file>

<file path=xl/pivotTables/pivotTable13.xml><?xml version="1.0" encoding="utf-8"?>
<pivotTableDefinition xmlns="http://schemas.openxmlformats.org/spreadsheetml/2006/main" name="数据透视表13" cacheId="5" applyNumberFormats="0" applyBorderFormats="0" applyFontFormats="0" applyPatternFormats="0" applyAlignmentFormats="0" applyWidthHeightFormats="1" dataCaption="值" updatedVersion="6" minRefreshableVersion="3" useAutoFormatting="1" colGrandTotals="0" itemPrintTitles="1" createdVersion="6" indent="0" compact="0" compactData="0" multipleFieldFilters="0">
  <location ref="AF1:AJ33" firstHeaderRow="1" firstDataRow="3" firstDataCol="1"/>
  <pivotFields count="16">
    <pivotField compact="0" outline="0" showAll="0" defaultSubtotal="0"/>
    <pivotField axis="axisCol" compact="0" outline="0" showAll="0" defaultSubtotal="0">
      <items count="5">
        <item h="1" x="0"/>
        <item h="1" x="1"/>
        <item x="2"/>
        <item h="1" x="4"/>
        <item x="3"/>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sortType="descending" defaultSubtotal="0">
      <items count="37">
        <item x="15"/>
        <item x="5"/>
        <item x="26"/>
        <item x="17"/>
        <item x="1"/>
        <item x="7"/>
        <item x="18"/>
        <item x="8"/>
        <item x="12"/>
        <item x="21"/>
        <item x="2"/>
        <item x="0"/>
        <item x="23"/>
        <item x="6"/>
        <item x="13"/>
        <item x="20"/>
        <item x="11"/>
        <item x="24"/>
        <item x="22"/>
        <item x="9"/>
        <item x="14"/>
        <item x="4"/>
        <item x="19"/>
        <item x="10"/>
        <item x="16"/>
        <item x="3"/>
        <item x="25"/>
        <item x="36"/>
        <item x="27"/>
        <item x="28"/>
        <item x="29"/>
        <item x="30"/>
        <item x="31"/>
        <item x="32"/>
        <item x="34"/>
        <item x="33"/>
        <item x="35"/>
      </items>
      <autoSortScope>
        <pivotArea dataOnly="0" outline="0" fieldPosition="0">
          <references count="2">
            <reference field="4294967294" count="1" selected="0">
              <x v="0"/>
            </reference>
            <reference field="1" count="1" selected="0">
              <x v="4"/>
            </reference>
          </references>
        </pivotArea>
      </autoSortScope>
    </pivotField>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7"/>
  </rowFields>
  <rowItems count="30">
    <i>
      <x v="3"/>
    </i>
    <i>
      <x v="29"/>
    </i>
    <i>
      <x v="20"/>
    </i>
    <i>
      <x v="30"/>
    </i>
    <i>
      <x v="31"/>
    </i>
    <i>
      <x v="35"/>
    </i>
    <i>
      <x v="26"/>
    </i>
    <i>
      <x v="34"/>
    </i>
    <i>
      <x v="6"/>
    </i>
    <i>
      <x v="15"/>
    </i>
    <i>
      <x v="25"/>
    </i>
    <i>
      <x v="18"/>
    </i>
    <i>
      <x v="4"/>
    </i>
    <i>
      <x v="32"/>
    </i>
    <i>
      <x v="17"/>
    </i>
    <i>
      <x v="33"/>
    </i>
    <i>
      <x v="7"/>
    </i>
    <i>
      <x v="36"/>
    </i>
    <i>
      <x v="1"/>
    </i>
    <i>
      <x v="24"/>
    </i>
    <i>
      <x v="21"/>
    </i>
    <i>
      <x v="28"/>
    </i>
    <i>
      <x v="12"/>
    </i>
    <i>
      <x v="10"/>
    </i>
    <i/>
    <i>
      <x v="19"/>
    </i>
    <i>
      <x v="9"/>
    </i>
    <i>
      <x v="2"/>
    </i>
    <i>
      <x v="22"/>
    </i>
    <i t="grand"/>
  </rowItems>
  <colFields count="2">
    <field x="1"/>
    <field x="-2"/>
  </colFields>
  <colItems count="4">
    <i/>
    <i r="1" i="1">
      <x v="1"/>
    </i>
    <i/>
    <i r="1" i="1">
      <x v="1"/>
    </i>
  </colItems>
  <dataFields count="2">
    <dataField name="计数 / 套餐信息" fld="7" subtotal="count" baseField="0" baseItem="0"/>
    <dataField name="求和 / 成交价" fld="2" baseField="0" baseItem="0"/>
  </dataFields>
  <pivotTableStyleInfo name="PivotStyleLight16" showRowHeaders="1" showColHeaders="1" showRowStripes="0" showColStripes="0" showLastColumn="1"/>
</pivotTableDefinition>
</file>

<file path=xl/pivotTables/pivotTable14.xml><?xml version="1.0" encoding="utf-8"?>
<pivotTableDefinition xmlns="http://schemas.openxmlformats.org/spreadsheetml/2006/main" name="数据透视表14" cacheId="0" applyNumberFormats="0" applyBorderFormats="0" applyFontFormats="0" applyPatternFormats="0" applyAlignmentFormats="0" applyWidthHeightFormats="1" dataCaption="值" updatedVersion="6" minRefreshableVersion="3" useAutoFormatting="1" colGrandTotals="0" itemPrintTitles="1" createdVersion="6" indent="0" compact="0" outline="1" outlineData="1" compactData="0" multipleFieldFilters="0">
  <location ref="A20:C44" firstHeaderRow="1" firstDataRow="2" firstDataCol="1"/>
  <pivotFields count="9">
    <pivotField compact="0" showAll="0" defaultSubtotal="0"/>
    <pivotField axis="axisCol" compact="0" showAll="0" defaultSubtotal="0">
      <items count="10">
        <item h="1" x="1"/>
        <item h="1" x="2"/>
        <item h="1" x="3"/>
        <item h="1" x="4"/>
        <item h="1" x="5"/>
        <item h="1" x="6"/>
        <item x="7"/>
        <item x="8"/>
        <item h="1" x="0"/>
        <item h="1" x="9"/>
      </items>
    </pivotField>
    <pivotField compact="0" showAll="0" defaultSubtotal="0"/>
    <pivotField compact="0" showAll="0" defaultSubtotal="0"/>
    <pivotField compact="0" showAll="0" defaultSubtotal="0"/>
    <pivotField compact="0" showAll="0" defaultSubtotal="0"/>
    <pivotField axis="axisRow" dataField="1" compact="0" showAll="0" sortType="descending" defaultSubtotal="0">
      <items count="25">
        <item x="1"/>
        <item x="7"/>
        <item x="9"/>
        <item x="21"/>
        <item x="16"/>
        <item x="3"/>
        <item x="5"/>
        <item x="6"/>
        <item x="8"/>
        <item x="19"/>
        <item x="14"/>
        <item x="10"/>
        <item x="11"/>
        <item x="13"/>
        <item x="0"/>
        <item x="23"/>
        <item x="22"/>
        <item x="20"/>
        <item x="15"/>
        <item x="17"/>
        <item x="4"/>
        <item x="12"/>
        <item x="2"/>
        <item x="18"/>
        <item x="24"/>
      </items>
      <autoSortScope>
        <pivotArea dataOnly="0" outline="0" fieldPosition="0">
          <references count="2">
            <reference field="4294967294" count="1" selected="0">
              <x v="0"/>
            </reference>
            <reference field="1" count="1" selected="0">
              <x v="7"/>
            </reference>
          </references>
        </pivotArea>
      </autoSortScope>
    </pivotField>
    <pivotField compact="0" showAll="0" defaultSubtotal="0"/>
    <pivotField compact="0" showAll="0" defaultSubtotal="0"/>
  </pivotFields>
  <rowFields count="1">
    <field x="6"/>
  </rowFields>
  <rowItems count="23">
    <i>
      <x v="18"/>
    </i>
    <i>
      <x v="22"/>
    </i>
    <i>
      <x v="6"/>
    </i>
    <i>
      <x v="20"/>
    </i>
    <i>
      <x v="14"/>
    </i>
    <i>
      <x v="19"/>
    </i>
    <i>
      <x v="4"/>
    </i>
    <i>
      <x v="7"/>
    </i>
    <i>
      <x v="2"/>
    </i>
    <i>
      <x v="15"/>
    </i>
    <i>
      <x v="1"/>
    </i>
    <i>
      <x v="8"/>
    </i>
    <i>
      <x v="11"/>
    </i>
    <i>
      <x v="23"/>
    </i>
    <i>
      <x v="9"/>
    </i>
    <i>
      <x v="21"/>
    </i>
    <i>
      <x v="3"/>
    </i>
    <i>
      <x v="12"/>
    </i>
    <i>
      <x v="10"/>
    </i>
    <i>
      <x v="16"/>
    </i>
    <i>
      <x v="5"/>
    </i>
    <i>
      <x v="17"/>
    </i>
    <i t="grand"/>
  </rowItems>
  <colFields count="1">
    <field x="1"/>
  </colFields>
  <colItems count="2">
    <i>
      <x v="6"/>
    </i>
    <i>
      <x v="7"/>
    </i>
  </colItems>
  <dataFields count="1">
    <dataField name="计数项:顾客标签" fld="6"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12" cacheId="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Y17:AC18" firstHeaderRow="0" firstDataRow="1" firstDataCol="0" rowPageCount="3" colPageCount="1"/>
  <pivotFields count="15">
    <pivotField axis="axisPage" multipleItemSelectionAllowed="1" showAll="0">
      <items count="5">
        <item h="1" m="1" x="3"/>
        <item x="0"/>
        <item h="1" x="1"/>
        <item h="1" m="1" x="2"/>
        <item t="default"/>
      </items>
    </pivotField>
    <pivotField axis="axisPage" multipleItemSelectionAllowed="1" showAll="0">
      <items count="12">
        <item h="1" m="1" x="6"/>
        <item h="1" m="1" x="5"/>
        <item h="1" m="1" x="7"/>
        <item h="1" m="1" x="8"/>
        <item h="1" m="1" x="10"/>
        <item h="1" x="4"/>
        <item h="1" m="1" x="9"/>
        <item h="1" x="0"/>
        <item h="1" x="1"/>
        <item x="2"/>
        <item h="1" x="3"/>
        <item t="default"/>
      </items>
    </pivotField>
    <pivotField axis="axisPage"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97"/>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5">
    <i/>
    <i i="1">
      <x v="1"/>
    </i>
    <i i="2">
      <x v="2"/>
    </i>
    <i i="3">
      <x v="3"/>
    </i>
    <i i="4">
      <x v="4"/>
    </i>
  </colItems>
  <pageFields count="3">
    <pageField fld="0" hier="-1"/>
    <pageField fld="1" hier="-1"/>
    <pageField fld="2" hier="-1"/>
  </pageFields>
  <dataFields count="5">
    <dataField name="求和项:花费" fld="5" baseField="0" baseItem="0"/>
    <dataField name="求和项:点击" fld="7" baseField="0" baseItem="0"/>
    <dataField name="平均值项:点击均价" fld="8" subtotal="average" baseField="0" baseItem="1"/>
    <dataField name="求和项:曝光" fld="6" baseField="0" baseItem="0"/>
    <dataField name="求和项:商户浏览量" fld="9" baseField="0" baseItem="0"/>
  </dataFields>
  <formats count="4">
    <format dxfId="6">
      <pivotArea outline="0" collapsedLevelsAreSubtotals="1" fieldPosition="0">
        <references count="1">
          <reference field="4294967294" count="1" selected="0">
            <x v="2"/>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数据透视表7"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O6:P11" firstHeaderRow="1" firstDataRow="1" firstDataCol="1" rowPageCount="3" colPageCount="1"/>
  <pivotFields count="15">
    <pivotField axis="axisPage" multipleItemSelectionAllowed="1" showAll="0">
      <items count="4">
        <item h="1" x="0"/>
        <item x="1"/>
        <item h="1" x="2"/>
        <item t="default"/>
      </items>
    </pivotField>
    <pivotField axis="axisPage" multipleItemSelectionAllowed="1" showAll="0">
      <items count="12">
        <item h="1" x="1"/>
        <item h="1" x="2"/>
        <item h="1" m="1" x="10"/>
        <item h="1" x="0"/>
        <item h="1" x="9"/>
        <item h="1" x="3"/>
        <item h="1" x="4"/>
        <item h="1" x="5"/>
        <item h="1" x="6"/>
        <item h="1" x="7"/>
        <item x="8"/>
        <item t="default"/>
      </items>
    </pivotField>
    <pivotField axis="axisPage" showAll="0">
      <items count="80">
        <item m="1" x="60"/>
        <item m="1" x="68"/>
        <item m="1" x="67"/>
        <item m="1" x="77"/>
        <item m="1" x="63"/>
        <item m="1" x="70"/>
        <item m="1" x="74"/>
        <item m="1" x="62"/>
        <item m="1" x="72"/>
        <item m="1" x="61"/>
        <item m="1" x="71"/>
        <item m="1" x="58"/>
        <item m="1" x="65"/>
        <item m="1" x="59"/>
        <item m="1" x="57"/>
        <item m="1" x="73"/>
        <item m="1" x="64"/>
        <item x="56"/>
        <item m="1" x="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m="1" x="75"/>
        <item x="34"/>
        <item x="35"/>
        <item x="36"/>
        <item x="37"/>
        <item m="1" x="76"/>
        <item m="1" x="66"/>
        <item x="38"/>
        <item x="39"/>
        <item x="40"/>
        <item m="1" x="78"/>
        <item x="41"/>
        <item x="43"/>
        <item x="42"/>
        <item x="44"/>
        <item x="45"/>
        <item x="46"/>
        <item x="47"/>
        <item x="51"/>
        <item x="54"/>
        <item x="53"/>
        <item x="52"/>
        <item x="50"/>
        <item x="49"/>
        <item x="48"/>
        <item x="55"/>
        <item t="default"/>
      </items>
    </pivotField>
    <pivotField showAll="0"/>
    <pivotField showAll="0"/>
    <pivotField showAll="0"/>
    <pivotField showAll="0"/>
    <pivotField axis="axisRow" dataField="1" showAll="0">
      <items count="6">
        <item x="2"/>
        <item x="1"/>
        <item x="0"/>
        <item x="4"/>
        <item x="3"/>
        <item t="default"/>
      </items>
    </pivotField>
    <pivotField showAll="0"/>
    <pivotField showAll="0"/>
    <pivotField showAll="0"/>
    <pivotField showAll="0"/>
    <pivotField showAll="0"/>
    <pivotField showAll="0"/>
    <pivotField showAll="0"/>
  </pivotFields>
  <rowFields count="1">
    <field x="7"/>
  </rowFields>
  <rowItems count="5">
    <i/>
    <i>
      <x v="1"/>
    </i>
    <i>
      <x v="2"/>
    </i>
    <i>
      <x v="4"/>
    </i>
    <i t="grand"/>
  </rowItems>
  <colItems count="1">
    <i/>
  </colItems>
  <pageFields count="3">
    <pageField fld="0" hier="-1"/>
    <pageField fld="1" hier="-1"/>
    <pageField fld="2" hier="-1"/>
  </pageFields>
  <dataFields count="1">
    <dataField name="计数项:星级" fld="7" subtotal="count" baseField="0" baseItem="0"/>
  </dataFields>
  <formats count="5">
    <format dxfId="11">
      <pivotArea type="all" dataOnly="0" outline="0" fieldPosition="0"/>
    </format>
    <format dxfId="10">
      <pivotArea outline="0" collapsedLevelsAreSubtotals="1" fieldPosition="0"/>
    </format>
    <format dxfId="9">
      <pivotArea field="7" type="button" dataOnly="0" labelOnly="1" outline="0" axis="axisRow" fieldPosition="0"/>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数据透视表9"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U6:U7" firstHeaderRow="1" firstDataRow="1" firstDataCol="0" rowPageCount="3" colPageCount="1"/>
  <pivotFields count="12">
    <pivotField axis="axisPage" multipleItemSelectionAllowed="1" showAll="0">
      <items count="4">
        <item h="1" x="0"/>
        <item x="1"/>
        <item h="1" x="2"/>
        <item t="default"/>
      </items>
    </pivotField>
    <pivotField axis="axisPage" multipleItemSelectionAllowed="1" showAll="0">
      <items count="11">
        <item h="1" x="2"/>
        <item h="1" x="0"/>
        <item h="1" x="9"/>
        <item h="1" x="3"/>
        <item h="1" x="4"/>
        <item h="1" x="1"/>
        <item h="1" x="5"/>
        <item h="1" x="6"/>
        <item h="1" x="7"/>
        <item x="8"/>
        <item t="default"/>
      </items>
    </pivotField>
    <pivotField axis="axisPage" showAll="0">
      <items count="57">
        <item x="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x="38"/>
        <item x="39"/>
        <item x="40"/>
        <item x="42"/>
        <item x="41"/>
        <item x="46"/>
        <item x="45"/>
        <item x="44"/>
        <item x="43"/>
        <item x="47"/>
        <item x="48"/>
        <item x="49"/>
        <item x="50"/>
        <item x="51"/>
        <item x="52"/>
        <item x="53"/>
        <item x="54"/>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pageFields count="3">
    <pageField fld="0" hier="-1"/>
    <pageField fld="1" hier="-1"/>
    <pageField fld="2" hier="-1"/>
  </pageFields>
  <dataFields count="1">
    <dataField name="计数项:星级" fld="7" subtotal="count" baseField="0" baseItem="0"/>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数据透视表11" cacheId="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Y6:AC7" firstHeaderRow="0" firstDataRow="1" firstDataCol="0" rowPageCount="3" colPageCount="1"/>
  <pivotFields count="15">
    <pivotField axis="axisPage" multipleItemSelectionAllowed="1" showAll="0">
      <items count="5">
        <item h="1" m="1" x="3"/>
        <item x="0"/>
        <item h="1" x="1"/>
        <item h="1" m="1" x="2"/>
        <item t="default"/>
      </items>
    </pivotField>
    <pivotField axis="axisPage" multipleItemSelectionAllowed="1" showAll="0">
      <items count="12">
        <item h="1" m="1" x="6"/>
        <item h="1" m="1" x="5"/>
        <item h="1" m="1" x="7"/>
        <item h="1" m="1" x="8"/>
        <item h="1" m="1" x="10"/>
        <item h="1" x="4"/>
        <item h="1" m="1" x="9"/>
        <item h="1" x="0"/>
        <item h="1" x="1"/>
        <item h="1" x="2"/>
        <item x="3"/>
        <item t="default"/>
      </items>
    </pivotField>
    <pivotField axis="axisPage"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97"/>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5">
    <i/>
    <i i="1">
      <x v="1"/>
    </i>
    <i i="2">
      <x v="2"/>
    </i>
    <i i="3">
      <x v="3"/>
    </i>
    <i i="4">
      <x v="4"/>
    </i>
  </colItems>
  <pageFields count="3">
    <pageField fld="0" hier="-1"/>
    <pageField fld="1" hier="-1"/>
    <pageField fld="2" hier="-1"/>
  </pageFields>
  <dataFields count="5">
    <dataField name="求和项:花费" fld="5" baseField="0" baseItem="0"/>
    <dataField name="求和项:点击" fld="7" baseField="0" baseItem="0"/>
    <dataField name="平均值项:点击均价" fld="8" subtotal="average" baseField="0" baseItem="1"/>
    <dataField name="求和项:曝光" fld="6" baseField="0" baseItem="0"/>
    <dataField name="求和项:商户浏览量" fld="9" baseField="0" baseItem="0"/>
  </dataFields>
  <formats count="4">
    <format dxfId="18">
      <pivotArea outline="0" collapsedLevelsAreSubtotals="1" fieldPosition="0">
        <references count="1">
          <reference field="4294967294" count="1" selected="0">
            <x v="2"/>
          </reference>
        </references>
      </pivotArea>
    </format>
    <format dxfId="17">
      <pivotArea type="all" dataOnly="0" outline="0" fieldPosition="0"/>
    </format>
    <format dxfId="16">
      <pivotArea outline="0" collapsedLevelsAreSubtotals="1" fieldPosition="0"/>
    </format>
    <format dxfId="15">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数据透视表8"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R6:S8" firstHeaderRow="1" firstDataRow="1" firstDataCol="1" rowPageCount="3" colPageCount="1"/>
  <pivotFields count="15">
    <pivotField axis="axisPage" multipleItemSelectionAllowed="1" showAll="0">
      <items count="4">
        <item h="1" x="0"/>
        <item x="1"/>
        <item h="1" x="2"/>
        <item t="default"/>
      </items>
    </pivotField>
    <pivotField axis="axisPage" multipleItemSelectionAllowed="1" showAll="0">
      <items count="12">
        <item h="1" x="1"/>
        <item h="1" x="2"/>
        <item h="1" m="1" x="10"/>
        <item h="1" x="0"/>
        <item h="1" x="9"/>
        <item h="1" x="3"/>
        <item h="1" x="4"/>
        <item h="1" x="5"/>
        <item h="1" x="6"/>
        <item x="7"/>
        <item h="1" x="8"/>
        <item t="default"/>
      </items>
    </pivotField>
    <pivotField axis="axisPage" showAll="0">
      <items count="80">
        <item m="1" x="60"/>
        <item m="1" x="68"/>
        <item m="1" x="67"/>
        <item m="1" x="77"/>
        <item m="1" x="63"/>
        <item m="1" x="70"/>
        <item m="1" x="74"/>
        <item m="1" x="62"/>
        <item m="1" x="72"/>
        <item m="1" x="61"/>
        <item m="1" x="71"/>
        <item m="1" x="58"/>
        <item m="1" x="65"/>
        <item m="1" x="59"/>
        <item m="1" x="57"/>
        <item m="1" x="73"/>
        <item m="1" x="64"/>
        <item x="56"/>
        <item m="1" x="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m="1" x="75"/>
        <item x="34"/>
        <item x="35"/>
        <item x="36"/>
        <item x="37"/>
        <item m="1" x="76"/>
        <item m="1" x="66"/>
        <item x="38"/>
        <item x="39"/>
        <item x="40"/>
        <item m="1" x="78"/>
        <item x="41"/>
        <item x="43"/>
        <item x="42"/>
        <item x="44"/>
        <item x="45"/>
        <item x="46"/>
        <item x="47"/>
        <item x="51"/>
        <item x="54"/>
        <item x="53"/>
        <item x="52"/>
        <item x="50"/>
        <item x="49"/>
        <item x="48"/>
        <item x="55"/>
        <item t="default"/>
      </items>
    </pivotField>
    <pivotField showAll="0"/>
    <pivotField showAll="0"/>
    <pivotField showAll="0"/>
    <pivotField showAll="0"/>
    <pivotField axis="axisRow" dataField="1" showAll="0">
      <items count="6">
        <item x="2"/>
        <item x="1"/>
        <item x="0"/>
        <item x="4"/>
        <item x="3"/>
        <item t="default"/>
      </items>
    </pivotField>
    <pivotField showAll="0"/>
    <pivotField showAll="0"/>
    <pivotField showAll="0"/>
    <pivotField showAll="0"/>
    <pivotField showAll="0"/>
    <pivotField showAll="0"/>
    <pivotField showAll="0"/>
  </pivotFields>
  <rowFields count="1">
    <field x="7"/>
  </rowFields>
  <rowItems count="2">
    <i>
      <x v="2"/>
    </i>
    <i t="grand"/>
  </rowItems>
  <colItems count="1">
    <i/>
  </colItems>
  <pageFields count="3">
    <pageField fld="0" hier="-1"/>
    <pageField fld="1" hier="-1"/>
    <pageField fld="2" hier="-1"/>
  </pageFields>
  <dataFields count="1">
    <dataField name="计数项:星级" fld="7" subtotal="count" baseField="0" baseItem="0"/>
  </dataFields>
  <formats count="5">
    <format dxfId="23">
      <pivotArea type="all" dataOnly="0" outline="0" fieldPosition="0"/>
    </format>
    <format dxfId="22">
      <pivotArea outline="0" collapsedLevelsAreSubtotals="1" fieldPosition="0"/>
    </format>
    <format dxfId="21">
      <pivotArea field="7" type="button" dataOnly="0" labelOnly="1" outline="0" axis="axisRow" fieldPosition="0"/>
    </format>
    <format dxfId="20">
      <pivotArea dataOnly="0" labelOnly="1" grandRow="1" outline="0" fieldPosition="0"/>
    </format>
    <format dxfId="19">
      <pivotArea dataOnly="0" labelOnly="1" outline="0" axis="axisValues" fieldPosition="0"/>
    </format>
  </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数据透视表5"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I6:J11" firstHeaderRow="1" firstDataRow="1" firstDataCol="1" rowPageCount="3" colPageCount="1"/>
  <pivotFields count="12">
    <pivotField axis="axisPage" multipleItemSelectionAllowed="1" showAll="0">
      <items count="4">
        <item h="1" x="0"/>
        <item x="1"/>
        <item h="1" x="2"/>
        <item t="default"/>
      </items>
    </pivotField>
    <pivotField axis="axisPage" multipleItemSelectionAllowed="1" showAll="0">
      <items count="12">
        <item h="1" x="1"/>
        <item h="1" x="2"/>
        <item h="1" x="3"/>
        <item h="1" m="1" x="10"/>
        <item h="1" x="0"/>
        <item h="1" x="9"/>
        <item h="1" x="4"/>
        <item h="1" x="5"/>
        <item h="1" x="6"/>
        <item h="1" x="7"/>
        <item x="8"/>
        <item t="default"/>
      </items>
    </pivotField>
    <pivotField axis="axisPage" showAll="0">
      <items count="268">
        <item m="1" x="260"/>
        <item m="1" x="253"/>
        <item m="1" x="236"/>
        <item m="1" x="227"/>
        <item m="1" x="231"/>
        <item m="1" x="246"/>
        <item x="0"/>
        <item m="1" x="242"/>
        <item x="1"/>
        <item x="2"/>
        <item m="1" x="248"/>
        <item m="1" x="230"/>
        <item x="4"/>
        <item m="1" x="251"/>
        <item m="1" x="234"/>
        <item x="5"/>
        <item x="6"/>
        <item m="1" x="244"/>
        <item m="1" x="258"/>
        <item x="7"/>
        <item x="8"/>
        <item x="9"/>
        <item x="10"/>
        <item m="1" x="263"/>
        <item m="1" x="243"/>
        <item m="1" x="255"/>
        <item m="1" x="240"/>
        <item m="1" x="249"/>
        <item x="11"/>
        <item x="12"/>
        <item m="1" x="261"/>
        <item x="13"/>
        <item m="1" x="254"/>
        <item x="14"/>
        <item x="15"/>
        <item m="1" x="228"/>
        <item m="1" x="245"/>
        <item m="1" x="259"/>
        <item x="16"/>
        <item x="17"/>
        <item x="18"/>
        <item x="19"/>
        <item m="1" x="265"/>
        <item x="20"/>
        <item m="1" x="257"/>
        <item x="21"/>
        <item m="1" x="250"/>
        <item x="22"/>
        <item x="23"/>
        <item m="1" x="262"/>
        <item x="24"/>
        <item x="25"/>
        <item m="1" x="239"/>
        <item x="26"/>
        <item x="27"/>
        <item x="28"/>
        <item x="29"/>
        <item x="30"/>
        <item x="31"/>
        <item m="1" x="237"/>
        <item x="32"/>
        <item x="33"/>
        <item x="34"/>
        <item x="35"/>
        <item x="36"/>
        <item x="37"/>
        <item x="38"/>
        <item x="39"/>
        <item x="40"/>
        <item x="41"/>
        <item x="42"/>
        <item x="43"/>
        <item x="44"/>
        <item x="45"/>
        <item x="46"/>
        <item m="1" x="252"/>
        <item m="1" x="235"/>
        <item m="1" x="247"/>
        <item m="1" x="266"/>
        <item x="47"/>
        <item x="48"/>
        <item x="49"/>
        <item x="50"/>
        <item m="1" x="232"/>
        <item x="51"/>
        <item x="52"/>
        <item x="53"/>
        <item x="54"/>
        <item x="55"/>
        <item x="56"/>
        <item x="57"/>
        <item x="58"/>
        <item x="59"/>
        <item x="60"/>
        <item x="61"/>
        <item x="62"/>
        <item x="63"/>
        <item x="64"/>
        <item x="65"/>
        <item x="66"/>
        <item x="67"/>
        <item x="68"/>
        <item x="69"/>
        <item x="70"/>
        <item x="71"/>
        <item x="72"/>
        <item x="73"/>
        <item x="74"/>
        <item x="75"/>
        <item m="1" x="238"/>
        <item x="76"/>
        <item x="77"/>
        <item x="78"/>
        <item x="79"/>
        <item x="80"/>
        <item x="81"/>
        <item x="82"/>
        <item x="83"/>
        <item m="1" x="264"/>
        <item x="84"/>
        <item m="1" x="256"/>
        <item x="85"/>
        <item x="86"/>
        <item x="87"/>
        <item x="88"/>
        <item x="89"/>
        <item x="90"/>
        <item x="91"/>
        <item x="92"/>
        <item x="93"/>
        <item x="94"/>
        <item m="1" x="241"/>
        <item x="95"/>
        <item m="1" x="233"/>
        <item x="226"/>
        <item x="102"/>
        <item x="105"/>
        <item x="106"/>
        <item x="111"/>
        <item m="1" x="229"/>
        <item x="3"/>
        <item x="96"/>
        <item x="97"/>
        <item x="98"/>
        <item x="99"/>
        <item x="100"/>
        <item x="101"/>
        <item x="103"/>
        <item x="104"/>
        <item x="107"/>
        <item x="108"/>
        <item x="109"/>
        <item x="110"/>
        <item x="112"/>
        <item x="113"/>
        <item x="114"/>
        <item x="115"/>
        <item x="116"/>
        <item x="117"/>
        <item x="118"/>
        <item x="119"/>
        <item x="120"/>
        <item x="121"/>
        <item x="122"/>
        <item x="123"/>
        <item x="124"/>
        <item x="125"/>
        <item x="136"/>
        <item x="135"/>
        <item x="134"/>
        <item x="133"/>
        <item x="132"/>
        <item x="131"/>
        <item x="130"/>
        <item x="129"/>
        <item x="128"/>
        <item x="127"/>
        <item x="126"/>
        <item x="137"/>
        <item x="138"/>
        <item x="143"/>
        <item x="142"/>
        <item x="141"/>
        <item x="140"/>
        <item x="139"/>
        <item x="144"/>
        <item x="145"/>
        <item x="146"/>
        <item x="147"/>
        <item x="148"/>
        <item x="149"/>
        <item x="150"/>
        <item x="151"/>
        <item x="155"/>
        <item x="154"/>
        <item x="153"/>
        <item x="152"/>
        <item x="156"/>
        <item x="157"/>
        <item x="158"/>
        <item x="159"/>
        <item x="160"/>
        <item x="161"/>
        <item x="162"/>
        <item x="163"/>
        <item x="164"/>
        <item x="165"/>
        <item x="166"/>
        <item x="167"/>
        <item x="168"/>
        <item x="169"/>
        <item x="170"/>
        <item x="171"/>
        <item x="172"/>
        <item x="173"/>
        <item x="174"/>
        <item x="179"/>
        <item x="178"/>
        <item x="177"/>
        <item x="176"/>
        <item x="175"/>
        <item x="180"/>
        <item x="181"/>
        <item x="182"/>
        <item x="183"/>
        <item x="186"/>
        <item x="185"/>
        <item x="184"/>
        <item x="187"/>
        <item x="188"/>
        <item x="189"/>
        <item x="190"/>
        <item x="191"/>
        <item x="192"/>
        <item x="193"/>
        <item x="194"/>
        <item x="195"/>
        <item x="200"/>
        <item x="201"/>
        <item x="202"/>
        <item x="197"/>
        <item x="198"/>
        <item x="199"/>
        <item x="196"/>
        <item x="203"/>
        <item x="204"/>
        <item x="205"/>
        <item x="206"/>
        <item x="207"/>
        <item x="208"/>
        <item x="209"/>
        <item x="210"/>
        <item x="211"/>
        <item x="212"/>
        <item x="213"/>
        <item x="214"/>
        <item x="215"/>
        <item x="216"/>
        <item x="217"/>
        <item x="218"/>
        <item x="219"/>
        <item x="220"/>
        <item x="221"/>
        <item x="222"/>
        <item x="223"/>
        <item x="224"/>
        <item x="2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dataField="1" showAll="0">
      <items count="8">
        <item x="1"/>
        <item x="0"/>
        <item x="4"/>
        <item x="2"/>
        <item x="5"/>
        <item x="3"/>
        <item x="6"/>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5">
    <i/>
    <i>
      <x v="1"/>
    </i>
    <i>
      <x v="3"/>
    </i>
    <i>
      <x v="5"/>
    </i>
    <i t="grand"/>
  </rowItems>
  <colItems count="1">
    <i/>
  </colItems>
  <pageFields count="3">
    <pageField fld="0" hier="-1"/>
    <pageField fld="1" hier="-1"/>
    <pageField fld="2" hier="-1"/>
  </pageFields>
  <dataFields count="1">
    <dataField name="计数项:订单来源" fld="4" subtotal="count" baseField="0" baseItem="0"/>
  </dataFields>
  <formats count="6">
    <format dxfId="29">
      <pivotArea type="all" dataOnly="0" outline="0" fieldPosition="0"/>
    </format>
    <format dxfId="28">
      <pivotArea outline="0" collapsedLevelsAreSubtotals="1" fieldPosition="0"/>
    </format>
    <format dxfId="27">
      <pivotArea field="4" type="button" dataOnly="0" labelOnly="1" outline="0" axis="axisRow" fieldPosition="0"/>
    </format>
    <format dxfId="26">
      <pivotArea dataOnly="0" labelOnly="1" fieldPosition="0">
        <references count="1">
          <reference field="4" count="1">
            <x v="5"/>
          </reference>
        </references>
      </pivotArea>
    </format>
    <format dxfId="25">
      <pivotArea dataOnly="0" labelOnly="1" grandRow="1" outline="0" fieldPosition="0"/>
    </format>
    <format dxfId="24">
      <pivotArea dataOnly="0" labelOnly="1" outline="0" axis="axisValues" fieldPosition="0"/>
    </format>
  </format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6:D7" firstHeaderRow="0" firstDataRow="1" firstDataCol="0" rowPageCount="3" colPageCount="1"/>
  <pivotFields count="7">
    <pivotField axis="axisPage" multipleItemSelectionAllowed="1" showAll="0">
      <items count="17">
        <item x="0"/>
        <item h="1" x="1"/>
        <item h="1" m="1" x="13"/>
        <item h="1" m="1" x="5"/>
        <item h="1" m="1" x="11"/>
        <item h="1" m="1" x="3"/>
        <item h="1" m="1" x="9"/>
        <item h="1" m="1" x="15"/>
        <item h="1" m="1" x="7"/>
        <item h="1" m="1" x="12"/>
        <item h="1" m="1" x="4"/>
        <item h="1" m="1" x="10"/>
        <item h="1" m="1" x="2"/>
        <item h="1" m="1" x="8"/>
        <item h="1" m="1" x="14"/>
        <item h="1" m="1" x="6"/>
        <item t="default"/>
      </items>
    </pivotField>
    <pivotField axis="axisPage" multipleItemSelectionAllowed="1" showAll="0">
      <items count="7">
        <item h="1" x="5"/>
        <item h="1" x="0"/>
        <item h="1" x="1"/>
        <item h="1" x="2"/>
        <item h="1" x="3"/>
        <item x="4"/>
        <item t="default"/>
      </items>
    </pivotField>
    <pivotField axis="axisPage" showAll="0">
      <items count="141">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4"/>
        <item x="33"/>
        <item x="32"/>
        <item x="31"/>
        <item x="43"/>
        <item x="42"/>
        <item x="41"/>
        <item x="40"/>
        <item x="39"/>
        <item x="38"/>
        <item x="37"/>
        <item x="36"/>
        <item x="35"/>
        <item x="44"/>
        <item x="45"/>
        <item x="46"/>
        <item x="47"/>
        <item x="48"/>
        <item x="49"/>
        <item x="50"/>
        <item x="51"/>
        <item x="52"/>
        <item x="53"/>
        <item x="54"/>
        <item x="55"/>
        <item x="56"/>
        <item x="57"/>
        <item x="58"/>
        <item x="59"/>
        <item x="60"/>
        <item x="61"/>
        <item x="65"/>
        <item x="64"/>
        <item x="63"/>
        <item x="62"/>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dataField="1" showAll="0"/>
    <pivotField dataField="1" showAll="0"/>
    <pivotField dataField="1" showAll="0"/>
    <pivotField dataField="1" showAll="0"/>
  </pivotFields>
  <rowItems count="1">
    <i/>
  </rowItems>
  <colFields count="1">
    <field x="-2"/>
  </colFields>
  <colItems count="4">
    <i/>
    <i i="1">
      <x v="1"/>
    </i>
    <i i="2">
      <x v="2"/>
    </i>
    <i i="3">
      <x v="3"/>
    </i>
  </colItems>
  <pageFields count="3">
    <pageField fld="0" hier="-1"/>
    <pageField fld="1" hier="-1"/>
    <pageField fld="2" hier="-1"/>
  </pageFields>
  <dataFields count="4">
    <dataField name="浏览量" fld="3" baseField="0" baseItem="1"/>
    <dataField name="访客数" fld="4" baseField="0" baseItem="1"/>
    <dataField name="平均停留时长" fld="5" subtotal="average" baseField="0" baseItem="2"/>
    <dataField name="跳失率" fld="6" subtotal="average" baseField="0" baseItem="3"/>
  </dataFields>
  <formats count="5">
    <format dxfId="34">
      <pivotArea outline="0" collapsedLevelsAreSubtotals="1" fieldPosition="0">
        <references count="1">
          <reference field="4294967294" count="1" selected="0">
            <x v="2"/>
          </reference>
        </references>
      </pivotArea>
    </format>
    <format dxfId="33">
      <pivotArea outline="0" collapsedLevelsAreSubtotals="1" fieldPosition="0">
        <references count="1">
          <reference field="4294967294" count="1" selected="0">
            <x v="3"/>
          </reference>
        </references>
      </pivotArea>
    </format>
    <format dxfId="32">
      <pivotArea type="all" dataOnly="0" outline="0" fieldPosition="0"/>
    </format>
    <format dxfId="31">
      <pivotArea outline="0" collapsedLevelsAreSubtotals="1" fieldPosition="0"/>
    </format>
    <format dxfId="30">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数据透视表4"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F16:F17" firstHeaderRow="1" firstDataRow="1" firstDataCol="0" rowPageCount="2" colPageCount="1"/>
  <pivotFields count="9">
    <pivotField axis="axisPage" multipleItemSelectionAllowed="1" showAll="0">
      <items count="5">
        <item h="1" x="0"/>
        <item x="1"/>
        <item h="1" x="2"/>
        <item h="1" m="1" x="3"/>
        <item t="default"/>
      </items>
    </pivotField>
    <pivotField axis="axisPage" multipleItemSelectionAllowed="1" showAll="0">
      <items count="11">
        <item h="1" x="1"/>
        <item h="1" x="2"/>
        <item h="1" x="3"/>
        <item h="1" x="0"/>
        <item h="1" x="9"/>
        <item h="1" x="4"/>
        <item h="1" x="5"/>
        <item h="1" x="6"/>
        <item x="7"/>
        <item h="1" x="8"/>
        <item t="default"/>
      </items>
    </pivotField>
    <pivotField dataField="1" showAll="0"/>
    <pivotField showAll="0"/>
    <pivotField showAll="0"/>
    <pivotField showAll="0"/>
    <pivotField showAll="0"/>
    <pivotField showAll="0"/>
    <pivotField showAll="0"/>
  </pivotFields>
  <rowItems count="1">
    <i/>
  </rowItems>
  <colItems count="1">
    <i/>
  </colItems>
  <pageFields count="2">
    <pageField fld="0" hier="-1"/>
    <pageField fld="1" hier="-1"/>
  </pageFields>
  <dataFields count="1">
    <dataField name="计数项:姓名" fld="2" subtotal="count" baseField="0" baseItem="0"/>
  </dataFields>
  <formats count="3">
    <format dxfId="37">
      <pivotArea type="all" dataOnly="0" outline="0" fieldPosition="0"/>
    </format>
    <format dxfId="36">
      <pivotArea outline="0" collapsedLevelsAreSubtotals="1" fieldPosition="0"/>
    </format>
    <format dxfId="35">
      <pivotArea dataOnly="0" labelOnly="1" outline="0" axis="axisValues"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J20"/>
  <sheetViews>
    <sheetView showGridLines="0" zoomScale="120" zoomScaleNormal="120" workbookViewId="0">
      <selection activeCell="D20" sqref="D20"/>
    </sheetView>
  </sheetViews>
  <sheetFormatPr defaultColWidth="11" defaultRowHeight="31.5" customHeight="1"/>
  <cols>
    <col min="1" max="1" width="3.875" style="2" customWidth="1"/>
    <col min="2" max="2" width="11" style="2" customWidth="1"/>
    <col min="3" max="3" width="22.5" style="2" customWidth="1"/>
    <col min="4" max="4" width="17.125" style="2" customWidth="1"/>
    <col min="5" max="5" width="19.375" style="2" customWidth="1"/>
    <col min="6" max="7" width="18" style="2" customWidth="1"/>
    <col min="8" max="8" width="20.625" style="2" customWidth="1"/>
    <col min="9" max="9" width="11" style="2" customWidth="1"/>
    <col min="10" max="16384" width="11" style="2"/>
  </cols>
  <sheetData>
    <row r="1" spans="2:10" s="80" customFormat="1" ht="18" customHeight="1">
      <c r="B1" s="103" t="s">
        <v>0</v>
      </c>
    </row>
    <row r="2" spans="2:10" ht="33" customHeight="1">
      <c r="B2" s="178" t="s">
        <v>1</v>
      </c>
      <c r="C2" s="177"/>
      <c r="D2" s="153" t="str">
        <f>透视表!$J$30</f>
        <v>8月</v>
      </c>
      <c r="E2" s="153" t="str">
        <f>透视表!$J$29</f>
        <v>环比</v>
      </c>
      <c r="F2" s="153" t="str">
        <f>透视表!$J$31</f>
        <v>7月</v>
      </c>
      <c r="G2" s="153" t="s">
        <v>2</v>
      </c>
      <c r="H2" s="153" t="s">
        <v>3</v>
      </c>
    </row>
    <row r="3" spans="2:10" ht="21.6" customHeight="1">
      <c r="B3" s="179" t="s">
        <v>4</v>
      </c>
      <c r="C3" s="99" t="s">
        <v>5</v>
      </c>
      <c r="D3" s="159" t="e">
        <f>GETPIVOTDATA("浏览量",透视表!$A$6)</f>
        <v>#REF!</v>
      </c>
      <c r="E3" s="98" t="str">
        <f>IFERROR((D3/透视表!$J$32)/(F3/透视表!$J$33)-1,"-")</f>
        <v>-</v>
      </c>
      <c r="F3" s="159" t="e">
        <f>GETPIVOTDATA("浏览量",透视表!$A$16)</f>
        <v>#REF!</v>
      </c>
      <c r="G3" s="159" t="str">
        <f>IF(E3&gt;=10%,"优",IF(E3&gt;=-10%,"健康",IF(E3&gt;-20%,"关注",IF(E3&lt;=-20%,"重点关注"))))</f>
        <v>优</v>
      </c>
      <c r="H3" s="159">
        <v>15000</v>
      </c>
    </row>
    <row r="4" spans="2:10" ht="21" customHeight="1">
      <c r="B4" s="177"/>
      <c r="C4" s="99" t="s">
        <v>6</v>
      </c>
      <c r="D4" s="159">
        <f>GETPIVOTDATA("访客数",透视表!$A$6)</f>
        <v>3399</v>
      </c>
      <c r="E4" s="98">
        <f>IFERROR((D4/透视表!$J$32)/(F4/透视表!$J$33)-1,"-")</f>
        <v>0.33661030279197801</v>
      </c>
      <c r="F4" s="159">
        <f>GETPIVOTDATA("访客数",透视表!$A$16)</f>
        <v>2543</v>
      </c>
      <c r="G4" s="159" t="str">
        <f>IF(E4&gt;=10%,"优",IF(E4&gt;=-10%,"健康",IF(E4&gt;-20%,"关注",IF(E4&lt;=-20%,"重点关注"))))</f>
        <v>优</v>
      </c>
      <c r="H4" s="159">
        <v>5580</v>
      </c>
    </row>
    <row r="5" spans="2:10" ht="22.35" customHeight="1">
      <c r="B5" s="177"/>
      <c r="C5" s="99" t="s">
        <v>7</v>
      </c>
      <c r="D5" s="160">
        <f>ROUND(GETPIVOTDATA("跳失率",透视表!$A$6)&amp;"%",3)</f>
        <v>0.29899999999999999</v>
      </c>
      <c r="E5" s="161">
        <f>D5-F5</f>
        <v>6.0000000000000053E-3</v>
      </c>
      <c r="F5" s="160">
        <f>ROUND(GETPIVOTDATA("跳失率",透视表!$A$16)&amp;"%",3)</f>
        <v>0.29299999999999998</v>
      </c>
      <c r="G5" s="162" t="str">
        <f>IF(E5&lt;0%,"优",IF(E5&gt;=2%,"重点关注","健康"))</f>
        <v>健康</v>
      </c>
      <c r="H5" s="140">
        <v>0.3</v>
      </c>
    </row>
    <row r="6" spans="2:10" ht="24" customHeight="1">
      <c r="B6" s="177"/>
      <c r="C6" s="99" t="s">
        <v>8</v>
      </c>
      <c r="D6" s="44">
        <f>GETPIVOTDATA("平均停留时长",透视表!$A$6)</f>
        <v>36.70225806451613</v>
      </c>
      <c r="E6" s="98">
        <f>IFERROR(D6/F6-1,"-")</f>
        <v>-2.0086662105501807E-3</v>
      </c>
      <c r="F6" s="44">
        <f>GETPIVOTDATA("平均停留时长",透视表!$A$16)</f>
        <v>36.776129032258062</v>
      </c>
      <c r="G6" s="162" t="str">
        <f t="shared" ref="G6:G17" si="0">IF(E6&gt;=10%,"优",IF(E6&gt;=-10%,"健康",IF(E6&gt;-20%,"关注",IF(E6&lt;=-20%,"重点关注"))))</f>
        <v>健康</v>
      </c>
      <c r="H6" s="162">
        <v>30</v>
      </c>
      <c r="J6" s="24"/>
    </row>
    <row r="7" spans="2:10" ht="19.5" customHeight="1">
      <c r="B7" s="179" t="s">
        <v>9</v>
      </c>
      <c r="C7" s="99" t="s">
        <v>10</v>
      </c>
      <c r="D7" s="119">
        <f>透视表!K25</f>
        <v>198</v>
      </c>
      <c r="E7" s="98">
        <f>IFERROR((D7/透视表!$J$32)/(F7/透视表!$J$33)-1,"-")</f>
        <v>0.26923076923076916</v>
      </c>
      <c r="F7" s="119">
        <f>透视表!L25</f>
        <v>156</v>
      </c>
      <c r="G7" s="159" t="str">
        <f t="shared" si="0"/>
        <v>优</v>
      </c>
      <c r="H7" s="159"/>
    </row>
    <row r="8" spans="2:10" ht="19.5" customHeight="1">
      <c r="B8" s="177"/>
      <c r="C8" s="99" t="s">
        <v>11</v>
      </c>
      <c r="D8" s="160">
        <f>D7/D4</f>
        <v>5.8252427184466021E-2</v>
      </c>
      <c r="E8" s="98">
        <f>D8-F8</f>
        <v>-3.0924410813617381E-3</v>
      </c>
      <c r="F8" s="160">
        <f>F7/F4</f>
        <v>6.1344868265827759E-2</v>
      </c>
      <c r="G8" s="159" t="str">
        <f t="shared" si="0"/>
        <v>健康</v>
      </c>
      <c r="H8" s="100">
        <v>0.04</v>
      </c>
    </row>
    <row r="9" spans="2:10" ht="19.5" customHeight="1">
      <c r="B9" s="179" t="s">
        <v>12</v>
      </c>
      <c r="C9" s="102" t="s">
        <v>13</v>
      </c>
      <c r="D9" s="53">
        <v>59</v>
      </c>
      <c r="E9" s="101">
        <f>IFERROR((D9/透视表!$J$32)/(F9/透视表!$J$33)-1,"-")</f>
        <v>-0.30588235294117638</v>
      </c>
      <c r="F9" s="53">
        <v>85</v>
      </c>
      <c r="G9" s="159" t="str">
        <f t="shared" si="0"/>
        <v>重点关注</v>
      </c>
      <c r="H9" s="159"/>
    </row>
    <row r="10" spans="2:10" ht="19.5" customHeight="1">
      <c r="B10" s="177"/>
      <c r="C10" s="99" t="s">
        <v>14</v>
      </c>
      <c r="D10" s="100">
        <f>D9/D7</f>
        <v>0.29797979797979796</v>
      </c>
      <c r="E10" s="98">
        <f>D10-F10</f>
        <v>-0.54202020202020207</v>
      </c>
      <c r="F10" s="100">
        <v>0.84</v>
      </c>
      <c r="G10" s="159" t="str">
        <f t="shared" si="0"/>
        <v>重点关注</v>
      </c>
      <c r="H10" s="159" t="s">
        <v>15</v>
      </c>
    </row>
    <row r="11" spans="2:10" ht="19.5" customHeight="1">
      <c r="B11" s="177"/>
      <c r="C11" s="102" t="s">
        <v>16</v>
      </c>
      <c r="D11" s="79">
        <v>59</v>
      </c>
      <c r="E11" s="101">
        <f>IFERROR((D11/透视表!$J$32)/(F11/透视表!$J$33)-1,"-")</f>
        <v>-0.2804878048780487</v>
      </c>
      <c r="F11" s="79">
        <v>82</v>
      </c>
      <c r="G11" s="159" t="str">
        <f t="shared" si="0"/>
        <v>重点关注</v>
      </c>
      <c r="H11" s="159"/>
    </row>
    <row r="12" spans="2:10" ht="19.5" customHeight="1">
      <c r="B12" s="177"/>
      <c r="C12" s="99" t="s">
        <v>17</v>
      </c>
      <c r="D12" s="100">
        <f>D11/D9</f>
        <v>1</v>
      </c>
      <c r="E12" s="98">
        <f>D12-F12</f>
        <v>3.5294117647058809E-2</v>
      </c>
      <c r="F12" s="100">
        <f>F11/F9</f>
        <v>0.96470588235294119</v>
      </c>
      <c r="G12" s="159" t="str">
        <f t="shared" si="0"/>
        <v>健康</v>
      </c>
      <c r="H12" s="100">
        <v>0.8</v>
      </c>
    </row>
    <row r="13" spans="2:10" ht="19.5" customHeight="1">
      <c r="B13" s="177"/>
      <c r="C13" s="102" t="s">
        <v>18</v>
      </c>
      <c r="D13" s="163">
        <v>18392.599999999999</v>
      </c>
      <c r="E13" s="98">
        <f>IFERROR((D13/透视表!$J$32)/(F13/透视表!$J$33)-1,"-")</f>
        <v>0.58387585684268539</v>
      </c>
      <c r="F13" s="163">
        <v>11612.4</v>
      </c>
      <c r="G13" s="159" t="str">
        <f t="shared" si="0"/>
        <v>优</v>
      </c>
      <c r="H13" s="159"/>
    </row>
    <row r="14" spans="2:10" ht="19.5" customHeight="1">
      <c r="B14" s="177"/>
      <c r="C14" s="102" t="s">
        <v>19</v>
      </c>
      <c r="D14" s="163">
        <v>72</v>
      </c>
      <c r="E14" s="101">
        <f>IFERROR((D14/透视表!$J$32)/(F14/透视表!$J$33)-1,"-")</f>
        <v>-0.38461538461538458</v>
      </c>
      <c r="F14" s="163">
        <v>117</v>
      </c>
      <c r="G14" s="159" t="str">
        <f t="shared" si="0"/>
        <v>重点关注</v>
      </c>
      <c r="H14" s="159"/>
    </row>
    <row r="15" spans="2:10" ht="19.5" customHeight="1">
      <c r="B15" s="177"/>
      <c r="C15" s="99" t="s">
        <v>20</v>
      </c>
      <c r="D15" s="159">
        <f>D13/D11</f>
        <v>311.73898305084742</v>
      </c>
      <c r="E15" s="98">
        <f>IFERROR(D15/F15-1,"-")</f>
        <v>1.2013189874762742</v>
      </c>
      <c r="F15" s="159">
        <f>F13/F11</f>
        <v>141.61463414634147</v>
      </c>
      <c r="G15" s="159" t="str">
        <f t="shared" si="0"/>
        <v>优</v>
      </c>
      <c r="H15" s="159"/>
    </row>
    <row r="16" spans="2:10" ht="19.5" customHeight="1">
      <c r="B16" s="179" t="s">
        <v>21</v>
      </c>
      <c r="C16" s="99" t="s">
        <v>22</v>
      </c>
      <c r="D16" s="119">
        <f>透视表!$P$24</f>
        <v>20</v>
      </c>
      <c r="E16" s="98">
        <f>IFERROR((D16/透视表!$J$32)/(F16/透视表!$J$33)-1,"-")</f>
        <v>4</v>
      </c>
      <c r="F16" s="119">
        <f>透视表!$Q$24</f>
        <v>4</v>
      </c>
      <c r="G16" s="159" t="str">
        <f t="shared" si="0"/>
        <v>优</v>
      </c>
      <c r="H16" s="159">
        <v>10</v>
      </c>
    </row>
    <row r="17" spans="2:8" ht="19.5" customHeight="1">
      <c r="B17" s="177"/>
      <c r="C17" s="99" t="s">
        <v>23</v>
      </c>
      <c r="D17" s="119">
        <f>体验报告!$D$16</f>
        <v>4</v>
      </c>
      <c r="E17" s="98">
        <f>IFERROR((D17/透视表!$J$32)/(F17/透视表!$J$33)-1,"-")</f>
        <v>0</v>
      </c>
      <c r="F17" s="119">
        <f>体验报告!$E$16</f>
        <v>4</v>
      </c>
      <c r="G17" s="159" t="str">
        <f t="shared" si="0"/>
        <v>健康</v>
      </c>
      <c r="H17" s="159">
        <v>10</v>
      </c>
    </row>
    <row r="18" spans="2:8" ht="102.95" customHeight="1">
      <c r="B18" s="176" t="s">
        <v>24</v>
      </c>
      <c r="C18" s="177"/>
      <c r="D18" s="177"/>
      <c r="E18" s="177"/>
      <c r="F18" s="177"/>
      <c r="G18" s="177"/>
      <c r="H18" s="177"/>
    </row>
    <row r="19" spans="2:8" ht="19.5" customHeight="1"/>
    <row r="20" spans="2:8" ht="19.5" customHeight="1"/>
  </sheetData>
  <mergeCells count="6">
    <mergeCell ref="B18:H18"/>
    <mergeCell ref="B2:C2"/>
    <mergeCell ref="B3:B6"/>
    <mergeCell ref="B7:B8"/>
    <mergeCell ref="B9:B15"/>
    <mergeCell ref="B16:B17"/>
  </mergeCells>
  <phoneticPr fontId="8" type="noConversion"/>
  <conditionalFormatting sqref="E3:E4 E6:E17">
    <cfRule type="cellIs" dxfId="67" priority="5" operator="lessThan">
      <formula>0</formula>
    </cfRule>
  </conditionalFormatting>
  <conditionalFormatting sqref="E5">
    <cfRule type="cellIs" dxfId="66" priority="1" operator="greaterThan">
      <formula>0</formula>
    </cfRule>
  </conditionalFormatting>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F11"/>
  <sheetViews>
    <sheetView showGridLines="0" workbookViewId="0">
      <selection activeCell="J12" sqref="J12"/>
    </sheetView>
  </sheetViews>
  <sheetFormatPr defaultColWidth="9" defaultRowHeight="17.25"/>
  <cols>
    <col min="1" max="1" width="9" style="15" customWidth="1"/>
    <col min="2" max="2" width="19.125" style="15" customWidth="1"/>
    <col min="3" max="4" width="15.625" style="15" customWidth="1"/>
    <col min="5" max="5" width="17.625" style="15" customWidth="1"/>
    <col min="6" max="6" width="9" style="15" customWidth="1"/>
    <col min="7" max="16384" width="9" style="15"/>
  </cols>
  <sheetData>
    <row r="1" spans="2:6" ht="18" customHeight="1" thickBot="1">
      <c r="B1" s="15" t="s">
        <v>140</v>
      </c>
    </row>
    <row r="2" spans="2:6" ht="22.5" customHeight="1">
      <c r="B2" s="17" t="s">
        <v>62</v>
      </c>
      <c r="C2" s="17" t="str">
        <f>透视表!$J$30</f>
        <v>8月</v>
      </c>
      <c r="D2" s="17" t="str">
        <f>透视表!$J$29</f>
        <v>环比</v>
      </c>
      <c r="E2" s="17" t="str">
        <f>透视表!$J$31</f>
        <v>7月</v>
      </c>
    </row>
    <row r="3" spans="2:6" ht="22.5" customHeight="1" thickBot="1">
      <c r="B3" s="18" t="s">
        <v>125</v>
      </c>
      <c r="C3" s="168" t="e">
        <f>GETPIVOTDATA("求和项:花费",透视表!$Y$6)</f>
        <v>#REF!</v>
      </c>
      <c r="D3" s="16" t="str">
        <f>IFERROR((C3/透视表!$J$32)/(E3/透视表!$J$33)-1,"-")</f>
        <v>-</v>
      </c>
      <c r="E3" s="168" t="e">
        <f>GETPIVOTDATA("求和项:花费",透视表!$Y$17)</f>
        <v>#REF!</v>
      </c>
    </row>
    <row r="4" spans="2:6" ht="22.5" customHeight="1" thickBot="1">
      <c r="B4" s="19" t="s">
        <v>126</v>
      </c>
      <c r="C4" s="168">
        <f>GETPIVOTDATA("求和项:点击",透视表!$Y$6)</f>
        <v>1623</v>
      </c>
      <c r="D4" s="16">
        <f>IFERROR((C4/透视表!$J$32)/(E4/透视表!$J$33)-1,"-")</f>
        <v>1.1023316062176165</v>
      </c>
      <c r="E4" s="168">
        <f>GETPIVOTDATA("求和项:点击",透视表!$Y$17)</f>
        <v>772</v>
      </c>
    </row>
    <row r="5" spans="2:6" ht="22.5" customHeight="1" thickBot="1">
      <c r="B5" s="19" t="s">
        <v>127</v>
      </c>
      <c r="C5" s="20">
        <f>GETPIVOTDATA("平均值项:点击均价",透视表!$Y$6)</f>
        <v>12.878720930232561</v>
      </c>
      <c r="D5" s="16">
        <f>IFERROR((C5/透视表!$J$32)/(E5/透视表!$J$33)-1,"-")</f>
        <v>-9.3785029233760087E-2</v>
      </c>
      <c r="E5" s="20">
        <f>GETPIVOTDATA("平均值项:点击均价",透视表!$Y$17)</f>
        <v>14.21155172413793</v>
      </c>
    </row>
    <row r="6" spans="2:6" ht="22.5" customHeight="1" thickBot="1">
      <c r="B6" s="19" t="s">
        <v>128</v>
      </c>
      <c r="C6" s="168">
        <f>GETPIVOTDATA("求和项:曝光",透视表!$Y$6)</f>
        <v>123674</v>
      </c>
      <c r="D6" s="16">
        <f>IFERROR((C6/透视表!$J$32)/(E6/透视表!$J$33)-1,"-")</f>
        <v>1.3437754657266852</v>
      </c>
      <c r="E6" s="168">
        <f>GETPIVOTDATA("求和项:曝光",透视表!$Y$17)</f>
        <v>52767</v>
      </c>
    </row>
    <row r="7" spans="2:6" ht="22.5" customHeight="1" thickBot="1">
      <c r="B7" s="19" t="s">
        <v>129</v>
      </c>
      <c r="C7" s="168">
        <f>GETPIVOTDATA("求和项:商户浏览量",透视表!$Y$6)</f>
        <v>5014</v>
      </c>
      <c r="D7" s="16">
        <f>IFERROR((C7/透视表!$J$32)/(E7/透视表!$J$33)-1,"-")</f>
        <v>1.1272804412388631</v>
      </c>
      <c r="E7" s="168">
        <f>GETPIVOTDATA("求和项:商户浏览量",透视表!$Y$17)</f>
        <v>2357</v>
      </c>
    </row>
    <row r="8" spans="2:6" ht="22.5" customHeight="1" thickBot="1">
      <c r="B8" s="19" t="s">
        <v>130</v>
      </c>
      <c r="C8" s="169">
        <f>C7/C6</f>
        <v>4.0542070281546647E-2</v>
      </c>
      <c r="D8" s="172">
        <f>C8-E8</f>
        <v>-4.1259987767663167E-3</v>
      </c>
      <c r="E8" s="169">
        <f>E7/E6</f>
        <v>4.4668069058312963E-2</v>
      </c>
      <c r="F8" s="15" t="s">
        <v>141</v>
      </c>
    </row>
    <row r="9" spans="2:6" ht="22.5" customHeight="1" thickBot="1">
      <c r="B9" s="22" t="s">
        <v>131</v>
      </c>
      <c r="C9" s="163">
        <v>6645.9</v>
      </c>
      <c r="D9" s="59">
        <f>C9/E9-1</f>
        <v>2.5238069989395546</v>
      </c>
      <c r="E9" s="173">
        <v>1886</v>
      </c>
    </row>
    <row r="10" spans="2:6" ht="22.5" customHeight="1">
      <c r="B10" s="110" t="s">
        <v>132</v>
      </c>
      <c r="C10" s="171" t="e">
        <f>C9/C3</f>
        <v>#REF!</v>
      </c>
      <c r="D10" s="111" t="str">
        <f>IFERROR((C10/透视表!$J$32)/(E10/透视表!$J$33)-1,"-")</f>
        <v>-</v>
      </c>
      <c r="E10" s="171" t="e">
        <f>E9/E3</f>
        <v>#REF!</v>
      </c>
      <c r="F10" s="15" t="s">
        <v>142</v>
      </c>
    </row>
    <row r="11" spans="2:6" ht="63.95" customHeight="1">
      <c r="B11" s="190" t="s">
        <v>143</v>
      </c>
      <c r="C11" s="191"/>
      <c r="D11" s="191"/>
      <c r="E11" s="191"/>
    </row>
  </sheetData>
  <mergeCells count="1">
    <mergeCell ref="B11:E11"/>
  </mergeCells>
  <phoneticPr fontId="8" type="noConversion"/>
  <conditionalFormatting sqref="D3:D10">
    <cfRule type="cellIs" dxfId="52" priority="2" operator="lessThan">
      <formula>0</formula>
    </cfRule>
  </conditionalFormatting>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zoomScale="102" workbookViewId="0">
      <selection activeCell="K42" sqref="K42"/>
    </sheetView>
  </sheetViews>
  <sheetFormatPr defaultColWidth="9" defaultRowHeight="16.5"/>
  <cols>
    <col min="1" max="1" width="7.5" style="41" bestFit="1" customWidth="1"/>
    <col min="2" max="2" width="9.375" style="41" bestFit="1" customWidth="1"/>
    <col min="3" max="3" width="13" style="41" bestFit="1" customWidth="1"/>
    <col min="4" max="4" width="7.5" style="41" bestFit="1" customWidth="1"/>
    <col min="5" max="5" width="12.125" style="41" customWidth="1"/>
    <col min="6" max="6" width="11.625" style="41" bestFit="1" customWidth="1"/>
    <col min="7" max="7" width="8.5" style="41" bestFit="1" customWidth="1"/>
    <col min="8" max="8" width="12.125" style="41" customWidth="1"/>
    <col min="9" max="9" width="10" style="41" bestFit="1" customWidth="1"/>
    <col min="10" max="10" width="15.625" style="41" bestFit="1" customWidth="1"/>
    <col min="11" max="11" width="9" style="41" bestFit="1" customWidth="1"/>
    <col min="12" max="12" width="10" style="41" bestFit="1" customWidth="1"/>
    <col min="13" max="13" width="15.625" style="41" bestFit="1" customWidth="1"/>
    <col min="14" max="14" width="6.375" style="41" customWidth="1"/>
    <col min="15" max="15" width="10" style="41" bestFit="1" customWidth="1"/>
    <col min="16" max="16" width="11.625" style="41" bestFit="1" customWidth="1"/>
    <col min="17" max="17" width="9" style="41" customWidth="1"/>
    <col min="18" max="18" width="10" style="41" bestFit="1" customWidth="1"/>
    <col min="19" max="19" width="11.625" style="41" bestFit="1" customWidth="1"/>
    <col min="20" max="20" width="9" style="41" customWidth="1"/>
    <col min="21" max="21" width="11.625" style="41" bestFit="1" customWidth="1"/>
    <col min="22" max="22" width="9.375" style="41" bestFit="1" customWidth="1"/>
    <col min="23" max="24" width="9" style="41" customWidth="1"/>
    <col min="25" max="26" width="11.625" style="41" bestFit="1" customWidth="1"/>
    <col min="27" max="27" width="17.625" style="41" bestFit="1" customWidth="1"/>
    <col min="28" max="28" width="11.625" style="41" bestFit="1" customWidth="1"/>
    <col min="29" max="29" width="17.625" style="41" bestFit="1" customWidth="1"/>
    <col min="30" max="31" width="9" style="41" customWidth="1"/>
    <col min="32" max="32" width="62.125" style="41" bestFit="1" customWidth="1"/>
    <col min="33" max="36" width="16.125" style="41" bestFit="1" customWidth="1"/>
    <col min="37" max="37" width="20.375" style="41" bestFit="1" customWidth="1"/>
    <col min="38" max="38" width="18.125" style="41" bestFit="1" customWidth="1"/>
    <col min="39" max="39" width="20.375" style="41" bestFit="1" customWidth="1"/>
    <col min="40" max="40" width="18.125" style="41" bestFit="1" customWidth="1"/>
    <col min="41" max="41" width="20.375" style="41" bestFit="1" customWidth="1"/>
    <col min="42" max="42" width="18.125" style="41" bestFit="1" customWidth="1"/>
    <col min="43" max="43" width="9" style="41" customWidth="1"/>
    <col min="44" max="16384" width="9" style="41"/>
  </cols>
  <sheetData>
    <row r="1" spans="1:36">
      <c r="A1" s="43" t="s">
        <v>144</v>
      </c>
      <c r="F1" s="43" t="s">
        <v>145</v>
      </c>
      <c r="I1" s="43" t="s">
        <v>146</v>
      </c>
      <c r="L1" s="92" t="s">
        <v>147</v>
      </c>
      <c r="O1" s="43" t="s">
        <v>148</v>
      </c>
      <c r="R1" s="92" t="s">
        <v>149</v>
      </c>
      <c r="U1" s="43" t="s">
        <v>150</v>
      </c>
      <c r="Y1" s="43" t="s">
        <v>151</v>
      </c>
      <c r="AG1" s="121" t="s">
        <v>152</v>
      </c>
      <c r="AH1" s="121" t="s">
        <v>153</v>
      </c>
    </row>
    <row r="2" spans="1:36">
      <c r="A2" s="70" t="s">
        <v>154</v>
      </c>
      <c r="B2" s="78">
        <v>2018</v>
      </c>
      <c r="I2" s="70" t="s">
        <v>154</v>
      </c>
      <c r="J2" s="78">
        <v>2018</v>
      </c>
      <c r="L2" s="70" t="s">
        <v>154</v>
      </c>
      <c r="M2" s="78">
        <v>2018</v>
      </c>
      <c r="O2" s="70" t="s">
        <v>154</v>
      </c>
      <c r="P2" s="78">
        <v>2018</v>
      </c>
      <c r="R2" s="70" t="s">
        <v>154</v>
      </c>
      <c r="S2" s="78">
        <v>2018</v>
      </c>
      <c r="U2" s="70" t="s">
        <v>154</v>
      </c>
      <c r="V2" s="78">
        <v>2018</v>
      </c>
      <c r="Y2" s="70" t="s">
        <v>154</v>
      </c>
      <c r="Z2" s="78">
        <v>2018</v>
      </c>
      <c r="AG2">
        <v>7</v>
      </c>
      <c r="AI2">
        <v>8</v>
      </c>
    </row>
    <row r="3" spans="1:36">
      <c r="A3" s="42" t="s">
        <v>152</v>
      </c>
      <c r="B3" s="78">
        <v>8</v>
      </c>
      <c r="F3" s="70" t="s">
        <v>154</v>
      </c>
      <c r="G3" s="78">
        <v>2018</v>
      </c>
      <c r="I3" s="42" t="s">
        <v>152</v>
      </c>
      <c r="J3" s="78">
        <v>8</v>
      </c>
      <c r="L3" s="42" t="s">
        <v>152</v>
      </c>
      <c r="M3" s="78">
        <v>7</v>
      </c>
      <c r="O3" s="42" t="s">
        <v>152</v>
      </c>
      <c r="P3" s="78">
        <v>8</v>
      </c>
      <c r="R3" s="42" t="s">
        <v>152</v>
      </c>
      <c r="S3" s="78">
        <v>7</v>
      </c>
      <c r="U3" s="42" t="s">
        <v>152</v>
      </c>
      <c r="V3" s="78">
        <v>8</v>
      </c>
      <c r="Y3" s="42" t="s">
        <v>152</v>
      </c>
      <c r="Z3" s="78">
        <v>8</v>
      </c>
      <c r="AF3" s="121" t="s">
        <v>155</v>
      </c>
      <c r="AG3" t="s">
        <v>156</v>
      </c>
      <c r="AH3" t="s">
        <v>157</v>
      </c>
      <c r="AI3" t="s">
        <v>156</v>
      </c>
      <c r="AJ3" t="s">
        <v>157</v>
      </c>
    </row>
    <row r="4" spans="1:36">
      <c r="A4" s="42" t="s">
        <v>158</v>
      </c>
      <c r="B4" s="41" t="s">
        <v>159</v>
      </c>
      <c r="F4" s="42" t="s">
        <v>152</v>
      </c>
      <c r="G4" s="78">
        <v>8</v>
      </c>
      <c r="I4" s="42" t="s">
        <v>160</v>
      </c>
      <c r="J4" s="41" t="s">
        <v>159</v>
      </c>
      <c r="L4" s="42" t="s">
        <v>160</v>
      </c>
      <c r="M4" s="41" t="s">
        <v>159</v>
      </c>
      <c r="O4" s="42" t="s">
        <v>160</v>
      </c>
      <c r="P4" s="41" t="s">
        <v>159</v>
      </c>
      <c r="R4" s="42" t="s">
        <v>160</v>
      </c>
      <c r="S4" s="41" t="s">
        <v>159</v>
      </c>
      <c r="U4" s="42" t="s">
        <v>160</v>
      </c>
      <c r="V4" s="41" t="s">
        <v>159</v>
      </c>
      <c r="Y4" s="42" t="s">
        <v>158</v>
      </c>
      <c r="Z4" s="41" t="s">
        <v>159</v>
      </c>
      <c r="AF4" t="s">
        <v>76</v>
      </c>
      <c r="AG4" s="120">
        <v>23</v>
      </c>
      <c r="AH4" s="120">
        <v>1347</v>
      </c>
      <c r="AI4" s="120">
        <v>19</v>
      </c>
      <c r="AJ4" s="120">
        <v>1118</v>
      </c>
    </row>
    <row r="5" spans="1:36">
      <c r="AF5" t="s">
        <v>77</v>
      </c>
      <c r="AG5" s="120"/>
      <c r="AH5" s="120"/>
      <c r="AI5" s="120">
        <v>10</v>
      </c>
      <c r="AJ5" s="120">
        <v>922</v>
      </c>
    </row>
    <row r="6" spans="1:36">
      <c r="A6" s="71" t="s">
        <v>161</v>
      </c>
      <c r="B6" s="41" t="s">
        <v>162</v>
      </c>
      <c r="C6" s="41" t="s">
        <v>163</v>
      </c>
      <c r="D6" s="41" t="s">
        <v>164</v>
      </c>
      <c r="F6" s="71" t="s">
        <v>165</v>
      </c>
      <c r="I6" s="70" t="s">
        <v>166</v>
      </c>
      <c r="J6" s="71" t="s">
        <v>167</v>
      </c>
      <c r="L6" s="70" t="s">
        <v>166</v>
      </c>
      <c r="M6" s="71" t="s">
        <v>167</v>
      </c>
      <c r="O6" s="70" t="s">
        <v>166</v>
      </c>
      <c r="P6" s="71" t="s">
        <v>168</v>
      </c>
      <c r="R6" s="70" t="s">
        <v>166</v>
      </c>
      <c r="S6" s="71" t="s">
        <v>168</v>
      </c>
      <c r="U6" s="71" t="s">
        <v>168</v>
      </c>
      <c r="Y6" s="71" t="s">
        <v>169</v>
      </c>
      <c r="Z6" s="41" t="s">
        <v>170</v>
      </c>
      <c r="AA6" s="41" t="s">
        <v>171</v>
      </c>
      <c r="AB6" s="41" t="s">
        <v>172</v>
      </c>
      <c r="AC6" s="41" t="s">
        <v>173</v>
      </c>
      <c r="AF6" t="s">
        <v>78</v>
      </c>
      <c r="AG6" s="120">
        <v>13</v>
      </c>
      <c r="AH6" s="120">
        <v>1014</v>
      </c>
      <c r="AI6" s="120">
        <v>8</v>
      </c>
      <c r="AJ6" s="120">
        <v>934</v>
      </c>
    </row>
    <row r="7" spans="1:36">
      <c r="A7" s="71">
        <v>11092</v>
      </c>
      <c r="B7" s="71">
        <v>3399</v>
      </c>
      <c r="C7" s="174">
        <v>36.70225806451613</v>
      </c>
      <c r="D7" s="174">
        <v>29.91</v>
      </c>
      <c r="F7" s="71">
        <v>102</v>
      </c>
      <c r="I7" s="72" t="s">
        <v>174</v>
      </c>
      <c r="J7" s="71">
        <v>16</v>
      </c>
      <c r="L7" s="72" t="s">
        <v>174</v>
      </c>
      <c r="M7" s="71">
        <v>2</v>
      </c>
      <c r="O7" s="78" t="s">
        <v>175</v>
      </c>
      <c r="P7" s="71">
        <v>1</v>
      </c>
      <c r="R7" s="78" t="s">
        <v>176</v>
      </c>
      <c r="S7" s="71">
        <v>4</v>
      </c>
      <c r="U7" s="71">
        <v>20</v>
      </c>
      <c r="Y7" s="71">
        <v>20268.09</v>
      </c>
      <c r="Z7" s="71">
        <v>1623</v>
      </c>
      <c r="AA7" s="174">
        <v>12.878720930232561</v>
      </c>
      <c r="AB7" s="71">
        <v>123674</v>
      </c>
      <c r="AC7" s="71">
        <v>5014</v>
      </c>
      <c r="AF7" t="s">
        <v>79</v>
      </c>
      <c r="AG7" s="120"/>
      <c r="AH7" s="120"/>
      <c r="AI7" s="120">
        <v>6</v>
      </c>
      <c r="AJ7" s="120">
        <v>471</v>
      </c>
    </row>
    <row r="8" spans="1:36">
      <c r="I8" s="78" t="s">
        <v>177</v>
      </c>
      <c r="J8" s="71">
        <v>72</v>
      </c>
      <c r="L8" s="78" t="s">
        <v>177</v>
      </c>
      <c r="M8" s="71">
        <v>71</v>
      </c>
      <c r="O8" s="78" t="s">
        <v>178</v>
      </c>
      <c r="P8" s="71">
        <v>1</v>
      </c>
      <c r="R8" s="72" t="s">
        <v>179</v>
      </c>
      <c r="S8" s="71">
        <v>4</v>
      </c>
      <c r="AF8" t="s">
        <v>80</v>
      </c>
      <c r="AG8" s="120"/>
      <c r="AH8" s="120"/>
      <c r="AI8" s="120">
        <v>5</v>
      </c>
      <c r="AJ8" s="120">
        <v>4400</v>
      </c>
    </row>
    <row r="9" spans="1:36">
      <c r="I9" s="78" t="s">
        <v>180</v>
      </c>
      <c r="J9" s="71">
        <v>8</v>
      </c>
      <c r="L9" s="78" t="s">
        <v>180</v>
      </c>
      <c r="M9" s="71">
        <v>14</v>
      </c>
      <c r="O9" s="78" t="s">
        <v>176</v>
      </c>
      <c r="P9" s="71">
        <v>17</v>
      </c>
      <c r="AF9" t="s">
        <v>81</v>
      </c>
      <c r="AG9" s="120"/>
      <c r="AH9" s="120"/>
      <c r="AI9" s="120">
        <v>4</v>
      </c>
      <c r="AJ9" s="120">
        <v>106</v>
      </c>
    </row>
    <row r="10" spans="1:36">
      <c r="I10" s="78" t="s">
        <v>9</v>
      </c>
      <c r="J10" s="71">
        <v>31</v>
      </c>
      <c r="L10" s="78" t="s">
        <v>9</v>
      </c>
      <c r="M10" s="71">
        <v>19</v>
      </c>
      <c r="O10" s="78" t="s">
        <v>181</v>
      </c>
      <c r="P10" s="71">
        <v>1</v>
      </c>
      <c r="AF10" t="s">
        <v>82</v>
      </c>
      <c r="AG10" s="120">
        <v>2</v>
      </c>
      <c r="AH10" s="120">
        <v>3160</v>
      </c>
      <c r="AI10" s="120">
        <v>3</v>
      </c>
      <c r="AJ10" s="120">
        <v>4740</v>
      </c>
    </row>
    <row r="11" spans="1:36">
      <c r="A11" s="92" t="s">
        <v>182</v>
      </c>
      <c r="F11" s="92" t="s">
        <v>183</v>
      </c>
      <c r="I11" s="72" t="s">
        <v>179</v>
      </c>
      <c r="J11" s="71">
        <v>127</v>
      </c>
      <c r="L11" s="72" t="s">
        <v>179</v>
      </c>
      <c r="M11" s="71">
        <v>106</v>
      </c>
      <c r="O11" s="72" t="s">
        <v>179</v>
      </c>
      <c r="P11" s="71">
        <v>20</v>
      </c>
      <c r="U11" s="92" t="s">
        <v>184</v>
      </c>
      <c r="AF11" t="s">
        <v>83</v>
      </c>
      <c r="AG11" s="120"/>
      <c r="AH11" s="120"/>
      <c r="AI11" s="120">
        <v>3</v>
      </c>
      <c r="AJ11" s="120">
        <v>1140</v>
      </c>
    </row>
    <row r="12" spans="1:36">
      <c r="A12" s="70" t="s">
        <v>154</v>
      </c>
      <c r="B12" s="78">
        <v>2018</v>
      </c>
      <c r="U12" s="70" t="s">
        <v>154</v>
      </c>
      <c r="V12" s="78">
        <v>2018</v>
      </c>
      <c r="Y12" s="43" t="s">
        <v>185</v>
      </c>
      <c r="AF12" t="s">
        <v>84</v>
      </c>
      <c r="AG12" s="120">
        <v>4</v>
      </c>
      <c r="AH12" s="120">
        <v>49.599999999999987</v>
      </c>
      <c r="AI12" s="120">
        <v>2</v>
      </c>
      <c r="AJ12" s="120">
        <v>19.8</v>
      </c>
    </row>
    <row r="13" spans="1:36">
      <c r="A13" s="42" t="s">
        <v>152</v>
      </c>
      <c r="B13" s="78">
        <v>7</v>
      </c>
      <c r="F13" s="70" t="s">
        <v>154</v>
      </c>
      <c r="G13" s="78">
        <v>2018</v>
      </c>
      <c r="U13" s="42" t="s">
        <v>152</v>
      </c>
      <c r="V13" s="78">
        <v>7</v>
      </c>
      <c r="Y13" s="70" t="s">
        <v>154</v>
      </c>
      <c r="Z13" s="78">
        <v>2018</v>
      </c>
      <c r="AF13" t="s">
        <v>85</v>
      </c>
      <c r="AG13" s="120">
        <v>1</v>
      </c>
      <c r="AH13" s="120">
        <v>390</v>
      </c>
      <c r="AI13" s="120">
        <v>1</v>
      </c>
      <c r="AJ13" s="120">
        <v>350</v>
      </c>
    </row>
    <row r="14" spans="1:36">
      <c r="A14" s="42" t="s">
        <v>158</v>
      </c>
      <c r="B14" s="41" t="s">
        <v>159</v>
      </c>
      <c r="F14" s="42" t="s">
        <v>152</v>
      </c>
      <c r="G14" s="78">
        <v>7</v>
      </c>
      <c r="U14" s="42" t="s">
        <v>160</v>
      </c>
      <c r="V14" s="41" t="s">
        <v>159</v>
      </c>
      <c r="Y14" s="42" t="s">
        <v>152</v>
      </c>
      <c r="Z14" s="78">
        <v>7</v>
      </c>
      <c r="AF14" t="s">
        <v>86</v>
      </c>
      <c r="AG14" s="120">
        <v>1</v>
      </c>
      <c r="AH14" s="120">
        <v>129</v>
      </c>
      <c r="AI14" s="120">
        <v>1</v>
      </c>
      <c r="AJ14" s="120">
        <v>129</v>
      </c>
    </row>
    <row r="15" spans="1:36">
      <c r="Y15" s="42" t="s">
        <v>158</v>
      </c>
      <c r="Z15" s="41" t="s">
        <v>159</v>
      </c>
      <c r="AF15" t="s">
        <v>87</v>
      </c>
      <c r="AG15" s="120">
        <v>3</v>
      </c>
      <c r="AH15" s="120">
        <v>897</v>
      </c>
      <c r="AI15" s="120">
        <v>1</v>
      </c>
      <c r="AJ15" s="120">
        <v>296</v>
      </c>
    </row>
    <row r="16" spans="1:36">
      <c r="A16" s="71" t="s">
        <v>161</v>
      </c>
      <c r="B16" s="41" t="s">
        <v>162</v>
      </c>
      <c r="C16" s="41" t="s">
        <v>163</v>
      </c>
      <c r="D16" s="41" t="s">
        <v>164</v>
      </c>
      <c r="F16" s="71" t="s">
        <v>165</v>
      </c>
      <c r="U16" s="71" t="s">
        <v>168</v>
      </c>
      <c r="AF16" t="s">
        <v>88</v>
      </c>
      <c r="AG16" s="120">
        <v>4</v>
      </c>
      <c r="AH16" s="120">
        <v>376</v>
      </c>
      <c r="AI16" s="120">
        <v>1</v>
      </c>
      <c r="AJ16" s="120">
        <v>129</v>
      </c>
    </row>
    <row r="17" spans="1:36">
      <c r="A17" s="71">
        <v>8932</v>
      </c>
      <c r="B17" s="71">
        <v>2543</v>
      </c>
      <c r="C17" s="174">
        <v>36.776129032258062</v>
      </c>
      <c r="D17" s="174">
        <v>29.27096774193549</v>
      </c>
      <c r="F17" s="71">
        <v>69</v>
      </c>
      <c r="U17" s="71">
        <v>4</v>
      </c>
      <c r="Y17" s="71" t="s">
        <v>169</v>
      </c>
      <c r="Z17" s="41" t="s">
        <v>170</v>
      </c>
      <c r="AA17" s="41" t="s">
        <v>171</v>
      </c>
      <c r="AB17" s="41" t="s">
        <v>172</v>
      </c>
      <c r="AC17" s="41" t="s">
        <v>173</v>
      </c>
      <c r="AF17" t="s">
        <v>89</v>
      </c>
      <c r="AG17" s="120"/>
      <c r="AH17" s="120"/>
      <c r="AI17" s="120">
        <v>1</v>
      </c>
      <c r="AJ17" s="120">
        <v>1199</v>
      </c>
    </row>
    <row r="18" spans="1:36">
      <c r="I18" s="46" t="s">
        <v>186</v>
      </c>
      <c r="J18" s="144"/>
      <c r="K18" s="144" t="s">
        <v>187</v>
      </c>
      <c r="L18" s="144" t="s">
        <v>188</v>
      </c>
      <c r="O18" s="46" t="s">
        <v>21</v>
      </c>
      <c r="P18" s="144" t="s">
        <v>187</v>
      </c>
      <c r="Q18" s="144" t="s">
        <v>188</v>
      </c>
      <c r="Y18" s="71">
        <v>11099.56</v>
      </c>
      <c r="Z18" s="71">
        <v>772</v>
      </c>
      <c r="AA18" s="174">
        <v>14.21155172413793</v>
      </c>
      <c r="AB18" s="71">
        <v>52767</v>
      </c>
      <c r="AC18" s="71">
        <v>2357</v>
      </c>
      <c r="AF18" t="s">
        <v>90</v>
      </c>
      <c r="AG18" s="120">
        <v>1</v>
      </c>
      <c r="AH18" s="120">
        <v>980</v>
      </c>
      <c r="AI18" s="120">
        <v>1</v>
      </c>
      <c r="AJ18" s="120">
        <v>980</v>
      </c>
    </row>
    <row r="19" spans="1:36">
      <c r="I19" s="144" t="s">
        <v>174</v>
      </c>
      <c r="J19" s="144" t="s">
        <v>37</v>
      </c>
      <c r="K19" s="144">
        <f t="shared" ref="K19:K24" si="0">IFERROR(VLOOKUP($I19,$I$2:$J$17,2,0),0)</f>
        <v>16</v>
      </c>
      <c r="L19" s="144">
        <f t="shared" ref="L19:L24" si="1">IFERROR(VLOOKUP($I19,$L$2:$M$16,2,0),0)</f>
        <v>2</v>
      </c>
      <c r="O19" s="144" t="s">
        <v>175</v>
      </c>
      <c r="P19" s="144">
        <f t="shared" ref="P19:P24" si="2">IFERROR(VLOOKUP(O19,$O$2:$P$13,2,0),0)</f>
        <v>1</v>
      </c>
      <c r="Q19" s="144">
        <f t="shared" ref="Q19:Q24" si="3">IFERROR(VLOOKUP(O19,$R$2:$S$12,2,0),0)</f>
        <v>0</v>
      </c>
      <c r="AF19" t="s">
        <v>91</v>
      </c>
      <c r="AG19" s="120"/>
      <c r="AH19" s="120"/>
      <c r="AI19" s="120">
        <v>1</v>
      </c>
      <c r="AJ19" s="120">
        <v>19.900000000000009</v>
      </c>
    </row>
    <row r="20" spans="1:36">
      <c r="A20" s="121" t="s">
        <v>189</v>
      </c>
      <c r="B20" s="121" t="s">
        <v>152</v>
      </c>
      <c r="I20" s="144" t="s">
        <v>177</v>
      </c>
      <c r="J20" s="144" t="s">
        <v>35</v>
      </c>
      <c r="K20" s="144">
        <f t="shared" si="0"/>
        <v>72</v>
      </c>
      <c r="L20" s="144">
        <f t="shared" si="1"/>
        <v>71</v>
      </c>
      <c r="O20" s="144" t="s">
        <v>190</v>
      </c>
      <c r="P20" s="144">
        <f t="shared" si="2"/>
        <v>0</v>
      </c>
      <c r="Q20" s="144">
        <f t="shared" si="3"/>
        <v>0</v>
      </c>
      <c r="AF20" t="s">
        <v>92</v>
      </c>
      <c r="AG20" s="120">
        <v>1</v>
      </c>
      <c r="AH20" s="120">
        <v>19.899999999999999</v>
      </c>
      <c r="AI20" s="120">
        <v>1</v>
      </c>
      <c r="AJ20" s="120">
        <v>9.8999999999999986</v>
      </c>
    </row>
    <row r="21" spans="1:36">
      <c r="A21" s="121" t="s">
        <v>191</v>
      </c>
      <c r="B21">
        <v>7</v>
      </c>
      <c r="C21">
        <v>8</v>
      </c>
      <c r="I21" s="144" t="s">
        <v>180</v>
      </c>
      <c r="J21" s="144" t="s">
        <v>41</v>
      </c>
      <c r="K21" s="144">
        <f t="shared" si="0"/>
        <v>8</v>
      </c>
      <c r="L21" s="144">
        <f t="shared" si="1"/>
        <v>14</v>
      </c>
      <c r="O21" s="144" t="s">
        <v>181</v>
      </c>
      <c r="P21" s="144">
        <f t="shared" si="2"/>
        <v>1</v>
      </c>
      <c r="Q21" s="144">
        <f t="shared" si="3"/>
        <v>0</v>
      </c>
      <c r="AF21" t="s">
        <v>93</v>
      </c>
      <c r="AG21" s="120"/>
      <c r="AH21" s="120"/>
      <c r="AI21" s="120">
        <v>1</v>
      </c>
      <c r="AJ21" s="120">
        <v>1199</v>
      </c>
    </row>
    <row r="22" spans="1:36">
      <c r="A22" t="s">
        <v>29</v>
      </c>
      <c r="B22" s="120">
        <v>9</v>
      </c>
      <c r="C22" s="120">
        <v>13</v>
      </c>
      <c r="I22" s="144" t="s">
        <v>192</v>
      </c>
      <c r="J22" s="144" t="s">
        <v>43</v>
      </c>
      <c r="K22" s="144">
        <f t="shared" si="0"/>
        <v>0</v>
      </c>
      <c r="L22" s="144">
        <f t="shared" si="1"/>
        <v>0</v>
      </c>
      <c r="O22" s="144" t="s">
        <v>178</v>
      </c>
      <c r="P22" s="144">
        <f t="shared" si="2"/>
        <v>1</v>
      </c>
      <c r="Q22" s="144">
        <f t="shared" si="3"/>
        <v>0</v>
      </c>
      <c r="AF22" t="s">
        <v>94</v>
      </c>
      <c r="AG22" s="120">
        <v>3</v>
      </c>
      <c r="AH22" s="120">
        <v>184</v>
      </c>
      <c r="AI22" s="120">
        <v>1</v>
      </c>
      <c r="AJ22" s="120">
        <v>88</v>
      </c>
    </row>
    <row r="23" spans="1:36">
      <c r="A23" t="s">
        <v>30</v>
      </c>
      <c r="B23" s="120">
        <v>5</v>
      </c>
      <c r="C23" s="120">
        <v>13</v>
      </c>
      <c r="I23" s="144" t="s">
        <v>193</v>
      </c>
      <c r="J23" s="144" t="s">
        <v>45</v>
      </c>
      <c r="K23" s="144">
        <f t="shared" si="0"/>
        <v>0</v>
      </c>
      <c r="L23" s="144">
        <f t="shared" si="1"/>
        <v>0</v>
      </c>
      <c r="O23" s="144" t="s">
        <v>176</v>
      </c>
      <c r="P23" s="144">
        <f t="shared" si="2"/>
        <v>17</v>
      </c>
      <c r="Q23" s="144">
        <f t="shared" si="3"/>
        <v>4</v>
      </c>
      <c r="AF23" t="s">
        <v>95</v>
      </c>
      <c r="AG23" s="120">
        <v>19</v>
      </c>
      <c r="AH23" s="120">
        <v>1391</v>
      </c>
      <c r="AI23" s="120">
        <v>1</v>
      </c>
      <c r="AJ23" s="120">
        <v>64</v>
      </c>
    </row>
    <row r="24" spans="1:36">
      <c r="A24" t="s">
        <v>31</v>
      </c>
      <c r="B24" s="120">
        <v>6</v>
      </c>
      <c r="C24" s="120">
        <v>11</v>
      </c>
      <c r="I24" s="144" t="s">
        <v>9</v>
      </c>
      <c r="J24" s="144" t="s">
        <v>9</v>
      </c>
      <c r="K24" s="144">
        <f t="shared" si="0"/>
        <v>31</v>
      </c>
      <c r="L24" s="144">
        <f t="shared" si="1"/>
        <v>19</v>
      </c>
      <c r="O24" s="144" t="s">
        <v>179</v>
      </c>
      <c r="P24" s="144">
        <f t="shared" si="2"/>
        <v>20</v>
      </c>
      <c r="Q24" s="144">
        <f t="shared" si="3"/>
        <v>4</v>
      </c>
      <c r="AF24" t="s">
        <v>96</v>
      </c>
      <c r="AG24" s="120"/>
      <c r="AH24" s="120"/>
      <c r="AI24" s="120">
        <v>1</v>
      </c>
      <c r="AJ24" s="120">
        <v>78</v>
      </c>
    </row>
    <row r="25" spans="1:36">
      <c r="A25" t="s">
        <v>34</v>
      </c>
      <c r="B25" s="120">
        <v>6</v>
      </c>
      <c r="C25" s="120">
        <v>10</v>
      </c>
      <c r="I25" s="144" t="s">
        <v>179</v>
      </c>
      <c r="J25" s="144"/>
      <c r="K25" s="144">
        <f>SUM(K19:K23)+GETPIVOTDATA("姓名",$F$6)</f>
        <v>198</v>
      </c>
      <c r="L25" s="144">
        <f>SUM(L19:L23)+GETPIVOTDATA("姓名",$F$16)</f>
        <v>156</v>
      </c>
      <c r="AF25" t="s">
        <v>97</v>
      </c>
      <c r="AG25" s="120">
        <v>1</v>
      </c>
      <c r="AH25" s="120">
        <v>2180</v>
      </c>
      <c r="AI25" s="120"/>
      <c r="AJ25" s="120"/>
    </row>
    <row r="26" spans="1:36">
      <c r="A26" t="s">
        <v>36</v>
      </c>
      <c r="B26" s="120">
        <v>8</v>
      </c>
      <c r="C26" s="120">
        <v>6</v>
      </c>
      <c r="AF26" t="s">
        <v>98</v>
      </c>
      <c r="AG26" s="120">
        <v>6</v>
      </c>
      <c r="AH26" s="120">
        <v>2253</v>
      </c>
      <c r="AI26" s="120"/>
      <c r="AJ26" s="120"/>
    </row>
    <row r="27" spans="1:36">
      <c r="A27" t="s">
        <v>38</v>
      </c>
      <c r="B27" s="120">
        <v>4</v>
      </c>
      <c r="C27" s="120">
        <v>5</v>
      </c>
      <c r="AF27" t="s">
        <v>99</v>
      </c>
      <c r="AG27" s="120">
        <v>1</v>
      </c>
      <c r="AH27" s="120">
        <v>399</v>
      </c>
      <c r="AI27" s="120"/>
      <c r="AJ27" s="120"/>
    </row>
    <row r="28" spans="1:36">
      <c r="A28" t="s">
        <v>40</v>
      </c>
      <c r="B28" s="120">
        <v>4</v>
      </c>
      <c r="C28" s="120">
        <v>5</v>
      </c>
      <c r="AF28" t="s">
        <v>100</v>
      </c>
      <c r="AG28" s="120">
        <v>12</v>
      </c>
      <c r="AH28" s="120">
        <v>608</v>
      </c>
      <c r="AI28" s="120"/>
      <c r="AJ28" s="120"/>
    </row>
    <row r="29" spans="1:36">
      <c r="A29" t="s">
        <v>42</v>
      </c>
      <c r="B29" s="120"/>
      <c r="C29" s="120">
        <v>4</v>
      </c>
      <c r="I29" s="43" t="s">
        <v>137</v>
      </c>
      <c r="J29" s="145" t="s">
        <v>194</v>
      </c>
      <c r="AF29" t="s">
        <v>101</v>
      </c>
      <c r="AG29" s="120">
        <v>1</v>
      </c>
      <c r="AH29" s="120">
        <v>299</v>
      </c>
      <c r="AI29" s="120"/>
      <c r="AJ29" s="120"/>
    </row>
    <row r="30" spans="1:36">
      <c r="A30" t="s">
        <v>44</v>
      </c>
      <c r="B30" s="120">
        <v>3</v>
      </c>
      <c r="C30" s="120">
        <v>4</v>
      </c>
      <c r="I30" s="41" t="s">
        <v>195</v>
      </c>
      <c r="J30" s="146" t="s">
        <v>196</v>
      </c>
      <c r="AF30" t="s">
        <v>102</v>
      </c>
      <c r="AG30" s="120">
        <v>3</v>
      </c>
      <c r="AH30" s="120">
        <v>1197</v>
      </c>
      <c r="AI30" s="120"/>
      <c r="AJ30" s="120"/>
    </row>
    <row r="31" spans="1:36">
      <c r="A31" t="s">
        <v>46</v>
      </c>
      <c r="B31" s="120"/>
      <c r="C31" s="120">
        <v>4</v>
      </c>
      <c r="I31" s="41" t="s">
        <v>197</v>
      </c>
      <c r="J31" s="146" t="s">
        <v>198</v>
      </c>
      <c r="AF31" t="s">
        <v>103</v>
      </c>
      <c r="AG31" s="120">
        <v>1</v>
      </c>
      <c r="AH31" s="120">
        <v>78</v>
      </c>
      <c r="AI31" s="120"/>
      <c r="AJ31" s="120"/>
    </row>
    <row r="32" spans="1:36">
      <c r="A32" t="s">
        <v>48</v>
      </c>
      <c r="B32" s="120">
        <v>6</v>
      </c>
      <c r="C32" s="120">
        <v>4</v>
      </c>
      <c r="I32" s="41" t="s">
        <v>199</v>
      </c>
      <c r="J32" s="146">
        <v>31</v>
      </c>
      <c r="AF32" t="s">
        <v>104</v>
      </c>
      <c r="AG32" s="120">
        <v>1</v>
      </c>
      <c r="AH32" s="120">
        <v>699</v>
      </c>
      <c r="AI32" s="120"/>
      <c r="AJ32" s="120"/>
    </row>
    <row r="33" spans="1:36">
      <c r="A33" t="s">
        <v>50</v>
      </c>
      <c r="B33" s="120">
        <v>4</v>
      </c>
      <c r="C33" s="120">
        <v>4</v>
      </c>
      <c r="I33" s="41" t="s">
        <v>200</v>
      </c>
      <c r="J33" s="146">
        <v>31</v>
      </c>
      <c r="AF33" t="s">
        <v>179</v>
      </c>
      <c r="AG33" s="120">
        <v>101</v>
      </c>
      <c r="AH33" s="120">
        <v>17650.5</v>
      </c>
      <c r="AI33" s="120">
        <v>72</v>
      </c>
      <c r="AJ33" s="120">
        <v>18392.599999999999</v>
      </c>
    </row>
    <row r="34" spans="1:36">
      <c r="A34" t="s">
        <v>51</v>
      </c>
      <c r="B34" s="120">
        <v>5</v>
      </c>
      <c r="C34" s="120">
        <v>4</v>
      </c>
    </row>
    <row r="35" spans="1:36">
      <c r="A35" t="s">
        <v>52</v>
      </c>
      <c r="B35" s="120">
        <v>1</v>
      </c>
      <c r="C35" s="120">
        <v>3</v>
      </c>
    </row>
    <row r="36" spans="1:36">
      <c r="A36" t="s">
        <v>53</v>
      </c>
      <c r="B36" s="120">
        <v>1</v>
      </c>
      <c r="C36" s="120">
        <v>3</v>
      </c>
    </row>
    <row r="37" spans="1:36">
      <c r="A37" t="s">
        <v>54</v>
      </c>
      <c r="B37" s="120">
        <v>1</v>
      </c>
      <c r="C37" s="120">
        <v>2</v>
      </c>
    </row>
    <row r="38" spans="1:36">
      <c r="A38" t="s">
        <v>201</v>
      </c>
      <c r="B38" s="120"/>
      <c r="C38" s="120">
        <v>2</v>
      </c>
    </row>
    <row r="39" spans="1:36">
      <c r="A39" t="s">
        <v>55</v>
      </c>
      <c r="B39" s="120">
        <v>1</v>
      </c>
      <c r="C39" s="120">
        <v>2</v>
      </c>
    </row>
    <row r="40" spans="1:36">
      <c r="A40" t="s">
        <v>56</v>
      </c>
      <c r="B40" s="120"/>
      <c r="C40" s="120">
        <v>1</v>
      </c>
    </row>
    <row r="41" spans="1:36">
      <c r="A41" t="s">
        <v>57</v>
      </c>
      <c r="B41" s="120"/>
      <c r="C41" s="120">
        <v>1</v>
      </c>
    </row>
    <row r="42" spans="1:36">
      <c r="A42" t="s">
        <v>58</v>
      </c>
      <c r="B42" s="120">
        <v>5</v>
      </c>
      <c r="C42" s="120">
        <v>1</v>
      </c>
    </row>
    <row r="43" spans="1:36">
      <c r="A43" t="s">
        <v>59</v>
      </c>
      <c r="B43" s="120">
        <v>1</v>
      </c>
      <c r="C43" s="120"/>
    </row>
    <row r="44" spans="1:36">
      <c r="A44" t="s">
        <v>179</v>
      </c>
      <c r="B44" s="120">
        <v>70</v>
      </c>
      <c r="C44" s="120">
        <v>102</v>
      </c>
    </row>
  </sheetData>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workbookViewId="0">
      <selection activeCell="J11" sqref="J11"/>
    </sheetView>
  </sheetViews>
  <sheetFormatPr defaultColWidth="9" defaultRowHeight="16.5"/>
  <cols>
    <col min="1" max="1" width="12.375" style="78" customWidth="1"/>
    <col min="2" max="13" width="10.625" style="78" customWidth="1"/>
    <col min="14" max="14" width="9" style="78" customWidth="1"/>
    <col min="15" max="16384" width="9" style="78"/>
  </cols>
  <sheetData>
    <row r="1" spans="1:25">
      <c r="A1" s="69" t="s">
        <v>202</v>
      </c>
    </row>
    <row r="2" spans="1:25">
      <c r="A2" s="75" t="s">
        <v>63</v>
      </c>
      <c r="B2" s="76">
        <v>8.1</v>
      </c>
      <c r="C2" s="76">
        <v>8.8000000000000007</v>
      </c>
      <c r="D2" s="76">
        <v>8.15</v>
      </c>
      <c r="E2" s="147">
        <v>8.1999999999999993</v>
      </c>
      <c r="F2" s="76">
        <v>8.27</v>
      </c>
      <c r="G2" s="147">
        <v>8.3000000000000007</v>
      </c>
      <c r="H2" s="76">
        <v>9.1999999999999993</v>
      </c>
      <c r="I2" s="76"/>
      <c r="J2" s="76"/>
      <c r="K2" s="76"/>
      <c r="L2" s="76"/>
      <c r="M2" s="76"/>
      <c r="O2" s="76" t="s">
        <v>203</v>
      </c>
      <c r="P2" s="76" t="s">
        <v>204</v>
      </c>
      <c r="Q2" s="76" t="s">
        <v>205</v>
      </c>
      <c r="R2" s="76">
        <v>6.25</v>
      </c>
      <c r="S2" s="76" t="s">
        <v>206</v>
      </c>
      <c r="T2" s="76" t="s">
        <v>207</v>
      </c>
      <c r="U2" s="76">
        <v>7.31</v>
      </c>
      <c r="V2" s="76">
        <v>8.8000000000000007</v>
      </c>
      <c r="W2" s="76">
        <v>8.15</v>
      </c>
      <c r="X2" s="147">
        <v>8.1999999999999993</v>
      </c>
      <c r="Y2" s="76">
        <v>8.27</v>
      </c>
    </row>
    <row r="3" spans="1:25">
      <c r="A3" s="78" t="s">
        <v>67</v>
      </c>
      <c r="B3" s="77">
        <v>1</v>
      </c>
      <c r="C3" s="77">
        <v>1</v>
      </c>
      <c r="D3" s="77">
        <v>1</v>
      </c>
      <c r="E3" s="77">
        <v>1</v>
      </c>
      <c r="F3" s="77">
        <v>1</v>
      </c>
      <c r="G3" s="77">
        <v>1</v>
      </c>
      <c r="H3" s="77">
        <v>1</v>
      </c>
      <c r="I3" s="77"/>
      <c r="J3" s="77"/>
      <c r="K3" s="77"/>
      <c r="L3" s="77"/>
      <c r="M3" s="77"/>
      <c r="O3" s="77">
        <v>1</v>
      </c>
      <c r="P3" s="77">
        <v>1</v>
      </c>
      <c r="Q3" s="77">
        <v>1</v>
      </c>
      <c r="R3" s="77">
        <v>1</v>
      </c>
      <c r="S3" s="77">
        <v>1</v>
      </c>
      <c r="T3" s="77">
        <v>1</v>
      </c>
      <c r="U3" s="77">
        <v>1</v>
      </c>
      <c r="V3" s="77">
        <v>1</v>
      </c>
      <c r="W3" s="77">
        <v>1</v>
      </c>
      <c r="X3" s="77">
        <v>1</v>
      </c>
      <c r="Y3" s="77">
        <v>1</v>
      </c>
    </row>
    <row r="4" spans="1:25">
      <c r="A4" s="78" t="s">
        <v>68</v>
      </c>
      <c r="B4" s="77">
        <v>1</v>
      </c>
      <c r="C4" s="77">
        <v>1</v>
      </c>
      <c r="D4" s="77">
        <v>1</v>
      </c>
      <c r="E4" s="77">
        <v>1</v>
      </c>
      <c r="F4" s="77">
        <v>1</v>
      </c>
      <c r="G4" s="77">
        <v>1</v>
      </c>
      <c r="H4" s="77">
        <v>1</v>
      </c>
      <c r="I4" s="77"/>
      <c r="J4" s="77"/>
      <c r="K4" s="77"/>
      <c r="L4" s="77"/>
      <c r="M4" s="77"/>
      <c r="O4" s="77">
        <v>1</v>
      </c>
      <c r="P4" s="77">
        <v>1</v>
      </c>
      <c r="Q4" s="77">
        <v>1</v>
      </c>
      <c r="R4" s="77">
        <v>1</v>
      </c>
      <c r="S4" s="77">
        <v>1</v>
      </c>
      <c r="T4" s="77">
        <v>1</v>
      </c>
      <c r="U4" s="77">
        <v>1</v>
      </c>
      <c r="V4" s="77">
        <v>1</v>
      </c>
      <c r="W4" s="77">
        <v>1</v>
      </c>
      <c r="X4" s="77">
        <v>1</v>
      </c>
      <c r="Y4" s="77">
        <v>1</v>
      </c>
    </row>
    <row r="5" spans="1:25">
      <c r="A5" s="78" t="s">
        <v>69</v>
      </c>
      <c r="B5" s="78">
        <v>1</v>
      </c>
      <c r="C5" s="78">
        <v>1</v>
      </c>
      <c r="D5" s="78">
        <v>2</v>
      </c>
      <c r="E5" s="78">
        <v>2</v>
      </c>
      <c r="F5" s="78">
        <v>2</v>
      </c>
      <c r="G5" s="77">
        <v>1</v>
      </c>
      <c r="H5" s="77">
        <v>1</v>
      </c>
      <c r="O5" s="78">
        <v>1</v>
      </c>
      <c r="P5" s="78">
        <v>1</v>
      </c>
      <c r="Q5" s="78">
        <v>1</v>
      </c>
      <c r="R5" s="78">
        <v>1</v>
      </c>
      <c r="S5" s="78">
        <v>1</v>
      </c>
      <c r="T5" s="78">
        <v>1</v>
      </c>
      <c r="U5" s="78">
        <v>1</v>
      </c>
      <c r="V5" s="78">
        <v>1</v>
      </c>
      <c r="W5" s="78">
        <v>2</v>
      </c>
      <c r="X5" s="78">
        <v>2</v>
      </c>
      <c r="Y5" s="78">
        <v>2</v>
      </c>
    </row>
    <row r="6" spans="1:25">
      <c r="A6" s="78" t="s">
        <v>70</v>
      </c>
      <c r="B6" s="77">
        <v>1</v>
      </c>
      <c r="C6" s="77">
        <v>2</v>
      </c>
      <c r="D6" s="77">
        <v>1</v>
      </c>
      <c r="E6" s="77">
        <v>1</v>
      </c>
      <c r="F6" s="77">
        <v>1</v>
      </c>
      <c r="G6" s="77">
        <v>1</v>
      </c>
      <c r="H6" s="77">
        <v>1</v>
      </c>
      <c r="I6" s="77"/>
      <c r="J6" s="77"/>
      <c r="K6" s="77"/>
      <c r="L6" s="77"/>
      <c r="M6" s="77"/>
      <c r="O6" s="77">
        <v>1</v>
      </c>
      <c r="P6" s="77">
        <v>1</v>
      </c>
      <c r="Q6" s="77">
        <v>1</v>
      </c>
      <c r="R6" s="77">
        <v>1</v>
      </c>
      <c r="S6" s="77">
        <v>1</v>
      </c>
      <c r="T6" s="77">
        <v>1</v>
      </c>
      <c r="U6" s="77">
        <v>1</v>
      </c>
      <c r="V6" s="77">
        <v>2</v>
      </c>
      <c r="W6" s="77">
        <v>1</v>
      </c>
      <c r="X6" s="77">
        <v>1</v>
      </c>
      <c r="Y6" s="77">
        <v>1</v>
      </c>
    </row>
    <row r="8" spans="1:25">
      <c r="A8" s="75" t="s">
        <v>64</v>
      </c>
      <c r="B8" s="76">
        <v>8.1</v>
      </c>
      <c r="C8" s="76">
        <v>8.8000000000000007</v>
      </c>
      <c r="D8" s="76">
        <v>8.15</v>
      </c>
      <c r="E8" s="147">
        <v>8.1999999999999993</v>
      </c>
      <c r="F8" s="76">
        <v>8.27</v>
      </c>
      <c r="G8" s="147">
        <v>8.3000000000000007</v>
      </c>
      <c r="H8" s="76">
        <v>9.1999999999999993</v>
      </c>
      <c r="I8" s="76"/>
      <c r="J8" s="76"/>
      <c r="K8" s="76"/>
      <c r="L8" s="76"/>
      <c r="M8" s="76"/>
      <c r="O8" s="76" t="s">
        <v>203</v>
      </c>
      <c r="P8" s="76" t="s">
        <v>204</v>
      </c>
      <c r="Q8" s="76" t="s">
        <v>205</v>
      </c>
      <c r="R8" s="76">
        <v>6.25</v>
      </c>
      <c r="S8" s="76" t="s">
        <v>206</v>
      </c>
      <c r="T8" s="76" t="s">
        <v>207</v>
      </c>
      <c r="U8" s="76">
        <v>7.31</v>
      </c>
      <c r="V8" s="76">
        <v>8.8000000000000007</v>
      </c>
      <c r="W8" s="76">
        <v>8.15</v>
      </c>
      <c r="X8" s="147">
        <v>8.1999999999999993</v>
      </c>
      <c r="Y8" s="76">
        <v>8.27</v>
      </c>
    </row>
    <row r="9" spans="1:25">
      <c r="A9" s="78" t="s">
        <v>67</v>
      </c>
      <c r="B9" s="77">
        <v>3</v>
      </c>
      <c r="C9" s="78">
        <v>2</v>
      </c>
      <c r="D9" s="77">
        <v>2</v>
      </c>
      <c r="E9" s="77">
        <v>1</v>
      </c>
      <c r="F9" s="77">
        <v>1</v>
      </c>
      <c r="G9" s="77">
        <v>1</v>
      </c>
      <c r="H9" s="77">
        <v>1</v>
      </c>
      <c r="O9" s="77">
        <v>2</v>
      </c>
      <c r="P9" s="77">
        <v>2</v>
      </c>
      <c r="Q9" s="77">
        <v>1</v>
      </c>
      <c r="R9" s="77">
        <v>1</v>
      </c>
      <c r="S9" s="77">
        <v>1</v>
      </c>
      <c r="T9" s="77">
        <v>2</v>
      </c>
      <c r="U9" s="77">
        <v>3</v>
      </c>
      <c r="V9" s="78">
        <v>2</v>
      </c>
      <c r="W9" s="77">
        <v>2</v>
      </c>
      <c r="X9" s="77">
        <v>1</v>
      </c>
      <c r="Y9" s="77">
        <v>1</v>
      </c>
    </row>
    <row r="10" spans="1:25">
      <c r="A10" s="78" t="s">
        <v>68</v>
      </c>
      <c r="B10" s="77">
        <v>3</v>
      </c>
      <c r="C10" s="78">
        <v>2</v>
      </c>
      <c r="D10" s="77">
        <v>2</v>
      </c>
      <c r="E10" s="77">
        <v>2</v>
      </c>
      <c r="F10" s="77">
        <v>2</v>
      </c>
      <c r="G10" s="77">
        <v>1</v>
      </c>
      <c r="H10" s="77">
        <v>1</v>
      </c>
      <c r="O10" s="77">
        <v>2</v>
      </c>
      <c r="P10" s="77">
        <v>3</v>
      </c>
      <c r="Q10" s="77">
        <v>4</v>
      </c>
      <c r="R10" s="77">
        <v>3</v>
      </c>
      <c r="S10" s="77">
        <v>1</v>
      </c>
      <c r="T10" s="77">
        <v>4</v>
      </c>
      <c r="U10" s="77">
        <v>3</v>
      </c>
      <c r="V10" s="78">
        <v>2</v>
      </c>
      <c r="W10" s="77">
        <v>2</v>
      </c>
      <c r="X10" s="77">
        <v>2</v>
      </c>
      <c r="Y10" s="77">
        <v>2</v>
      </c>
    </row>
    <row r="11" spans="1:25">
      <c r="A11" s="78" t="s">
        <v>69</v>
      </c>
      <c r="B11" s="78">
        <v>2</v>
      </c>
      <c r="C11" s="78">
        <v>2</v>
      </c>
      <c r="D11" s="78">
        <v>3</v>
      </c>
      <c r="E11" s="78">
        <v>3</v>
      </c>
      <c r="F11" s="78">
        <v>3</v>
      </c>
      <c r="G11" s="78">
        <v>5</v>
      </c>
      <c r="H11" s="78">
        <v>6</v>
      </c>
      <c r="O11" s="77">
        <v>2</v>
      </c>
      <c r="P11" s="78">
        <v>2</v>
      </c>
      <c r="Q11" s="78">
        <v>2</v>
      </c>
      <c r="R11" s="78">
        <v>3</v>
      </c>
      <c r="S11" s="78">
        <v>1</v>
      </c>
      <c r="T11" s="78">
        <v>1</v>
      </c>
      <c r="U11" s="78">
        <v>2</v>
      </c>
      <c r="V11" s="78">
        <v>2</v>
      </c>
      <c r="W11" s="78">
        <v>3</v>
      </c>
      <c r="X11" s="78">
        <v>3</v>
      </c>
      <c r="Y11" s="78">
        <v>3</v>
      </c>
    </row>
    <row r="12" spans="1:25">
      <c r="A12" s="78" t="s">
        <v>70</v>
      </c>
      <c r="B12" s="77">
        <v>3</v>
      </c>
      <c r="C12" s="77">
        <v>10</v>
      </c>
      <c r="D12" s="77">
        <v>6</v>
      </c>
      <c r="E12" s="77">
        <v>3</v>
      </c>
      <c r="F12" s="77">
        <v>1</v>
      </c>
      <c r="G12" s="77">
        <v>1</v>
      </c>
      <c r="H12" s="77">
        <v>1</v>
      </c>
      <c r="I12" s="77"/>
      <c r="J12" s="77"/>
      <c r="K12" s="77"/>
      <c r="L12" s="77"/>
      <c r="M12" s="77"/>
      <c r="O12" s="77">
        <v>2</v>
      </c>
      <c r="P12" s="77">
        <v>3</v>
      </c>
      <c r="Q12" s="77">
        <v>3</v>
      </c>
      <c r="R12" s="77">
        <v>2</v>
      </c>
      <c r="S12" s="77">
        <v>2</v>
      </c>
      <c r="T12" s="77">
        <v>3</v>
      </c>
      <c r="U12" s="77">
        <v>3</v>
      </c>
      <c r="V12" s="77">
        <v>10</v>
      </c>
      <c r="W12" s="77">
        <v>6</v>
      </c>
      <c r="X12" s="77">
        <v>3</v>
      </c>
      <c r="Y12" s="77">
        <v>1</v>
      </c>
    </row>
    <row r="14" spans="1:25">
      <c r="A14" s="75" t="s">
        <v>65</v>
      </c>
      <c r="B14" s="76">
        <v>8.1</v>
      </c>
      <c r="C14" s="76">
        <v>8.8000000000000007</v>
      </c>
      <c r="D14" s="76">
        <v>8.15</v>
      </c>
      <c r="E14" s="147">
        <v>8.1999999999999993</v>
      </c>
      <c r="F14" s="76">
        <v>8.27</v>
      </c>
      <c r="G14" s="147">
        <v>8.3000000000000007</v>
      </c>
      <c r="H14" s="76">
        <v>9.1999999999999993</v>
      </c>
      <c r="I14" s="76"/>
      <c r="J14" s="76"/>
      <c r="K14" s="76"/>
      <c r="L14" s="76"/>
      <c r="M14" s="76"/>
      <c r="O14" s="76" t="s">
        <v>203</v>
      </c>
      <c r="P14" s="76" t="s">
        <v>204</v>
      </c>
      <c r="Q14" s="76" t="s">
        <v>205</v>
      </c>
      <c r="R14" s="76">
        <v>6.25</v>
      </c>
      <c r="S14" s="76" t="s">
        <v>206</v>
      </c>
      <c r="T14" s="76" t="s">
        <v>207</v>
      </c>
      <c r="U14" s="76">
        <v>7.31</v>
      </c>
      <c r="V14" s="76">
        <v>8.8000000000000007</v>
      </c>
      <c r="W14" s="76">
        <v>8.15</v>
      </c>
      <c r="X14" s="147">
        <v>8.1999999999999993</v>
      </c>
      <c r="Y14" s="76">
        <v>8.27</v>
      </c>
    </row>
    <row r="15" spans="1:25">
      <c r="A15" s="78" t="s">
        <v>67</v>
      </c>
      <c r="B15" s="77">
        <v>8</v>
      </c>
      <c r="C15" s="77">
        <v>7</v>
      </c>
      <c r="D15" s="77">
        <v>6</v>
      </c>
      <c r="E15" s="77">
        <v>6</v>
      </c>
      <c r="F15" s="77">
        <v>5</v>
      </c>
      <c r="G15" s="77">
        <v>5</v>
      </c>
      <c r="H15" s="77">
        <v>5</v>
      </c>
      <c r="I15" s="77"/>
      <c r="J15" s="77"/>
      <c r="K15" s="77"/>
      <c r="L15" s="77"/>
      <c r="M15" s="77"/>
      <c r="O15" s="77">
        <v>7</v>
      </c>
      <c r="P15" s="77">
        <v>5</v>
      </c>
      <c r="Q15" s="77">
        <v>5</v>
      </c>
      <c r="R15" s="77">
        <v>5</v>
      </c>
      <c r="S15" s="77">
        <v>5</v>
      </c>
      <c r="T15" s="77">
        <v>6</v>
      </c>
      <c r="U15" s="77">
        <v>8</v>
      </c>
      <c r="V15" s="77">
        <v>7</v>
      </c>
      <c r="W15" s="77">
        <v>6</v>
      </c>
      <c r="X15" s="77">
        <v>6</v>
      </c>
      <c r="Y15" s="77">
        <v>5</v>
      </c>
    </row>
    <row r="16" spans="1:25">
      <c r="A16" s="78" t="s">
        <v>68</v>
      </c>
      <c r="B16" s="77">
        <v>6</v>
      </c>
      <c r="C16" s="77">
        <v>7</v>
      </c>
      <c r="D16" s="77">
        <v>6</v>
      </c>
      <c r="E16" s="77">
        <v>6</v>
      </c>
      <c r="F16" s="77">
        <v>6</v>
      </c>
      <c r="G16" s="77">
        <v>5</v>
      </c>
      <c r="H16" s="77">
        <v>5</v>
      </c>
      <c r="I16" s="77"/>
      <c r="J16" s="77"/>
      <c r="K16" s="77"/>
      <c r="L16" s="77"/>
      <c r="M16" s="77"/>
      <c r="O16" s="77">
        <v>6</v>
      </c>
      <c r="P16" s="77">
        <v>8</v>
      </c>
      <c r="Q16" s="77">
        <v>8</v>
      </c>
      <c r="R16" s="77">
        <v>8</v>
      </c>
      <c r="S16" s="77">
        <v>5</v>
      </c>
      <c r="T16" s="77">
        <v>9</v>
      </c>
      <c r="U16" s="77">
        <v>6</v>
      </c>
      <c r="V16" s="77">
        <v>7</v>
      </c>
      <c r="W16" s="77">
        <v>6</v>
      </c>
      <c r="X16" s="77">
        <v>6</v>
      </c>
      <c r="Y16" s="77">
        <v>6</v>
      </c>
    </row>
    <row r="17" spans="1:25">
      <c r="A17" s="78" t="s">
        <v>69</v>
      </c>
      <c r="B17" s="78">
        <v>4</v>
      </c>
      <c r="C17" s="78">
        <v>9</v>
      </c>
      <c r="D17" s="78">
        <v>7</v>
      </c>
      <c r="E17" s="78">
        <v>9</v>
      </c>
      <c r="F17" s="78">
        <v>13</v>
      </c>
      <c r="G17" s="78">
        <v>18</v>
      </c>
      <c r="H17" s="78">
        <v>21</v>
      </c>
      <c r="O17" s="78">
        <v>10</v>
      </c>
      <c r="P17" s="78">
        <v>5</v>
      </c>
      <c r="Q17" s="78">
        <v>5</v>
      </c>
      <c r="R17" s="78">
        <v>8</v>
      </c>
      <c r="S17" s="78">
        <v>4</v>
      </c>
      <c r="T17" s="78">
        <v>3</v>
      </c>
      <c r="U17" s="78">
        <v>4</v>
      </c>
      <c r="V17" s="78">
        <v>9</v>
      </c>
      <c r="W17" s="78">
        <v>7</v>
      </c>
      <c r="X17" s="78">
        <v>9</v>
      </c>
      <c r="Y17" s="78">
        <v>13</v>
      </c>
    </row>
    <row r="18" spans="1:25">
      <c r="A18" s="78" t="s">
        <v>70</v>
      </c>
      <c r="B18" s="77">
        <v>8</v>
      </c>
      <c r="C18" s="77">
        <v>95</v>
      </c>
      <c r="D18" s="77">
        <v>109</v>
      </c>
      <c r="E18" s="77">
        <v>57</v>
      </c>
      <c r="F18" s="77">
        <v>5</v>
      </c>
      <c r="G18" s="77">
        <v>7</v>
      </c>
      <c r="H18" s="77">
        <v>8</v>
      </c>
      <c r="I18" s="77"/>
      <c r="J18" s="77"/>
      <c r="K18" s="77"/>
      <c r="L18" s="77"/>
      <c r="M18" s="77"/>
      <c r="O18" s="77">
        <v>10</v>
      </c>
      <c r="P18" s="77">
        <v>11</v>
      </c>
      <c r="Q18" s="77">
        <v>10</v>
      </c>
      <c r="R18" s="77">
        <v>9</v>
      </c>
      <c r="S18" s="77">
        <v>8</v>
      </c>
      <c r="T18" s="77">
        <v>9</v>
      </c>
      <c r="U18" s="77">
        <v>8</v>
      </c>
      <c r="V18" s="77">
        <v>95</v>
      </c>
      <c r="W18" s="77">
        <v>109</v>
      </c>
      <c r="X18" s="77">
        <v>57</v>
      </c>
      <c r="Y18" s="77">
        <v>5</v>
      </c>
    </row>
    <row r="20" spans="1:25">
      <c r="A20" s="73" t="s">
        <v>116</v>
      </c>
      <c r="B20" s="73" t="s">
        <v>203</v>
      </c>
      <c r="C20" s="73" t="s">
        <v>204</v>
      </c>
      <c r="D20" s="73" t="s">
        <v>205</v>
      </c>
      <c r="E20" s="73">
        <v>6.25</v>
      </c>
      <c r="F20" s="73" t="s">
        <v>206</v>
      </c>
      <c r="G20" s="73" t="s">
        <v>207</v>
      </c>
      <c r="H20" s="73">
        <v>7.31</v>
      </c>
      <c r="I20" s="73">
        <v>8.8000000000000007</v>
      </c>
      <c r="J20" s="73">
        <v>8.15</v>
      </c>
      <c r="K20" s="148">
        <v>8.1999999999999993</v>
      </c>
      <c r="L20" s="73">
        <v>8.27</v>
      </c>
      <c r="M20" s="148">
        <v>8.3000000000000007</v>
      </c>
      <c r="N20" s="175">
        <v>9.1999999999999993</v>
      </c>
    </row>
    <row r="21" spans="1:25">
      <c r="A21" s="78" t="s">
        <v>117</v>
      </c>
      <c r="B21" s="78">
        <v>9.1999999999999993</v>
      </c>
      <c r="C21" s="78">
        <v>9.1999999999999993</v>
      </c>
      <c r="D21" s="78">
        <v>9.3000000000000007</v>
      </c>
      <c r="F21" s="78">
        <v>9.3000000000000007</v>
      </c>
      <c r="G21" s="78">
        <v>9.1999999999999993</v>
      </c>
      <c r="H21" s="78">
        <v>9.3000000000000007</v>
      </c>
      <c r="I21" s="78">
        <v>9.3000000000000007</v>
      </c>
      <c r="J21" s="78">
        <v>9.3000000000000007</v>
      </c>
      <c r="K21" s="78">
        <v>9.3000000000000007</v>
      </c>
      <c r="L21" s="78">
        <v>9.3000000000000007</v>
      </c>
      <c r="M21" s="78">
        <v>9.3000000000000007</v>
      </c>
      <c r="N21" s="78">
        <v>9.3000000000000007</v>
      </c>
    </row>
    <row r="22" spans="1:25">
      <c r="A22" s="78" t="s">
        <v>118</v>
      </c>
      <c r="B22" s="78">
        <v>9.3000000000000007</v>
      </c>
      <c r="C22" s="78">
        <v>9.3000000000000007</v>
      </c>
      <c r="D22" s="78">
        <v>9.3000000000000007</v>
      </c>
      <c r="F22" s="78">
        <v>9.3000000000000007</v>
      </c>
      <c r="G22" s="78">
        <v>9.3000000000000007</v>
      </c>
      <c r="H22" s="78">
        <v>9.3000000000000007</v>
      </c>
      <c r="I22" s="78">
        <v>9.4</v>
      </c>
      <c r="J22" s="78">
        <v>9.4</v>
      </c>
      <c r="K22" s="78">
        <v>9.4</v>
      </c>
      <c r="L22" s="78">
        <v>9.4</v>
      </c>
      <c r="M22" s="78">
        <v>9.4</v>
      </c>
      <c r="N22" s="78">
        <v>9.4</v>
      </c>
    </row>
    <row r="23" spans="1:25">
      <c r="A23" s="78" t="s">
        <v>119</v>
      </c>
      <c r="B23" s="78">
        <v>9.3000000000000007</v>
      </c>
      <c r="C23" s="78">
        <v>9.3000000000000007</v>
      </c>
      <c r="D23" s="78">
        <v>9.4</v>
      </c>
      <c r="F23" s="78">
        <v>9.3000000000000007</v>
      </c>
      <c r="G23" s="78">
        <v>9.3000000000000007</v>
      </c>
      <c r="H23" s="78">
        <v>9.3000000000000007</v>
      </c>
      <c r="I23" s="78">
        <v>9.3000000000000007</v>
      </c>
      <c r="J23" s="78">
        <v>9.4</v>
      </c>
      <c r="K23" s="78">
        <v>9.4</v>
      </c>
      <c r="L23" s="78">
        <v>9.4</v>
      </c>
      <c r="M23" s="78">
        <v>9.4</v>
      </c>
      <c r="N23" s="78">
        <v>9.4</v>
      </c>
    </row>
    <row r="25" spans="1:25">
      <c r="A25" s="74" t="s">
        <v>208</v>
      </c>
      <c r="B25" s="74">
        <v>50</v>
      </c>
      <c r="C25" s="74">
        <v>49</v>
      </c>
      <c r="D25" s="74">
        <v>49</v>
      </c>
      <c r="E25" s="74"/>
      <c r="F25" s="74">
        <v>43</v>
      </c>
      <c r="G25" s="74">
        <v>46</v>
      </c>
      <c r="H25" s="74">
        <v>47</v>
      </c>
      <c r="I25" s="74">
        <v>47</v>
      </c>
      <c r="J25" s="74">
        <v>49</v>
      </c>
      <c r="K25" s="74">
        <v>49</v>
      </c>
      <c r="L25" s="74">
        <v>49</v>
      </c>
      <c r="M25" s="74">
        <v>51</v>
      </c>
      <c r="N25" s="74">
        <v>51</v>
      </c>
    </row>
    <row r="27" spans="1:25">
      <c r="A27" s="78" t="s">
        <v>209</v>
      </c>
      <c r="K27" s="78" t="s">
        <v>176</v>
      </c>
      <c r="L27" s="78" t="s">
        <v>176</v>
      </c>
      <c r="M27" s="78" t="s">
        <v>176</v>
      </c>
      <c r="N27" s="78" t="s">
        <v>176</v>
      </c>
    </row>
    <row r="29" spans="1:25">
      <c r="A29" s="102" t="s">
        <v>13</v>
      </c>
      <c r="B29" s="53"/>
      <c r="C29" s="53">
        <v>7</v>
      </c>
      <c r="D29" s="53">
        <v>51</v>
      </c>
      <c r="E29" s="53"/>
      <c r="F29" s="53">
        <v>81</v>
      </c>
      <c r="G29" s="53"/>
      <c r="H29" s="53">
        <v>67</v>
      </c>
      <c r="I29" s="53"/>
      <c r="J29" s="53"/>
      <c r="K29" s="53"/>
      <c r="L29" s="53"/>
      <c r="M29" s="53"/>
      <c r="N29" s="53"/>
    </row>
    <row r="30" spans="1:25">
      <c r="A30" s="102" t="s">
        <v>16</v>
      </c>
      <c r="B30" s="79"/>
      <c r="C30" s="79">
        <v>6</v>
      </c>
      <c r="D30" s="79">
        <v>51</v>
      </c>
      <c r="E30" s="79"/>
      <c r="F30" s="79">
        <v>81</v>
      </c>
      <c r="G30" s="79"/>
      <c r="H30" s="79">
        <v>67</v>
      </c>
      <c r="I30" s="79"/>
      <c r="J30" s="79"/>
      <c r="K30" s="79"/>
      <c r="L30" s="79"/>
      <c r="M30" s="79"/>
      <c r="N30" s="79"/>
    </row>
    <row r="31" spans="1:25">
      <c r="A31" s="102" t="s">
        <v>18</v>
      </c>
      <c r="B31" s="163"/>
      <c r="C31" s="163">
        <v>1886</v>
      </c>
      <c r="D31" s="163">
        <v>6645.9</v>
      </c>
      <c r="E31" s="163"/>
      <c r="F31" s="163">
        <v>12461.5</v>
      </c>
      <c r="G31" s="163"/>
      <c r="H31" s="163">
        <v>17750.5</v>
      </c>
      <c r="I31" s="163"/>
      <c r="J31" s="163"/>
      <c r="K31" s="163"/>
      <c r="L31" s="163"/>
      <c r="M31" s="163"/>
      <c r="N31" s="163"/>
    </row>
    <row r="32" spans="1:25">
      <c r="A32" s="102" t="s">
        <v>19</v>
      </c>
      <c r="B32" s="163"/>
      <c r="C32" s="163">
        <v>11</v>
      </c>
      <c r="D32" s="163">
        <v>69</v>
      </c>
      <c r="E32" s="163"/>
      <c r="F32" s="163">
        <v>110</v>
      </c>
      <c r="G32" s="163"/>
      <c r="H32" s="163">
        <v>101</v>
      </c>
      <c r="I32" s="163"/>
      <c r="J32" s="163"/>
      <c r="K32" s="163"/>
      <c r="L32" s="163"/>
      <c r="M32" s="163"/>
      <c r="N32" s="163"/>
    </row>
  </sheetData>
  <phoneticPr fontId="8"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topLeftCell="A125" zoomScale="117" zoomScaleNormal="120" workbookViewId="0">
      <selection activeCell="H151" sqref="H151"/>
    </sheetView>
  </sheetViews>
  <sheetFormatPr defaultColWidth="8.875" defaultRowHeight="13.5"/>
  <cols>
    <col min="1" max="2" width="9.125" style="137" customWidth="1"/>
    <col min="3" max="3" width="11.625" style="137" customWidth="1"/>
    <col min="4" max="5" width="12.5" style="137" customWidth="1"/>
    <col min="6" max="6" width="15.625" style="137" customWidth="1"/>
    <col min="7" max="7" width="17.625" style="137" customWidth="1"/>
  </cols>
  <sheetData>
    <row r="1" spans="1:7" ht="21.75" customHeight="1" thickBot="1">
      <c r="A1" s="34" t="s">
        <v>154</v>
      </c>
      <c r="B1" s="34" t="s">
        <v>152</v>
      </c>
      <c r="C1" s="34" t="s">
        <v>158</v>
      </c>
      <c r="D1" s="34" t="s">
        <v>210</v>
      </c>
      <c r="E1" s="34" t="s">
        <v>211</v>
      </c>
      <c r="F1" s="34" t="s">
        <v>212</v>
      </c>
      <c r="G1" s="34" t="s">
        <v>7</v>
      </c>
    </row>
    <row r="2" spans="1:7" ht="16.5" customHeight="1">
      <c r="A2" s="138">
        <f t="shared" ref="A2:A33" si="0">YEAR(C2)</f>
        <v>2018</v>
      </c>
      <c r="B2" s="138">
        <f t="shared" ref="B2:B33" si="1">MONTH(C2)</f>
        <v>4</v>
      </c>
      <c r="C2" s="89">
        <v>43205</v>
      </c>
      <c r="D2" s="138">
        <v>177</v>
      </c>
      <c r="E2" s="138">
        <v>64</v>
      </c>
      <c r="F2" s="138">
        <v>98.39</v>
      </c>
      <c r="G2" s="138">
        <v>22.44</v>
      </c>
    </row>
    <row r="3" spans="1:7" ht="16.5" customHeight="1">
      <c r="A3" s="138">
        <f t="shared" si="0"/>
        <v>2018</v>
      </c>
      <c r="B3" s="138">
        <f t="shared" si="1"/>
        <v>4</v>
      </c>
      <c r="C3" s="89">
        <v>43206</v>
      </c>
      <c r="D3" s="138">
        <v>92</v>
      </c>
      <c r="E3" s="138">
        <v>45</v>
      </c>
      <c r="F3" s="138">
        <v>104.32</v>
      </c>
      <c r="G3" s="138">
        <v>20.81</v>
      </c>
    </row>
    <row r="4" spans="1:7" ht="16.5" customHeight="1">
      <c r="A4" s="138">
        <f t="shared" si="0"/>
        <v>2018</v>
      </c>
      <c r="B4" s="138">
        <f t="shared" si="1"/>
        <v>4</v>
      </c>
      <c r="C4" s="89">
        <v>43207</v>
      </c>
      <c r="D4" s="138">
        <v>223</v>
      </c>
      <c r="E4" s="138">
        <v>70</v>
      </c>
      <c r="F4" s="138">
        <v>108.47</v>
      </c>
      <c r="G4" s="138">
        <v>22.14</v>
      </c>
    </row>
    <row r="5" spans="1:7" ht="16.5" customHeight="1">
      <c r="A5" s="138">
        <f t="shared" si="0"/>
        <v>2018</v>
      </c>
      <c r="B5" s="138">
        <f t="shared" si="1"/>
        <v>4</v>
      </c>
      <c r="C5" s="89">
        <v>43208</v>
      </c>
      <c r="D5" s="138">
        <v>185</v>
      </c>
      <c r="E5" s="138">
        <v>64</v>
      </c>
      <c r="F5" s="138">
        <v>149.76</v>
      </c>
      <c r="G5" s="138">
        <v>22.64</v>
      </c>
    </row>
    <row r="6" spans="1:7" ht="16.5" customHeight="1">
      <c r="A6" s="138">
        <f t="shared" si="0"/>
        <v>2018</v>
      </c>
      <c r="B6" s="138">
        <f t="shared" si="1"/>
        <v>4</v>
      </c>
      <c r="C6" s="89">
        <v>43209</v>
      </c>
      <c r="D6" s="138">
        <v>183</v>
      </c>
      <c r="E6" s="138">
        <v>61</v>
      </c>
      <c r="F6" s="138">
        <v>72.88</v>
      </c>
      <c r="G6" s="138">
        <v>12.24</v>
      </c>
    </row>
    <row r="7" spans="1:7" ht="16.5" customHeight="1">
      <c r="A7" s="138">
        <f t="shared" si="0"/>
        <v>2018</v>
      </c>
      <c r="B7" s="138">
        <f t="shared" si="1"/>
        <v>4</v>
      </c>
      <c r="C7" s="89">
        <v>43210</v>
      </c>
      <c r="D7" s="138">
        <v>227</v>
      </c>
      <c r="E7" s="138">
        <v>70</v>
      </c>
      <c r="F7" s="138">
        <v>103.05</v>
      </c>
      <c r="G7" s="138">
        <v>11.49</v>
      </c>
    </row>
    <row r="8" spans="1:7" ht="16.5" customHeight="1">
      <c r="A8" s="138">
        <f t="shared" si="0"/>
        <v>2018</v>
      </c>
      <c r="B8" s="138">
        <f t="shared" si="1"/>
        <v>4</v>
      </c>
      <c r="C8" s="89">
        <v>43211</v>
      </c>
      <c r="D8" s="138">
        <v>224</v>
      </c>
      <c r="E8" s="138">
        <v>68</v>
      </c>
      <c r="F8" s="138">
        <v>122.19</v>
      </c>
      <c r="G8" s="138">
        <v>10.88</v>
      </c>
    </row>
    <row r="9" spans="1:7" ht="16.5" customHeight="1">
      <c r="A9" s="138">
        <f t="shared" si="0"/>
        <v>2018</v>
      </c>
      <c r="B9" s="138">
        <f t="shared" si="1"/>
        <v>4</v>
      </c>
      <c r="C9" s="89">
        <v>43212</v>
      </c>
      <c r="D9" s="138">
        <v>266</v>
      </c>
      <c r="E9" s="138">
        <v>73</v>
      </c>
      <c r="F9" s="138">
        <v>99.39</v>
      </c>
      <c r="G9" s="138">
        <v>14.84</v>
      </c>
    </row>
    <row r="10" spans="1:7" ht="16.5" customHeight="1">
      <c r="A10" s="138">
        <f t="shared" si="0"/>
        <v>2018</v>
      </c>
      <c r="B10" s="138">
        <f t="shared" si="1"/>
        <v>4</v>
      </c>
      <c r="C10" s="89">
        <v>43213</v>
      </c>
      <c r="D10" s="138">
        <v>229</v>
      </c>
      <c r="E10" s="138">
        <v>71</v>
      </c>
      <c r="F10" s="138">
        <v>95.83</v>
      </c>
      <c r="G10" s="138">
        <v>18.899999999999999</v>
      </c>
    </row>
    <row r="11" spans="1:7" ht="16.5" customHeight="1">
      <c r="A11" s="138">
        <f t="shared" si="0"/>
        <v>2018</v>
      </c>
      <c r="B11" s="138">
        <f t="shared" si="1"/>
        <v>4</v>
      </c>
      <c r="C11" s="89">
        <v>43214</v>
      </c>
      <c r="D11" s="138">
        <v>261</v>
      </c>
      <c r="E11" s="138">
        <v>69</v>
      </c>
      <c r="F11" s="138">
        <v>94.55</v>
      </c>
      <c r="G11" s="138">
        <v>11.72</v>
      </c>
    </row>
    <row r="12" spans="1:7" ht="16.5" customHeight="1">
      <c r="A12" s="138">
        <f t="shared" si="0"/>
        <v>2018</v>
      </c>
      <c r="B12" s="138">
        <f t="shared" si="1"/>
        <v>4</v>
      </c>
      <c r="C12" s="89">
        <v>43215</v>
      </c>
      <c r="D12" s="138">
        <v>192</v>
      </c>
      <c r="E12" s="138">
        <v>80</v>
      </c>
      <c r="F12" s="138">
        <v>61.43</v>
      </c>
      <c r="G12" s="138">
        <v>25</v>
      </c>
    </row>
    <row r="13" spans="1:7" ht="16.5" customHeight="1">
      <c r="A13" s="138">
        <f t="shared" si="0"/>
        <v>2018</v>
      </c>
      <c r="B13" s="138">
        <f t="shared" si="1"/>
        <v>4</v>
      </c>
      <c r="C13" s="89">
        <v>43216</v>
      </c>
      <c r="D13" s="138">
        <v>173</v>
      </c>
      <c r="E13" s="138">
        <v>72</v>
      </c>
      <c r="F13" s="138">
        <v>115.6</v>
      </c>
      <c r="G13" s="138">
        <v>15.59</v>
      </c>
    </row>
    <row r="14" spans="1:7" ht="16.5" customHeight="1">
      <c r="A14" s="138">
        <f t="shared" si="0"/>
        <v>2018</v>
      </c>
      <c r="B14" s="138">
        <f t="shared" si="1"/>
        <v>4</v>
      </c>
      <c r="C14" s="89">
        <v>43217</v>
      </c>
      <c r="D14" s="138">
        <v>253</v>
      </c>
      <c r="E14" s="138">
        <v>69</v>
      </c>
      <c r="F14" s="138">
        <v>87.67</v>
      </c>
      <c r="G14" s="138">
        <v>14.11</v>
      </c>
    </row>
    <row r="15" spans="1:7" ht="16.5" customHeight="1">
      <c r="A15" s="138">
        <f t="shared" si="0"/>
        <v>2018</v>
      </c>
      <c r="B15" s="138">
        <f t="shared" si="1"/>
        <v>4</v>
      </c>
      <c r="C15" s="89">
        <v>43218</v>
      </c>
      <c r="D15" s="138">
        <v>169</v>
      </c>
      <c r="E15" s="138">
        <v>54</v>
      </c>
      <c r="F15" s="138">
        <v>112.67</v>
      </c>
      <c r="G15" s="138">
        <v>18.64</v>
      </c>
    </row>
    <row r="16" spans="1:7" ht="16.5" customHeight="1">
      <c r="A16" s="138">
        <f t="shared" si="0"/>
        <v>2018</v>
      </c>
      <c r="B16" s="138">
        <f t="shared" si="1"/>
        <v>4</v>
      </c>
      <c r="C16" s="89">
        <v>43219</v>
      </c>
      <c r="D16" s="138">
        <v>155</v>
      </c>
      <c r="E16" s="138">
        <v>58</v>
      </c>
      <c r="F16" s="138">
        <v>84.9</v>
      </c>
      <c r="G16" s="138">
        <v>11.42</v>
      </c>
    </row>
    <row r="17" spans="1:7" ht="16.5" customHeight="1">
      <c r="A17" s="138">
        <f t="shared" si="0"/>
        <v>2018</v>
      </c>
      <c r="B17" s="138">
        <f t="shared" si="1"/>
        <v>4</v>
      </c>
      <c r="C17" s="89">
        <v>43220</v>
      </c>
      <c r="D17" s="138">
        <v>131</v>
      </c>
      <c r="E17" s="138">
        <v>52</v>
      </c>
      <c r="F17" s="138">
        <v>92.27</v>
      </c>
      <c r="G17" s="138">
        <v>25.27</v>
      </c>
    </row>
    <row r="18" spans="1:7" ht="16.5" customHeight="1">
      <c r="A18" s="138">
        <f t="shared" si="0"/>
        <v>2018</v>
      </c>
      <c r="B18" s="138">
        <f t="shared" si="1"/>
        <v>5</v>
      </c>
      <c r="C18" s="89">
        <v>43221</v>
      </c>
      <c r="D18" s="138">
        <v>170</v>
      </c>
      <c r="E18" s="138">
        <v>61</v>
      </c>
      <c r="F18" s="138">
        <v>82.62</v>
      </c>
      <c r="G18" s="138">
        <v>18.32</v>
      </c>
    </row>
    <row r="19" spans="1:7" ht="16.5" customHeight="1">
      <c r="A19" s="138">
        <f t="shared" si="0"/>
        <v>2018</v>
      </c>
      <c r="B19" s="138">
        <f t="shared" si="1"/>
        <v>5</v>
      </c>
      <c r="C19" s="89">
        <v>43222</v>
      </c>
      <c r="D19" s="138">
        <v>266</v>
      </c>
      <c r="E19" s="138">
        <v>84</v>
      </c>
      <c r="F19" s="138">
        <v>122.28</v>
      </c>
      <c r="G19" s="138">
        <v>13.69</v>
      </c>
    </row>
    <row r="20" spans="1:7" ht="16.5" customHeight="1">
      <c r="A20" s="138">
        <f t="shared" si="0"/>
        <v>2018</v>
      </c>
      <c r="B20" s="138">
        <f t="shared" si="1"/>
        <v>5</v>
      </c>
      <c r="C20" s="89">
        <v>43223</v>
      </c>
      <c r="D20" s="138">
        <v>232</v>
      </c>
      <c r="E20" s="138">
        <v>69</v>
      </c>
      <c r="F20" s="138">
        <v>169.46</v>
      </c>
      <c r="G20" s="138">
        <v>19.91</v>
      </c>
    </row>
    <row r="21" spans="1:7" ht="16.5" customHeight="1">
      <c r="A21" s="138">
        <f t="shared" si="0"/>
        <v>2018</v>
      </c>
      <c r="B21" s="138">
        <f t="shared" si="1"/>
        <v>5</v>
      </c>
      <c r="C21" s="89">
        <v>43224</v>
      </c>
      <c r="D21" s="138">
        <v>166</v>
      </c>
      <c r="E21" s="138">
        <v>58</v>
      </c>
      <c r="F21" s="138">
        <v>159.34</v>
      </c>
      <c r="G21" s="138">
        <v>18.309999999999999</v>
      </c>
    </row>
    <row r="22" spans="1:7" ht="16.5" customHeight="1">
      <c r="A22" s="138">
        <f t="shared" si="0"/>
        <v>2018</v>
      </c>
      <c r="B22" s="138">
        <f t="shared" si="1"/>
        <v>5</v>
      </c>
      <c r="C22" s="89">
        <v>43225</v>
      </c>
      <c r="D22" s="138">
        <v>198</v>
      </c>
      <c r="E22" s="138">
        <v>64</v>
      </c>
      <c r="F22" s="138">
        <v>86.34</v>
      </c>
      <c r="G22" s="138">
        <v>12.58</v>
      </c>
    </row>
    <row r="23" spans="1:7" ht="16.5" customHeight="1">
      <c r="A23" s="138">
        <f t="shared" si="0"/>
        <v>2018</v>
      </c>
      <c r="B23" s="138">
        <f t="shared" si="1"/>
        <v>5</v>
      </c>
      <c r="C23" s="89">
        <v>43226</v>
      </c>
      <c r="D23" s="138">
        <v>223</v>
      </c>
      <c r="E23" s="138">
        <v>62</v>
      </c>
      <c r="F23" s="138">
        <v>127.37</v>
      </c>
      <c r="G23" s="138">
        <v>12.86</v>
      </c>
    </row>
    <row r="24" spans="1:7" ht="16.5" customHeight="1">
      <c r="A24" s="138">
        <f t="shared" si="0"/>
        <v>2018</v>
      </c>
      <c r="B24" s="138">
        <f t="shared" si="1"/>
        <v>5</v>
      </c>
      <c r="C24" s="89">
        <v>43227</v>
      </c>
      <c r="D24" s="138">
        <v>190</v>
      </c>
      <c r="E24" s="138">
        <v>71</v>
      </c>
      <c r="F24" s="138">
        <v>302.32</v>
      </c>
      <c r="G24" s="138">
        <v>21.49</v>
      </c>
    </row>
    <row r="25" spans="1:7" ht="16.5" customHeight="1">
      <c r="A25" s="138">
        <f t="shared" si="0"/>
        <v>2018</v>
      </c>
      <c r="B25" s="138">
        <f t="shared" si="1"/>
        <v>5</v>
      </c>
      <c r="C25" s="89">
        <v>43228</v>
      </c>
      <c r="D25" s="138">
        <v>243</v>
      </c>
      <c r="E25" s="138">
        <v>76</v>
      </c>
      <c r="F25" s="138">
        <v>166.57</v>
      </c>
      <c r="G25" s="138">
        <v>14.61</v>
      </c>
    </row>
    <row r="26" spans="1:7" ht="16.5" customHeight="1">
      <c r="A26" s="138">
        <f t="shared" si="0"/>
        <v>2018</v>
      </c>
      <c r="B26" s="138">
        <f t="shared" si="1"/>
        <v>5</v>
      </c>
      <c r="C26" s="89">
        <v>43229</v>
      </c>
      <c r="D26" s="138">
        <v>285</v>
      </c>
      <c r="E26" s="138">
        <v>77</v>
      </c>
      <c r="F26" s="138">
        <v>137.6</v>
      </c>
      <c r="G26" s="138">
        <v>15.15</v>
      </c>
    </row>
    <row r="27" spans="1:7" ht="16.5" customHeight="1">
      <c r="A27" s="138">
        <f t="shared" si="0"/>
        <v>2018</v>
      </c>
      <c r="B27" s="138">
        <f t="shared" si="1"/>
        <v>5</v>
      </c>
      <c r="C27" s="89">
        <v>43230</v>
      </c>
      <c r="D27" s="138">
        <v>333</v>
      </c>
      <c r="E27" s="138">
        <v>78</v>
      </c>
      <c r="F27" s="138">
        <v>130.83000000000001</v>
      </c>
      <c r="G27" s="138">
        <v>18.47</v>
      </c>
    </row>
    <row r="28" spans="1:7" ht="16.5" customHeight="1">
      <c r="A28" s="138">
        <f t="shared" si="0"/>
        <v>2018</v>
      </c>
      <c r="B28" s="138">
        <f t="shared" si="1"/>
        <v>5</v>
      </c>
      <c r="C28" s="89">
        <v>43231</v>
      </c>
      <c r="D28" s="138">
        <v>333</v>
      </c>
      <c r="E28" s="138">
        <v>80</v>
      </c>
      <c r="F28" s="138">
        <v>134.69</v>
      </c>
      <c r="G28" s="138">
        <v>17.47</v>
      </c>
    </row>
    <row r="29" spans="1:7" ht="16.5" customHeight="1">
      <c r="A29" s="138">
        <f t="shared" si="0"/>
        <v>2018</v>
      </c>
      <c r="B29" s="138">
        <f t="shared" si="1"/>
        <v>5</v>
      </c>
      <c r="C29" s="89">
        <v>43232</v>
      </c>
      <c r="D29" s="138">
        <v>202</v>
      </c>
      <c r="E29" s="138">
        <v>58</v>
      </c>
      <c r="F29" s="138">
        <v>157.9</v>
      </c>
      <c r="G29" s="138">
        <v>14.31</v>
      </c>
    </row>
    <row r="30" spans="1:7" ht="16.5" customHeight="1">
      <c r="A30" s="138">
        <f t="shared" si="0"/>
        <v>2018</v>
      </c>
      <c r="B30" s="138">
        <f t="shared" si="1"/>
        <v>5</v>
      </c>
      <c r="C30" s="89">
        <v>43233</v>
      </c>
      <c r="D30" s="138">
        <v>226</v>
      </c>
      <c r="E30" s="138">
        <v>70</v>
      </c>
      <c r="F30" s="138">
        <v>109.47</v>
      </c>
      <c r="G30" s="138">
        <v>17.149999999999999</v>
      </c>
    </row>
    <row r="31" spans="1:7" ht="16.5" customHeight="1">
      <c r="A31" s="138">
        <f t="shared" si="0"/>
        <v>2018</v>
      </c>
      <c r="B31" s="138">
        <f t="shared" si="1"/>
        <v>5</v>
      </c>
      <c r="C31" s="89">
        <v>43234</v>
      </c>
      <c r="D31" s="138">
        <v>200</v>
      </c>
      <c r="E31" s="138">
        <v>71</v>
      </c>
      <c r="F31" s="138">
        <v>148.6</v>
      </c>
      <c r="G31" s="138">
        <v>16.23</v>
      </c>
    </row>
    <row r="32" spans="1:7" ht="16.5" customHeight="1">
      <c r="A32" s="138">
        <f t="shared" si="0"/>
        <v>2018</v>
      </c>
      <c r="B32" s="138">
        <f t="shared" si="1"/>
        <v>5</v>
      </c>
      <c r="C32" s="89">
        <v>43235</v>
      </c>
      <c r="D32" s="138">
        <v>365</v>
      </c>
      <c r="E32" s="138">
        <v>83</v>
      </c>
      <c r="F32" s="138">
        <v>301.39999999999998</v>
      </c>
      <c r="G32" s="138">
        <v>19.66</v>
      </c>
    </row>
    <row r="33" spans="1:7" ht="16.5" customHeight="1">
      <c r="A33" s="138">
        <f t="shared" si="0"/>
        <v>2018</v>
      </c>
      <c r="B33" s="138">
        <f t="shared" si="1"/>
        <v>5</v>
      </c>
      <c r="C33" s="89">
        <v>43236</v>
      </c>
      <c r="D33" s="138">
        <v>351</v>
      </c>
      <c r="E33" s="138">
        <v>91</v>
      </c>
      <c r="F33" s="138">
        <v>168.09</v>
      </c>
      <c r="G33" s="138">
        <v>17.66</v>
      </c>
    </row>
    <row r="34" spans="1:7" ht="16.5" customHeight="1">
      <c r="A34" s="138">
        <f t="shared" ref="A34:A65" si="2">YEAR(C34)</f>
        <v>2018</v>
      </c>
      <c r="B34" s="138">
        <f t="shared" ref="B34:B65" si="3">MONTH(C34)</f>
        <v>5</v>
      </c>
      <c r="C34" s="89">
        <v>43237</v>
      </c>
      <c r="D34" s="138">
        <v>273</v>
      </c>
      <c r="E34" s="138">
        <v>74</v>
      </c>
      <c r="F34" s="138">
        <v>110.3</v>
      </c>
      <c r="G34" s="138">
        <v>20.65</v>
      </c>
    </row>
    <row r="35" spans="1:7" ht="16.5" customHeight="1">
      <c r="A35" s="138">
        <f t="shared" si="2"/>
        <v>2018</v>
      </c>
      <c r="B35" s="138">
        <f t="shared" si="3"/>
        <v>5</v>
      </c>
      <c r="C35" s="89">
        <v>43238</v>
      </c>
      <c r="D35" s="138">
        <v>273</v>
      </c>
      <c r="E35" s="138">
        <v>75</v>
      </c>
      <c r="F35" s="138">
        <v>203.02</v>
      </c>
      <c r="G35" s="138">
        <v>20.89</v>
      </c>
    </row>
    <row r="36" spans="1:7" ht="16.5" customHeight="1">
      <c r="A36" s="138">
        <f t="shared" si="2"/>
        <v>2018</v>
      </c>
      <c r="B36" s="138">
        <f t="shared" si="3"/>
        <v>5</v>
      </c>
      <c r="C36" s="89">
        <v>43239</v>
      </c>
      <c r="D36" s="138">
        <v>264</v>
      </c>
      <c r="E36" s="138">
        <v>82</v>
      </c>
      <c r="F36" s="138">
        <v>213.94</v>
      </c>
      <c r="G36" s="138">
        <v>16.260000000000002</v>
      </c>
    </row>
    <row r="37" spans="1:7" ht="16.5" customHeight="1">
      <c r="A37" s="138">
        <f t="shared" si="2"/>
        <v>2018</v>
      </c>
      <c r="B37" s="138">
        <f t="shared" si="3"/>
        <v>5</v>
      </c>
      <c r="C37" s="89">
        <v>43240</v>
      </c>
      <c r="D37" s="138">
        <v>211</v>
      </c>
      <c r="E37" s="138">
        <v>59</v>
      </c>
      <c r="F37" s="138">
        <v>132.05000000000001</v>
      </c>
      <c r="G37" s="138">
        <v>16.03</v>
      </c>
    </row>
    <row r="38" spans="1:7" ht="16.5" customHeight="1">
      <c r="A38" s="138">
        <f t="shared" si="2"/>
        <v>2018</v>
      </c>
      <c r="B38" s="138">
        <f t="shared" si="3"/>
        <v>5</v>
      </c>
      <c r="C38" s="89">
        <v>43241</v>
      </c>
      <c r="D38" s="138">
        <v>243</v>
      </c>
      <c r="E38" s="138">
        <v>73</v>
      </c>
      <c r="F38" s="138">
        <v>96.31</v>
      </c>
      <c r="G38" s="138">
        <v>23.23</v>
      </c>
    </row>
    <row r="39" spans="1:7" ht="16.5" customHeight="1">
      <c r="A39" s="138">
        <f t="shared" si="2"/>
        <v>2018</v>
      </c>
      <c r="B39" s="138">
        <f t="shared" si="3"/>
        <v>5</v>
      </c>
      <c r="C39" s="89">
        <v>43242</v>
      </c>
      <c r="D39" s="138">
        <v>275</v>
      </c>
      <c r="E39" s="138">
        <v>73</v>
      </c>
      <c r="F39" s="138">
        <v>80.98</v>
      </c>
      <c r="G39" s="138">
        <v>19.39</v>
      </c>
    </row>
    <row r="40" spans="1:7" ht="16.5" customHeight="1">
      <c r="A40" s="138">
        <f t="shared" si="2"/>
        <v>2018</v>
      </c>
      <c r="B40" s="138">
        <f t="shared" si="3"/>
        <v>5</v>
      </c>
      <c r="C40" s="89">
        <v>43243</v>
      </c>
      <c r="D40" s="138">
        <v>281</v>
      </c>
      <c r="E40" s="138">
        <v>80</v>
      </c>
      <c r="F40" s="138">
        <v>155.56</v>
      </c>
      <c r="G40" s="138">
        <v>19.329999999999998</v>
      </c>
    </row>
    <row r="41" spans="1:7" ht="16.5" customHeight="1">
      <c r="A41" s="138">
        <f t="shared" si="2"/>
        <v>2018</v>
      </c>
      <c r="B41" s="138">
        <f t="shared" si="3"/>
        <v>5</v>
      </c>
      <c r="C41" s="89">
        <v>43244</v>
      </c>
      <c r="D41" s="138">
        <v>228</v>
      </c>
      <c r="E41" s="138">
        <v>77</v>
      </c>
      <c r="F41" s="138">
        <v>175.7</v>
      </c>
      <c r="G41" s="138">
        <v>24.04</v>
      </c>
    </row>
    <row r="42" spans="1:7" ht="16.5" customHeight="1">
      <c r="A42" s="138">
        <f t="shared" si="2"/>
        <v>2018</v>
      </c>
      <c r="B42" s="138">
        <f t="shared" si="3"/>
        <v>5</v>
      </c>
      <c r="C42" s="89">
        <v>43245</v>
      </c>
      <c r="D42" s="138">
        <v>301</v>
      </c>
      <c r="E42" s="138">
        <v>85</v>
      </c>
      <c r="F42" s="138">
        <v>112.35</v>
      </c>
      <c r="G42" s="138">
        <v>14.85</v>
      </c>
    </row>
    <row r="43" spans="1:7" ht="16.5" customHeight="1">
      <c r="A43" s="138">
        <f t="shared" si="2"/>
        <v>2018</v>
      </c>
      <c r="B43" s="138">
        <f t="shared" si="3"/>
        <v>5</v>
      </c>
      <c r="C43" s="89">
        <v>43246</v>
      </c>
      <c r="D43" s="138">
        <v>417</v>
      </c>
      <c r="E43" s="138">
        <v>97</v>
      </c>
      <c r="F43" s="138">
        <v>74.400000000000006</v>
      </c>
      <c r="G43" s="138">
        <v>17.38</v>
      </c>
    </row>
    <row r="44" spans="1:7" ht="16.5" customHeight="1">
      <c r="A44" s="138">
        <f t="shared" si="2"/>
        <v>2018</v>
      </c>
      <c r="B44" s="138">
        <f t="shared" si="3"/>
        <v>5</v>
      </c>
      <c r="C44" s="89">
        <v>43247</v>
      </c>
      <c r="D44" s="138">
        <v>270</v>
      </c>
      <c r="E44" s="138">
        <v>84</v>
      </c>
      <c r="F44" s="138">
        <v>102.86</v>
      </c>
      <c r="G44" s="138">
        <v>12.18</v>
      </c>
    </row>
    <row r="45" spans="1:7" ht="16.5" customHeight="1">
      <c r="A45" s="138">
        <f t="shared" si="2"/>
        <v>2018</v>
      </c>
      <c r="B45" s="138">
        <f t="shared" si="3"/>
        <v>5</v>
      </c>
      <c r="C45" s="89">
        <v>43248</v>
      </c>
      <c r="D45" s="138">
        <v>311</v>
      </c>
      <c r="E45" s="138">
        <v>87</v>
      </c>
      <c r="F45" s="138">
        <v>64.099999999999994</v>
      </c>
      <c r="G45" s="138">
        <v>16.68</v>
      </c>
    </row>
    <row r="46" spans="1:7" ht="16.5" customHeight="1">
      <c r="A46" s="138">
        <f t="shared" si="2"/>
        <v>2018</v>
      </c>
      <c r="B46" s="138">
        <f t="shared" si="3"/>
        <v>5</v>
      </c>
      <c r="C46" s="89">
        <v>43249</v>
      </c>
      <c r="D46" s="138">
        <v>355</v>
      </c>
      <c r="E46" s="138">
        <v>92</v>
      </c>
      <c r="F46" s="138">
        <v>121.77</v>
      </c>
      <c r="G46" s="138">
        <v>15.22</v>
      </c>
    </row>
    <row r="47" spans="1:7" ht="16.5" customHeight="1">
      <c r="A47" s="138">
        <f t="shared" si="2"/>
        <v>2018</v>
      </c>
      <c r="B47" s="138">
        <f t="shared" si="3"/>
        <v>5</v>
      </c>
      <c r="C47" s="89">
        <v>43250</v>
      </c>
      <c r="D47" s="138">
        <v>278</v>
      </c>
      <c r="E47" s="138">
        <v>88</v>
      </c>
      <c r="F47" s="138">
        <v>132.11000000000001</v>
      </c>
      <c r="G47" s="138">
        <v>16.760000000000002</v>
      </c>
    </row>
    <row r="48" spans="1:7" ht="16.5" customHeight="1">
      <c r="A48" s="138">
        <f t="shared" si="2"/>
        <v>2018</v>
      </c>
      <c r="B48" s="138">
        <f t="shared" si="3"/>
        <v>5</v>
      </c>
      <c r="C48" s="89">
        <v>43251</v>
      </c>
      <c r="D48" s="138">
        <v>457</v>
      </c>
      <c r="E48" s="138">
        <v>122</v>
      </c>
      <c r="F48" s="138">
        <v>114.27</v>
      </c>
      <c r="G48" s="138">
        <v>16.72</v>
      </c>
    </row>
    <row r="49" spans="1:7" ht="16.5" customHeight="1">
      <c r="A49" s="138">
        <f t="shared" si="2"/>
        <v>2018</v>
      </c>
      <c r="B49" s="138">
        <f t="shared" si="3"/>
        <v>6</v>
      </c>
      <c r="C49" s="89">
        <v>43252</v>
      </c>
      <c r="D49" s="138">
        <v>391</v>
      </c>
      <c r="E49" s="138">
        <v>83</v>
      </c>
      <c r="F49" s="138">
        <v>149.19999999999999</v>
      </c>
      <c r="G49" s="138">
        <v>16.670000000000002</v>
      </c>
    </row>
    <row r="50" spans="1:7" ht="16.5" customHeight="1">
      <c r="A50" s="138">
        <f t="shared" si="2"/>
        <v>2018</v>
      </c>
      <c r="B50" s="138">
        <f t="shared" si="3"/>
        <v>6</v>
      </c>
      <c r="C50" s="89">
        <v>43253</v>
      </c>
      <c r="D50" s="138">
        <v>333</v>
      </c>
      <c r="E50" s="138">
        <v>97</v>
      </c>
      <c r="F50" s="138">
        <v>86.66</v>
      </c>
      <c r="G50" s="138">
        <v>11.43</v>
      </c>
    </row>
    <row r="51" spans="1:7" ht="16.5" customHeight="1">
      <c r="A51" s="138">
        <f t="shared" si="2"/>
        <v>2018</v>
      </c>
      <c r="B51" s="138">
        <f t="shared" si="3"/>
        <v>6</v>
      </c>
      <c r="C51" s="89">
        <v>43254</v>
      </c>
      <c r="D51" s="138">
        <v>347</v>
      </c>
      <c r="E51" s="138">
        <v>85</v>
      </c>
      <c r="F51" s="138">
        <v>99.96</v>
      </c>
      <c r="G51" s="138">
        <v>15.61</v>
      </c>
    </row>
    <row r="52" spans="1:7" ht="16.5" customHeight="1">
      <c r="A52" s="138">
        <f t="shared" si="2"/>
        <v>2018</v>
      </c>
      <c r="B52" s="138">
        <f t="shared" si="3"/>
        <v>6</v>
      </c>
      <c r="C52" s="89">
        <v>43255</v>
      </c>
      <c r="D52" s="138">
        <v>262</v>
      </c>
      <c r="E52" s="138">
        <v>79</v>
      </c>
      <c r="F52" s="138">
        <v>68.900000000000006</v>
      </c>
      <c r="G52" s="138">
        <v>8.7899999999999991</v>
      </c>
    </row>
    <row r="53" spans="1:7" ht="16.5" customHeight="1">
      <c r="A53" s="138">
        <f t="shared" si="2"/>
        <v>2018</v>
      </c>
      <c r="B53" s="138">
        <f t="shared" si="3"/>
        <v>6</v>
      </c>
      <c r="C53" s="89">
        <v>43256</v>
      </c>
      <c r="D53" s="138">
        <v>247</v>
      </c>
      <c r="E53" s="138">
        <v>81</v>
      </c>
      <c r="F53" s="138">
        <v>146.66999999999999</v>
      </c>
      <c r="G53" s="138">
        <v>19.59</v>
      </c>
    </row>
    <row r="54" spans="1:7" ht="16.5" customHeight="1">
      <c r="A54" s="138">
        <f t="shared" si="2"/>
        <v>2018</v>
      </c>
      <c r="B54" s="138">
        <f t="shared" si="3"/>
        <v>6</v>
      </c>
      <c r="C54" s="89">
        <v>43257</v>
      </c>
      <c r="D54" s="138">
        <v>265</v>
      </c>
      <c r="E54" s="138">
        <v>82</v>
      </c>
      <c r="F54" s="138">
        <v>76.98</v>
      </c>
      <c r="G54" s="138">
        <v>20.93</v>
      </c>
    </row>
    <row r="55" spans="1:7" ht="16.5" customHeight="1">
      <c r="A55" s="138">
        <f t="shared" si="2"/>
        <v>2018</v>
      </c>
      <c r="B55" s="138">
        <f t="shared" si="3"/>
        <v>6</v>
      </c>
      <c r="C55" s="89">
        <v>43258</v>
      </c>
      <c r="D55" s="138">
        <v>235</v>
      </c>
      <c r="E55" s="138">
        <v>80</v>
      </c>
      <c r="F55" s="138">
        <v>66.84</v>
      </c>
      <c r="G55" s="138">
        <v>19.82</v>
      </c>
    </row>
    <row r="56" spans="1:7" ht="16.5" customHeight="1">
      <c r="A56" s="138">
        <f t="shared" si="2"/>
        <v>2018</v>
      </c>
      <c r="B56" s="138">
        <f t="shared" si="3"/>
        <v>6</v>
      </c>
      <c r="C56" s="89">
        <v>43259</v>
      </c>
      <c r="D56" s="138">
        <v>319</v>
      </c>
      <c r="E56" s="138">
        <v>105</v>
      </c>
      <c r="F56" s="138">
        <v>218.15</v>
      </c>
      <c r="G56" s="138">
        <v>17.18</v>
      </c>
    </row>
    <row r="57" spans="1:7" ht="16.5" customHeight="1">
      <c r="A57" s="138">
        <f t="shared" si="2"/>
        <v>2018</v>
      </c>
      <c r="B57" s="138">
        <f t="shared" si="3"/>
        <v>6</v>
      </c>
      <c r="C57" s="89">
        <v>43260</v>
      </c>
      <c r="D57" s="138">
        <v>360</v>
      </c>
      <c r="E57" s="138">
        <v>99</v>
      </c>
      <c r="F57" s="138">
        <v>91.57</v>
      </c>
      <c r="G57" s="138">
        <v>17.41</v>
      </c>
    </row>
    <row r="58" spans="1:7" ht="16.5" customHeight="1">
      <c r="A58" s="138">
        <f t="shared" si="2"/>
        <v>2018</v>
      </c>
      <c r="B58" s="138">
        <f t="shared" si="3"/>
        <v>6</v>
      </c>
      <c r="C58" s="89">
        <v>43261</v>
      </c>
      <c r="D58" s="138">
        <v>405</v>
      </c>
      <c r="E58" s="138">
        <v>98</v>
      </c>
      <c r="F58" s="138">
        <v>94.41</v>
      </c>
      <c r="G58" s="138">
        <v>10.66</v>
      </c>
    </row>
    <row r="59" spans="1:7" ht="16.5" customHeight="1">
      <c r="A59" s="138">
        <f t="shared" si="2"/>
        <v>2018</v>
      </c>
      <c r="B59" s="138">
        <f t="shared" si="3"/>
        <v>6</v>
      </c>
      <c r="C59" s="89">
        <v>43262</v>
      </c>
      <c r="D59" s="138">
        <v>321</v>
      </c>
      <c r="E59" s="138">
        <v>90</v>
      </c>
      <c r="F59" s="138">
        <v>106.16</v>
      </c>
      <c r="G59" s="138">
        <v>14.07</v>
      </c>
    </row>
    <row r="60" spans="1:7" ht="16.5" customHeight="1">
      <c r="A60" s="138">
        <f t="shared" si="2"/>
        <v>2018</v>
      </c>
      <c r="B60" s="138">
        <f t="shared" si="3"/>
        <v>6</v>
      </c>
      <c r="C60" s="89">
        <v>43263</v>
      </c>
      <c r="D60" s="138">
        <v>348</v>
      </c>
      <c r="E60" s="138">
        <v>87</v>
      </c>
      <c r="F60" s="138">
        <v>136.57</v>
      </c>
      <c r="G60" s="138">
        <v>15.51</v>
      </c>
    </row>
    <row r="61" spans="1:7" ht="16.5" customHeight="1">
      <c r="A61" s="138">
        <f t="shared" si="2"/>
        <v>2018</v>
      </c>
      <c r="B61" s="138">
        <f t="shared" si="3"/>
        <v>6</v>
      </c>
      <c r="C61" s="89">
        <v>43264</v>
      </c>
      <c r="D61" s="138">
        <v>385</v>
      </c>
      <c r="E61" s="138">
        <v>90</v>
      </c>
      <c r="F61" s="138">
        <v>79.37</v>
      </c>
      <c r="G61" s="138">
        <v>16.2</v>
      </c>
    </row>
    <row r="62" spans="1:7" ht="16.5" customHeight="1">
      <c r="A62" s="138">
        <f t="shared" si="2"/>
        <v>2018</v>
      </c>
      <c r="B62" s="138">
        <f t="shared" si="3"/>
        <v>6</v>
      </c>
      <c r="C62" s="89">
        <v>43265</v>
      </c>
      <c r="D62" s="138">
        <v>542</v>
      </c>
      <c r="E62" s="138">
        <v>121</v>
      </c>
      <c r="F62" s="138">
        <v>115.21</v>
      </c>
      <c r="G62" s="138">
        <v>14.69</v>
      </c>
    </row>
    <row r="63" spans="1:7" ht="16.5" customHeight="1">
      <c r="A63" s="138">
        <f t="shared" si="2"/>
        <v>2018</v>
      </c>
      <c r="B63" s="138">
        <f t="shared" si="3"/>
        <v>6</v>
      </c>
      <c r="C63" s="89">
        <v>43266</v>
      </c>
      <c r="D63" s="138">
        <v>327</v>
      </c>
      <c r="E63" s="138">
        <v>113</v>
      </c>
      <c r="F63" s="138">
        <v>68.010000000000005</v>
      </c>
      <c r="G63" s="138">
        <v>20.04</v>
      </c>
    </row>
    <row r="64" spans="1:7" ht="16.5" customHeight="1">
      <c r="A64" s="138">
        <f t="shared" si="2"/>
        <v>2018</v>
      </c>
      <c r="B64" s="138">
        <f t="shared" si="3"/>
        <v>6</v>
      </c>
      <c r="C64" s="89">
        <v>43267</v>
      </c>
      <c r="D64" s="138">
        <v>341</v>
      </c>
      <c r="E64" s="138">
        <v>93</v>
      </c>
      <c r="F64" s="138">
        <v>89.49</v>
      </c>
      <c r="G64" s="138">
        <v>11.44</v>
      </c>
    </row>
    <row r="65" spans="1:7" ht="16.5" customHeight="1">
      <c r="A65" s="138">
        <f t="shared" si="2"/>
        <v>2018</v>
      </c>
      <c r="B65" s="138">
        <f t="shared" si="3"/>
        <v>6</v>
      </c>
      <c r="C65" s="89">
        <v>43268</v>
      </c>
      <c r="D65" s="138">
        <v>354</v>
      </c>
      <c r="E65" s="138">
        <v>101</v>
      </c>
      <c r="F65" s="138">
        <v>79.12</v>
      </c>
      <c r="G65" s="138">
        <v>13.2</v>
      </c>
    </row>
    <row r="66" spans="1:7" ht="16.5" customHeight="1">
      <c r="A66" s="138">
        <f t="shared" ref="A66:A97" si="4">YEAR(C66)</f>
        <v>2018</v>
      </c>
      <c r="B66" s="138">
        <f t="shared" ref="B66:B97" si="5">MONTH(C66)</f>
        <v>6</v>
      </c>
      <c r="C66" s="89">
        <v>43269</v>
      </c>
      <c r="D66" s="138">
        <v>216</v>
      </c>
      <c r="E66" s="138">
        <v>75</v>
      </c>
      <c r="F66" s="138">
        <v>75.08</v>
      </c>
      <c r="G66" s="138">
        <v>16.510000000000002</v>
      </c>
    </row>
    <row r="67" spans="1:7" ht="16.5" customHeight="1">
      <c r="A67" s="138">
        <f t="shared" si="4"/>
        <v>2018</v>
      </c>
      <c r="B67" s="138">
        <f t="shared" si="5"/>
        <v>6</v>
      </c>
      <c r="C67" s="89">
        <v>43270</v>
      </c>
      <c r="D67" s="138">
        <v>282</v>
      </c>
      <c r="E67" s="138">
        <v>84</v>
      </c>
      <c r="F67" s="138">
        <v>84.34</v>
      </c>
      <c r="G67" s="138">
        <v>12.52</v>
      </c>
    </row>
    <row r="68" spans="1:7" ht="16.5" customHeight="1">
      <c r="A68" s="138">
        <f t="shared" si="4"/>
        <v>2018</v>
      </c>
      <c r="B68" s="138">
        <f t="shared" si="5"/>
        <v>6</v>
      </c>
      <c r="C68" s="89">
        <v>43271</v>
      </c>
      <c r="D68" s="138">
        <v>229</v>
      </c>
      <c r="E68" s="138">
        <v>86</v>
      </c>
      <c r="F68" s="138">
        <v>105.44</v>
      </c>
      <c r="G68" s="138">
        <v>18.52</v>
      </c>
    </row>
    <row r="69" spans="1:7" ht="16.5" customHeight="1">
      <c r="A69" s="138">
        <f t="shared" si="4"/>
        <v>2018</v>
      </c>
      <c r="B69" s="138">
        <f t="shared" si="5"/>
        <v>6</v>
      </c>
      <c r="C69" s="89">
        <v>43272</v>
      </c>
      <c r="D69" s="138">
        <v>368</v>
      </c>
      <c r="E69" s="138">
        <v>116</v>
      </c>
      <c r="F69" s="138">
        <v>87.56</v>
      </c>
      <c r="G69" s="138">
        <v>24.97</v>
      </c>
    </row>
    <row r="70" spans="1:7" ht="16.5" customHeight="1">
      <c r="A70" s="138">
        <f t="shared" si="4"/>
        <v>2018</v>
      </c>
      <c r="B70" s="138">
        <f t="shared" si="5"/>
        <v>6</v>
      </c>
      <c r="C70" s="89">
        <v>43273</v>
      </c>
      <c r="D70" s="138">
        <v>219</v>
      </c>
      <c r="E70" s="138">
        <v>85</v>
      </c>
      <c r="F70" s="138">
        <v>26.69</v>
      </c>
      <c r="G70" s="138">
        <v>28.65</v>
      </c>
    </row>
    <row r="71" spans="1:7" ht="16.5" customHeight="1">
      <c r="A71" s="138">
        <f t="shared" si="4"/>
        <v>2018</v>
      </c>
      <c r="B71" s="138">
        <f t="shared" si="5"/>
        <v>6</v>
      </c>
      <c r="C71" s="89">
        <v>43274</v>
      </c>
      <c r="D71" s="138">
        <v>200</v>
      </c>
      <c r="E71" s="138">
        <v>78</v>
      </c>
      <c r="F71" s="138">
        <v>32.51</v>
      </c>
      <c r="G71" s="138">
        <v>19.12</v>
      </c>
    </row>
    <row r="72" spans="1:7" ht="16.5" customHeight="1">
      <c r="A72" s="138">
        <f t="shared" si="4"/>
        <v>2018</v>
      </c>
      <c r="B72" s="138">
        <f t="shared" si="5"/>
        <v>6</v>
      </c>
      <c r="C72" s="89">
        <v>43275</v>
      </c>
      <c r="D72" s="138">
        <v>273</v>
      </c>
      <c r="E72" s="138">
        <v>94</v>
      </c>
      <c r="F72" s="138">
        <v>39.729999999999997</v>
      </c>
      <c r="G72" s="138">
        <v>29.46</v>
      </c>
    </row>
    <row r="73" spans="1:7" ht="16.5" customHeight="1">
      <c r="A73" s="138">
        <f t="shared" si="4"/>
        <v>2018</v>
      </c>
      <c r="B73" s="138">
        <f t="shared" si="5"/>
        <v>6</v>
      </c>
      <c r="C73" s="89">
        <v>43276</v>
      </c>
      <c r="D73" s="138">
        <v>285</v>
      </c>
      <c r="E73" s="138">
        <v>81</v>
      </c>
      <c r="F73" s="138">
        <v>35.340000000000003</v>
      </c>
      <c r="G73" s="138">
        <v>20.65</v>
      </c>
    </row>
    <row r="74" spans="1:7" ht="16.5" customHeight="1">
      <c r="A74" s="138">
        <f t="shared" si="4"/>
        <v>2018</v>
      </c>
      <c r="B74" s="138">
        <f t="shared" si="5"/>
        <v>6</v>
      </c>
      <c r="C74" s="89">
        <v>43277</v>
      </c>
      <c r="D74" s="138">
        <v>332</v>
      </c>
      <c r="E74" s="138">
        <v>94</v>
      </c>
      <c r="F74" s="138">
        <v>46.51</v>
      </c>
      <c r="G74" s="138">
        <v>23.44</v>
      </c>
    </row>
    <row r="75" spans="1:7" ht="16.5" customHeight="1">
      <c r="A75" s="138">
        <f t="shared" si="4"/>
        <v>2018</v>
      </c>
      <c r="B75" s="138">
        <f t="shared" si="5"/>
        <v>6</v>
      </c>
      <c r="C75" s="89">
        <v>43278</v>
      </c>
      <c r="D75" s="138">
        <v>288</v>
      </c>
      <c r="E75" s="138">
        <v>86</v>
      </c>
      <c r="F75" s="138">
        <v>39.11</v>
      </c>
      <c r="G75" s="138">
        <v>27.87</v>
      </c>
    </row>
    <row r="76" spans="1:7" ht="16.5" customHeight="1">
      <c r="A76" s="138">
        <f t="shared" si="4"/>
        <v>2018</v>
      </c>
      <c r="B76" s="138">
        <f t="shared" si="5"/>
        <v>6</v>
      </c>
      <c r="C76" s="89">
        <v>43279</v>
      </c>
      <c r="D76" s="138">
        <v>323</v>
      </c>
      <c r="E76" s="138">
        <v>96</v>
      </c>
      <c r="F76" s="138">
        <v>32.58</v>
      </c>
      <c r="G76" s="138">
        <v>26.62</v>
      </c>
    </row>
    <row r="77" spans="1:7" ht="16.5" customHeight="1">
      <c r="A77" s="138">
        <f t="shared" si="4"/>
        <v>2018</v>
      </c>
      <c r="B77" s="138">
        <f t="shared" si="5"/>
        <v>6</v>
      </c>
      <c r="C77" s="89">
        <v>43280</v>
      </c>
      <c r="D77" s="138">
        <v>318</v>
      </c>
      <c r="E77" s="138">
        <v>80</v>
      </c>
      <c r="F77" s="138">
        <v>31.99</v>
      </c>
      <c r="G77" s="138">
        <v>28.14</v>
      </c>
    </row>
    <row r="78" spans="1:7" ht="16.5" customHeight="1">
      <c r="A78" s="138">
        <f t="shared" si="4"/>
        <v>2018</v>
      </c>
      <c r="B78" s="138">
        <f t="shared" si="5"/>
        <v>6</v>
      </c>
      <c r="C78" s="89">
        <v>43281</v>
      </c>
      <c r="D78" s="138">
        <v>357</v>
      </c>
      <c r="E78" s="138">
        <v>106</v>
      </c>
      <c r="F78" s="138">
        <v>30.49</v>
      </c>
      <c r="G78" s="138">
        <v>24.35</v>
      </c>
    </row>
    <row r="79" spans="1:7" ht="16.5" customHeight="1">
      <c r="A79" s="138">
        <f t="shared" si="4"/>
        <v>2018</v>
      </c>
      <c r="B79" s="138">
        <f t="shared" si="5"/>
        <v>7</v>
      </c>
      <c r="C79" s="89">
        <v>43282</v>
      </c>
      <c r="D79" s="138">
        <v>275</v>
      </c>
      <c r="E79" s="138">
        <v>85</v>
      </c>
      <c r="F79" s="138">
        <v>37.33</v>
      </c>
      <c r="G79" s="138">
        <v>26.96</v>
      </c>
    </row>
    <row r="80" spans="1:7" ht="16.5" customHeight="1">
      <c r="A80" s="138">
        <f t="shared" si="4"/>
        <v>2018</v>
      </c>
      <c r="B80" s="138">
        <f t="shared" si="5"/>
        <v>7</v>
      </c>
      <c r="C80" s="89">
        <v>43283</v>
      </c>
      <c r="D80" s="138">
        <v>326</v>
      </c>
      <c r="E80" s="138">
        <v>97</v>
      </c>
      <c r="F80" s="138">
        <v>47.85</v>
      </c>
      <c r="G80" s="138">
        <v>24.74</v>
      </c>
    </row>
    <row r="81" spans="1:7" ht="16.5" customHeight="1">
      <c r="A81" s="138">
        <f t="shared" si="4"/>
        <v>2018</v>
      </c>
      <c r="B81" s="138">
        <f t="shared" si="5"/>
        <v>7</v>
      </c>
      <c r="C81" s="89">
        <v>43284</v>
      </c>
      <c r="D81" s="138">
        <v>308</v>
      </c>
      <c r="E81" s="138">
        <v>92</v>
      </c>
      <c r="F81" s="138">
        <v>39.71</v>
      </c>
      <c r="G81" s="138">
        <v>21.62</v>
      </c>
    </row>
    <row r="82" spans="1:7" ht="16.5" customHeight="1">
      <c r="A82" s="138">
        <f t="shared" si="4"/>
        <v>2018</v>
      </c>
      <c r="B82" s="138">
        <f t="shared" si="5"/>
        <v>7</v>
      </c>
      <c r="C82" s="89">
        <v>43285</v>
      </c>
      <c r="D82" s="138">
        <v>273</v>
      </c>
      <c r="E82" s="138">
        <v>79</v>
      </c>
      <c r="F82" s="138">
        <v>38.21</v>
      </c>
      <c r="G82" s="138">
        <v>23</v>
      </c>
    </row>
    <row r="83" spans="1:7" ht="16.5" customHeight="1">
      <c r="A83" s="138">
        <f t="shared" si="4"/>
        <v>2018</v>
      </c>
      <c r="B83" s="138">
        <f t="shared" si="5"/>
        <v>7</v>
      </c>
      <c r="C83" s="89">
        <v>43286</v>
      </c>
      <c r="D83" s="138">
        <v>234</v>
      </c>
      <c r="E83" s="138">
        <v>72</v>
      </c>
      <c r="F83" s="138">
        <v>32.07</v>
      </c>
      <c r="G83" s="138">
        <v>36.270000000000003</v>
      </c>
    </row>
    <row r="84" spans="1:7" ht="16.5" customHeight="1">
      <c r="A84" s="138">
        <f t="shared" si="4"/>
        <v>2018</v>
      </c>
      <c r="B84" s="138">
        <f t="shared" si="5"/>
        <v>7</v>
      </c>
      <c r="C84" s="89">
        <v>43287</v>
      </c>
      <c r="D84" s="138">
        <v>218</v>
      </c>
      <c r="E84" s="138">
        <v>70</v>
      </c>
      <c r="F84" s="138">
        <v>28.88</v>
      </c>
      <c r="G84" s="138">
        <v>28.95</v>
      </c>
    </row>
    <row r="85" spans="1:7" ht="16.5" customHeight="1">
      <c r="A85" s="138">
        <f t="shared" si="4"/>
        <v>2018</v>
      </c>
      <c r="B85" s="138">
        <f t="shared" si="5"/>
        <v>7</v>
      </c>
      <c r="C85" s="89">
        <v>43288</v>
      </c>
      <c r="D85" s="138">
        <v>250</v>
      </c>
      <c r="E85" s="138">
        <v>60</v>
      </c>
      <c r="F85" s="138">
        <v>38.5</v>
      </c>
      <c r="G85" s="138">
        <v>27.34</v>
      </c>
    </row>
    <row r="86" spans="1:7" ht="16.5" customHeight="1">
      <c r="A86" s="138">
        <f t="shared" si="4"/>
        <v>2018</v>
      </c>
      <c r="B86" s="138">
        <f t="shared" si="5"/>
        <v>7</v>
      </c>
      <c r="C86" s="89">
        <v>43289</v>
      </c>
      <c r="D86" s="138">
        <v>171</v>
      </c>
      <c r="E86" s="138">
        <v>53</v>
      </c>
      <c r="F86" s="138">
        <v>52.05</v>
      </c>
      <c r="G86" s="138">
        <v>22.86</v>
      </c>
    </row>
    <row r="87" spans="1:7" ht="16.5" customHeight="1">
      <c r="A87" s="138">
        <f t="shared" si="4"/>
        <v>2018</v>
      </c>
      <c r="B87" s="138">
        <f t="shared" si="5"/>
        <v>7</v>
      </c>
      <c r="C87" s="89">
        <v>43290</v>
      </c>
      <c r="D87" s="138">
        <v>244</v>
      </c>
      <c r="E87" s="138">
        <v>68</v>
      </c>
      <c r="F87" s="138">
        <v>52.44</v>
      </c>
      <c r="G87" s="138">
        <v>27.92</v>
      </c>
    </row>
    <row r="88" spans="1:7" ht="16.5" customHeight="1">
      <c r="A88" s="138">
        <f t="shared" si="4"/>
        <v>2018</v>
      </c>
      <c r="B88" s="138">
        <f t="shared" si="5"/>
        <v>7</v>
      </c>
      <c r="C88" s="89">
        <v>43291</v>
      </c>
      <c r="D88" s="138">
        <v>329</v>
      </c>
      <c r="E88" s="138">
        <v>82</v>
      </c>
      <c r="F88" s="138">
        <v>22.26</v>
      </c>
      <c r="G88" s="138">
        <v>30.64</v>
      </c>
    </row>
    <row r="89" spans="1:7" ht="16.5" customHeight="1">
      <c r="A89" s="138">
        <f t="shared" si="4"/>
        <v>2018</v>
      </c>
      <c r="B89" s="138">
        <f t="shared" si="5"/>
        <v>7</v>
      </c>
      <c r="C89" s="89">
        <v>43292</v>
      </c>
      <c r="D89" s="138">
        <v>287</v>
      </c>
      <c r="E89" s="138">
        <v>74</v>
      </c>
      <c r="F89" s="138">
        <v>49.31</v>
      </c>
      <c r="G89" s="138">
        <v>21.09</v>
      </c>
    </row>
    <row r="90" spans="1:7" ht="16.5" customHeight="1">
      <c r="A90" s="138">
        <f t="shared" si="4"/>
        <v>2018</v>
      </c>
      <c r="B90" s="138">
        <f t="shared" si="5"/>
        <v>7</v>
      </c>
      <c r="C90" s="89">
        <v>43293</v>
      </c>
      <c r="D90" s="138">
        <v>364</v>
      </c>
      <c r="E90" s="138">
        <v>111</v>
      </c>
      <c r="F90" s="138">
        <v>24.56</v>
      </c>
      <c r="G90" s="138">
        <v>24.26</v>
      </c>
    </row>
    <row r="91" spans="1:7" ht="16.5" customHeight="1">
      <c r="A91" s="138">
        <f t="shared" si="4"/>
        <v>2018</v>
      </c>
      <c r="B91" s="138">
        <f t="shared" si="5"/>
        <v>7</v>
      </c>
      <c r="C91" s="89">
        <v>43294</v>
      </c>
      <c r="D91" s="138">
        <v>220</v>
      </c>
      <c r="E91" s="138">
        <v>63</v>
      </c>
      <c r="F91" s="138">
        <v>90.18</v>
      </c>
      <c r="G91" s="138">
        <v>23.6</v>
      </c>
    </row>
    <row r="92" spans="1:7" ht="16.5" customHeight="1">
      <c r="A92" s="138">
        <f t="shared" si="4"/>
        <v>2018</v>
      </c>
      <c r="B92" s="138">
        <f t="shared" si="5"/>
        <v>7</v>
      </c>
      <c r="C92" s="89">
        <v>43295</v>
      </c>
      <c r="D92" s="138">
        <v>216</v>
      </c>
      <c r="E92" s="138">
        <v>60</v>
      </c>
      <c r="F92" s="138">
        <v>35.82</v>
      </c>
      <c r="G92" s="138">
        <v>28.82</v>
      </c>
    </row>
    <row r="93" spans="1:7" ht="16.5" customHeight="1">
      <c r="A93" s="138">
        <f t="shared" si="4"/>
        <v>2018</v>
      </c>
      <c r="B93" s="138">
        <f t="shared" si="5"/>
        <v>7</v>
      </c>
      <c r="C93" s="89">
        <v>43296</v>
      </c>
      <c r="D93" s="138">
        <v>157</v>
      </c>
      <c r="E93" s="138">
        <v>46</v>
      </c>
      <c r="F93" s="138">
        <v>30.72</v>
      </c>
      <c r="G93" s="138">
        <v>41.81</v>
      </c>
    </row>
    <row r="94" spans="1:7" ht="16.5" customHeight="1">
      <c r="A94" s="138">
        <f t="shared" si="4"/>
        <v>2018</v>
      </c>
      <c r="B94" s="138">
        <f t="shared" si="5"/>
        <v>7</v>
      </c>
      <c r="C94" s="89">
        <v>43297</v>
      </c>
      <c r="D94" s="138">
        <v>248</v>
      </c>
      <c r="E94" s="138">
        <v>61</v>
      </c>
      <c r="F94" s="138">
        <v>38.99</v>
      </c>
      <c r="G94" s="138">
        <v>37.979999999999997</v>
      </c>
    </row>
    <row r="95" spans="1:7" ht="16.5" customHeight="1">
      <c r="A95" s="138">
        <f t="shared" si="4"/>
        <v>2018</v>
      </c>
      <c r="B95" s="138">
        <f t="shared" si="5"/>
        <v>7</v>
      </c>
      <c r="C95" s="89">
        <v>43298</v>
      </c>
      <c r="D95" s="138">
        <v>230</v>
      </c>
      <c r="E95" s="138">
        <v>76</v>
      </c>
      <c r="F95" s="138">
        <v>27.23</v>
      </c>
      <c r="G95" s="138">
        <v>34.35</v>
      </c>
    </row>
    <row r="96" spans="1:7" ht="16.5" customHeight="1">
      <c r="A96" s="138">
        <f t="shared" si="4"/>
        <v>2018</v>
      </c>
      <c r="B96" s="138">
        <f t="shared" si="5"/>
        <v>7</v>
      </c>
      <c r="C96" s="89">
        <v>43299</v>
      </c>
      <c r="D96" s="138">
        <v>334</v>
      </c>
      <c r="E96" s="138">
        <v>104</v>
      </c>
      <c r="F96" s="138">
        <v>37.26</v>
      </c>
      <c r="G96" s="138">
        <v>29.05</v>
      </c>
    </row>
    <row r="97" spans="1:7" ht="16.5" customHeight="1">
      <c r="A97" s="138">
        <f t="shared" si="4"/>
        <v>2018</v>
      </c>
      <c r="B97" s="138">
        <f t="shared" si="5"/>
        <v>7</v>
      </c>
      <c r="C97" s="89">
        <v>43300</v>
      </c>
      <c r="D97" s="138">
        <v>291</v>
      </c>
      <c r="E97" s="138">
        <v>88</v>
      </c>
      <c r="F97" s="138">
        <v>48.63</v>
      </c>
      <c r="G97" s="138">
        <v>37.549999999999997</v>
      </c>
    </row>
    <row r="98" spans="1:7" ht="16.5" customHeight="1">
      <c r="A98" s="138">
        <f t="shared" ref="A98:A129" si="6">YEAR(C98)</f>
        <v>2018</v>
      </c>
      <c r="B98" s="138">
        <f t="shared" ref="B98:B129" si="7">MONTH(C98)</f>
        <v>7</v>
      </c>
      <c r="C98" s="89">
        <v>43301</v>
      </c>
      <c r="D98" s="138">
        <v>324</v>
      </c>
      <c r="E98" s="138">
        <v>90</v>
      </c>
      <c r="F98" s="138">
        <v>27.17</v>
      </c>
      <c r="G98" s="138">
        <v>26.13</v>
      </c>
    </row>
    <row r="99" spans="1:7" ht="16.5" customHeight="1">
      <c r="A99" s="138">
        <f t="shared" si="6"/>
        <v>2018</v>
      </c>
      <c r="B99" s="138">
        <f t="shared" si="7"/>
        <v>7</v>
      </c>
      <c r="C99" s="89">
        <v>43302</v>
      </c>
      <c r="D99" s="138">
        <v>412</v>
      </c>
      <c r="E99" s="138">
        <v>104</v>
      </c>
      <c r="F99" s="138">
        <v>42.68</v>
      </c>
      <c r="G99" s="138">
        <v>31.14</v>
      </c>
    </row>
    <row r="100" spans="1:7" ht="16.5" customHeight="1">
      <c r="A100" s="138">
        <f t="shared" si="6"/>
        <v>2018</v>
      </c>
      <c r="B100" s="138">
        <f t="shared" si="7"/>
        <v>7</v>
      </c>
      <c r="C100" s="89">
        <v>43303</v>
      </c>
      <c r="D100" s="138">
        <v>314</v>
      </c>
      <c r="E100" s="138">
        <v>100</v>
      </c>
      <c r="F100" s="138">
        <v>32.090000000000003</v>
      </c>
      <c r="G100" s="138">
        <v>27.51</v>
      </c>
    </row>
    <row r="101" spans="1:7" ht="16.5" customHeight="1">
      <c r="A101" s="138">
        <f t="shared" si="6"/>
        <v>2018</v>
      </c>
      <c r="B101" s="138">
        <f t="shared" si="7"/>
        <v>7</v>
      </c>
      <c r="C101" s="89">
        <v>43304</v>
      </c>
      <c r="D101" s="138">
        <v>277</v>
      </c>
      <c r="E101" s="138">
        <v>89</v>
      </c>
      <c r="F101" s="138">
        <v>34.36</v>
      </c>
      <c r="G101" s="138">
        <v>32.08</v>
      </c>
    </row>
    <row r="102" spans="1:7" ht="16.5" customHeight="1">
      <c r="A102" s="138">
        <f t="shared" si="6"/>
        <v>2018</v>
      </c>
      <c r="B102" s="138">
        <f t="shared" si="7"/>
        <v>7</v>
      </c>
      <c r="C102" s="89">
        <v>43305</v>
      </c>
      <c r="D102" s="138">
        <v>280</v>
      </c>
      <c r="E102" s="138">
        <v>52</v>
      </c>
      <c r="F102" s="138">
        <v>27.82</v>
      </c>
      <c r="G102" s="138">
        <v>43.47</v>
      </c>
    </row>
    <row r="103" spans="1:7" ht="16.5" customHeight="1">
      <c r="A103" s="138">
        <f t="shared" si="6"/>
        <v>2018</v>
      </c>
      <c r="B103" s="138">
        <f t="shared" si="7"/>
        <v>7</v>
      </c>
      <c r="C103" s="89">
        <v>43306</v>
      </c>
      <c r="D103" s="138">
        <v>322</v>
      </c>
      <c r="E103" s="138">
        <v>97</v>
      </c>
      <c r="F103" s="138">
        <v>34.909999999999997</v>
      </c>
      <c r="G103" s="138">
        <v>24.28</v>
      </c>
    </row>
    <row r="104" spans="1:7" ht="16.5" customHeight="1">
      <c r="A104" s="138">
        <f t="shared" si="6"/>
        <v>2018</v>
      </c>
      <c r="B104" s="138">
        <f t="shared" si="7"/>
        <v>7</v>
      </c>
      <c r="C104" s="89">
        <v>43307</v>
      </c>
      <c r="D104" s="138">
        <v>359</v>
      </c>
      <c r="E104" s="138">
        <v>107</v>
      </c>
      <c r="F104" s="138">
        <v>28.96</v>
      </c>
      <c r="G104" s="138">
        <v>23.44</v>
      </c>
    </row>
    <row r="105" spans="1:7" ht="16.5" customHeight="1">
      <c r="A105" s="138">
        <f t="shared" si="6"/>
        <v>2018</v>
      </c>
      <c r="B105" s="138">
        <f t="shared" si="7"/>
        <v>7</v>
      </c>
      <c r="C105" s="89">
        <v>43308</v>
      </c>
      <c r="D105" s="138">
        <v>342</v>
      </c>
      <c r="E105" s="138">
        <v>101</v>
      </c>
      <c r="F105" s="138">
        <v>38.159999999999997</v>
      </c>
      <c r="G105" s="138">
        <v>24.83</v>
      </c>
    </row>
    <row r="106" spans="1:7" ht="16.5" customHeight="1">
      <c r="A106" s="138">
        <f t="shared" si="6"/>
        <v>2018</v>
      </c>
      <c r="B106" s="138">
        <f t="shared" si="7"/>
        <v>7</v>
      </c>
      <c r="C106" s="89">
        <v>43309</v>
      </c>
      <c r="D106" s="138">
        <v>336</v>
      </c>
      <c r="E106" s="138">
        <v>94</v>
      </c>
      <c r="F106" s="138">
        <v>23.09</v>
      </c>
      <c r="G106" s="138">
        <v>27.61</v>
      </c>
    </row>
    <row r="107" spans="1:7" ht="16.5" customHeight="1">
      <c r="A107" s="138">
        <f t="shared" si="6"/>
        <v>2018</v>
      </c>
      <c r="B107" s="138">
        <f t="shared" si="7"/>
        <v>7</v>
      </c>
      <c r="C107" s="89">
        <v>43310</v>
      </c>
      <c r="D107" s="138">
        <v>258</v>
      </c>
      <c r="E107" s="138">
        <v>81</v>
      </c>
      <c r="F107" s="138">
        <v>25.07</v>
      </c>
      <c r="G107" s="138">
        <v>31.94</v>
      </c>
    </row>
    <row r="108" spans="1:7" ht="16.5" customHeight="1">
      <c r="A108" s="138">
        <f t="shared" si="6"/>
        <v>2018</v>
      </c>
      <c r="B108" s="138">
        <f t="shared" si="7"/>
        <v>7</v>
      </c>
      <c r="C108" s="89">
        <v>43311</v>
      </c>
      <c r="D108" s="138">
        <v>344</v>
      </c>
      <c r="E108" s="138">
        <v>97</v>
      </c>
      <c r="F108" s="138">
        <v>23.86</v>
      </c>
      <c r="G108" s="138">
        <v>28.86</v>
      </c>
    </row>
    <row r="109" spans="1:7" ht="16.5" customHeight="1">
      <c r="A109" s="138">
        <f t="shared" si="6"/>
        <v>2018</v>
      </c>
      <c r="B109" s="138">
        <f t="shared" si="7"/>
        <v>7</v>
      </c>
      <c r="C109" s="89">
        <v>43312</v>
      </c>
      <c r="D109" s="138">
        <v>389</v>
      </c>
      <c r="E109" s="138">
        <v>90</v>
      </c>
      <c r="F109" s="138">
        <v>29.89</v>
      </c>
      <c r="G109" s="138">
        <v>37.299999999999997</v>
      </c>
    </row>
    <row r="110" spans="1:7" ht="16.5" customHeight="1">
      <c r="A110" s="138">
        <f t="shared" si="6"/>
        <v>2018</v>
      </c>
      <c r="B110" s="138">
        <f t="shared" si="7"/>
        <v>8</v>
      </c>
      <c r="C110" s="89">
        <v>43313</v>
      </c>
      <c r="D110" s="138">
        <v>382</v>
      </c>
      <c r="E110" s="138">
        <v>108</v>
      </c>
      <c r="F110" s="138">
        <v>39.22</v>
      </c>
      <c r="G110" s="138">
        <v>34.49</v>
      </c>
    </row>
    <row r="111" spans="1:7" ht="16.5" customHeight="1">
      <c r="A111" s="138">
        <f t="shared" si="6"/>
        <v>2018</v>
      </c>
      <c r="B111" s="138">
        <f t="shared" si="7"/>
        <v>8</v>
      </c>
      <c r="C111" s="89">
        <v>43314</v>
      </c>
      <c r="D111" s="138">
        <v>391</v>
      </c>
      <c r="E111" s="138">
        <v>99</v>
      </c>
      <c r="F111" s="138">
        <v>29.59</v>
      </c>
      <c r="G111" s="138">
        <v>36.409999999999997</v>
      </c>
    </row>
    <row r="112" spans="1:7" ht="16.5" customHeight="1">
      <c r="A112" s="138">
        <f t="shared" si="6"/>
        <v>2018</v>
      </c>
      <c r="B112" s="138">
        <f t="shared" si="7"/>
        <v>8</v>
      </c>
      <c r="C112" s="89">
        <v>43315</v>
      </c>
      <c r="D112" s="138">
        <v>286</v>
      </c>
      <c r="E112" s="138">
        <v>82</v>
      </c>
      <c r="F112" s="138">
        <v>60.65</v>
      </c>
      <c r="G112" s="138">
        <v>39.19</v>
      </c>
    </row>
    <row r="113" spans="1:7" ht="16.5" customHeight="1">
      <c r="A113" s="138">
        <f t="shared" si="6"/>
        <v>2018</v>
      </c>
      <c r="B113" s="138">
        <f t="shared" si="7"/>
        <v>8</v>
      </c>
      <c r="C113" s="89">
        <v>43316</v>
      </c>
      <c r="D113" s="138">
        <v>481</v>
      </c>
      <c r="E113" s="138">
        <v>119</v>
      </c>
      <c r="F113" s="138">
        <v>37.450000000000003</v>
      </c>
      <c r="G113" s="138">
        <v>27.99</v>
      </c>
    </row>
    <row r="114" spans="1:7" ht="16.5" customHeight="1">
      <c r="A114" s="138">
        <f t="shared" si="6"/>
        <v>2018</v>
      </c>
      <c r="B114" s="138">
        <f t="shared" si="7"/>
        <v>8</v>
      </c>
      <c r="C114" s="89">
        <v>43317</v>
      </c>
      <c r="D114" s="138">
        <v>311</v>
      </c>
      <c r="E114" s="138">
        <v>113</v>
      </c>
      <c r="F114" s="138">
        <v>21.5</v>
      </c>
      <c r="G114" s="138">
        <v>28.36</v>
      </c>
    </row>
    <row r="115" spans="1:7" ht="16.5" customHeight="1">
      <c r="A115" s="138">
        <f t="shared" si="6"/>
        <v>2018</v>
      </c>
      <c r="B115" s="138">
        <f t="shared" si="7"/>
        <v>8</v>
      </c>
      <c r="C115" s="89">
        <v>43318</v>
      </c>
      <c r="D115" s="138">
        <v>350</v>
      </c>
      <c r="E115" s="138">
        <v>104</v>
      </c>
      <c r="F115" s="138">
        <v>39</v>
      </c>
      <c r="G115" s="138">
        <v>25.15</v>
      </c>
    </row>
    <row r="116" spans="1:7" ht="16.5" customHeight="1">
      <c r="A116" s="138">
        <f t="shared" si="6"/>
        <v>2018</v>
      </c>
      <c r="B116" s="138">
        <f t="shared" si="7"/>
        <v>8</v>
      </c>
      <c r="C116" s="89">
        <v>43319</v>
      </c>
      <c r="D116" s="138">
        <v>395</v>
      </c>
      <c r="E116" s="138">
        <v>118</v>
      </c>
      <c r="F116" s="138">
        <v>37.99</v>
      </c>
      <c r="G116" s="138">
        <v>32.06</v>
      </c>
    </row>
    <row r="117" spans="1:7" ht="16.5" customHeight="1">
      <c r="A117" s="138">
        <f t="shared" si="6"/>
        <v>2018</v>
      </c>
      <c r="B117" s="138">
        <f t="shared" si="7"/>
        <v>8</v>
      </c>
      <c r="C117" s="89">
        <v>43320</v>
      </c>
      <c r="D117" s="138">
        <v>427</v>
      </c>
      <c r="E117" s="138">
        <v>125</v>
      </c>
      <c r="F117" s="138">
        <v>44.59</v>
      </c>
      <c r="G117" s="138">
        <v>30</v>
      </c>
    </row>
    <row r="118" spans="1:7" ht="16.5" customHeight="1">
      <c r="A118" s="138">
        <f t="shared" si="6"/>
        <v>2018</v>
      </c>
      <c r="B118" s="138">
        <f t="shared" si="7"/>
        <v>8</v>
      </c>
      <c r="C118" s="89">
        <v>43321</v>
      </c>
      <c r="D118" s="138">
        <v>336</v>
      </c>
      <c r="E118" s="138">
        <v>95</v>
      </c>
      <c r="F118" s="138">
        <v>26.39</v>
      </c>
      <c r="G118" s="138">
        <v>32.83</v>
      </c>
    </row>
    <row r="119" spans="1:7" ht="16.5" customHeight="1">
      <c r="A119" s="138">
        <f t="shared" si="6"/>
        <v>2018</v>
      </c>
      <c r="B119" s="138">
        <f t="shared" si="7"/>
        <v>8</v>
      </c>
      <c r="C119" s="89">
        <v>43322</v>
      </c>
      <c r="D119" s="138">
        <v>339</v>
      </c>
      <c r="E119" s="138">
        <v>86</v>
      </c>
      <c r="F119" s="138">
        <v>56.16</v>
      </c>
      <c r="G119" s="138">
        <v>33.840000000000003</v>
      </c>
    </row>
    <row r="120" spans="1:7" ht="16.5" customHeight="1">
      <c r="A120" s="138">
        <f t="shared" si="6"/>
        <v>2018</v>
      </c>
      <c r="B120" s="138">
        <f t="shared" si="7"/>
        <v>8</v>
      </c>
      <c r="C120" s="89">
        <v>43323</v>
      </c>
      <c r="D120" s="138">
        <v>311</v>
      </c>
      <c r="E120" s="138">
        <v>109</v>
      </c>
      <c r="F120" s="138">
        <v>35.15</v>
      </c>
      <c r="G120" s="138">
        <v>26.93</v>
      </c>
    </row>
    <row r="121" spans="1:7" ht="16.5" customHeight="1">
      <c r="A121" s="138">
        <f t="shared" si="6"/>
        <v>2018</v>
      </c>
      <c r="B121" s="138">
        <f t="shared" si="7"/>
        <v>8</v>
      </c>
      <c r="C121" s="89">
        <v>43324</v>
      </c>
      <c r="D121" s="138">
        <v>275</v>
      </c>
      <c r="E121" s="138">
        <v>97</v>
      </c>
      <c r="F121" s="138">
        <v>27.38</v>
      </c>
      <c r="G121" s="138">
        <v>30.08</v>
      </c>
    </row>
    <row r="122" spans="1:7" ht="16.5" customHeight="1">
      <c r="A122" s="138">
        <f t="shared" si="6"/>
        <v>2018</v>
      </c>
      <c r="B122" s="138">
        <f t="shared" si="7"/>
        <v>8</v>
      </c>
      <c r="C122" s="89">
        <v>43325</v>
      </c>
      <c r="D122" s="138">
        <v>472</v>
      </c>
      <c r="E122" s="138">
        <v>126</v>
      </c>
      <c r="F122" s="138">
        <v>29.97</v>
      </c>
      <c r="G122" s="138">
        <v>25.32</v>
      </c>
    </row>
    <row r="123" spans="1:7" ht="16.5" customHeight="1">
      <c r="A123" s="138">
        <f t="shared" si="6"/>
        <v>2018</v>
      </c>
      <c r="B123" s="138">
        <f t="shared" si="7"/>
        <v>8</v>
      </c>
      <c r="C123" s="89">
        <v>43326</v>
      </c>
      <c r="D123" s="138">
        <v>288</v>
      </c>
      <c r="E123" s="138">
        <v>87</v>
      </c>
      <c r="F123" s="138">
        <v>39.35</v>
      </c>
      <c r="G123" s="138">
        <v>29.18</v>
      </c>
    </row>
    <row r="124" spans="1:7" ht="16.5" customHeight="1">
      <c r="A124" s="138">
        <f t="shared" si="6"/>
        <v>2018</v>
      </c>
      <c r="B124" s="138">
        <f t="shared" si="7"/>
        <v>8</v>
      </c>
      <c r="C124" s="89">
        <v>43327</v>
      </c>
      <c r="D124" s="138">
        <v>338</v>
      </c>
      <c r="E124" s="138">
        <v>99</v>
      </c>
      <c r="F124" s="138">
        <v>33.67</v>
      </c>
      <c r="G124" s="138">
        <v>37.22</v>
      </c>
    </row>
    <row r="125" spans="1:7" ht="16.5" customHeight="1">
      <c r="A125" s="138">
        <f t="shared" si="6"/>
        <v>2018</v>
      </c>
      <c r="B125" s="138">
        <f t="shared" si="7"/>
        <v>8</v>
      </c>
      <c r="C125" s="89">
        <v>43328</v>
      </c>
      <c r="D125" s="138">
        <v>380</v>
      </c>
      <c r="E125" s="138">
        <v>124</v>
      </c>
      <c r="F125" s="138">
        <v>35.840000000000003</v>
      </c>
      <c r="G125" s="138">
        <v>29.46</v>
      </c>
    </row>
    <row r="126" spans="1:7" ht="16.5" customHeight="1">
      <c r="A126" s="138">
        <f t="shared" si="6"/>
        <v>2018</v>
      </c>
      <c r="B126" s="138">
        <f t="shared" si="7"/>
        <v>8</v>
      </c>
      <c r="C126" s="89">
        <v>43329</v>
      </c>
      <c r="D126" s="138">
        <v>368</v>
      </c>
      <c r="E126" s="138">
        <v>111</v>
      </c>
      <c r="F126" s="138">
        <v>32.65</v>
      </c>
      <c r="G126" s="138">
        <v>31.01</v>
      </c>
    </row>
    <row r="127" spans="1:7" ht="16.5" customHeight="1">
      <c r="A127" s="138">
        <f t="shared" si="6"/>
        <v>2018</v>
      </c>
      <c r="B127" s="138">
        <f t="shared" si="7"/>
        <v>8</v>
      </c>
      <c r="C127" s="89">
        <v>43330</v>
      </c>
      <c r="D127" s="138">
        <v>298</v>
      </c>
      <c r="E127" s="138">
        <v>106</v>
      </c>
      <c r="F127" s="138">
        <v>50.17</v>
      </c>
      <c r="G127" s="138">
        <v>25.88</v>
      </c>
    </row>
    <row r="128" spans="1:7" ht="16.5" customHeight="1">
      <c r="A128" s="138">
        <f t="shared" si="6"/>
        <v>2018</v>
      </c>
      <c r="B128" s="138">
        <f t="shared" si="7"/>
        <v>8</v>
      </c>
      <c r="C128" s="89">
        <v>43331</v>
      </c>
      <c r="D128" s="138">
        <v>360</v>
      </c>
      <c r="E128" s="138">
        <v>93</v>
      </c>
      <c r="F128" s="138">
        <v>24.77</v>
      </c>
      <c r="G128" s="138">
        <v>26.22</v>
      </c>
    </row>
    <row r="129" spans="1:7" ht="16.5" customHeight="1">
      <c r="A129" s="138">
        <f t="shared" si="6"/>
        <v>2018</v>
      </c>
      <c r="B129" s="138">
        <f t="shared" si="7"/>
        <v>8</v>
      </c>
      <c r="C129" s="89">
        <v>43332</v>
      </c>
      <c r="D129" s="138">
        <v>298</v>
      </c>
      <c r="E129" s="138">
        <v>93</v>
      </c>
      <c r="F129" s="138">
        <v>34.89</v>
      </c>
      <c r="G129" s="138">
        <v>28.54</v>
      </c>
    </row>
    <row r="130" spans="1:7" ht="16.5" customHeight="1">
      <c r="A130" s="138">
        <f t="shared" ref="A130:A140" si="8">YEAR(C130)</f>
        <v>2018</v>
      </c>
      <c r="B130" s="138">
        <f t="shared" ref="B130:B140" si="9">MONTH(C130)</f>
        <v>8</v>
      </c>
      <c r="C130" s="89">
        <v>43333</v>
      </c>
      <c r="D130" s="138">
        <v>358</v>
      </c>
      <c r="E130" s="138">
        <v>101</v>
      </c>
      <c r="F130" s="138">
        <v>46.73</v>
      </c>
      <c r="G130" s="138">
        <v>26.78</v>
      </c>
    </row>
    <row r="131" spans="1:7" ht="16.5" customHeight="1">
      <c r="A131" s="138">
        <f t="shared" si="8"/>
        <v>2018</v>
      </c>
      <c r="B131" s="138">
        <f t="shared" si="9"/>
        <v>8</v>
      </c>
      <c r="C131" s="89">
        <v>43334</v>
      </c>
      <c r="D131" s="138">
        <v>310</v>
      </c>
      <c r="E131" s="138">
        <v>102</v>
      </c>
      <c r="F131" s="138">
        <v>27.9</v>
      </c>
      <c r="G131" s="138">
        <v>32.46</v>
      </c>
    </row>
    <row r="132" spans="1:7" ht="16.5" customHeight="1">
      <c r="A132" s="138">
        <f t="shared" si="8"/>
        <v>2018</v>
      </c>
      <c r="B132" s="138">
        <f t="shared" si="9"/>
        <v>8</v>
      </c>
      <c r="C132" s="89">
        <v>43335</v>
      </c>
      <c r="D132" s="138">
        <v>349</v>
      </c>
      <c r="E132" s="138">
        <v>109</v>
      </c>
      <c r="F132" s="138">
        <v>29.08</v>
      </c>
      <c r="G132" s="138">
        <v>24.93</v>
      </c>
    </row>
    <row r="133" spans="1:7" ht="16.5" customHeight="1">
      <c r="A133" s="138">
        <f t="shared" si="8"/>
        <v>2018</v>
      </c>
      <c r="B133" s="138">
        <f t="shared" si="9"/>
        <v>8</v>
      </c>
      <c r="C133" s="89">
        <v>43336</v>
      </c>
      <c r="D133" s="138">
        <v>336</v>
      </c>
      <c r="E133" s="138">
        <v>125</v>
      </c>
      <c r="F133" s="138">
        <v>37.31</v>
      </c>
      <c r="G133" s="138">
        <v>26.75</v>
      </c>
    </row>
    <row r="134" spans="1:7" ht="16.5" customHeight="1">
      <c r="A134" s="138">
        <f t="shared" si="8"/>
        <v>2018</v>
      </c>
      <c r="B134" s="138">
        <f t="shared" si="9"/>
        <v>8</v>
      </c>
      <c r="C134" s="89">
        <v>43337</v>
      </c>
      <c r="D134" s="138">
        <v>404</v>
      </c>
      <c r="E134" s="138">
        <v>142</v>
      </c>
      <c r="F134" s="138">
        <v>37.369999999999997</v>
      </c>
      <c r="G134" s="138">
        <v>29.89</v>
      </c>
    </row>
    <row r="135" spans="1:7" ht="16.5" customHeight="1">
      <c r="A135" s="138">
        <f t="shared" si="8"/>
        <v>2018</v>
      </c>
      <c r="B135" s="138">
        <f t="shared" si="9"/>
        <v>8</v>
      </c>
      <c r="C135" s="89">
        <v>43338</v>
      </c>
      <c r="D135" s="138">
        <v>407</v>
      </c>
      <c r="E135" s="138">
        <v>131</v>
      </c>
      <c r="F135" s="138">
        <v>38.06</v>
      </c>
      <c r="G135" s="138">
        <v>26.44</v>
      </c>
    </row>
    <row r="136" spans="1:7" ht="16.5" customHeight="1">
      <c r="A136" s="138">
        <f t="shared" si="8"/>
        <v>2018</v>
      </c>
      <c r="B136" s="138">
        <f t="shared" si="9"/>
        <v>8</v>
      </c>
      <c r="C136" s="89">
        <v>43339</v>
      </c>
      <c r="D136" s="138">
        <v>404</v>
      </c>
      <c r="E136" s="138">
        <v>109</v>
      </c>
      <c r="F136" s="138">
        <v>29.37</v>
      </c>
      <c r="G136" s="138">
        <v>32.909999999999997</v>
      </c>
    </row>
    <row r="137" spans="1:7" ht="16.5" customHeight="1">
      <c r="A137" s="138">
        <f t="shared" si="8"/>
        <v>2018</v>
      </c>
      <c r="B137" s="138">
        <f t="shared" si="9"/>
        <v>8</v>
      </c>
      <c r="C137" s="89">
        <v>43340</v>
      </c>
      <c r="D137" s="138">
        <v>326</v>
      </c>
      <c r="E137" s="138">
        <v>125</v>
      </c>
      <c r="F137" s="138">
        <v>39.39</v>
      </c>
      <c r="G137" s="138">
        <v>23.3</v>
      </c>
    </row>
    <row r="138" spans="1:7" ht="16.5" customHeight="1">
      <c r="A138" s="138">
        <f t="shared" si="8"/>
        <v>2018</v>
      </c>
      <c r="B138" s="138">
        <f t="shared" si="9"/>
        <v>8</v>
      </c>
      <c r="C138" s="89">
        <v>43341</v>
      </c>
      <c r="D138" s="138">
        <v>383</v>
      </c>
      <c r="E138" s="138">
        <v>115</v>
      </c>
      <c r="F138" s="138">
        <v>27.42</v>
      </c>
      <c r="G138" s="138">
        <v>26.98</v>
      </c>
    </row>
    <row r="139" spans="1:7" ht="16.5" customHeight="1">
      <c r="A139" s="138">
        <f t="shared" si="8"/>
        <v>2018</v>
      </c>
      <c r="B139" s="138">
        <f t="shared" si="9"/>
        <v>8</v>
      </c>
      <c r="C139" s="89">
        <v>43342</v>
      </c>
      <c r="D139" s="138">
        <v>393</v>
      </c>
      <c r="E139" s="138">
        <v>134</v>
      </c>
      <c r="F139" s="138">
        <v>34.28</v>
      </c>
      <c r="G139" s="138">
        <v>35.78</v>
      </c>
    </row>
    <row r="140" spans="1:7" ht="16.5" customHeight="1">
      <c r="A140" s="138">
        <f t="shared" si="8"/>
        <v>2018</v>
      </c>
      <c r="B140" s="138">
        <f t="shared" si="9"/>
        <v>8</v>
      </c>
      <c r="C140" s="89">
        <v>43343</v>
      </c>
      <c r="D140" s="138">
        <v>336</v>
      </c>
      <c r="E140" s="138">
        <v>112</v>
      </c>
      <c r="F140" s="138">
        <v>54.48</v>
      </c>
      <c r="G140" s="138">
        <v>30.83</v>
      </c>
    </row>
    <row r="141" spans="1:7" ht="16.5">
      <c r="A141" s="138">
        <f>YEAR(C140)</f>
        <v>2018</v>
      </c>
      <c r="B141" s="138">
        <f>MONTH(C140)</f>
        <v>8</v>
      </c>
      <c r="C141" s="89">
        <v>43344</v>
      </c>
      <c r="D141" s="138">
        <v>457</v>
      </c>
      <c r="E141" s="138">
        <v>146</v>
      </c>
      <c r="F141" s="138">
        <v>38.89</v>
      </c>
      <c r="G141" s="138">
        <v>25.75</v>
      </c>
    </row>
    <row r="142" spans="1:7" ht="16.5">
      <c r="A142" s="138">
        <f>YEAR(C140)</f>
        <v>2018</v>
      </c>
      <c r="B142" s="138">
        <f>MONTH(C140)</f>
        <v>8</v>
      </c>
      <c r="C142" s="89">
        <v>43345</v>
      </c>
      <c r="D142" s="138">
        <v>428</v>
      </c>
      <c r="E142" s="138">
        <v>136</v>
      </c>
      <c r="F142" s="138">
        <v>27.96</v>
      </c>
      <c r="G142" s="138">
        <v>27.08</v>
      </c>
    </row>
    <row r="143" spans="1:7" ht="16.5">
      <c r="A143" s="138">
        <f>YEAR(C140)</f>
        <v>2018</v>
      </c>
      <c r="B143" s="138">
        <f>MONTH(C140)</f>
        <v>8</v>
      </c>
      <c r="C143" s="89">
        <v>43346</v>
      </c>
      <c r="D143" s="138">
        <v>357</v>
      </c>
      <c r="E143" s="138">
        <v>115</v>
      </c>
      <c r="F143" s="138">
        <v>36.450000000000003</v>
      </c>
      <c r="G143" s="138">
        <v>28.96</v>
      </c>
    </row>
    <row r="144" spans="1:7" ht="16.5">
      <c r="A144" s="138">
        <f>YEAR(C140)</f>
        <v>2018</v>
      </c>
      <c r="B144" s="138">
        <f>MONTH(C140)</f>
        <v>8</v>
      </c>
      <c r="C144" s="89">
        <v>43347</v>
      </c>
      <c r="D144" s="138">
        <v>360</v>
      </c>
      <c r="E144" s="138">
        <v>119</v>
      </c>
      <c r="F144" s="138">
        <v>28.96</v>
      </c>
      <c r="G144" s="138">
        <v>33.49</v>
      </c>
    </row>
    <row r="145" spans="1:7" ht="16.5">
      <c r="A145" s="138">
        <f>YEAR(C140)</f>
        <v>2018</v>
      </c>
      <c r="B145" s="138">
        <f>MONTH(C140)</f>
        <v>8</v>
      </c>
      <c r="C145" s="89">
        <v>43348</v>
      </c>
      <c r="D145" s="138">
        <v>346</v>
      </c>
      <c r="E145" s="138">
        <v>110</v>
      </c>
      <c r="F145" s="138">
        <v>30.47</v>
      </c>
      <c r="G145" s="138">
        <v>24.35</v>
      </c>
    </row>
    <row r="146" spans="1:7" ht="16.5">
      <c r="A146" s="138">
        <f>YEAR(C140)</f>
        <v>2018</v>
      </c>
      <c r="B146" s="138">
        <f>MONTH(C140)</f>
        <v>8</v>
      </c>
      <c r="C146" s="89">
        <v>43349</v>
      </c>
      <c r="D146" s="138">
        <v>304</v>
      </c>
      <c r="E146" s="138">
        <v>115</v>
      </c>
      <c r="F146" s="138">
        <v>27.84</v>
      </c>
      <c r="G146" s="138">
        <v>32.25</v>
      </c>
    </row>
  </sheetData>
  <phoneticPr fontId="8" type="noConversion"/>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6"/>
  <sheetViews>
    <sheetView zoomScale="120" zoomScaleNormal="120" zoomScalePageLayoutView="98" workbookViewId="0">
      <pane ySplit="1" topLeftCell="A261" activePane="bottomLeft" state="frozen"/>
      <selection pane="bottomLeft" activeCell="D274" sqref="D274"/>
    </sheetView>
  </sheetViews>
  <sheetFormatPr defaultColWidth="11" defaultRowHeight="13.5"/>
  <cols>
    <col min="1" max="1" width="10" style="8" customWidth="1"/>
    <col min="2" max="2" width="9.875" style="8" customWidth="1"/>
    <col min="3" max="3" width="22.375" style="8" customWidth="1"/>
    <col min="4" max="4" width="22.875" style="9" customWidth="1"/>
    <col min="5" max="5" width="20.125" style="9" customWidth="1"/>
    <col min="6" max="6" width="17.5" style="9" customWidth="1"/>
    <col min="7" max="7" width="22.5" style="135" customWidth="1"/>
  </cols>
  <sheetData>
    <row r="1" spans="1:7" ht="21.75" customHeight="1">
      <c r="A1" s="6" t="s">
        <v>154</v>
      </c>
      <c r="B1" s="6" t="s">
        <v>152</v>
      </c>
      <c r="C1" s="122" t="s">
        <v>213</v>
      </c>
      <c r="D1" s="131" t="s">
        <v>214</v>
      </c>
      <c r="E1" s="126" t="s">
        <v>215</v>
      </c>
      <c r="F1" s="126" t="s">
        <v>191</v>
      </c>
      <c r="G1" s="125" t="s">
        <v>216</v>
      </c>
    </row>
    <row r="2" spans="1:7" ht="18.75" customHeight="1">
      <c r="A2" s="123"/>
      <c r="B2" s="123"/>
      <c r="C2" s="128"/>
      <c r="D2" s="132"/>
      <c r="E2" s="133"/>
      <c r="F2" s="124"/>
      <c r="G2" s="136"/>
    </row>
    <row r="3" spans="1:7" ht="18.75" customHeight="1">
      <c r="A3" s="123"/>
      <c r="B3" s="123"/>
      <c r="C3" s="128"/>
      <c r="D3" s="132"/>
      <c r="E3" s="133"/>
      <c r="F3" s="124"/>
      <c r="G3" s="136"/>
    </row>
    <row r="4" spans="1:7" ht="18.75" customHeight="1">
      <c r="A4" s="123"/>
      <c r="B4" s="123"/>
      <c r="C4" s="128"/>
      <c r="D4" s="132"/>
      <c r="E4" s="133"/>
      <c r="F4" s="124"/>
      <c r="G4" s="136"/>
    </row>
    <row r="5" spans="1:7" ht="18.75" customHeight="1">
      <c r="A5" s="123"/>
      <c r="B5" s="123"/>
      <c r="C5" s="128"/>
      <c r="D5" s="132"/>
      <c r="E5" s="133"/>
      <c r="F5" s="124"/>
      <c r="G5" s="136"/>
    </row>
    <row r="6" spans="1:7" ht="18.75" customHeight="1">
      <c r="A6" s="123"/>
      <c r="B6" s="123"/>
      <c r="C6" s="128"/>
      <c r="D6" s="132"/>
      <c r="E6" s="133"/>
      <c r="F6" s="124"/>
      <c r="G6" s="136"/>
    </row>
    <row r="7" spans="1:7" ht="18.75" customHeight="1">
      <c r="A7" s="123"/>
      <c r="B7" s="123"/>
      <c r="C7" s="128"/>
      <c r="D7" s="132"/>
      <c r="E7" s="133"/>
      <c r="F7" s="124"/>
      <c r="G7" s="136"/>
    </row>
    <row r="8" spans="1:7" ht="18.75" customHeight="1">
      <c r="A8" s="123"/>
      <c r="B8" s="123"/>
      <c r="C8" s="128"/>
      <c r="D8" s="132"/>
      <c r="E8" s="133"/>
      <c r="F8" s="124"/>
      <c r="G8" s="136"/>
    </row>
    <row r="9" spans="1:7" ht="18.75" customHeight="1">
      <c r="A9" s="123"/>
      <c r="B9" s="123"/>
      <c r="C9" s="128"/>
      <c r="D9" s="132"/>
      <c r="E9" s="133"/>
      <c r="F9" s="124"/>
      <c r="G9" s="136"/>
    </row>
    <row r="10" spans="1:7" ht="18.75" customHeight="1">
      <c r="A10" s="123"/>
      <c r="B10" s="123"/>
      <c r="C10" s="128"/>
      <c r="D10" s="132"/>
      <c r="E10" s="133"/>
      <c r="F10" s="124"/>
      <c r="G10" s="136"/>
    </row>
    <row r="11" spans="1:7" ht="18.75" customHeight="1">
      <c r="A11" s="123"/>
      <c r="B11" s="123"/>
      <c r="C11" s="128"/>
      <c r="D11" s="132"/>
      <c r="E11" s="133"/>
      <c r="F11" s="124"/>
      <c r="G11" s="136"/>
    </row>
    <row r="12" spans="1:7" ht="18.75" customHeight="1">
      <c r="A12" s="123"/>
      <c r="B12" s="123"/>
      <c r="C12" s="128"/>
      <c r="D12" s="132"/>
      <c r="E12" s="133"/>
      <c r="F12" s="124"/>
      <c r="G12" s="136"/>
    </row>
    <row r="13" spans="1:7" ht="18.75" customHeight="1">
      <c r="A13" s="123"/>
      <c r="B13" s="123"/>
      <c r="C13" s="128"/>
      <c r="D13" s="132"/>
      <c r="E13" s="133"/>
      <c r="F13" s="124"/>
      <c r="G13" s="136"/>
    </row>
    <row r="14" spans="1:7" ht="18.75" customHeight="1">
      <c r="A14" s="123"/>
      <c r="B14" s="123"/>
      <c r="C14" s="128"/>
      <c r="D14" s="132"/>
      <c r="E14" s="133"/>
      <c r="F14" s="124"/>
      <c r="G14" s="136"/>
    </row>
    <row r="15" spans="1:7" ht="18.75" customHeight="1">
      <c r="A15" s="123"/>
      <c r="B15" s="123"/>
      <c r="C15" s="128"/>
      <c r="D15" s="132"/>
      <c r="E15" s="133"/>
      <c r="F15" s="124"/>
      <c r="G15" s="136"/>
    </row>
    <row r="16" spans="1:7" ht="18.75" customHeight="1">
      <c r="A16" s="123"/>
      <c r="B16" s="123"/>
      <c r="C16" s="128"/>
      <c r="D16" s="132"/>
      <c r="E16" s="133"/>
      <c r="F16" s="124"/>
      <c r="G16" s="136"/>
    </row>
    <row r="17" spans="1:7" ht="18.75" customHeight="1">
      <c r="A17" s="123"/>
      <c r="B17" s="123"/>
      <c r="C17" s="128"/>
      <c r="D17" s="132"/>
      <c r="E17" s="133"/>
      <c r="F17" s="124"/>
      <c r="G17" s="136"/>
    </row>
    <row r="18" spans="1:7" ht="18.75" customHeight="1">
      <c r="A18" s="123"/>
      <c r="B18" s="123"/>
      <c r="C18" s="128"/>
      <c r="D18" s="132"/>
      <c r="E18" s="133"/>
      <c r="F18" s="124"/>
      <c r="G18" s="136"/>
    </row>
    <row r="19" spans="1:7" ht="18.75" customHeight="1">
      <c r="A19" s="123"/>
      <c r="B19" s="123"/>
      <c r="C19" s="128"/>
      <c r="D19" s="132"/>
      <c r="E19" s="133"/>
      <c r="F19" s="124"/>
      <c r="G19" s="136"/>
    </row>
    <row r="20" spans="1:7" ht="18.75" customHeight="1">
      <c r="A20" s="123"/>
      <c r="B20" s="123"/>
      <c r="C20" s="128"/>
      <c r="D20" s="132"/>
      <c r="E20" s="133"/>
      <c r="F20" s="124"/>
      <c r="G20" s="136"/>
    </row>
    <row r="21" spans="1:7" ht="18.75" customHeight="1">
      <c r="A21" s="123"/>
      <c r="B21" s="123"/>
      <c r="C21" s="128"/>
      <c r="D21" s="132"/>
      <c r="E21" s="133"/>
      <c r="F21" s="124"/>
      <c r="G21" s="136"/>
    </row>
    <row r="22" spans="1:7" ht="18.75" customHeight="1">
      <c r="A22" s="123"/>
      <c r="B22" s="123"/>
      <c r="C22" s="128"/>
      <c r="D22" s="132"/>
      <c r="E22" s="133"/>
      <c r="F22" s="124"/>
      <c r="G22" s="136"/>
    </row>
    <row r="23" spans="1:7" ht="18.75" customHeight="1">
      <c r="A23" s="123"/>
      <c r="B23" s="123"/>
      <c r="C23" s="128"/>
      <c r="D23" s="132"/>
      <c r="E23" s="133"/>
      <c r="F23" s="124"/>
      <c r="G23" s="136"/>
    </row>
    <row r="24" spans="1:7" ht="18.75" customHeight="1">
      <c r="A24" s="123"/>
      <c r="B24" s="123"/>
      <c r="C24" s="128"/>
      <c r="D24" s="132"/>
      <c r="E24" s="133"/>
      <c r="F24" s="124"/>
      <c r="G24" s="136"/>
    </row>
    <row r="25" spans="1:7" ht="18.75" customHeight="1">
      <c r="A25" s="123"/>
      <c r="B25" s="123"/>
      <c r="C25" s="128"/>
      <c r="D25" s="132"/>
      <c r="E25" s="133"/>
      <c r="F25" s="124"/>
      <c r="G25" s="136"/>
    </row>
    <row r="26" spans="1:7" ht="18.75" customHeight="1">
      <c r="A26" s="123"/>
      <c r="B26" s="123"/>
      <c r="C26" s="128"/>
      <c r="D26" s="132"/>
      <c r="E26" s="133"/>
      <c r="F26" s="124"/>
      <c r="G26" s="136"/>
    </row>
    <row r="27" spans="1:7" ht="18.75" customHeight="1">
      <c r="A27" s="123"/>
      <c r="B27" s="123"/>
      <c r="C27" s="128"/>
      <c r="D27" s="132"/>
      <c r="E27" s="133"/>
      <c r="F27" s="124"/>
      <c r="G27" s="136"/>
    </row>
    <row r="28" spans="1:7" ht="18.75" customHeight="1">
      <c r="A28" s="123"/>
      <c r="B28" s="123"/>
      <c r="C28" s="128"/>
      <c r="D28" s="132"/>
      <c r="E28" s="133"/>
      <c r="F28" s="124"/>
      <c r="G28" s="136"/>
    </row>
    <row r="29" spans="1:7" ht="18.75" customHeight="1">
      <c r="A29" s="123"/>
      <c r="B29" s="123"/>
      <c r="C29" s="128"/>
      <c r="D29" s="132"/>
      <c r="E29" s="133"/>
      <c r="F29" s="124"/>
      <c r="G29" s="136"/>
    </row>
    <row r="30" spans="1:7" ht="18.75" customHeight="1">
      <c r="A30" s="123"/>
      <c r="B30" s="123"/>
      <c r="C30" s="128"/>
      <c r="D30" s="132"/>
      <c r="E30" s="133"/>
      <c r="F30" s="124"/>
      <c r="G30" s="136"/>
    </row>
    <row r="31" spans="1:7" ht="18.75" customHeight="1">
      <c r="A31" s="123"/>
      <c r="B31" s="123"/>
      <c r="C31" s="128"/>
      <c r="D31" s="132"/>
      <c r="E31" s="133"/>
      <c r="F31" s="124"/>
      <c r="G31" s="136"/>
    </row>
    <row r="32" spans="1:7" ht="18.75" customHeight="1">
      <c r="A32" s="123"/>
      <c r="B32" s="123"/>
      <c r="C32" s="128"/>
      <c r="D32" s="132"/>
      <c r="E32" s="133"/>
      <c r="F32" s="124"/>
      <c r="G32" s="136"/>
    </row>
    <row r="33" spans="1:7" ht="18.75" customHeight="1">
      <c r="A33" s="123"/>
      <c r="B33" s="123"/>
      <c r="C33" s="128"/>
      <c r="D33" s="132"/>
      <c r="E33" s="133"/>
      <c r="F33" s="124"/>
      <c r="G33" s="136"/>
    </row>
    <row r="34" spans="1:7" ht="18.75" customHeight="1">
      <c r="A34" s="123"/>
      <c r="B34" s="123"/>
      <c r="C34" s="128"/>
      <c r="D34" s="132"/>
      <c r="E34" s="133"/>
      <c r="F34" s="124"/>
      <c r="G34" s="136"/>
    </row>
    <row r="35" spans="1:7" ht="18.75" customHeight="1">
      <c r="A35" s="123"/>
      <c r="B35" s="123"/>
      <c r="C35" s="128"/>
      <c r="D35" s="132"/>
      <c r="E35" s="133"/>
      <c r="F35" s="124"/>
      <c r="G35" s="136"/>
    </row>
    <row r="36" spans="1:7" ht="18.75" customHeight="1">
      <c r="A36" s="123"/>
      <c r="B36" s="123"/>
      <c r="C36" s="128"/>
      <c r="D36" s="132"/>
      <c r="E36" s="133"/>
      <c r="F36" s="124"/>
      <c r="G36" s="136"/>
    </row>
    <row r="37" spans="1:7" ht="18.75" customHeight="1">
      <c r="A37" s="123"/>
      <c r="B37" s="123"/>
      <c r="C37" s="128"/>
      <c r="D37" s="132"/>
      <c r="E37" s="133"/>
      <c r="F37" s="124"/>
      <c r="G37" s="136"/>
    </row>
    <row r="38" spans="1:7" ht="18.75" customHeight="1">
      <c r="A38" s="123"/>
      <c r="B38" s="123"/>
      <c r="C38" s="128"/>
      <c r="D38" s="132"/>
      <c r="E38" s="133"/>
      <c r="F38" s="124"/>
      <c r="G38" s="136"/>
    </row>
    <row r="39" spans="1:7" ht="18.75" customHeight="1">
      <c r="A39" s="123"/>
      <c r="B39" s="123"/>
      <c r="C39" s="128"/>
      <c r="D39" s="132"/>
      <c r="E39" s="133"/>
      <c r="F39" s="124"/>
      <c r="G39" s="136"/>
    </row>
    <row r="40" spans="1:7" ht="18.75" customHeight="1">
      <c r="A40" s="123"/>
      <c r="B40" s="123"/>
      <c r="C40" s="128"/>
      <c r="D40" s="132"/>
      <c r="E40" s="133"/>
      <c r="F40" s="124"/>
      <c r="G40" s="136"/>
    </row>
    <row r="41" spans="1:7" ht="18.75" customHeight="1">
      <c r="A41" s="123"/>
      <c r="B41" s="123"/>
      <c r="C41" s="128"/>
      <c r="D41" s="132"/>
      <c r="E41" s="133"/>
      <c r="F41" s="124"/>
      <c r="G41" s="136"/>
    </row>
    <row r="42" spans="1:7" ht="18.75" customHeight="1">
      <c r="A42" s="123"/>
      <c r="B42" s="123"/>
      <c r="C42" s="128"/>
      <c r="D42" s="132"/>
      <c r="E42" s="133"/>
      <c r="F42" s="124"/>
      <c r="G42" s="136"/>
    </row>
    <row r="43" spans="1:7" ht="18.75" customHeight="1">
      <c r="A43" s="123"/>
      <c r="B43" s="123"/>
      <c r="C43" s="128"/>
      <c r="D43" s="132"/>
      <c r="E43" s="133"/>
      <c r="F43" s="124"/>
      <c r="G43" s="136"/>
    </row>
    <row r="44" spans="1:7" ht="18.75" customHeight="1">
      <c r="A44" s="123"/>
      <c r="B44" s="123"/>
      <c r="C44" s="128"/>
      <c r="D44" s="132"/>
      <c r="E44" s="133"/>
      <c r="F44" s="124"/>
      <c r="G44" s="136"/>
    </row>
    <row r="45" spans="1:7" ht="18.75" customHeight="1">
      <c r="A45" s="123"/>
      <c r="B45" s="123"/>
      <c r="C45" s="128"/>
      <c r="D45" s="132"/>
      <c r="E45" s="133"/>
      <c r="F45" s="124"/>
      <c r="G45" s="136"/>
    </row>
    <row r="46" spans="1:7" ht="18.75" customHeight="1">
      <c r="A46" s="123"/>
      <c r="B46" s="123"/>
      <c r="C46" s="128"/>
      <c r="D46" s="132"/>
      <c r="E46" s="133"/>
      <c r="F46" s="124"/>
      <c r="G46" s="136"/>
    </row>
    <row r="47" spans="1:7" ht="18.75" customHeight="1">
      <c r="A47" s="123"/>
      <c r="B47" s="123"/>
      <c r="C47" s="128"/>
      <c r="D47" s="132"/>
      <c r="E47" s="133"/>
      <c r="F47" s="124"/>
      <c r="G47" s="136"/>
    </row>
    <row r="48" spans="1:7" ht="18.75" customHeight="1">
      <c r="A48" s="123"/>
      <c r="B48" s="123"/>
      <c r="C48" s="128"/>
      <c r="D48" s="132"/>
      <c r="E48" s="133"/>
      <c r="F48" s="124"/>
      <c r="G48" s="136"/>
    </row>
    <row r="49" spans="1:7" ht="18.75" customHeight="1">
      <c r="A49" s="123"/>
      <c r="B49" s="123"/>
      <c r="C49" s="128"/>
      <c r="D49" s="132"/>
      <c r="E49" s="133"/>
      <c r="F49" s="124"/>
      <c r="G49" s="136"/>
    </row>
    <row r="50" spans="1:7" ht="18.75" customHeight="1">
      <c r="A50" s="123"/>
      <c r="B50" s="123"/>
      <c r="C50" s="128"/>
      <c r="D50" s="132"/>
      <c r="E50" s="133"/>
      <c r="F50" s="124"/>
      <c r="G50" s="136"/>
    </row>
    <row r="51" spans="1:7" ht="18.75" customHeight="1">
      <c r="A51" s="123"/>
      <c r="B51" s="123"/>
      <c r="C51" s="128"/>
      <c r="D51" s="132"/>
      <c r="E51" s="133"/>
      <c r="F51" s="124"/>
      <c r="G51" s="136"/>
    </row>
    <row r="52" spans="1:7" ht="18.75" customHeight="1">
      <c r="A52" s="123"/>
      <c r="B52" s="123"/>
      <c r="C52" s="128"/>
      <c r="D52" s="132"/>
      <c r="E52" s="133"/>
      <c r="F52" s="124"/>
      <c r="G52" s="136"/>
    </row>
    <row r="53" spans="1:7" ht="18.75" customHeight="1">
      <c r="A53" s="123"/>
      <c r="B53" s="123"/>
      <c r="C53" s="128"/>
      <c r="D53" s="132"/>
      <c r="E53" s="133"/>
      <c r="F53" s="124"/>
      <c r="G53" s="136"/>
    </row>
    <row r="54" spans="1:7" ht="18.75" customHeight="1">
      <c r="A54" s="123"/>
      <c r="B54" s="123"/>
      <c r="C54" s="128"/>
      <c r="D54" s="132"/>
      <c r="E54" s="133"/>
      <c r="F54" s="124"/>
      <c r="G54" s="136"/>
    </row>
    <row r="55" spans="1:7" ht="18.75" customHeight="1">
      <c r="A55" s="123"/>
      <c r="B55" s="123"/>
      <c r="C55" s="128"/>
      <c r="D55" s="132"/>
      <c r="E55" s="133"/>
      <c r="F55" s="124"/>
      <c r="G55" s="136"/>
    </row>
    <row r="56" spans="1:7" ht="18.75" customHeight="1">
      <c r="A56" s="123"/>
      <c r="B56" s="123"/>
      <c r="C56" s="128"/>
      <c r="D56" s="132"/>
      <c r="E56" s="133"/>
      <c r="F56" s="124"/>
      <c r="G56" s="136"/>
    </row>
    <row r="57" spans="1:7" ht="18.75" customHeight="1">
      <c r="A57" s="123"/>
      <c r="B57" s="123"/>
      <c r="C57" s="128"/>
      <c r="D57" s="132"/>
      <c r="E57" s="133"/>
      <c r="F57" s="124"/>
      <c r="G57" s="136"/>
    </row>
    <row r="58" spans="1:7" ht="18.75" customHeight="1">
      <c r="A58" s="123"/>
      <c r="B58" s="123"/>
      <c r="C58" s="128"/>
      <c r="D58" s="132"/>
      <c r="E58" s="133"/>
      <c r="F58" s="124"/>
      <c r="G58" s="136"/>
    </row>
    <row r="59" spans="1:7" ht="18.75" customHeight="1">
      <c r="A59" s="123"/>
      <c r="B59" s="123"/>
      <c r="C59" s="128"/>
      <c r="D59" s="132"/>
      <c r="E59" s="133"/>
      <c r="F59" s="124"/>
      <c r="G59" s="136"/>
    </row>
    <row r="60" spans="1:7" ht="18.75" customHeight="1">
      <c r="A60" s="123"/>
      <c r="B60" s="123"/>
      <c r="C60" s="130"/>
      <c r="D60" s="132"/>
      <c r="E60" s="133"/>
      <c r="F60" s="124"/>
      <c r="G60" s="136"/>
    </row>
    <row r="61" spans="1:7" ht="18.75" customHeight="1">
      <c r="A61" s="123"/>
      <c r="B61" s="123"/>
      <c r="C61" s="128"/>
      <c r="D61" s="132"/>
      <c r="E61" s="133"/>
      <c r="F61" s="124"/>
      <c r="G61" s="136"/>
    </row>
    <row r="62" spans="1:7" ht="18.75" customHeight="1">
      <c r="A62" s="127"/>
      <c r="B62" s="123"/>
      <c r="C62" s="129"/>
      <c r="D62" s="134"/>
      <c r="E62" s="133"/>
      <c r="F62" s="124"/>
      <c r="G62" s="136"/>
    </row>
    <row r="63" spans="1:7" ht="16.5" customHeight="1">
      <c r="A63" s="123"/>
      <c r="B63" s="123"/>
      <c r="C63" s="124"/>
      <c r="D63" s="133"/>
      <c r="E63" s="133"/>
      <c r="F63" s="124"/>
      <c r="G63" s="136"/>
    </row>
    <row r="64" spans="1:7" ht="16.5" customHeight="1">
      <c r="A64" s="123"/>
      <c r="B64" s="123"/>
      <c r="C64" s="124"/>
      <c r="D64" s="133"/>
      <c r="E64" s="133"/>
      <c r="F64" s="124"/>
      <c r="G64" s="136"/>
    </row>
    <row r="65" spans="1:7" ht="16.5" customHeight="1">
      <c r="A65" s="123"/>
      <c r="B65" s="123"/>
      <c r="C65" s="124"/>
      <c r="D65" s="133"/>
      <c r="E65" s="133"/>
      <c r="F65" s="124"/>
      <c r="G65" s="136"/>
    </row>
    <row r="66" spans="1:7" ht="16.5" customHeight="1">
      <c r="A66" s="123"/>
      <c r="B66" s="123"/>
      <c r="C66" s="124"/>
      <c r="D66" s="133"/>
      <c r="E66" s="133"/>
      <c r="F66" s="124"/>
      <c r="G66" s="136"/>
    </row>
    <row r="67" spans="1:7" ht="16.5" customHeight="1">
      <c r="A67" s="123"/>
      <c r="B67" s="123"/>
      <c r="C67" s="124"/>
      <c r="D67" s="133"/>
      <c r="E67" s="133"/>
      <c r="F67" s="124"/>
      <c r="G67" s="136"/>
    </row>
    <row r="68" spans="1:7" ht="16.5" customHeight="1">
      <c r="A68" s="123"/>
      <c r="B68" s="123"/>
      <c r="C68" s="124"/>
      <c r="D68" s="133"/>
      <c r="E68" s="133"/>
      <c r="F68" s="124"/>
      <c r="G68" s="136"/>
    </row>
    <row r="69" spans="1:7" ht="16.5" customHeight="1">
      <c r="A69" s="123"/>
      <c r="B69" s="123"/>
      <c r="C69" s="124"/>
      <c r="D69" s="133"/>
      <c r="E69" s="133"/>
      <c r="F69" s="124"/>
      <c r="G69" s="136"/>
    </row>
    <row r="70" spans="1:7" ht="16.5" customHeight="1">
      <c r="A70" s="123"/>
      <c r="B70" s="123"/>
      <c r="C70" s="124"/>
      <c r="D70" s="133"/>
      <c r="E70" s="133"/>
      <c r="F70" s="124"/>
      <c r="G70" s="136"/>
    </row>
    <row r="71" spans="1:7" ht="16.5" customHeight="1">
      <c r="A71" s="123"/>
      <c r="B71" s="123"/>
      <c r="C71" s="124"/>
      <c r="D71" s="133"/>
      <c r="E71" s="133"/>
      <c r="F71" s="124"/>
      <c r="G71" s="136"/>
    </row>
    <row r="72" spans="1:7" ht="16.5" customHeight="1">
      <c r="A72" s="123"/>
      <c r="B72" s="123"/>
      <c r="C72" s="124"/>
      <c r="D72" s="133"/>
      <c r="E72" s="133"/>
      <c r="F72" s="124"/>
      <c r="G72" s="136"/>
    </row>
    <row r="73" spans="1:7" ht="16.5" customHeight="1">
      <c r="A73" s="123"/>
      <c r="B73" s="123"/>
      <c r="C73" s="124"/>
      <c r="D73" s="133"/>
      <c r="E73" s="133"/>
      <c r="F73" s="124"/>
      <c r="G73" s="136"/>
    </row>
    <row r="74" spans="1:7" ht="16.5" customHeight="1">
      <c r="A74" s="123"/>
      <c r="B74" s="123"/>
      <c r="C74" s="124"/>
      <c r="D74" s="133"/>
      <c r="E74" s="133"/>
      <c r="F74" s="124"/>
      <c r="G74" s="136"/>
    </row>
    <row r="75" spans="1:7" ht="16.5" customHeight="1">
      <c r="A75" s="123"/>
      <c r="B75" s="123"/>
      <c r="C75" s="124"/>
      <c r="D75" s="133"/>
      <c r="E75" s="133"/>
      <c r="F75" s="124"/>
      <c r="G75" s="136"/>
    </row>
    <row r="76" spans="1:7" ht="16.5" customHeight="1">
      <c r="A76" s="123"/>
      <c r="B76" s="123"/>
      <c r="C76" s="124"/>
      <c r="D76" s="133"/>
      <c r="E76" s="133"/>
      <c r="F76" s="124"/>
      <c r="G76" s="136"/>
    </row>
    <row r="77" spans="1:7" ht="16.5" customHeight="1">
      <c r="A77" s="123"/>
      <c r="B77" s="123"/>
      <c r="C77" s="124"/>
      <c r="D77" s="133"/>
      <c r="E77" s="133"/>
      <c r="F77" s="124"/>
      <c r="G77" s="136"/>
    </row>
    <row r="78" spans="1:7" ht="16.5" customHeight="1">
      <c r="A78" s="123"/>
      <c r="B78" s="123"/>
      <c r="C78" s="124"/>
      <c r="D78" s="133"/>
      <c r="E78" s="133"/>
      <c r="F78" s="124"/>
      <c r="G78" s="136"/>
    </row>
    <row r="79" spans="1:7" ht="16.5" customHeight="1">
      <c r="A79" s="123"/>
      <c r="B79" s="123"/>
      <c r="C79" s="124"/>
      <c r="D79" s="133"/>
      <c r="E79" s="133"/>
      <c r="F79" s="124"/>
      <c r="G79" s="136"/>
    </row>
    <row r="80" spans="1:7" ht="16.5" customHeight="1">
      <c r="A80" s="123"/>
      <c r="B80" s="123"/>
      <c r="C80" s="124"/>
      <c r="D80" s="133"/>
      <c r="E80" s="133"/>
      <c r="F80" s="124"/>
      <c r="G80" s="136"/>
    </row>
    <row r="81" spans="1:7" ht="16.5" customHeight="1">
      <c r="A81" s="123"/>
      <c r="B81" s="123"/>
      <c r="C81" s="124"/>
      <c r="D81" s="133"/>
      <c r="E81" s="133"/>
      <c r="F81" s="124"/>
      <c r="G81" s="136"/>
    </row>
    <row r="82" spans="1:7" ht="16.5" customHeight="1">
      <c r="A82" s="123"/>
      <c r="B82" s="123"/>
      <c r="C82" s="124"/>
      <c r="D82" s="133"/>
      <c r="E82" s="133"/>
      <c r="F82" s="124"/>
      <c r="G82" s="136"/>
    </row>
    <row r="83" spans="1:7" ht="16.5" customHeight="1">
      <c r="A83" s="123"/>
      <c r="B83" s="123"/>
      <c r="C83" s="124"/>
      <c r="D83" s="133"/>
      <c r="E83" s="133"/>
      <c r="F83" s="124"/>
      <c r="G83" s="136"/>
    </row>
    <row r="84" spans="1:7" ht="16.5" customHeight="1">
      <c r="A84" s="123"/>
      <c r="B84" s="123"/>
      <c r="C84" s="124"/>
      <c r="D84" s="133"/>
      <c r="E84" s="133"/>
      <c r="F84" s="124"/>
      <c r="G84" s="136"/>
    </row>
    <row r="85" spans="1:7" ht="16.5" customHeight="1">
      <c r="A85" s="123"/>
      <c r="B85" s="123"/>
      <c r="C85" s="124"/>
      <c r="D85" s="133"/>
      <c r="E85" s="133"/>
      <c r="F85" s="124"/>
      <c r="G85" s="136"/>
    </row>
    <row r="86" spans="1:7" ht="16.5" customHeight="1">
      <c r="A86" s="123"/>
      <c r="B86" s="123"/>
      <c r="C86" s="124"/>
      <c r="D86" s="133"/>
      <c r="E86" s="133"/>
      <c r="F86" s="124"/>
      <c r="G86" s="136"/>
    </row>
    <row r="87" spans="1:7" ht="16.5" customHeight="1">
      <c r="A87" s="123"/>
      <c r="B87" s="123"/>
      <c r="C87" s="124"/>
      <c r="D87" s="133"/>
      <c r="E87" s="133"/>
      <c r="F87" s="124"/>
      <c r="G87" s="136"/>
    </row>
    <row r="88" spans="1:7" ht="16.5" customHeight="1">
      <c r="A88" s="123"/>
      <c r="B88" s="123"/>
      <c r="C88" s="124"/>
      <c r="D88" s="133"/>
      <c r="E88" s="133"/>
      <c r="F88" s="124"/>
      <c r="G88" s="136"/>
    </row>
    <row r="89" spans="1:7" ht="16.5" customHeight="1">
      <c r="A89" s="123"/>
      <c r="B89" s="123"/>
      <c r="C89" s="124"/>
      <c r="D89" s="133"/>
      <c r="E89" s="133"/>
      <c r="F89" s="124"/>
      <c r="G89" s="136"/>
    </row>
    <row r="90" spans="1:7" ht="16.5" customHeight="1">
      <c r="A90" s="123"/>
      <c r="B90" s="123"/>
      <c r="C90" s="124"/>
      <c r="D90" s="133"/>
      <c r="E90" s="133"/>
      <c r="F90" s="124"/>
      <c r="G90" s="136"/>
    </row>
    <row r="91" spans="1:7" ht="16.5" customHeight="1">
      <c r="A91" s="123"/>
      <c r="B91" s="123"/>
      <c r="C91" s="124"/>
      <c r="D91" s="133"/>
      <c r="E91" s="133"/>
      <c r="F91" s="124"/>
      <c r="G91" s="136"/>
    </row>
    <row r="92" spans="1:7" ht="16.5" customHeight="1">
      <c r="A92" s="123"/>
      <c r="B92" s="123"/>
      <c r="C92" s="124"/>
      <c r="D92" s="133"/>
      <c r="E92" s="133"/>
      <c r="F92" s="124"/>
      <c r="G92" s="136"/>
    </row>
    <row r="93" spans="1:7" ht="16.5" customHeight="1">
      <c r="A93" s="123"/>
      <c r="B93" s="123"/>
      <c r="C93" s="124"/>
      <c r="D93" s="133"/>
      <c r="E93" s="133"/>
      <c r="F93" s="124"/>
      <c r="G93" s="136"/>
    </row>
    <row r="94" spans="1:7" ht="16.5" customHeight="1">
      <c r="A94" s="123"/>
      <c r="B94" s="123"/>
      <c r="C94" s="124"/>
      <c r="D94" s="133"/>
      <c r="E94" s="133"/>
      <c r="F94" s="124"/>
      <c r="G94" s="136"/>
    </row>
    <row r="95" spans="1:7" ht="16.5" customHeight="1">
      <c r="A95" s="123"/>
      <c r="B95" s="123"/>
      <c r="C95" s="124"/>
      <c r="D95" s="133"/>
      <c r="E95" s="133"/>
      <c r="F95" s="124"/>
      <c r="G95" s="136"/>
    </row>
    <row r="96" spans="1:7" ht="16.5" customHeight="1">
      <c r="A96" s="123"/>
      <c r="B96" s="123"/>
      <c r="C96" s="124"/>
      <c r="D96" s="133"/>
      <c r="E96" s="133"/>
      <c r="F96" s="124"/>
      <c r="G96" s="136"/>
    </row>
    <row r="97" spans="1:7" ht="16.5" customHeight="1">
      <c r="A97" s="123"/>
      <c r="B97" s="123"/>
      <c r="C97" s="124"/>
      <c r="D97" s="133"/>
      <c r="E97" s="133"/>
      <c r="F97" s="124"/>
      <c r="G97" s="136"/>
    </row>
    <row r="98" spans="1:7" ht="16.5" customHeight="1">
      <c r="A98" s="123"/>
      <c r="B98" s="123"/>
      <c r="C98" s="124"/>
      <c r="D98" s="133"/>
      <c r="E98" s="133"/>
      <c r="F98" s="124"/>
      <c r="G98" s="136"/>
    </row>
    <row r="99" spans="1:7" ht="16.5" customHeight="1">
      <c r="A99" s="123"/>
      <c r="B99" s="123"/>
      <c r="C99" s="124"/>
      <c r="D99" s="133"/>
      <c r="E99" s="133"/>
      <c r="F99" s="124"/>
      <c r="G99" s="136"/>
    </row>
    <row r="100" spans="1:7" ht="16.5" customHeight="1">
      <c r="A100" s="123"/>
      <c r="B100" s="123"/>
      <c r="C100" s="124"/>
      <c r="D100" s="133"/>
      <c r="E100" s="133"/>
      <c r="F100" s="124"/>
      <c r="G100" s="136"/>
    </row>
    <row r="101" spans="1:7" ht="16.5" customHeight="1">
      <c r="A101" s="123"/>
      <c r="B101" s="123"/>
      <c r="C101" s="124"/>
      <c r="D101" s="133"/>
      <c r="E101" s="133"/>
      <c r="F101" s="124"/>
      <c r="G101" s="136"/>
    </row>
    <row r="102" spans="1:7" ht="16.5" customHeight="1">
      <c r="A102" s="123"/>
      <c r="B102" s="123"/>
      <c r="C102" s="124"/>
      <c r="D102" s="133"/>
      <c r="E102" s="133"/>
      <c r="F102" s="124"/>
      <c r="G102" s="136"/>
    </row>
    <row r="103" spans="1:7" ht="16.5" customHeight="1">
      <c r="A103" s="123"/>
      <c r="B103" s="123"/>
      <c r="C103" s="124"/>
      <c r="D103" s="133"/>
      <c r="E103" s="133"/>
      <c r="F103" s="124"/>
      <c r="G103" s="136"/>
    </row>
    <row r="104" spans="1:7" ht="16.5" customHeight="1">
      <c r="A104" s="123"/>
      <c r="B104" s="123"/>
      <c r="C104" s="124"/>
      <c r="D104" s="133"/>
      <c r="E104" s="133"/>
      <c r="F104" s="124"/>
      <c r="G104" s="136"/>
    </row>
    <row r="105" spans="1:7" ht="16.5" customHeight="1">
      <c r="A105" s="123"/>
      <c r="B105" s="123"/>
      <c r="C105" s="124"/>
      <c r="D105" s="133"/>
      <c r="E105" s="133"/>
      <c r="F105" s="124"/>
      <c r="G105" s="136"/>
    </row>
    <row r="106" spans="1:7" ht="16.5" customHeight="1">
      <c r="A106" s="123"/>
      <c r="B106" s="123"/>
      <c r="C106" s="124"/>
      <c r="D106" s="133"/>
      <c r="E106" s="133"/>
      <c r="F106" s="124"/>
      <c r="G106" s="136"/>
    </row>
    <row r="107" spans="1:7" ht="16.5" customHeight="1">
      <c r="A107" s="123"/>
      <c r="B107" s="123"/>
      <c r="C107" s="124"/>
      <c r="D107" s="133"/>
      <c r="E107" s="133"/>
      <c r="F107" s="124"/>
      <c r="G107" s="136"/>
    </row>
    <row r="108" spans="1:7" ht="16.5" customHeight="1">
      <c r="A108" s="123"/>
      <c r="B108" s="123"/>
      <c r="C108" s="124"/>
      <c r="D108" s="133"/>
      <c r="E108" s="133"/>
      <c r="F108" s="124"/>
      <c r="G108" s="136"/>
    </row>
    <row r="109" spans="1:7" ht="16.5" customHeight="1">
      <c r="A109" s="123"/>
      <c r="B109" s="123"/>
      <c r="C109" s="124"/>
      <c r="D109" s="133"/>
      <c r="E109" s="133"/>
      <c r="F109" s="124"/>
      <c r="G109" s="136"/>
    </row>
    <row r="110" spans="1:7" ht="16.5" customHeight="1">
      <c r="A110" s="123"/>
      <c r="B110" s="123"/>
      <c r="C110" s="124"/>
      <c r="D110" s="133"/>
      <c r="E110" s="133"/>
      <c r="F110" s="124"/>
      <c r="G110" s="136"/>
    </row>
    <row r="111" spans="1:7" ht="16.5" customHeight="1">
      <c r="A111" s="123"/>
      <c r="B111" s="123"/>
      <c r="C111" s="124"/>
      <c r="D111" s="133"/>
      <c r="E111" s="133"/>
      <c r="F111" s="124"/>
      <c r="G111" s="136"/>
    </row>
    <row r="112" spans="1:7" ht="16.5" customHeight="1">
      <c r="A112" s="123"/>
      <c r="B112" s="123"/>
      <c r="C112" s="124"/>
      <c r="D112" s="133"/>
      <c r="E112" s="133"/>
      <c r="F112" s="124"/>
      <c r="G112" s="136"/>
    </row>
    <row r="113" spans="1:7" ht="16.5" customHeight="1">
      <c r="A113" s="123"/>
      <c r="B113" s="123"/>
      <c r="C113" s="124"/>
      <c r="D113" s="133"/>
      <c r="E113" s="133"/>
      <c r="F113" s="124"/>
      <c r="G113" s="136"/>
    </row>
    <row r="114" spans="1:7" ht="16.5" customHeight="1">
      <c r="A114" s="123"/>
      <c r="B114" s="123"/>
      <c r="C114" s="124"/>
      <c r="D114" s="133"/>
      <c r="E114" s="133"/>
      <c r="F114" s="124"/>
      <c r="G114" s="136"/>
    </row>
    <row r="115" spans="1:7" ht="16.5" customHeight="1">
      <c r="A115" s="123"/>
      <c r="B115" s="123"/>
      <c r="C115" s="124"/>
      <c r="D115" s="133"/>
      <c r="E115" s="133"/>
      <c r="F115" s="124"/>
      <c r="G115" s="136"/>
    </row>
    <row r="116" spans="1:7" ht="16.5" customHeight="1">
      <c r="A116" s="123"/>
      <c r="B116" s="123"/>
      <c r="C116" s="124"/>
      <c r="D116" s="133"/>
      <c r="E116" s="133"/>
      <c r="F116" s="124"/>
      <c r="G116" s="136"/>
    </row>
    <row r="117" spans="1:7" ht="16.5" customHeight="1">
      <c r="A117" s="123"/>
      <c r="B117" s="123"/>
      <c r="C117" s="124"/>
      <c r="D117" s="133"/>
      <c r="E117" s="133"/>
      <c r="F117" s="124"/>
      <c r="G117" s="136"/>
    </row>
    <row r="118" spans="1:7" ht="16.5" customHeight="1">
      <c r="A118" s="123"/>
      <c r="B118" s="123"/>
      <c r="C118" s="124"/>
      <c r="D118" s="133"/>
      <c r="E118" s="133"/>
      <c r="F118" s="124"/>
      <c r="G118" s="136"/>
    </row>
    <row r="119" spans="1:7" ht="16.5" customHeight="1">
      <c r="A119" s="123"/>
      <c r="B119" s="123"/>
      <c r="C119" s="124"/>
      <c r="D119" s="133"/>
      <c r="E119" s="133"/>
      <c r="F119" s="124"/>
      <c r="G119" s="136"/>
    </row>
    <row r="120" spans="1:7" ht="16.5" customHeight="1">
      <c r="A120" s="123"/>
      <c r="B120" s="123"/>
      <c r="C120" s="124"/>
      <c r="D120" s="133"/>
      <c r="E120" s="133"/>
      <c r="F120" s="124"/>
      <c r="G120" s="136"/>
    </row>
    <row r="121" spans="1:7" ht="16.5" customHeight="1">
      <c r="A121" s="123"/>
      <c r="B121" s="123"/>
      <c r="C121" s="124"/>
      <c r="D121" s="133"/>
      <c r="E121" s="133"/>
      <c r="F121" s="124"/>
      <c r="G121" s="136"/>
    </row>
    <row r="122" spans="1:7" ht="16.5" customHeight="1">
      <c r="A122" s="123"/>
      <c r="B122" s="123"/>
      <c r="C122" s="124"/>
      <c r="D122" s="133"/>
      <c r="E122" s="133"/>
      <c r="F122" s="124"/>
      <c r="G122" s="136"/>
    </row>
    <row r="123" spans="1:7" ht="16.5" customHeight="1">
      <c r="A123" s="123"/>
      <c r="B123" s="123"/>
      <c r="C123" s="124"/>
      <c r="D123" s="133"/>
      <c r="E123" s="133"/>
      <c r="F123" s="124"/>
      <c r="G123" s="136"/>
    </row>
    <row r="124" spans="1:7" ht="16.5" customHeight="1">
      <c r="A124" s="123"/>
      <c r="B124" s="123"/>
      <c r="C124" s="124"/>
      <c r="D124" s="133"/>
      <c r="E124" s="133"/>
      <c r="F124" s="124"/>
      <c r="G124" s="136"/>
    </row>
    <row r="125" spans="1:7" ht="16.5" customHeight="1">
      <c r="A125" s="123"/>
      <c r="B125" s="123"/>
      <c r="C125" s="124"/>
      <c r="D125" s="133"/>
      <c r="E125" s="133"/>
      <c r="F125" s="124"/>
      <c r="G125" s="136"/>
    </row>
    <row r="126" spans="1:7" ht="16.5" customHeight="1">
      <c r="A126" s="123"/>
      <c r="B126" s="123"/>
      <c r="C126" s="124"/>
      <c r="D126" s="133"/>
      <c r="E126" s="133"/>
      <c r="F126" s="124"/>
      <c r="G126" s="136"/>
    </row>
    <row r="127" spans="1:7" ht="16.5" customHeight="1">
      <c r="A127" s="123"/>
      <c r="B127" s="123"/>
      <c r="C127" s="124"/>
      <c r="D127" s="133"/>
      <c r="E127" s="133"/>
      <c r="F127" s="124"/>
      <c r="G127" s="136"/>
    </row>
    <row r="128" spans="1:7" ht="16.5" customHeight="1">
      <c r="A128" s="123"/>
      <c r="B128" s="123"/>
      <c r="C128" s="124"/>
      <c r="D128" s="133"/>
      <c r="E128" s="133"/>
      <c r="F128" s="124"/>
      <c r="G128" s="136"/>
    </row>
    <row r="129" spans="1:7" ht="16.5" customHeight="1">
      <c r="A129" s="123"/>
      <c r="B129" s="123"/>
      <c r="C129" s="124"/>
      <c r="D129" s="133"/>
      <c r="E129" s="133"/>
      <c r="F129" s="124"/>
      <c r="G129" s="136"/>
    </row>
    <row r="130" spans="1:7" ht="16.5" customHeight="1">
      <c r="A130" s="123"/>
      <c r="B130" s="123"/>
      <c r="C130" s="124"/>
      <c r="D130" s="133"/>
      <c r="E130" s="133"/>
      <c r="F130" s="124"/>
      <c r="G130" s="136"/>
    </row>
    <row r="131" spans="1:7" ht="16.5" customHeight="1">
      <c r="A131" s="123"/>
      <c r="B131" s="123"/>
      <c r="C131" s="124"/>
      <c r="D131" s="133"/>
      <c r="E131" s="133"/>
      <c r="F131" s="124"/>
      <c r="G131" s="136"/>
    </row>
    <row r="132" spans="1:7" ht="16.5" customHeight="1">
      <c r="A132" s="123"/>
      <c r="B132" s="123"/>
      <c r="C132" s="124"/>
      <c r="D132" s="133"/>
      <c r="E132" s="133"/>
      <c r="F132" s="124"/>
      <c r="G132" s="136"/>
    </row>
    <row r="133" spans="1:7" ht="16.5" customHeight="1">
      <c r="A133" s="123"/>
      <c r="B133" s="123"/>
      <c r="C133" s="124"/>
      <c r="D133" s="133"/>
      <c r="E133" s="133"/>
      <c r="F133" s="124"/>
      <c r="G133" s="136"/>
    </row>
    <row r="134" spans="1:7" ht="16.5" customHeight="1">
      <c r="A134" s="123"/>
      <c r="B134" s="123"/>
      <c r="C134" s="124"/>
      <c r="D134" s="133"/>
      <c r="E134" s="133"/>
      <c r="F134" s="124"/>
      <c r="G134" s="136"/>
    </row>
    <row r="135" spans="1:7" ht="16.5" customHeight="1">
      <c r="A135" s="123"/>
      <c r="B135" s="123"/>
      <c r="C135" s="124"/>
      <c r="D135" s="133"/>
      <c r="E135" s="133"/>
      <c r="F135" s="124"/>
      <c r="G135" s="136"/>
    </row>
    <row r="136" spans="1:7" ht="16.5" customHeight="1">
      <c r="A136" s="123"/>
      <c r="B136" s="123"/>
      <c r="C136" s="124"/>
      <c r="D136" s="133"/>
      <c r="E136" s="133"/>
      <c r="F136" s="124"/>
      <c r="G136" s="136"/>
    </row>
    <row r="137" spans="1:7" ht="16.5" customHeight="1">
      <c r="A137" s="123"/>
      <c r="B137" s="123"/>
      <c r="C137" s="124"/>
      <c r="D137" s="133"/>
      <c r="E137" s="133"/>
      <c r="F137" s="124"/>
      <c r="G137" s="136"/>
    </row>
    <row r="138" spans="1:7" ht="16.5" customHeight="1">
      <c r="A138" s="123"/>
      <c r="B138" s="123"/>
      <c r="C138" s="124"/>
      <c r="D138" s="133"/>
      <c r="E138" s="133"/>
      <c r="F138" s="124"/>
      <c r="G138" s="136"/>
    </row>
    <row r="139" spans="1:7" ht="16.5" customHeight="1">
      <c r="A139" s="123"/>
      <c r="B139" s="123"/>
      <c r="C139" s="124"/>
      <c r="D139" s="133"/>
      <c r="E139" s="133"/>
      <c r="F139" s="124"/>
      <c r="G139" s="136"/>
    </row>
    <row r="140" spans="1:7" ht="16.5" customHeight="1">
      <c r="A140" s="123"/>
      <c r="B140" s="123"/>
      <c r="C140" s="124"/>
      <c r="D140" s="133"/>
      <c r="E140" s="133"/>
      <c r="F140" s="124"/>
      <c r="G140" s="136"/>
    </row>
    <row r="141" spans="1:7" ht="16.5" customHeight="1">
      <c r="A141" s="123"/>
      <c r="B141" s="123"/>
      <c r="C141" s="124"/>
      <c r="D141" s="133"/>
      <c r="E141" s="133"/>
      <c r="F141" s="124"/>
      <c r="G141" s="136"/>
    </row>
    <row r="142" spans="1:7" ht="16.5" customHeight="1">
      <c r="A142" s="123"/>
      <c r="B142" s="123"/>
      <c r="C142" s="124"/>
      <c r="D142" s="133"/>
      <c r="E142" s="133"/>
      <c r="F142" s="124"/>
      <c r="G142" s="136"/>
    </row>
    <row r="143" spans="1:7" ht="16.5" customHeight="1">
      <c r="A143" s="123"/>
      <c r="B143" s="123"/>
      <c r="C143" s="124"/>
      <c r="D143" s="133"/>
      <c r="E143" s="133"/>
      <c r="F143" s="124"/>
      <c r="G143" s="136"/>
    </row>
    <row r="144" spans="1:7" ht="16.5" customHeight="1">
      <c r="A144" s="123"/>
      <c r="B144" s="123"/>
      <c r="C144" s="124"/>
      <c r="D144" s="133"/>
      <c r="E144" s="133"/>
      <c r="F144" s="124"/>
      <c r="G144" s="136"/>
    </row>
    <row r="145" spans="1:7" ht="16.5" customHeight="1">
      <c r="A145" s="123"/>
      <c r="B145" s="123"/>
      <c r="C145" s="124"/>
      <c r="D145" s="133"/>
      <c r="E145" s="133"/>
      <c r="F145" s="124"/>
      <c r="G145" s="136"/>
    </row>
    <row r="146" spans="1:7" ht="16.5" customHeight="1">
      <c r="A146" s="123"/>
      <c r="B146" s="123"/>
      <c r="C146" s="124"/>
      <c r="D146" s="133"/>
      <c r="E146" s="133"/>
      <c r="F146" s="124"/>
      <c r="G146" s="136"/>
    </row>
    <row r="147" spans="1:7" ht="16.5" customHeight="1">
      <c r="A147" s="123"/>
      <c r="B147" s="123"/>
      <c r="C147" s="124"/>
      <c r="D147" s="133"/>
      <c r="E147" s="133"/>
      <c r="F147" s="124"/>
      <c r="G147" s="136"/>
    </row>
    <row r="148" spans="1:7" ht="16.5" customHeight="1">
      <c r="A148" s="123"/>
      <c r="B148" s="123"/>
      <c r="C148" s="124"/>
      <c r="D148" s="133"/>
      <c r="E148" s="133"/>
      <c r="F148" s="124"/>
      <c r="G148" s="136"/>
    </row>
    <row r="149" spans="1:7" ht="16.5" customHeight="1">
      <c r="A149" s="123"/>
      <c r="B149" s="123"/>
      <c r="C149" s="124"/>
      <c r="D149" s="133"/>
      <c r="E149" s="133"/>
      <c r="F149" s="124"/>
      <c r="G149" s="136"/>
    </row>
    <row r="150" spans="1:7" ht="16.5" customHeight="1">
      <c r="A150" s="123"/>
      <c r="B150" s="123"/>
      <c r="C150" s="124"/>
      <c r="D150" s="133"/>
      <c r="E150" s="133"/>
      <c r="F150" s="124"/>
      <c r="G150" s="136"/>
    </row>
    <row r="151" spans="1:7" ht="16.5" customHeight="1">
      <c r="A151" s="123"/>
      <c r="B151" s="123"/>
      <c r="C151" s="124"/>
      <c r="D151" s="133"/>
      <c r="E151" s="133"/>
      <c r="F151" s="124"/>
      <c r="G151" s="136"/>
    </row>
    <row r="152" spans="1:7" ht="16.5" customHeight="1">
      <c r="A152" s="123"/>
      <c r="B152" s="123"/>
      <c r="C152" s="124"/>
      <c r="D152" s="133"/>
      <c r="E152" s="133"/>
      <c r="F152" s="124"/>
      <c r="G152" s="136"/>
    </row>
    <row r="153" spans="1:7" ht="16.5" customHeight="1">
      <c r="A153" s="123"/>
      <c r="B153" s="123"/>
      <c r="C153" s="124"/>
      <c r="D153" s="133"/>
      <c r="E153" s="133"/>
      <c r="F153" s="124"/>
      <c r="G153" s="136"/>
    </row>
    <row r="154" spans="1:7" ht="16.5" customHeight="1">
      <c r="A154" s="123"/>
      <c r="B154" s="123"/>
      <c r="C154" s="124"/>
      <c r="D154" s="133"/>
      <c r="E154" s="133"/>
      <c r="F154" s="124"/>
      <c r="G154" s="136"/>
    </row>
    <row r="155" spans="1:7" ht="16.5" customHeight="1">
      <c r="A155" s="123"/>
      <c r="B155" s="123"/>
      <c r="C155" s="124"/>
      <c r="D155" s="133"/>
      <c r="E155" s="133"/>
      <c r="F155" s="124"/>
      <c r="G155" s="136"/>
    </row>
    <row r="156" spans="1:7" ht="16.5" customHeight="1">
      <c r="A156" s="123"/>
      <c r="B156" s="123"/>
      <c r="C156" s="124"/>
      <c r="D156" s="133"/>
      <c r="E156" s="133"/>
      <c r="F156" s="124"/>
      <c r="G156" s="136"/>
    </row>
    <row r="157" spans="1:7" ht="16.5" customHeight="1">
      <c r="A157" s="123"/>
      <c r="B157" s="123"/>
      <c r="C157" s="124"/>
      <c r="D157" s="133"/>
      <c r="E157" s="133"/>
      <c r="F157" s="124"/>
      <c r="G157" s="136"/>
    </row>
    <row r="158" spans="1:7" ht="16.5" customHeight="1">
      <c r="A158" s="123"/>
      <c r="B158" s="123"/>
      <c r="C158" s="124"/>
      <c r="D158" s="133"/>
      <c r="E158" s="133"/>
      <c r="F158" s="124"/>
      <c r="G158" s="136"/>
    </row>
    <row r="159" spans="1:7" ht="16.5" customHeight="1">
      <c r="A159" s="123"/>
      <c r="B159" s="123"/>
      <c r="C159" s="124"/>
      <c r="D159" s="133"/>
      <c r="E159" s="133"/>
      <c r="F159" s="124"/>
      <c r="G159" s="136"/>
    </row>
    <row r="160" spans="1:7" ht="16.5" customHeight="1">
      <c r="A160" s="123"/>
      <c r="B160" s="123"/>
      <c r="C160" s="124"/>
      <c r="D160" s="133"/>
      <c r="E160" s="133"/>
      <c r="F160" s="124"/>
      <c r="G160" s="136"/>
    </row>
    <row r="161" spans="1:7" ht="16.5" customHeight="1">
      <c r="A161" s="123"/>
      <c r="B161" s="123"/>
      <c r="C161" s="124"/>
      <c r="D161" s="133"/>
      <c r="E161" s="133"/>
      <c r="F161" s="124"/>
      <c r="G161" s="136"/>
    </row>
    <row r="162" spans="1:7" ht="16.5" customHeight="1">
      <c r="A162" s="123"/>
      <c r="B162" s="123"/>
      <c r="C162" s="124"/>
      <c r="D162" s="133"/>
      <c r="E162" s="133"/>
      <c r="F162" s="124"/>
      <c r="G162" s="136"/>
    </row>
    <row r="163" spans="1:7" ht="16.5" customHeight="1">
      <c r="A163" s="123"/>
      <c r="B163" s="123"/>
      <c r="C163" s="124"/>
      <c r="D163" s="133"/>
      <c r="E163" s="133"/>
      <c r="F163" s="124"/>
      <c r="G163" s="136"/>
    </row>
    <row r="164" spans="1:7" ht="16.5" customHeight="1">
      <c r="A164" s="123"/>
      <c r="B164" s="123"/>
      <c r="C164" s="124"/>
      <c r="D164" s="133"/>
      <c r="E164" s="133"/>
      <c r="F164" s="124"/>
      <c r="G164" s="136"/>
    </row>
    <row r="165" spans="1:7" ht="16.5" customHeight="1">
      <c r="A165" s="123"/>
      <c r="B165" s="123"/>
      <c r="C165" s="124"/>
      <c r="D165" s="133"/>
      <c r="E165" s="133"/>
      <c r="F165" s="124"/>
      <c r="G165" s="136"/>
    </row>
    <row r="166" spans="1:7" ht="16.5" customHeight="1">
      <c r="A166" s="123"/>
      <c r="B166" s="123"/>
      <c r="C166" s="124"/>
      <c r="D166" s="133"/>
      <c r="E166" s="133"/>
      <c r="F166" s="124"/>
      <c r="G166" s="136"/>
    </row>
    <row r="167" spans="1:7" ht="16.5" customHeight="1">
      <c r="A167" s="123"/>
      <c r="B167" s="123"/>
      <c r="C167" s="124"/>
      <c r="D167" s="133"/>
      <c r="E167" s="133"/>
      <c r="F167" s="124"/>
      <c r="G167" s="136"/>
    </row>
    <row r="168" spans="1:7" ht="16.5" customHeight="1">
      <c r="A168" s="123"/>
      <c r="B168" s="123"/>
      <c r="C168" s="124"/>
      <c r="D168" s="133"/>
      <c r="E168" s="133"/>
      <c r="F168" s="124"/>
      <c r="G168" s="136"/>
    </row>
    <row r="169" spans="1:7" ht="16.5" customHeight="1">
      <c r="A169" s="123"/>
      <c r="B169" s="123"/>
      <c r="C169" s="124"/>
      <c r="D169" s="133"/>
      <c r="E169" s="133"/>
      <c r="F169" s="124"/>
      <c r="G169" s="136"/>
    </row>
    <row r="170" spans="1:7" ht="16.5" customHeight="1">
      <c r="A170" s="123"/>
      <c r="B170" s="123"/>
      <c r="C170" s="124"/>
      <c r="D170" s="133"/>
      <c r="E170" s="133"/>
      <c r="F170" s="124"/>
      <c r="G170" s="136"/>
    </row>
    <row r="171" spans="1:7" ht="16.5" customHeight="1">
      <c r="A171" s="123"/>
      <c r="B171" s="123"/>
      <c r="C171" s="124"/>
      <c r="D171" s="133"/>
      <c r="E171" s="133"/>
      <c r="F171" s="124"/>
      <c r="G171" s="136"/>
    </row>
    <row r="172" spans="1:7" ht="16.5" customHeight="1">
      <c r="A172" s="123"/>
      <c r="B172" s="123"/>
      <c r="C172" s="124"/>
      <c r="D172" s="133"/>
      <c r="E172" s="133"/>
      <c r="F172" s="124"/>
      <c r="G172" s="136"/>
    </row>
    <row r="173" spans="1:7" ht="16.5" customHeight="1">
      <c r="A173" s="123"/>
      <c r="B173" s="123"/>
      <c r="C173" s="124"/>
      <c r="D173" s="133"/>
      <c r="E173" s="133"/>
      <c r="F173" s="124"/>
      <c r="G173" s="136"/>
    </row>
    <row r="174" spans="1:7" ht="16.5" customHeight="1">
      <c r="A174" s="123"/>
      <c r="B174" s="123"/>
      <c r="C174" s="124"/>
      <c r="D174" s="133"/>
      <c r="E174" s="133"/>
      <c r="F174" s="124"/>
      <c r="G174" s="136"/>
    </row>
    <row r="175" spans="1:7" ht="16.5" customHeight="1">
      <c r="A175" s="123"/>
      <c r="B175" s="123"/>
      <c r="C175" s="124"/>
      <c r="D175" s="133"/>
      <c r="E175" s="133"/>
      <c r="F175" s="124"/>
      <c r="G175" s="136"/>
    </row>
    <row r="176" spans="1:7" ht="16.5" customHeight="1">
      <c r="A176" s="123"/>
      <c r="B176" s="123"/>
      <c r="C176" s="124"/>
      <c r="D176" s="133"/>
      <c r="E176" s="133"/>
      <c r="F176" s="124"/>
      <c r="G176" s="136"/>
    </row>
    <row r="177" spans="1:7" ht="16.5" customHeight="1">
      <c r="A177" s="123"/>
      <c r="B177" s="123"/>
      <c r="C177" s="124"/>
      <c r="D177" s="133"/>
      <c r="E177" s="133"/>
      <c r="F177" s="124"/>
      <c r="G177" s="136"/>
    </row>
    <row r="178" spans="1:7" ht="16.5" customHeight="1">
      <c r="A178" s="123"/>
      <c r="B178" s="123"/>
      <c r="C178" s="124"/>
      <c r="D178" s="133"/>
      <c r="E178" s="133"/>
      <c r="F178" s="124"/>
      <c r="G178" s="136"/>
    </row>
    <row r="179" spans="1:7" ht="16.5" customHeight="1">
      <c r="A179" s="123"/>
      <c r="B179" s="123"/>
      <c r="C179" s="124"/>
      <c r="D179" s="133"/>
      <c r="E179" s="133"/>
      <c r="F179" s="124"/>
      <c r="G179" s="136"/>
    </row>
    <row r="180" spans="1:7" ht="16.5" customHeight="1">
      <c r="A180" s="123"/>
      <c r="B180" s="123"/>
      <c r="C180" s="124"/>
      <c r="D180" s="133"/>
      <c r="E180" s="133"/>
      <c r="F180" s="124"/>
      <c r="G180" s="136"/>
    </row>
    <row r="181" spans="1:7" ht="16.5" customHeight="1">
      <c r="A181" s="123"/>
      <c r="B181" s="123"/>
      <c r="C181" s="124"/>
      <c r="D181" s="133"/>
      <c r="E181" s="133"/>
      <c r="F181" s="124"/>
      <c r="G181" s="136"/>
    </row>
    <row r="182" spans="1:7" ht="16.5" customHeight="1">
      <c r="A182" s="123"/>
      <c r="B182" s="123"/>
      <c r="C182" s="124"/>
      <c r="D182" s="133"/>
      <c r="E182" s="133"/>
      <c r="F182" s="124"/>
      <c r="G182" s="136"/>
    </row>
    <row r="183" spans="1:7" ht="16.5" customHeight="1">
      <c r="A183" s="123"/>
      <c r="B183" s="123"/>
      <c r="C183" s="124"/>
      <c r="D183" s="133"/>
      <c r="E183" s="133"/>
      <c r="F183" s="124"/>
      <c r="G183" s="136"/>
    </row>
    <row r="184" spans="1:7" ht="16.5" customHeight="1">
      <c r="A184" s="123"/>
      <c r="B184" s="123"/>
      <c r="C184" s="124"/>
      <c r="D184" s="133"/>
      <c r="E184" s="133"/>
      <c r="F184" s="124"/>
      <c r="G184" s="136"/>
    </row>
    <row r="185" spans="1:7" ht="16.5" customHeight="1">
      <c r="A185" s="123"/>
      <c r="B185" s="123"/>
      <c r="C185" s="124"/>
      <c r="D185" s="133"/>
      <c r="E185" s="133"/>
      <c r="F185" s="124"/>
      <c r="G185" s="136"/>
    </row>
    <row r="186" spans="1:7" ht="16.5" customHeight="1">
      <c r="A186" s="123"/>
      <c r="B186" s="123"/>
      <c r="C186" s="124"/>
      <c r="D186" s="133"/>
      <c r="E186" s="133"/>
      <c r="F186" s="124"/>
      <c r="G186" s="136"/>
    </row>
    <row r="187" spans="1:7" ht="16.5" customHeight="1">
      <c r="A187" s="123"/>
      <c r="B187" s="123"/>
      <c r="C187" s="124"/>
      <c r="D187" s="133"/>
      <c r="E187" s="133"/>
      <c r="F187" s="124"/>
      <c r="G187" s="136"/>
    </row>
    <row r="188" spans="1:7" ht="16.5" customHeight="1">
      <c r="A188" s="123"/>
      <c r="B188" s="123"/>
      <c r="C188" s="124"/>
      <c r="D188" s="133"/>
      <c r="E188" s="133"/>
      <c r="F188" s="124"/>
      <c r="G188" s="136"/>
    </row>
    <row r="189" spans="1:7" ht="16.5" customHeight="1">
      <c r="A189" s="123"/>
      <c r="B189" s="123"/>
      <c r="C189" s="124"/>
      <c r="D189" s="133"/>
      <c r="E189" s="133"/>
      <c r="F189" s="124"/>
      <c r="G189" s="136"/>
    </row>
    <row r="190" spans="1:7" ht="16.5" customHeight="1">
      <c r="A190" s="123"/>
      <c r="B190" s="123"/>
      <c r="C190" s="124"/>
      <c r="D190" s="133"/>
      <c r="E190" s="133"/>
      <c r="F190" s="124"/>
      <c r="G190" s="136"/>
    </row>
    <row r="191" spans="1:7" ht="16.5" customHeight="1">
      <c r="A191" s="123"/>
      <c r="B191" s="123"/>
      <c r="C191" s="124"/>
      <c r="D191" s="133"/>
      <c r="E191" s="133"/>
      <c r="F191" s="124"/>
      <c r="G191" s="136"/>
    </row>
    <row r="192" spans="1:7" ht="16.5" customHeight="1">
      <c r="A192" s="123"/>
      <c r="B192" s="123"/>
      <c r="C192" s="124"/>
      <c r="D192" s="133"/>
      <c r="E192" s="133"/>
      <c r="F192" s="124"/>
      <c r="G192" s="136"/>
    </row>
    <row r="193" spans="1:7" ht="16.5" customHeight="1">
      <c r="A193" s="123"/>
      <c r="B193" s="123"/>
      <c r="C193" s="124"/>
      <c r="D193" s="133"/>
      <c r="E193" s="133"/>
      <c r="F193" s="124"/>
      <c r="G193" s="136"/>
    </row>
    <row r="194" spans="1:7" ht="16.5" customHeight="1">
      <c r="A194" s="123"/>
      <c r="B194" s="123"/>
      <c r="C194" s="124"/>
      <c r="D194" s="133"/>
      <c r="E194" s="133"/>
      <c r="F194" s="124"/>
      <c r="G194" s="136"/>
    </row>
    <row r="195" spans="1:7" ht="16.5" customHeight="1">
      <c r="A195" s="123"/>
      <c r="B195" s="123"/>
      <c r="C195" s="124"/>
      <c r="D195" s="133"/>
      <c r="E195" s="133"/>
      <c r="F195" s="124"/>
      <c r="G195" s="136"/>
    </row>
    <row r="196" spans="1:7" ht="16.5" customHeight="1">
      <c r="A196" s="123"/>
      <c r="B196" s="123"/>
      <c r="C196" s="124"/>
      <c r="D196" s="133"/>
      <c r="E196" s="133"/>
      <c r="F196" s="124"/>
      <c r="G196" s="136"/>
    </row>
    <row r="197" spans="1:7" ht="16.5" customHeight="1">
      <c r="A197" s="123"/>
      <c r="B197" s="123"/>
      <c r="C197" s="124"/>
      <c r="D197" s="133"/>
      <c r="E197" s="133"/>
      <c r="F197" s="124"/>
      <c r="G197" s="136"/>
    </row>
    <row r="198" spans="1:7" ht="16.5" customHeight="1">
      <c r="A198" s="123"/>
      <c r="B198" s="123"/>
      <c r="C198" s="124"/>
      <c r="D198" s="133"/>
      <c r="E198" s="133"/>
      <c r="F198" s="124"/>
      <c r="G198" s="136"/>
    </row>
    <row r="199" spans="1:7" ht="16.5" customHeight="1">
      <c r="A199" s="123"/>
      <c r="B199" s="123"/>
      <c r="C199" s="124"/>
      <c r="D199" s="133"/>
      <c r="E199" s="133"/>
      <c r="F199" s="124"/>
      <c r="G199" s="136"/>
    </row>
    <row r="200" spans="1:7" ht="16.5" customHeight="1">
      <c r="A200" s="123"/>
      <c r="B200" s="123"/>
      <c r="C200" s="124"/>
      <c r="D200" s="133"/>
      <c r="E200" s="133"/>
      <c r="F200" s="124"/>
      <c r="G200" s="136"/>
    </row>
    <row r="201" spans="1:7" ht="16.5" customHeight="1">
      <c r="A201" s="123"/>
      <c r="B201" s="123"/>
      <c r="C201" s="124"/>
      <c r="D201" s="133"/>
      <c r="E201" s="133"/>
      <c r="F201" s="124"/>
      <c r="G201" s="136"/>
    </row>
    <row r="202" spans="1:7" ht="16.5" customHeight="1">
      <c r="A202" s="123"/>
      <c r="B202" s="123"/>
      <c r="C202" s="124"/>
      <c r="D202" s="133"/>
      <c r="E202" s="133"/>
      <c r="F202" s="124"/>
      <c r="G202" s="136"/>
    </row>
    <row r="203" spans="1:7" ht="16.5" customHeight="1">
      <c r="A203" s="123"/>
      <c r="B203" s="123"/>
      <c r="C203" s="124"/>
      <c r="D203" s="133"/>
      <c r="E203" s="133"/>
      <c r="F203" s="124"/>
      <c r="G203" s="136"/>
    </row>
    <row r="204" spans="1:7" ht="16.5" customHeight="1">
      <c r="A204" s="123"/>
      <c r="B204" s="123"/>
      <c r="C204" s="124"/>
      <c r="D204" s="133"/>
      <c r="E204" s="133"/>
      <c r="F204" s="124"/>
      <c r="G204" s="136"/>
    </row>
    <row r="205" spans="1:7" ht="16.5" customHeight="1">
      <c r="A205" s="123"/>
      <c r="B205" s="123"/>
      <c r="C205" s="124"/>
      <c r="D205" s="133"/>
      <c r="E205" s="133"/>
      <c r="F205" s="124"/>
      <c r="G205" s="136"/>
    </row>
    <row r="206" spans="1:7" ht="16.5" customHeight="1">
      <c r="A206" s="123"/>
      <c r="B206" s="123"/>
      <c r="C206" s="124"/>
      <c r="D206" s="133"/>
      <c r="E206" s="133"/>
      <c r="F206" s="124"/>
      <c r="G206" s="136"/>
    </row>
    <row r="207" spans="1:7" ht="16.5" customHeight="1">
      <c r="A207" s="123"/>
      <c r="B207" s="123"/>
      <c r="C207" s="124"/>
      <c r="D207" s="133"/>
      <c r="E207" s="133"/>
      <c r="F207" s="124"/>
      <c r="G207" s="136"/>
    </row>
    <row r="208" spans="1:7" ht="16.5" customHeight="1">
      <c r="A208" s="123"/>
      <c r="B208" s="123"/>
      <c r="C208" s="124"/>
      <c r="D208" s="133"/>
      <c r="E208" s="133"/>
      <c r="F208" s="124"/>
      <c r="G208" s="136"/>
    </row>
    <row r="209" spans="1:7" ht="16.5" customHeight="1">
      <c r="A209" s="123"/>
      <c r="B209" s="123"/>
      <c r="C209" s="124"/>
      <c r="D209" s="133"/>
      <c r="E209" s="133"/>
      <c r="F209" s="124"/>
      <c r="G209" s="136"/>
    </row>
    <row r="210" spans="1:7" ht="16.5" customHeight="1">
      <c r="A210" s="123"/>
      <c r="B210" s="123"/>
      <c r="C210" s="124"/>
      <c r="D210" s="133"/>
      <c r="E210" s="133"/>
      <c r="F210" s="124"/>
      <c r="G210" s="136"/>
    </row>
    <row r="211" spans="1:7" ht="16.5" customHeight="1">
      <c r="A211" s="123"/>
      <c r="B211" s="123"/>
      <c r="C211" s="124"/>
      <c r="D211" s="133"/>
      <c r="E211" s="133"/>
      <c r="F211" s="124"/>
      <c r="G211" s="136"/>
    </row>
    <row r="212" spans="1:7" ht="16.5" customHeight="1">
      <c r="A212" s="123"/>
      <c r="B212" s="123"/>
      <c r="C212" s="124"/>
      <c r="D212" s="133"/>
      <c r="E212" s="133"/>
      <c r="F212" s="124"/>
      <c r="G212" s="136"/>
    </row>
    <row r="213" spans="1:7" ht="16.5" customHeight="1">
      <c r="A213" s="123"/>
      <c r="B213" s="123"/>
      <c r="C213" s="124"/>
      <c r="D213" s="133"/>
      <c r="E213" s="133"/>
      <c r="F213" s="124"/>
      <c r="G213" s="136"/>
    </row>
    <row r="214" spans="1:7" ht="16.5" customHeight="1">
      <c r="A214" s="123"/>
      <c r="B214" s="123"/>
      <c r="C214" s="124"/>
      <c r="D214" s="133"/>
      <c r="E214" s="133"/>
      <c r="F214" s="124"/>
      <c r="G214" s="136"/>
    </row>
    <row r="215" spans="1:7" ht="16.5" customHeight="1">
      <c r="A215" s="123"/>
      <c r="B215" s="123"/>
      <c r="C215" s="124"/>
      <c r="D215" s="133"/>
      <c r="E215" s="133"/>
      <c r="F215" s="124"/>
      <c r="G215" s="136"/>
    </row>
    <row r="216" spans="1:7" ht="16.5" customHeight="1">
      <c r="A216" s="123"/>
      <c r="B216" s="123"/>
      <c r="C216" s="124"/>
      <c r="D216" s="133"/>
      <c r="E216" s="133"/>
      <c r="F216" s="124"/>
      <c r="G216" s="136"/>
    </row>
    <row r="217" spans="1:7" ht="16.5" customHeight="1">
      <c r="A217" s="123"/>
      <c r="B217" s="123"/>
      <c r="C217" s="124"/>
      <c r="D217" s="133"/>
      <c r="E217" s="133"/>
      <c r="F217" s="124"/>
      <c r="G217" s="136"/>
    </row>
    <row r="218" spans="1:7" ht="16.5" customHeight="1">
      <c r="A218" s="123"/>
      <c r="B218" s="123"/>
      <c r="C218" s="124"/>
      <c r="D218" s="133"/>
      <c r="E218" s="133"/>
      <c r="F218" s="124"/>
      <c r="G218" s="136"/>
    </row>
    <row r="219" spans="1:7" ht="16.5" customHeight="1">
      <c r="A219" s="123"/>
      <c r="B219" s="123"/>
      <c r="C219" s="124"/>
      <c r="D219" s="133"/>
      <c r="E219" s="133"/>
      <c r="F219" s="124"/>
      <c r="G219" s="136"/>
    </row>
    <row r="220" spans="1:7" ht="16.5" customHeight="1">
      <c r="A220" s="123"/>
      <c r="B220" s="123"/>
      <c r="C220" s="124"/>
      <c r="D220" s="133"/>
      <c r="E220" s="133"/>
      <c r="F220" s="124"/>
      <c r="G220" s="136"/>
    </row>
    <row r="221" spans="1:7" ht="16.5" customHeight="1">
      <c r="A221" s="123"/>
      <c r="B221" s="123"/>
      <c r="C221" s="124"/>
      <c r="D221" s="133"/>
      <c r="E221" s="133"/>
      <c r="F221" s="124"/>
      <c r="G221" s="136"/>
    </row>
    <row r="222" spans="1:7" ht="16.5" customHeight="1">
      <c r="A222" s="123"/>
      <c r="B222" s="123"/>
      <c r="C222" s="124"/>
      <c r="D222" s="133"/>
      <c r="E222" s="133"/>
      <c r="F222" s="124"/>
      <c r="G222" s="136"/>
    </row>
    <row r="223" spans="1:7" ht="16.5" customHeight="1">
      <c r="A223" s="123"/>
      <c r="B223" s="123"/>
      <c r="C223" s="124"/>
      <c r="D223" s="133"/>
      <c r="E223" s="133"/>
      <c r="F223" s="124"/>
      <c r="G223" s="136"/>
    </row>
    <row r="224" spans="1:7" ht="16.5" customHeight="1">
      <c r="A224" s="123"/>
      <c r="B224" s="123"/>
      <c r="C224" s="124"/>
      <c r="D224" s="133"/>
      <c r="E224" s="133"/>
      <c r="F224" s="124"/>
      <c r="G224" s="136"/>
    </row>
    <row r="225" spans="1:7" ht="16.5" customHeight="1">
      <c r="A225" s="123"/>
      <c r="B225" s="123"/>
      <c r="C225" s="124"/>
      <c r="D225" s="133"/>
      <c r="E225" s="133"/>
      <c r="F225" s="124"/>
      <c r="G225" s="136"/>
    </row>
    <row r="226" spans="1:7" ht="16.5" customHeight="1">
      <c r="A226" s="123"/>
      <c r="B226" s="123"/>
      <c r="C226" s="124"/>
      <c r="D226" s="133"/>
      <c r="E226" s="133"/>
      <c r="F226" s="124"/>
      <c r="G226" s="136"/>
    </row>
    <row r="227" spans="1:7" ht="16.5" customHeight="1">
      <c r="A227" s="123"/>
      <c r="B227" s="123"/>
      <c r="C227" s="124"/>
      <c r="D227" s="133"/>
      <c r="E227" s="133"/>
      <c r="F227" s="124"/>
      <c r="G227" s="136"/>
    </row>
    <row r="228" spans="1:7" ht="16.5" customHeight="1">
      <c r="A228" s="123"/>
      <c r="B228" s="123"/>
      <c r="C228" s="124"/>
      <c r="D228" s="133"/>
      <c r="E228" s="133"/>
      <c r="F228" s="124"/>
      <c r="G228" s="136"/>
    </row>
    <row r="229" spans="1:7" ht="16.5" customHeight="1">
      <c r="A229" s="123"/>
      <c r="B229" s="123"/>
      <c r="C229" s="124"/>
      <c r="D229" s="133"/>
      <c r="E229" s="133"/>
      <c r="F229" s="124"/>
      <c r="G229" s="136"/>
    </row>
    <row r="230" spans="1:7" ht="16.5" customHeight="1">
      <c r="A230" s="123"/>
      <c r="B230" s="123"/>
      <c r="C230" s="124"/>
      <c r="D230" s="133"/>
      <c r="E230" s="133"/>
      <c r="F230" s="124"/>
      <c r="G230" s="136"/>
    </row>
    <row r="231" spans="1:7" ht="16.5" customHeight="1">
      <c r="A231" s="123"/>
      <c r="B231" s="123"/>
      <c r="C231" s="124"/>
      <c r="D231" s="133"/>
      <c r="E231" s="133"/>
      <c r="F231" s="124"/>
      <c r="G231" s="136"/>
    </row>
    <row r="232" spans="1:7" ht="16.5" customHeight="1">
      <c r="A232" s="123"/>
      <c r="B232" s="123"/>
      <c r="C232" s="124"/>
      <c r="D232" s="133"/>
      <c r="E232" s="133"/>
      <c r="F232" s="124"/>
      <c r="G232" s="136"/>
    </row>
    <row r="233" spans="1:7" ht="16.5" customHeight="1">
      <c r="A233" s="123"/>
      <c r="B233" s="123"/>
      <c r="C233" s="124"/>
      <c r="D233" s="133"/>
      <c r="E233" s="133"/>
      <c r="F233" s="124"/>
      <c r="G233" s="136"/>
    </row>
    <row r="234" spans="1:7" ht="16.5" customHeight="1">
      <c r="A234" s="123"/>
      <c r="B234" s="123"/>
      <c r="C234" s="124"/>
      <c r="D234" s="133"/>
      <c r="E234" s="133"/>
      <c r="F234" s="124"/>
      <c r="G234" s="136"/>
    </row>
    <row r="235" spans="1:7" ht="16.5" customHeight="1">
      <c r="A235" s="123"/>
      <c r="B235" s="123"/>
      <c r="C235" s="124"/>
      <c r="D235" s="133"/>
      <c r="E235" s="133"/>
      <c r="F235" s="124"/>
      <c r="G235" s="136"/>
    </row>
    <row r="236" spans="1:7" ht="16.5" customHeight="1">
      <c r="A236" s="123"/>
      <c r="B236" s="123"/>
      <c r="C236" s="124"/>
      <c r="D236" s="133"/>
      <c r="E236" s="133"/>
      <c r="F236" s="124"/>
      <c r="G236" s="136"/>
    </row>
    <row r="237" spans="1:7" ht="16.5" customHeight="1">
      <c r="A237" s="123"/>
      <c r="B237" s="123"/>
      <c r="C237" s="124"/>
      <c r="D237" s="133"/>
      <c r="E237" s="133"/>
      <c r="F237" s="124"/>
      <c r="G237" s="136"/>
    </row>
    <row r="238" spans="1:7" ht="16.5" customHeight="1">
      <c r="A238" s="123"/>
      <c r="B238" s="123"/>
      <c r="C238" s="124"/>
      <c r="D238" s="133"/>
      <c r="E238" s="133"/>
      <c r="F238" s="124"/>
      <c r="G238" s="136"/>
    </row>
    <row r="239" spans="1:7" ht="16.5" customHeight="1">
      <c r="A239" s="123"/>
      <c r="B239" s="123"/>
      <c r="C239" s="124"/>
      <c r="D239" s="133"/>
      <c r="E239" s="133"/>
      <c r="F239" s="124"/>
      <c r="G239" s="136"/>
    </row>
    <row r="240" spans="1:7" ht="16.5" customHeight="1">
      <c r="A240" s="123"/>
      <c r="B240" s="123"/>
      <c r="C240" s="124"/>
      <c r="D240" s="133"/>
      <c r="E240" s="133"/>
      <c r="F240" s="124"/>
      <c r="G240" s="136"/>
    </row>
    <row r="241" spans="1:7" ht="16.5" customHeight="1">
      <c r="A241" s="123"/>
      <c r="B241" s="123"/>
      <c r="C241" s="124"/>
      <c r="D241" s="133"/>
      <c r="E241" s="133"/>
      <c r="F241" s="124"/>
      <c r="G241" s="136"/>
    </row>
    <row r="242" spans="1:7" ht="16.5" customHeight="1">
      <c r="A242" s="123"/>
      <c r="B242" s="123"/>
      <c r="C242" s="124"/>
      <c r="D242" s="133"/>
      <c r="E242" s="133"/>
      <c r="F242" s="124"/>
      <c r="G242" s="136"/>
    </row>
    <row r="243" spans="1:7" ht="16.5" customHeight="1">
      <c r="A243" s="123"/>
      <c r="B243" s="123"/>
      <c r="C243" s="124"/>
      <c r="D243" s="133"/>
      <c r="E243" s="133"/>
      <c r="F243" s="124"/>
      <c r="G243" s="136"/>
    </row>
    <row r="244" spans="1:7" ht="16.5" customHeight="1">
      <c r="A244" s="123"/>
      <c r="B244" s="123"/>
      <c r="C244" s="124"/>
      <c r="D244" s="133"/>
      <c r="E244" s="133"/>
      <c r="F244" s="124"/>
      <c r="G244" s="136"/>
    </row>
    <row r="245" spans="1:7" ht="16.5" customHeight="1">
      <c r="A245" s="123"/>
      <c r="B245" s="123"/>
      <c r="C245" s="124"/>
      <c r="D245" s="133"/>
      <c r="E245" s="133"/>
      <c r="F245" s="124"/>
      <c r="G245" s="136"/>
    </row>
    <row r="246" spans="1:7" ht="16.5" customHeight="1">
      <c r="A246" s="123"/>
      <c r="B246" s="123"/>
      <c r="C246" s="124"/>
      <c r="D246" s="133"/>
      <c r="E246" s="133"/>
      <c r="F246" s="124"/>
      <c r="G246" s="136"/>
    </row>
    <row r="247" spans="1:7" ht="16.5" customHeight="1">
      <c r="A247" s="123"/>
      <c r="B247" s="123"/>
      <c r="C247" s="124"/>
      <c r="D247" s="133"/>
      <c r="E247" s="133"/>
      <c r="F247" s="124"/>
      <c r="G247" s="136"/>
    </row>
    <row r="248" spans="1:7" ht="16.5" customHeight="1">
      <c r="A248" s="123"/>
      <c r="B248" s="123"/>
      <c r="C248" s="124"/>
      <c r="D248" s="133"/>
      <c r="E248" s="133"/>
      <c r="F248" s="124"/>
      <c r="G248" s="136"/>
    </row>
    <row r="249" spans="1:7" ht="16.5" customHeight="1">
      <c r="A249" s="123"/>
      <c r="B249" s="123"/>
      <c r="C249" s="124"/>
      <c r="D249" s="133"/>
      <c r="E249" s="133"/>
      <c r="F249" s="124"/>
      <c r="G249" s="136"/>
    </row>
    <row r="250" spans="1:7" ht="16.5" customHeight="1">
      <c r="A250" s="123"/>
      <c r="B250" s="123"/>
      <c r="C250" s="124"/>
      <c r="D250" s="133"/>
      <c r="E250" s="133"/>
      <c r="F250" s="124"/>
      <c r="G250" s="136"/>
    </row>
    <row r="251" spans="1:7" ht="16.5" customHeight="1">
      <c r="A251" s="123"/>
      <c r="B251" s="123"/>
      <c r="C251" s="124"/>
      <c r="D251" s="133"/>
      <c r="E251" s="133"/>
      <c r="F251" s="124"/>
      <c r="G251" s="136"/>
    </row>
    <row r="252" spans="1:7" ht="16.5" customHeight="1">
      <c r="A252" s="123"/>
      <c r="B252" s="123"/>
      <c r="C252" s="124"/>
      <c r="D252" s="133"/>
      <c r="E252" s="133"/>
      <c r="F252" s="124"/>
      <c r="G252" s="136"/>
    </row>
    <row r="253" spans="1:7" ht="16.5" customHeight="1">
      <c r="A253" s="123"/>
      <c r="B253" s="123"/>
      <c r="C253" s="124"/>
      <c r="D253" s="133"/>
      <c r="E253" s="133"/>
      <c r="F253" s="124"/>
      <c r="G253" s="136"/>
    </row>
    <row r="254" spans="1:7" ht="16.5" customHeight="1">
      <c r="A254" s="123"/>
      <c r="B254" s="123"/>
      <c r="C254" s="124"/>
      <c r="D254" s="133"/>
      <c r="E254" s="133"/>
      <c r="F254" s="124"/>
      <c r="G254" s="136"/>
    </row>
    <row r="255" spans="1:7" ht="16.5" customHeight="1">
      <c r="A255" s="123"/>
      <c r="B255" s="123"/>
      <c r="C255" s="124"/>
      <c r="D255" s="133"/>
      <c r="E255" s="133"/>
      <c r="F255" s="124"/>
      <c r="G255" s="136"/>
    </row>
    <row r="256" spans="1:7" ht="16.5" customHeight="1">
      <c r="A256" s="123"/>
      <c r="B256" s="123"/>
      <c r="C256" s="124"/>
      <c r="D256" s="133"/>
      <c r="E256" s="133"/>
      <c r="F256" s="124"/>
      <c r="G256" s="136"/>
    </row>
    <row r="257" spans="1:7" ht="16.5" customHeight="1">
      <c r="A257" s="123"/>
      <c r="B257" s="123"/>
      <c r="C257" s="124"/>
      <c r="D257" s="133"/>
      <c r="E257" s="133"/>
      <c r="F257" s="124"/>
      <c r="G257" s="136"/>
    </row>
    <row r="258" spans="1:7" ht="16.5" customHeight="1">
      <c r="A258" s="123"/>
      <c r="B258" s="123"/>
      <c r="C258" s="124"/>
      <c r="D258" s="133"/>
      <c r="E258" s="133"/>
      <c r="F258" s="124"/>
      <c r="G258" s="136"/>
    </row>
    <row r="259" spans="1:7" ht="16.5" customHeight="1">
      <c r="A259" s="123"/>
      <c r="B259" s="123"/>
      <c r="C259" s="124"/>
      <c r="D259" s="133"/>
      <c r="E259" s="133"/>
      <c r="F259" s="124"/>
      <c r="G259" s="136"/>
    </row>
    <row r="260" spans="1:7" ht="16.5" customHeight="1">
      <c r="A260" s="123"/>
      <c r="B260" s="123"/>
      <c r="C260" s="124"/>
      <c r="D260" s="133"/>
      <c r="E260" s="133"/>
      <c r="F260" s="124"/>
      <c r="G260" s="136"/>
    </row>
    <row r="261" spans="1:7" ht="16.5" customHeight="1">
      <c r="A261" s="123"/>
      <c r="B261" s="123"/>
      <c r="C261" s="124"/>
      <c r="D261" s="133"/>
      <c r="E261" s="133"/>
      <c r="F261" s="124"/>
      <c r="G261" s="136"/>
    </row>
    <row r="262" spans="1:7" ht="16.5" customHeight="1">
      <c r="A262" s="123"/>
      <c r="B262" s="123"/>
      <c r="C262" s="124"/>
      <c r="D262" s="133"/>
      <c r="E262" s="133"/>
      <c r="F262" s="124"/>
      <c r="G262" s="136"/>
    </row>
    <row r="263" spans="1:7" ht="16.5" customHeight="1">
      <c r="A263" s="123"/>
      <c r="B263" s="123"/>
      <c r="C263" s="124"/>
      <c r="D263" s="133"/>
      <c r="E263" s="133"/>
      <c r="F263" s="124"/>
      <c r="G263" s="136"/>
    </row>
    <row r="264" spans="1:7" ht="16.5" customHeight="1">
      <c r="A264" s="123"/>
      <c r="B264" s="123"/>
      <c r="C264" s="124"/>
      <c r="D264" s="133"/>
      <c r="E264" s="133"/>
      <c r="F264" s="124"/>
      <c r="G264" s="136"/>
    </row>
    <row r="265" spans="1:7" ht="16.5" customHeight="1">
      <c r="A265" s="123"/>
      <c r="B265" s="123"/>
      <c r="C265" s="124"/>
      <c r="D265" s="133"/>
      <c r="E265" s="133"/>
      <c r="F265" s="124"/>
      <c r="G265" s="136"/>
    </row>
    <row r="266" spans="1:7" ht="16.5" customHeight="1">
      <c r="A266" s="123"/>
      <c r="B266" s="123"/>
      <c r="C266" s="124"/>
      <c r="D266" s="133"/>
      <c r="E266" s="133"/>
      <c r="F266" s="124"/>
      <c r="G266" s="136"/>
    </row>
    <row r="267" spans="1:7" ht="16.5" customHeight="1">
      <c r="A267" s="123"/>
      <c r="B267" s="123"/>
      <c r="C267" s="124"/>
      <c r="D267" s="133"/>
      <c r="E267" s="133"/>
      <c r="F267" s="124"/>
      <c r="G267" s="136"/>
    </row>
    <row r="268" spans="1:7" ht="16.5" customHeight="1">
      <c r="A268" s="123"/>
      <c r="B268" s="123"/>
      <c r="C268" s="124"/>
      <c r="D268" s="133"/>
      <c r="E268" s="133"/>
      <c r="F268" s="124"/>
      <c r="G268" s="136"/>
    </row>
    <row r="269" spans="1:7" ht="16.5" customHeight="1">
      <c r="A269" s="123"/>
      <c r="B269" s="123"/>
      <c r="C269" s="124"/>
      <c r="D269" s="133"/>
      <c r="E269" s="133"/>
      <c r="F269" s="124"/>
      <c r="G269" s="136"/>
    </row>
    <row r="270" spans="1:7" ht="16.5" customHeight="1">
      <c r="A270" s="123"/>
      <c r="B270" s="123"/>
      <c r="C270" s="124"/>
      <c r="D270" s="133"/>
      <c r="E270" s="133"/>
      <c r="F270" s="124"/>
      <c r="G270" s="136"/>
    </row>
    <row r="271" spans="1:7" ht="16.5" customHeight="1">
      <c r="A271" s="123"/>
      <c r="B271" s="123"/>
      <c r="C271" s="124"/>
      <c r="D271" s="133"/>
      <c r="E271" s="133"/>
      <c r="F271" s="124"/>
      <c r="G271" s="136"/>
    </row>
    <row r="272" spans="1:7" ht="16.5" customHeight="1">
      <c r="A272" s="123"/>
      <c r="B272" s="123"/>
      <c r="C272" s="124"/>
      <c r="D272" s="133"/>
      <c r="E272" s="133"/>
      <c r="F272" s="124"/>
      <c r="G272" s="136"/>
    </row>
    <row r="273" spans="1:7" ht="16.5" customHeight="1">
      <c r="A273" s="123"/>
      <c r="B273" s="123"/>
      <c r="C273" s="124"/>
      <c r="D273" s="133"/>
      <c r="E273" s="133"/>
      <c r="F273" s="124"/>
      <c r="G273" s="136"/>
    </row>
    <row r="274" spans="1:7" ht="16.5" customHeight="1">
      <c r="A274" s="123"/>
      <c r="B274" s="123"/>
      <c r="C274" s="124"/>
      <c r="D274" s="133"/>
      <c r="E274" s="133"/>
      <c r="F274" s="124"/>
      <c r="G274" s="136"/>
    </row>
    <row r="275" spans="1:7" ht="16.5" customHeight="1">
      <c r="A275" s="123"/>
      <c r="B275" s="123"/>
      <c r="C275" s="124"/>
      <c r="D275" s="133"/>
      <c r="E275" s="133"/>
      <c r="F275" s="124"/>
      <c r="G275" s="136"/>
    </row>
    <row r="276" spans="1:7" ht="16.5" customHeight="1">
      <c r="A276" s="123"/>
      <c r="B276" s="123"/>
      <c r="C276" s="124"/>
      <c r="D276" s="133"/>
      <c r="E276" s="133"/>
      <c r="F276" s="124"/>
      <c r="G276" s="136"/>
    </row>
    <row r="277" spans="1:7" ht="16.5" customHeight="1">
      <c r="A277" s="123"/>
      <c r="B277" s="123"/>
      <c r="C277" s="124"/>
      <c r="D277" s="133"/>
      <c r="E277" s="133"/>
      <c r="F277" s="124"/>
      <c r="G277" s="136"/>
    </row>
    <row r="278" spans="1:7" ht="16.5" customHeight="1">
      <c r="A278" s="123"/>
      <c r="B278" s="123"/>
      <c r="C278" s="124"/>
      <c r="D278" s="133"/>
      <c r="E278" s="133"/>
      <c r="F278" s="124"/>
      <c r="G278" s="136"/>
    </row>
    <row r="279" spans="1:7" ht="16.5" customHeight="1">
      <c r="A279" s="123"/>
      <c r="B279" s="123"/>
      <c r="C279" s="124"/>
      <c r="D279" s="133"/>
      <c r="E279" s="133"/>
      <c r="F279" s="124"/>
      <c r="G279" s="136"/>
    </row>
    <row r="280" spans="1:7" ht="16.5" customHeight="1">
      <c r="A280" s="123"/>
      <c r="B280" s="123"/>
      <c r="C280" s="124"/>
      <c r="D280" s="133"/>
      <c r="E280" s="133"/>
      <c r="F280" s="124"/>
      <c r="G280" s="136"/>
    </row>
    <row r="281" spans="1:7" ht="16.5" customHeight="1">
      <c r="A281" s="123"/>
      <c r="B281" s="123"/>
      <c r="C281" s="124"/>
      <c r="D281" s="133"/>
      <c r="E281" s="133"/>
      <c r="F281" s="124"/>
      <c r="G281" s="136"/>
    </row>
    <row r="282" spans="1:7" ht="16.5" customHeight="1">
      <c r="A282" s="123"/>
      <c r="B282" s="123"/>
      <c r="C282" s="124"/>
      <c r="D282" s="133"/>
      <c r="E282" s="133"/>
      <c r="F282" s="124"/>
      <c r="G282" s="136"/>
    </row>
    <row r="283" spans="1:7" ht="16.5" customHeight="1">
      <c r="A283" s="123"/>
      <c r="B283" s="123"/>
      <c r="C283" s="124"/>
      <c r="D283" s="133"/>
      <c r="E283" s="133"/>
      <c r="F283" s="124"/>
      <c r="G283" s="136"/>
    </row>
    <row r="284" spans="1:7" ht="16.5" customHeight="1">
      <c r="A284" s="123"/>
      <c r="B284" s="123"/>
      <c r="C284" s="124"/>
      <c r="D284" s="133"/>
      <c r="E284" s="133"/>
      <c r="F284" s="124"/>
      <c r="G284" s="136"/>
    </row>
    <row r="285" spans="1:7" ht="16.5" customHeight="1">
      <c r="A285" s="123"/>
      <c r="B285" s="123"/>
      <c r="C285" s="124"/>
      <c r="D285" s="133"/>
      <c r="E285" s="133"/>
      <c r="F285" s="124"/>
      <c r="G285" s="136"/>
    </row>
    <row r="286" spans="1:7" ht="16.5" customHeight="1">
      <c r="A286" s="123"/>
      <c r="B286" s="123"/>
      <c r="C286" s="124"/>
      <c r="D286" s="133"/>
      <c r="E286" s="133"/>
      <c r="F286" s="124"/>
      <c r="G286" s="136"/>
    </row>
    <row r="287" spans="1:7" ht="16.5" customHeight="1">
      <c r="A287" s="123"/>
      <c r="B287" s="123"/>
      <c r="C287" s="124"/>
      <c r="D287" s="133"/>
      <c r="E287" s="133"/>
      <c r="F287" s="124"/>
      <c r="G287" s="136"/>
    </row>
    <row r="288" spans="1:7" ht="16.5" customHeight="1">
      <c r="A288" s="123"/>
      <c r="B288" s="123"/>
      <c r="C288" s="124"/>
      <c r="D288" s="133"/>
      <c r="E288" s="133"/>
      <c r="F288" s="124"/>
      <c r="G288" s="136"/>
    </row>
    <row r="289" spans="1:7" ht="16.5" customHeight="1">
      <c r="A289" s="123"/>
      <c r="B289" s="123"/>
      <c r="C289" s="124"/>
      <c r="D289" s="133"/>
      <c r="E289" s="133"/>
      <c r="F289" s="124"/>
      <c r="G289" s="136"/>
    </row>
    <row r="290" spans="1:7" ht="16.5" customHeight="1">
      <c r="A290" s="123"/>
      <c r="B290" s="123"/>
      <c r="C290" s="124"/>
      <c r="D290" s="133"/>
      <c r="E290" s="133"/>
      <c r="F290" s="124"/>
      <c r="G290" s="136"/>
    </row>
    <row r="291" spans="1:7" ht="16.5" customHeight="1">
      <c r="A291" s="123"/>
      <c r="B291" s="123"/>
      <c r="C291" s="124"/>
      <c r="D291" s="133"/>
      <c r="E291" s="133"/>
      <c r="F291" s="124"/>
      <c r="G291" s="136"/>
    </row>
    <row r="292" spans="1:7" ht="16.5" customHeight="1">
      <c r="A292" s="123"/>
      <c r="B292" s="123"/>
      <c r="C292" s="124"/>
      <c r="D292" s="133"/>
      <c r="E292" s="133"/>
      <c r="F292" s="124"/>
      <c r="G292" s="136"/>
    </row>
    <row r="293" spans="1:7" ht="16.5" customHeight="1">
      <c r="A293" s="123"/>
      <c r="B293" s="123"/>
      <c r="C293" s="124"/>
      <c r="D293" s="133"/>
      <c r="E293" s="133"/>
      <c r="F293" s="124"/>
      <c r="G293" s="136"/>
    </row>
    <row r="294" spans="1:7" ht="16.5" customHeight="1">
      <c r="A294" s="123"/>
      <c r="B294" s="123"/>
      <c r="C294" s="124"/>
      <c r="D294" s="133"/>
      <c r="E294" s="133"/>
      <c r="F294" s="124"/>
      <c r="G294" s="136"/>
    </row>
    <row r="295" spans="1:7" ht="16.5" customHeight="1">
      <c r="A295" s="123"/>
      <c r="B295" s="123"/>
      <c r="C295" s="124"/>
      <c r="D295" s="133"/>
      <c r="E295" s="133"/>
      <c r="F295" s="124"/>
      <c r="G295" s="136"/>
    </row>
    <row r="296" spans="1:7" ht="16.5" customHeight="1">
      <c r="A296" s="123"/>
      <c r="B296" s="123"/>
      <c r="C296" s="124"/>
      <c r="D296" s="133"/>
      <c r="E296" s="133"/>
      <c r="F296" s="124"/>
      <c r="G296" s="136"/>
    </row>
    <row r="297" spans="1:7" ht="16.5" customHeight="1">
      <c r="A297" s="123"/>
      <c r="B297" s="123"/>
      <c r="C297" s="124"/>
      <c r="D297" s="133"/>
      <c r="E297" s="133"/>
      <c r="F297" s="124"/>
      <c r="G297" s="136"/>
    </row>
    <row r="298" spans="1:7" ht="16.5" customHeight="1">
      <c r="A298" s="123"/>
      <c r="B298" s="123"/>
      <c r="C298" s="124"/>
      <c r="D298" s="133"/>
      <c r="E298" s="133"/>
      <c r="F298" s="124"/>
      <c r="G298" s="136"/>
    </row>
    <row r="299" spans="1:7" ht="16.5" customHeight="1">
      <c r="A299" s="123"/>
      <c r="B299" s="123"/>
      <c r="C299" s="124"/>
      <c r="D299" s="133"/>
      <c r="E299" s="133"/>
      <c r="F299" s="124"/>
      <c r="G299" s="136"/>
    </row>
    <row r="300" spans="1:7" ht="16.5" customHeight="1">
      <c r="A300" s="123"/>
      <c r="B300" s="123"/>
      <c r="C300" s="124"/>
      <c r="D300" s="133"/>
      <c r="E300" s="133"/>
      <c r="F300" s="124"/>
      <c r="G300" s="136"/>
    </row>
    <row r="301" spans="1:7" ht="16.5" customHeight="1">
      <c r="A301" s="123"/>
      <c r="B301" s="123"/>
      <c r="C301" s="124"/>
      <c r="D301" s="133"/>
      <c r="E301" s="133"/>
      <c r="F301" s="124"/>
      <c r="G301" s="136"/>
    </row>
    <row r="302" spans="1:7" ht="16.5" customHeight="1">
      <c r="A302" s="123"/>
      <c r="B302" s="123"/>
      <c r="C302" s="124"/>
      <c r="D302" s="133"/>
      <c r="E302" s="133"/>
      <c r="F302" s="124"/>
      <c r="G302" s="136"/>
    </row>
    <row r="303" spans="1:7" ht="16.5" customHeight="1">
      <c r="A303" s="123"/>
      <c r="B303" s="123"/>
      <c r="C303" s="124"/>
      <c r="D303" s="133"/>
      <c r="E303" s="133"/>
      <c r="F303" s="124"/>
      <c r="G303" s="136"/>
    </row>
    <row r="304" spans="1:7" ht="16.5" customHeight="1">
      <c r="A304" s="123"/>
      <c r="B304" s="123"/>
      <c r="C304" s="124"/>
      <c r="D304" s="133"/>
      <c r="E304" s="133"/>
      <c r="F304" s="124"/>
      <c r="G304" s="136"/>
    </row>
    <row r="305" spans="1:7" ht="16.5" customHeight="1">
      <c r="A305" s="123"/>
      <c r="B305" s="123"/>
      <c r="C305" s="124"/>
      <c r="D305" s="133"/>
      <c r="E305" s="133"/>
      <c r="F305" s="124"/>
      <c r="G305" s="136"/>
    </row>
    <row r="306" spans="1:7" ht="16.5" customHeight="1">
      <c r="A306" s="123"/>
      <c r="B306" s="123"/>
      <c r="C306" s="124"/>
      <c r="D306" s="133"/>
      <c r="E306" s="133"/>
      <c r="F306" s="124"/>
      <c r="G306" s="136"/>
    </row>
    <row r="307" spans="1:7" ht="16.5" customHeight="1">
      <c r="A307" s="123"/>
      <c r="B307" s="123"/>
      <c r="C307" s="124"/>
      <c r="D307" s="133"/>
      <c r="E307" s="133"/>
      <c r="F307" s="124"/>
      <c r="G307" s="136"/>
    </row>
    <row r="308" spans="1:7" ht="16.5" customHeight="1">
      <c r="A308" s="123"/>
      <c r="B308" s="123"/>
      <c r="C308" s="124"/>
      <c r="D308" s="133"/>
      <c r="E308" s="133"/>
      <c r="F308" s="124"/>
      <c r="G308" s="136"/>
    </row>
    <row r="309" spans="1:7" ht="16.5" customHeight="1">
      <c r="A309" s="123"/>
      <c r="B309" s="123"/>
      <c r="C309" s="124"/>
      <c r="D309" s="133"/>
      <c r="E309" s="133"/>
      <c r="F309" s="124"/>
      <c r="G309" s="136"/>
    </row>
    <row r="310" spans="1:7" ht="16.5" customHeight="1">
      <c r="A310" s="123"/>
      <c r="B310" s="123"/>
      <c r="C310" s="124"/>
      <c r="D310" s="133"/>
      <c r="E310" s="133"/>
      <c r="F310" s="124"/>
      <c r="G310" s="136"/>
    </row>
    <row r="311" spans="1:7" ht="16.5" customHeight="1">
      <c r="A311" s="123"/>
      <c r="B311" s="123"/>
      <c r="C311" s="124"/>
      <c r="D311" s="133"/>
      <c r="E311" s="133"/>
      <c r="F311" s="124"/>
      <c r="G311" s="136"/>
    </row>
    <row r="312" spans="1:7" ht="16.5" customHeight="1">
      <c r="A312" s="123"/>
      <c r="B312" s="123"/>
      <c r="C312" s="124"/>
      <c r="D312" s="133"/>
      <c r="E312" s="133"/>
      <c r="F312" s="124"/>
      <c r="G312" s="136"/>
    </row>
    <row r="313" spans="1:7" ht="16.5" customHeight="1">
      <c r="A313" s="123"/>
      <c r="B313" s="123"/>
      <c r="C313" s="124"/>
      <c r="D313" s="133"/>
      <c r="E313" s="133"/>
      <c r="F313" s="124"/>
      <c r="G313" s="136"/>
    </row>
    <row r="314" spans="1:7" ht="16.5" customHeight="1">
      <c r="A314" s="123"/>
      <c r="B314" s="123"/>
      <c r="C314" s="124"/>
      <c r="D314" s="133"/>
      <c r="E314" s="133"/>
      <c r="F314" s="124"/>
      <c r="G314" s="136"/>
    </row>
    <row r="315" spans="1:7" ht="16.5" customHeight="1">
      <c r="A315" s="123"/>
      <c r="B315" s="123"/>
      <c r="C315" s="124"/>
      <c r="D315" s="133"/>
      <c r="E315" s="133"/>
      <c r="F315" s="124"/>
      <c r="G315" s="136"/>
    </row>
    <row r="316" spans="1:7" ht="16.5" customHeight="1">
      <c r="A316" s="123"/>
      <c r="B316" s="123"/>
      <c r="C316" s="124"/>
      <c r="D316" s="133"/>
      <c r="E316" s="133"/>
      <c r="F316" s="124"/>
      <c r="G316" s="136"/>
    </row>
    <row r="317" spans="1:7" ht="16.5" customHeight="1">
      <c r="A317" s="123"/>
      <c r="B317" s="123"/>
      <c r="C317" s="124"/>
      <c r="D317" s="133"/>
      <c r="E317" s="133"/>
      <c r="F317" s="124"/>
      <c r="G317" s="136"/>
    </row>
    <row r="318" spans="1:7" ht="16.5" customHeight="1">
      <c r="A318" s="123"/>
      <c r="B318" s="123"/>
      <c r="C318" s="124"/>
      <c r="D318" s="133"/>
      <c r="E318" s="133"/>
      <c r="F318" s="124"/>
      <c r="G318" s="136"/>
    </row>
    <row r="319" spans="1:7" ht="16.5" customHeight="1">
      <c r="A319" s="123"/>
      <c r="B319" s="123"/>
      <c r="C319" s="124"/>
      <c r="D319" s="133"/>
      <c r="E319" s="133"/>
      <c r="F319" s="124"/>
      <c r="G319" s="136"/>
    </row>
    <row r="320" spans="1:7" ht="16.5" customHeight="1">
      <c r="A320" s="123"/>
      <c r="B320" s="123"/>
      <c r="C320" s="124"/>
      <c r="D320" s="133"/>
      <c r="E320" s="133"/>
      <c r="F320" s="124"/>
      <c r="G320" s="136"/>
    </row>
    <row r="321" spans="1:7" ht="16.5" customHeight="1">
      <c r="A321" s="123"/>
      <c r="B321" s="123"/>
      <c r="C321" s="124"/>
      <c r="D321" s="133"/>
      <c r="E321" s="133"/>
      <c r="F321" s="124"/>
      <c r="G321" s="136"/>
    </row>
    <row r="322" spans="1:7" ht="16.5" customHeight="1">
      <c r="A322" s="123"/>
      <c r="B322" s="123"/>
      <c r="C322" s="124"/>
      <c r="D322" s="133"/>
      <c r="E322" s="133"/>
      <c r="F322" s="124"/>
      <c r="G322" s="136"/>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9" spans="1:7" ht="15.75" customHeight="1">
      <c r="C329" s="149"/>
    </row>
    <row r="330" spans="1:7" ht="15.75" customHeight="1">
      <c r="C330" s="150"/>
    </row>
    <row r="331" spans="1:7" ht="15.75" customHeight="1">
      <c r="C331" s="150"/>
    </row>
    <row r="332" spans="1:7" ht="15.75" customHeight="1">
      <c r="C332" s="150"/>
    </row>
    <row r="333" spans="1:7" ht="15.75" customHeight="1">
      <c r="C333" s="150"/>
    </row>
    <row r="334" spans="1:7" ht="15.75" customHeight="1">
      <c r="C334" s="150"/>
    </row>
    <row r="335" spans="1:7" ht="15.75" customHeight="1">
      <c r="C335" s="150"/>
    </row>
    <row r="336" spans="1:7" ht="16.5" customHeight="1">
      <c r="C336" s="151"/>
    </row>
  </sheetData>
  <autoFilter ref="A1:G322"/>
  <phoneticPr fontId="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4"/>
  <sheetViews>
    <sheetView zoomScale="120" zoomScaleNormal="120" workbookViewId="0">
      <pane ySplit="1" topLeftCell="A1045" activePane="bottomLeft" state="frozen"/>
      <selection pane="bottomLeft" activeCell="A2" sqref="A2:XFD1134"/>
    </sheetView>
  </sheetViews>
  <sheetFormatPr defaultColWidth="8.875" defaultRowHeight="13.5"/>
  <cols>
    <col min="1" max="2" width="9.875" style="1" customWidth="1"/>
    <col min="3" max="4" width="14.5" style="1" customWidth="1"/>
    <col min="5" max="5" width="11.625" style="1" customWidth="1"/>
    <col min="6" max="6" width="8.875" style="1" customWidth="1"/>
    <col min="7" max="8" width="14.375" style="1" customWidth="1"/>
    <col min="9" max="9" width="12.125" style="1" customWidth="1"/>
  </cols>
  <sheetData>
    <row r="1" spans="1:9" ht="16.5" customHeight="1">
      <c r="A1" s="104" t="s">
        <v>154</v>
      </c>
      <c r="B1" s="104" t="s">
        <v>152</v>
      </c>
      <c r="C1" s="104" t="s">
        <v>160</v>
      </c>
      <c r="D1" s="104" t="s">
        <v>218</v>
      </c>
      <c r="E1" s="104" t="s">
        <v>219</v>
      </c>
      <c r="F1" s="104" t="s">
        <v>220</v>
      </c>
      <c r="G1" s="104" t="s">
        <v>221</v>
      </c>
      <c r="H1" s="104" t="s">
        <v>222</v>
      </c>
      <c r="I1" s="104" t="s">
        <v>223</v>
      </c>
    </row>
    <row r="2" spans="1:9" ht="16.5" customHeight="1">
      <c r="A2" s="45"/>
      <c r="B2" s="45"/>
      <c r="C2" s="81"/>
      <c r="D2" s="82"/>
      <c r="E2" s="7"/>
      <c r="F2" s="7"/>
      <c r="G2" s="7"/>
      <c r="H2" s="7"/>
      <c r="I2" s="7"/>
    </row>
    <row r="3" spans="1:9" ht="16.5" customHeight="1">
      <c r="A3" s="45"/>
      <c r="B3" s="45"/>
      <c r="C3" s="81"/>
      <c r="D3" s="82"/>
      <c r="E3" s="7"/>
      <c r="F3" s="7"/>
      <c r="G3" s="7"/>
      <c r="H3" s="7"/>
      <c r="I3" s="7"/>
    </row>
    <row r="4" spans="1:9" ht="16.5" customHeight="1">
      <c r="A4" s="45"/>
      <c r="B4" s="45"/>
      <c r="C4" s="81"/>
      <c r="D4" s="82"/>
      <c r="E4" s="7"/>
      <c r="F4" s="7"/>
      <c r="G4" s="7"/>
      <c r="H4" s="7"/>
      <c r="I4" s="7"/>
    </row>
    <row r="5" spans="1:9" ht="16.5" customHeight="1">
      <c r="A5" s="45"/>
      <c r="B5" s="45"/>
      <c r="C5" s="81"/>
      <c r="D5" s="82"/>
      <c r="E5" s="7"/>
      <c r="F5" s="7"/>
      <c r="G5" s="7"/>
      <c r="H5" s="7"/>
      <c r="I5" s="7"/>
    </row>
    <row r="6" spans="1:9" ht="16.5" customHeight="1">
      <c r="A6" s="45"/>
      <c r="B6" s="45"/>
      <c r="C6" s="81"/>
      <c r="D6" s="82"/>
      <c r="E6" s="7"/>
      <c r="F6" s="7"/>
      <c r="G6" s="7"/>
      <c r="H6" s="7"/>
      <c r="I6" s="7"/>
    </row>
    <row r="7" spans="1:9" ht="16.5" customHeight="1">
      <c r="A7" s="45"/>
      <c r="B7" s="45"/>
      <c r="C7" s="81"/>
      <c r="D7" s="82"/>
      <c r="E7" s="7"/>
      <c r="F7" s="7"/>
      <c r="G7" s="7"/>
      <c r="H7" s="7"/>
      <c r="I7" s="7"/>
    </row>
    <row r="8" spans="1:9" ht="16.5" customHeight="1">
      <c r="A8" s="45"/>
      <c r="B8" s="45"/>
      <c r="C8" s="81"/>
      <c r="D8" s="82"/>
      <c r="E8" s="7"/>
      <c r="F8" s="7"/>
      <c r="G8" s="7"/>
      <c r="H8" s="7"/>
      <c r="I8" s="7"/>
    </row>
    <row r="9" spans="1:9" ht="16.5" customHeight="1">
      <c r="A9" s="45"/>
      <c r="B9" s="45"/>
      <c r="C9" s="81"/>
      <c r="D9" s="82"/>
      <c r="E9" s="7"/>
      <c r="F9" s="7"/>
      <c r="G9" s="7"/>
      <c r="H9" s="7"/>
      <c r="I9" s="7"/>
    </row>
    <row r="10" spans="1:9" ht="16.5" customHeight="1">
      <c r="A10" s="45"/>
      <c r="B10" s="45"/>
      <c r="C10" s="81"/>
      <c r="D10" s="82"/>
      <c r="E10" s="7"/>
      <c r="F10" s="7"/>
      <c r="G10" s="7"/>
      <c r="H10" s="7"/>
      <c r="I10" s="7"/>
    </row>
    <row r="11" spans="1:9" ht="16.5" customHeight="1">
      <c r="A11" s="45"/>
      <c r="B11" s="45"/>
      <c r="C11" s="81"/>
      <c r="D11" s="82"/>
      <c r="E11" s="7"/>
      <c r="F11" s="7"/>
      <c r="G11" s="7"/>
      <c r="H11" s="7"/>
      <c r="I11" s="7"/>
    </row>
    <row r="12" spans="1:9" ht="16.5" customHeight="1">
      <c r="A12" s="45"/>
      <c r="B12" s="45"/>
      <c r="C12" s="81"/>
      <c r="D12" s="82"/>
      <c r="E12" s="7"/>
      <c r="F12" s="7"/>
      <c r="G12" s="7"/>
      <c r="H12" s="7"/>
      <c r="I12" s="7"/>
    </row>
    <row r="13" spans="1:9" ht="16.5" customHeight="1">
      <c r="A13" s="45"/>
      <c r="B13" s="45"/>
      <c r="C13" s="81"/>
      <c r="D13" s="82"/>
      <c r="E13" s="7"/>
      <c r="F13" s="7"/>
      <c r="G13" s="7"/>
      <c r="H13" s="7"/>
      <c r="I13" s="7"/>
    </row>
    <row r="14" spans="1:9" ht="16.5" customHeight="1">
      <c r="A14" s="45"/>
      <c r="B14" s="45"/>
      <c r="C14" s="81"/>
      <c r="D14" s="82"/>
      <c r="E14" s="7"/>
      <c r="F14" s="7"/>
      <c r="G14" s="7"/>
      <c r="H14" s="7"/>
      <c r="I14" s="7"/>
    </row>
    <row r="15" spans="1:9" ht="16.5" customHeight="1">
      <c r="A15" s="45"/>
      <c r="B15" s="45"/>
      <c r="C15" s="81"/>
      <c r="D15" s="82"/>
      <c r="E15" s="7"/>
      <c r="F15" s="7"/>
      <c r="G15" s="7"/>
      <c r="H15" s="7"/>
      <c r="I15" s="7"/>
    </row>
    <row r="16" spans="1:9" ht="16.5" customHeight="1">
      <c r="A16" s="45"/>
      <c r="B16" s="45"/>
      <c r="C16" s="81"/>
      <c r="D16" s="82"/>
      <c r="E16" s="7"/>
      <c r="F16" s="7"/>
      <c r="G16" s="7"/>
      <c r="H16" s="7"/>
      <c r="I16" s="7"/>
    </row>
    <row r="17" spans="1:9" ht="16.5" customHeight="1">
      <c r="A17" s="45"/>
      <c r="B17" s="45"/>
      <c r="C17" s="81"/>
      <c r="D17" s="82"/>
      <c r="E17" s="7"/>
      <c r="F17" s="7"/>
      <c r="G17" s="7"/>
      <c r="H17" s="7"/>
      <c r="I17" s="7"/>
    </row>
    <row r="18" spans="1:9" ht="16.5" customHeight="1">
      <c r="A18" s="45"/>
      <c r="B18" s="45"/>
      <c r="C18" s="81"/>
      <c r="D18" s="82"/>
      <c r="E18" s="7"/>
      <c r="F18" s="7"/>
      <c r="G18" s="7"/>
      <c r="H18" s="7"/>
      <c r="I18" s="7"/>
    </row>
    <row r="19" spans="1:9" ht="16.5" customHeight="1">
      <c r="A19" s="45"/>
      <c r="B19" s="45"/>
      <c r="C19" s="81"/>
      <c r="D19" s="82"/>
      <c r="E19" s="7"/>
      <c r="F19" s="7"/>
      <c r="G19" s="7"/>
      <c r="H19" s="7"/>
      <c r="I19" s="7"/>
    </row>
    <row r="20" spans="1:9" ht="16.5" customHeight="1">
      <c r="A20" s="45"/>
      <c r="B20" s="45"/>
      <c r="C20" s="81"/>
      <c r="D20" s="82"/>
      <c r="E20" s="7"/>
      <c r="F20" s="7"/>
      <c r="G20" s="7"/>
      <c r="H20" s="7"/>
      <c r="I20" s="7"/>
    </row>
    <row r="21" spans="1:9" ht="16.5" customHeight="1">
      <c r="A21" s="45"/>
      <c r="B21" s="45"/>
      <c r="C21" s="81"/>
      <c r="D21" s="82"/>
      <c r="E21" s="7"/>
      <c r="F21" s="7"/>
      <c r="G21" s="7"/>
      <c r="H21" s="7"/>
      <c r="I21" s="7"/>
    </row>
    <row r="22" spans="1:9" ht="16.5" customHeight="1">
      <c r="A22" s="45"/>
      <c r="B22" s="45"/>
      <c r="C22" s="81"/>
      <c r="D22" s="82"/>
      <c r="E22" s="7"/>
      <c r="F22" s="7"/>
      <c r="G22" s="7"/>
      <c r="H22" s="7"/>
      <c r="I22" s="7"/>
    </row>
    <row r="23" spans="1:9" ht="16.5" customHeight="1">
      <c r="A23" s="45"/>
      <c r="B23" s="45"/>
      <c r="C23" s="81"/>
      <c r="D23" s="82"/>
      <c r="E23" s="7"/>
      <c r="F23" s="7"/>
      <c r="G23" s="7"/>
      <c r="H23" s="7"/>
      <c r="I23" s="7"/>
    </row>
    <row r="24" spans="1:9" ht="16.5" customHeight="1">
      <c r="A24" s="45"/>
      <c r="B24" s="45"/>
      <c r="C24" s="81"/>
      <c r="D24" s="82"/>
      <c r="E24" s="7"/>
      <c r="F24" s="7"/>
      <c r="G24" s="7"/>
      <c r="H24" s="7"/>
      <c r="I24" s="7"/>
    </row>
    <row r="25" spans="1:9" ht="16.5" customHeight="1">
      <c r="A25" s="45"/>
      <c r="B25" s="45"/>
      <c r="C25" s="81"/>
      <c r="D25" s="82"/>
      <c r="E25" s="7"/>
      <c r="F25" s="7"/>
      <c r="G25" s="7"/>
      <c r="H25" s="7"/>
      <c r="I25" s="7"/>
    </row>
    <row r="26" spans="1:9" ht="16.5" customHeight="1">
      <c r="A26" s="45"/>
      <c r="B26" s="45"/>
      <c r="C26" s="81"/>
      <c r="D26" s="82"/>
      <c r="E26" s="7"/>
      <c r="F26" s="7"/>
      <c r="G26" s="7"/>
      <c r="H26" s="7"/>
      <c r="I26" s="7"/>
    </row>
    <row r="27" spans="1:9" ht="16.5" customHeight="1">
      <c r="A27" s="45"/>
      <c r="B27" s="45"/>
      <c r="C27" s="81"/>
      <c r="D27" s="82"/>
      <c r="E27" s="7"/>
      <c r="F27" s="7"/>
      <c r="G27" s="7"/>
      <c r="H27" s="7"/>
      <c r="I27" s="7"/>
    </row>
    <row r="28" spans="1:9" ht="16.5" customHeight="1">
      <c r="A28" s="45"/>
      <c r="B28" s="45"/>
      <c r="C28" s="81"/>
      <c r="D28" s="82"/>
      <c r="E28" s="7"/>
      <c r="F28" s="7"/>
      <c r="G28" s="7"/>
      <c r="H28" s="7"/>
      <c r="I28" s="7"/>
    </row>
    <row r="29" spans="1:9" ht="16.5" customHeight="1">
      <c r="A29" s="45"/>
      <c r="B29" s="45"/>
      <c r="C29" s="81"/>
      <c r="D29" s="82"/>
      <c r="E29" s="7"/>
      <c r="F29" s="7"/>
      <c r="G29" s="7"/>
      <c r="H29" s="7"/>
      <c r="I29" s="7"/>
    </row>
    <row r="30" spans="1:9" ht="16.5" customHeight="1">
      <c r="A30" s="45"/>
      <c r="B30" s="45"/>
      <c r="C30" s="81"/>
      <c r="D30" s="82"/>
      <c r="E30" s="7"/>
      <c r="F30" s="7"/>
      <c r="G30" s="7"/>
      <c r="H30" s="7"/>
      <c r="I30" s="7"/>
    </row>
    <row r="31" spans="1:9" ht="16.5" customHeight="1">
      <c r="A31" s="45"/>
      <c r="B31" s="45"/>
      <c r="C31" s="81"/>
      <c r="D31" s="82"/>
      <c r="E31" s="7"/>
      <c r="F31" s="7"/>
      <c r="G31" s="7"/>
      <c r="H31" s="7"/>
      <c r="I31" s="7"/>
    </row>
    <row r="32" spans="1:9" ht="16.5" customHeight="1">
      <c r="A32" s="45"/>
      <c r="B32" s="45"/>
      <c r="C32" s="81"/>
      <c r="D32" s="82"/>
      <c r="E32" s="7"/>
      <c r="F32" s="7"/>
      <c r="G32" s="7"/>
      <c r="H32" s="7"/>
      <c r="I32" s="7"/>
    </row>
    <row r="33" spans="1:9" ht="16.5" customHeight="1">
      <c r="A33" s="45"/>
      <c r="B33" s="45"/>
      <c r="C33" s="81"/>
      <c r="D33" s="82"/>
      <c r="E33" s="7"/>
      <c r="F33" s="7"/>
      <c r="G33" s="7"/>
      <c r="H33" s="7"/>
      <c r="I33" s="7"/>
    </row>
    <row r="34" spans="1:9" ht="16.5" customHeight="1">
      <c r="A34" s="45"/>
      <c r="B34" s="45"/>
      <c r="C34" s="81"/>
      <c r="D34" s="82"/>
      <c r="E34" s="7"/>
      <c r="F34" s="7"/>
      <c r="G34" s="7"/>
      <c r="H34" s="7"/>
      <c r="I34" s="7"/>
    </row>
    <row r="35" spans="1:9" ht="16.5" customHeight="1">
      <c r="A35" s="45"/>
      <c r="B35" s="45"/>
      <c r="C35" s="81"/>
      <c r="D35" s="82"/>
      <c r="E35" s="7"/>
      <c r="F35" s="7"/>
      <c r="G35" s="7"/>
      <c r="H35" s="7"/>
      <c r="I35" s="7"/>
    </row>
    <row r="36" spans="1:9" ht="16.5" customHeight="1">
      <c r="A36" s="45"/>
      <c r="B36" s="45"/>
      <c r="C36" s="81"/>
      <c r="D36" s="82"/>
      <c r="E36" s="7"/>
      <c r="F36" s="7"/>
      <c r="G36" s="7"/>
      <c r="H36" s="7"/>
      <c r="I36" s="7"/>
    </row>
    <row r="37" spans="1:9" ht="16.5" customHeight="1">
      <c r="A37" s="45"/>
      <c r="B37" s="45"/>
      <c r="C37" s="81"/>
      <c r="D37" s="82"/>
      <c r="E37" s="7"/>
      <c r="F37" s="7"/>
      <c r="G37" s="7"/>
      <c r="H37" s="7"/>
      <c r="I37" s="7"/>
    </row>
    <row r="38" spans="1:9" ht="16.5" customHeight="1">
      <c r="A38" s="45"/>
      <c r="B38" s="45"/>
      <c r="C38" s="81"/>
      <c r="D38" s="82"/>
      <c r="E38" s="7"/>
      <c r="F38" s="7"/>
      <c r="G38" s="7"/>
      <c r="H38" s="7"/>
      <c r="I38" s="7"/>
    </row>
    <row r="39" spans="1:9" ht="16.5" customHeight="1">
      <c r="A39" s="45"/>
      <c r="B39" s="45"/>
      <c r="C39" s="81"/>
      <c r="D39" s="82"/>
      <c r="E39" s="7"/>
      <c r="F39" s="7"/>
      <c r="G39" s="7"/>
      <c r="H39" s="7"/>
      <c r="I39" s="7"/>
    </row>
    <row r="40" spans="1:9" ht="16.5" customHeight="1">
      <c r="A40" s="45"/>
      <c r="B40" s="45"/>
      <c r="C40" s="81"/>
      <c r="D40" s="82"/>
      <c r="E40" s="7"/>
      <c r="F40" s="7"/>
      <c r="G40" s="7"/>
      <c r="H40" s="7"/>
      <c r="I40" s="7"/>
    </row>
    <row r="41" spans="1:9" ht="16.5" customHeight="1">
      <c r="A41" s="45"/>
      <c r="B41" s="45"/>
      <c r="C41" s="81"/>
      <c r="D41" s="82"/>
      <c r="E41" s="7"/>
      <c r="F41" s="7"/>
      <c r="G41" s="7"/>
      <c r="H41" s="7"/>
      <c r="I41" s="7"/>
    </row>
    <row r="42" spans="1:9" ht="16.5" customHeight="1">
      <c r="A42" s="45"/>
      <c r="B42" s="45"/>
      <c r="C42" s="81"/>
      <c r="D42" s="82"/>
      <c r="E42" s="7"/>
      <c r="F42" s="7"/>
      <c r="G42" s="7"/>
      <c r="H42" s="7"/>
      <c r="I42" s="7"/>
    </row>
    <row r="43" spans="1:9" ht="16.5" customHeight="1">
      <c r="A43" s="45"/>
      <c r="B43" s="45"/>
      <c r="C43" s="81"/>
      <c r="D43" s="82"/>
      <c r="E43" s="7"/>
      <c r="F43" s="7"/>
      <c r="G43" s="7"/>
      <c r="H43" s="7"/>
      <c r="I43" s="7"/>
    </row>
    <row r="44" spans="1:9" ht="16.5" customHeight="1">
      <c r="A44" s="45"/>
      <c r="B44" s="45"/>
      <c r="C44" s="81"/>
      <c r="D44" s="82"/>
      <c r="E44" s="7"/>
      <c r="F44" s="7"/>
      <c r="G44" s="7"/>
      <c r="H44" s="7"/>
      <c r="I44" s="7"/>
    </row>
    <row r="45" spans="1:9" ht="16.5" customHeight="1">
      <c r="A45" s="45"/>
      <c r="B45" s="45"/>
      <c r="C45" s="81"/>
      <c r="D45" s="82"/>
      <c r="E45" s="7"/>
      <c r="F45" s="7"/>
      <c r="G45" s="7"/>
      <c r="H45" s="7"/>
      <c r="I45" s="7"/>
    </row>
    <row r="46" spans="1:9" ht="16.5" customHeight="1">
      <c r="A46" s="45"/>
      <c r="B46" s="45"/>
      <c r="C46" s="81"/>
      <c r="D46" s="82"/>
      <c r="E46" s="7"/>
      <c r="F46" s="7"/>
      <c r="G46" s="7"/>
      <c r="H46" s="7"/>
      <c r="I46" s="7"/>
    </row>
    <row r="47" spans="1:9" ht="16.5" customHeight="1">
      <c r="A47" s="45"/>
      <c r="B47" s="45"/>
      <c r="C47" s="81"/>
      <c r="D47" s="82"/>
      <c r="E47" s="7"/>
      <c r="F47" s="7"/>
      <c r="G47" s="7"/>
      <c r="H47" s="7"/>
      <c r="I47" s="7"/>
    </row>
    <row r="48" spans="1:9" ht="16.5" customHeight="1">
      <c r="A48" s="45"/>
      <c r="B48" s="45"/>
      <c r="C48" s="81"/>
      <c r="D48" s="82"/>
      <c r="E48" s="7"/>
      <c r="F48" s="7"/>
      <c r="G48" s="7"/>
      <c r="H48" s="7"/>
      <c r="I48" s="7"/>
    </row>
    <row r="49" spans="1:9" ht="16.5" customHeight="1">
      <c r="A49" s="45"/>
      <c r="B49" s="45"/>
      <c r="C49" s="81"/>
      <c r="D49" s="82"/>
      <c r="E49" s="7"/>
      <c r="F49" s="7"/>
      <c r="G49" s="7"/>
      <c r="H49" s="7"/>
      <c r="I49" s="7"/>
    </row>
    <row r="50" spans="1:9" ht="16.5" customHeight="1">
      <c r="A50" s="45"/>
      <c r="B50" s="45"/>
      <c r="C50" s="81"/>
      <c r="D50" s="82"/>
      <c r="E50" s="7"/>
      <c r="F50" s="7"/>
      <c r="G50" s="7"/>
      <c r="H50" s="7"/>
      <c r="I50" s="7"/>
    </row>
    <row r="51" spans="1:9" ht="16.5" customHeight="1">
      <c r="A51" s="45"/>
      <c r="B51" s="45"/>
      <c r="C51" s="81"/>
      <c r="D51" s="82"/>
      <c r="E51" s="7"/>
      <c r="F51" s="7"/>
      <c r="G51" s="7"/>
      <c r="H51" s="7"/>
      <c r="I51" s="7"/>
    </row>
    <row r="52" spans="1:9" ht="16.5" customHeight="1">
      <c r="A52" s="45"/>
      <c r="B52" s="45"/>
      <c r="C52" s="81"/>
      <c r="D52" s="82"/>
      <c r="E52" s="7"/>
      <c r="F52" s="7"/>
      <c r="G52" s="7"/>
      <c r="H52" s="7"/>
      <c r="I52" s="7"/>
    </row>
    <row r="53" spans="1:9" ht="16.5" customHeight="1">
      <c r="A53" s="45"/>
      <c r="B53" s="45"/>
      <c r="C53" s="81"/>
      <c r="D53" s="82"/>
      <c r="E53" s="7"/>
      <c r="F53" s="7"/>
      <c r="G53" s="7"/>
      <c r="H53" s="7"/>
      <c r="I53" s="7"/>
    </row>
    <row r="54" spans="1:9" ht="16.5" customHeight="1">
      <c r="A54" s="45"/>
      <c r="B54" s="45"/>
      <c r="C54" s="81"/>
      <c r="D54" s="82"/>
      <c r="E54" s="7"/>
      <c r="F54" s="7"/>
      <c r="G54" s="7"/>
      <c r="H54" s="7"/>
      <c r="I54" s="7"/>
    </row>
    <row r="55" spans="1:9" ht="16.5" customHeight="1">
      <c r="A55" s="45"/>
      <c r="B55" s="45"/>
      <c r="C55" s="81"/>
      <c r="D55" s="82"/>
      <c r="E55" s="7"/>
      <c r="F55" s="7"/>
      <c r="G55" s="7"/>
      <c r="H55" s="7"/>
      <c r="I55" s="7"/>
    </row>
    <row r="56" spans="1:9" ht="16.5" customHeight="1">
      <c r="A56" s="45"/>
      <c r="B56" s="45"/>
      <c r="C56" s="81"/>
      <c r="D56" s="82"/>
      <c r="E56" s="7"/>
      <c r="F56" s="7"/>
      <c r="G56" s="7"/>
      <c r="H56" s="7"/>
      <c r="I56" s="7"/>
    </row>
    <row r="57" spans="1:9" ht="16.5" customHeight="1">
      <c r="A57" s="45"/>
      <c r="B57" s="45"/>
      <c r="C57" s="81"/>
      <c r="D57" s="82"/>
      <c r="E57" s="7"/>
      <c r="F57" s="7"/>
      <c r="G57" s="7"/>
      <c r="H57" s="7"/>
      <c r="I57" s="7"/>
    </row>
    <row r="58" spans="1:9" ht="16.5" customHeight="1">
      <c r="A58" s="45"/>
      <c r="B58" s="45"/>
      <c r="C58" s="81"/>
      <c r="D58" s="82"/>
      <c r="E58" s="7"/>
      <c r="F58" s="7"/>
      <c r="G58" s="7"/>
      <c r="H58" s="7"/>
      <c r="I58" s="7"/>
    </row>
    <row r="59" spans="1:9" ht="16.5" customHeight="1">
      <c r="A59" s="45"/>
      <c r="B59" s="45"/>
      <c r="C59" s="81"/>
      <c r="D59" s="82"/>
      <c r="E59" s="7"/>
      <c r="F59" s="7"/>
      <c r="G59" s="7"/>
      <c r="H59" s="7"/>
      <c r="I59" s="7"/>
    </row>
    <row r="60" spans="1:9" ht="16.5" customHeight="1">
      <c r="A60" s="45"/>
      <c r="B60" s="45"/>
      <c r="C60" s="81"/>
      <c r="D60" s="82"/>
      <c r="E60" s="7"/>
      <c r="F60" s="7"/>
      <c r="G60" s="7"/>
      <c r="H60" s="7"/>
      <c r="I60" s="7"/>
    </row>
    <row r="61" spans="1:9" ht="16.5" customHeight="1">
      <c r="A61" s="45"/>
      <c r="B61" s="45"/>
      <c r="C61" s="81"/>
      <c r="D61" s="82"/>
      <c r="E61" s="7"/>
      <c r="F61" s="7"/>
      <c r="G61" s="7"/>
      <c r="H61" s="7"/>
      <c r="I61" s="7"/>
    </row>
    <row r="62" spans="1:9" ht="16.5" customHeight="1">
      <c r="A62" s="45"/>
      <c r="B62" s="45"/>
      <c r="C62" s="81"/>
      <c r="D62" s="82"/>
      <c r="E62" s="7"/>
      <c r="F62" s="7"/>
      <c r="G62" s="7"/>
      <c r="H62" s="7"/>
      <c r="I62" s="7"/>
    </row>
    <row r="63" spans="1:9" ht="16.5" customHeight="1">
      <c r="A63" s="45"/>
      <c r="B63" s="45"/>
      <c r="C63" s="81"/>
      <c r="D63" s="82"/>
      <c r="E63" s="7"/>
      <c r="F63" s="7"/>
      <c r="G63" s="7"/>
      <c r="H63" s="7"/>
      <c r="I63" s="7"/>
    </row>
    <row r="64" spans="1:9" ht="16.5" customHeight="1">
      <c r="A64" s="45"/>
      <c r="B64" s="45"/>
      <c r="C64" s="81"/>
      <c r="D64" s="82"/>
      <c r="E64" s="7"/>
      <c r="F64" s="7"/>
      <c r="G64" s="7"/>
      <c r="H64" s="7"/>
      <c r="I64" s="7"/>
    </row>
    <row r="65" spans="1:9" ht="16.5" customHeight="1">
      <c r="A65" s="45"/>
      <c r="B65" s="45"/>
      <c r="C65" s="81"/>
      <c r="D65" s="82"/>
      <c r="E65" s="7"/>
      <c r="F65" s="7"/>
      <c r="G65" s="7"/>
      <c r="H65" s="7"/>
      <c r="I65" s="7"/>
    </row>
    <row r="66" spans="1:9" ht="16.5" customHeight="1">
      <c r="A66" s="45"/>
      <c r="B66" s="45"/>
      <c r="C66" s="81"/>
      <c r="D66" s="82"/>
      <c r="E66" s="7"/>
      <c r="F66" s="7"/>
      <c r="G66" s="7"/>
      <c r="H66" s="7"/>
      <c r="I66" s="7"/>
    </row>
    <row r="67" spans="1:9" ht="16.5" customHeight="1">
      <c r="A67" s="45"/>
      <c r="B67" s="45"/>
      <c r="C67" s="81"/>
      <c r="D67" s="82"/>
      <c r="E67" s="7"/>
      <c r="F67" s="7"/>
      <c r="G67" s="7"/>
      <c r="H67" s="7"/>
      <c r="I67" s="7"/>
    </row>
    <row r="68" spans="1:9" ht="16.5" customHeight="1">
      <c r="A68" s="45"/>
      <c r="B68" s="45"/>
      <c r="C68" s="81"/>
      <c r="D68" s="82"/>
      <c r="E68" s="7"/>
      <c r="F68" s="7"/>
      <c r="G68" s="7"/>
      <c r="H68" s="7"/>
      <c r="I68" s="7"/>
    </row>
    <row r="69" spans="1:9" ht="16.5" customHeight="1">
      <c r="A69" s="45"/>
      <c r="B69" s="45"/>
      <c r="C69" s="81"/>
      <c r="D69" s="82"/>
      <c r="E69" s="7"/>
      <c r="F69" s="7"/>
      <c r="G69" s="7"/>
      <c r="H69" s="7"/>
      <c r="I69" s="7"/>
    </row>
    <row r="70" spans="1:9" ht="16.5" customHeight="1">
      <c r="A70" s="45"/>
      <c r="B70" s="45"/>
      <c r="C70" s="81"/>
      <c r="D70" s="82"/>
      <c r="E70" s="7"/>
      <c r="F70" s="7"/>
      <c r="G70" s="7"/>
      <c r="H70" s="7"/>
      <c r="I70" s="7"/>
    </row>
    <row r="71" spans="1:9" ht="16.5" customHeight="1">
      <c r="A71" s="45"/>
      <c r="B71" s="45"/>
      <c r="C71" s="81"/>
      <c r="D71" s="82"/>
      <c r="E71" s="7"/>
      <c r="F71" s="7"/>
      <c r="G71" s="7"/>
      <c r="H71" s="7"/>
      <c r="I71" s="7"/>
    </row>
    <row r="72" spans="1:9" ht="16.5" customHeight="1">
      <c r="A72" s="45"/>
      <c r="B72" s="45"/>
      <c r="C72" s="81"/>
      <c r="D72" s="82"/>
      <c r="E72" s="7"/>
      <c r="F72" s="7"/>
      <c r="G72" s="7"/>
      <c r="H72" s="7"/>
      <c r="I72" s="7"/>
    </row>
    <row r="73" spans="1:9" ht="16.5" customHeight="1">
      <c r="A73" s="45"/>
      <c r="B73" s="45"/>
      <c r="C73" s="81"/>
      <c r="D73" s="82"/>
      <c r="E73" s="7"/>
      <c r="F73" s="7"/>
      <c r="G73" s="7"/>
      <c r="H73" s="7"/>
      <c r="I73" s="7"/>
    </row>
    <row r="74" spans="1:9" ht="16.5" customHeight="1">
      <c r="A74" s="45"/>
      <c r="B74" s="45"/>
      <c r="C74" s="81"/>
      <c r="D74" s="82"/>
      <c r="E74" s="7"/>
      <c r="F74" s="7"/>
      <c r="G74" s="7"/>
      <c r="H74" s="7"/>
      <c r="I74" s="7"/>
    </row>
    <row r="75" spans="1:9" ht="16.5" customHeight="1">
      <c r="A75" s="45"/>
      <c r="B75" s="45"/>
      <c r="C75" s="81"/>
      <c r="D75" s="82"/>
      <c r="E75" s="7"/>
      <c r="F75" s="7"/>
      <c r="G75" s="7"/>
      <c r="H75" s="7"/>
      <c r="I75" s="7"/>
    </row>
    <row r="76" spans="1:9" ht="16.5" customHeight="1">
      <c r="A76" s="45"/>
      <c r="B76" s="45"/>
      <c r="C76" s="81"/>
      <c r="D76" s="82"/>
      <c r="E76" s="7"/>
      <c r="F76" s="7"/>
      <c r="G76" s="7"/>
      <c r="H76" s="7"/>
      <c r="I76" s="7"/>
    </row>
    <row r="77" spans="1:9" ht="16.5" customHeight="1">
      <c r="A77" s="45"/>
      <c r="B77" s="45"/>
      <c r="C77" s="81"/>
      <c r="D77" s="82"/>
      <c r="E77" s="7"/>
      <c r="F77" s="7"/>
      <c r="G77" s="7"/>
      <c r="H77" s="7"/>
      <c r="I77" s="7"/>
    </row>
    <row r="78" spans="1:9" ht="16.5" customHeight="1">
      <c r="A78" s="45"/>
      <c r="B78" s="45"/>
      <c r="C78" s="81"/>
      <c r="D78" s="82"/>
      <c r="E78" s="7"/>
      <c r="F78" s="7"/>
      <c r="G78" s="7"/>
      <c r="H78" s="7"/>
      <c r="I78" s="7"/>
    </row>
    <row r="79" spans="1:9" ht="16.5" customHeight="1">
      <c r="A79" s="45"/>
      <c r="B79" s="45"/>
      <c r="C79" s="81"/>
      <c r="D79" s="82"/>
      <c r="E79" s="7"/>
      <c r="F79" s="7"/>
      <c r="G79" s="7"/>
      <c r="H79" s="7"/>
      <c r="I79" s="7"/>
    </row>
    <row r="80" spans="1:9" ht="16.5" customHeight="1">
      <c r="A80" s="45"/>
      <c r="B80" s="45"/>
      <c r="C80" s="81"/>
      <c r="D80" s="82"/>
      <c r="E80" s="7"/>
      <c r="F80" s="7"/>
      <c r="G80" s="7"/>
      <c r="H80" s="7"/>
      <c r="I80" s="7"/>
    </row>
    <row r="81" spans="1:9" ht="16.5" customHeight="1">
      <c r="A81" s="45"/>
      <c r="B81" s="45"/>
      <c r="C81" s="81"/>
      <c r="D81" s="82"/>
      <c r="E81" s="7"/>
      <c r="F81" s="7"/>
      <c r="G81" s="7"/>
      <c r="H81" s="7"/>
      <c r="I81" s="7"/>
    </row>
    <row r="82" spans="1:9" ht="16.5" customHeight="1">
      <c r="A82" s="45"/>
      <c r="B82" s="45"/>
      <c r="C82" s="81"/>
      <c r="D82" s="82"/>
      <c r="E82" s="7"/>
      <c r="F82" s="7"/>
      <c r="G82" s="7"/>
      <c r="H82" s="7"/>
      <c r="I82" s="7"/>
    </row>
    <row r="83" spans="1:9" ht="16.5" customHeight="1">
      <c r="A83" s="45"/>
      <c r="B83" s="45"/>
      <c r="C83" s="81"/>
      <c r="D83" s="82"/>
      <c r="E83" s="7"/>
      <c r="F83" s="7"/>
      <c r="G83" s="7"/>
      <c r="H83" s="7"/>
      <c r="I83" s="7"/>
    </row>
    <row r="84" spans="1:9" ht="16.5" customHeight="1">
      <c r="A84" s="45"/>
      <c r="B84" s="45"/>
      <c r="C84" s="81"/>
      <c r="D84" s="82"/>
      <c r="E84" s="7"/>
      <c r="F84" s="7"/>
      <c r="G84" s="7"/>
      <c r="H84" s="7"/>
      <c r="I84" s="7"/>
    </row>
    <row r="85" spans="1:9" ht="16.5" customHeight="1">
      <c r="A85" s="45"/>
      <c r="B85" s="45"/>
      <c r="C85" s="81"/>
      <c r="D85" s="82"/>
      <c r="E85" s="7"/>
      <c r="F85" s="7"/>
      <c r="G85" s="7"/>
      <c r="H85" s="7"/>
      <c r="I85" s="7"/>
    </row>
    <row r="86" spans="1:9" ht="16.5" customHeight="1">
      <c r="A86" s="45"/>
      <c r="B86" s="45"/>
      <c r="C86" s="81"/>
      <c r="D86" s="82"/>
      <c r="E86" s="7"/>
      <c r="F86" s="7"/>
      <c r="G86" s="7"/>
      <c r="H86" s="7"/>
      <c r="I86" s="7"/>
    </row>
    <row r="87" spans="1:9" ht="16.5" customHeight="1">
      <c r="A87" s="45"/>
      <c r="B87" s="45"/>
      <c r="C87" s="81"/>
      <c r="D87" s="82"/>
      <c r="E87" s="7"/>
      <c r="F87" s="7"/>
      <c r="G87" s="7"/>
      <c r="H87" s="7"/>
      <c r="I87" s="7"/>
    </row>
    <row r="88" spans="1:9" ht="16.5" customHeight="1">
      <c r="A88" s="45"/>
      <c r="B88" s="45"/>
      <c r="C88" s="81"/>
      <c r="D88" s="82"/>
      <c r="E88" s="7"/>
      <c r="F88" s="7"/>
      <c r="G88" s="7"/>
      <c r="H88" s="7"/>
      <c r="I88" s="7"/>
    </row>
    <row r="89" spans="1:9" ht="16.5" customHeight="1">
      <c r="A89" s="45"/>
      <c r="B89" s="45"/>
      <c r="C89" s="81"/>
      <c r="D89" s="82"/>
      <c r="E89" s="7"/>
      <c r="F89" s="7"/>
      <c r="G89" s="7"/>
      <c r="H89" s="7"/>
      <c r="I89" s="7"/>
    </row>
    <row r="90" spans="1:9" ht="16.5" customHeight="1">
      <c r="A90" s="45"/>
      <c r="B90" s="45"/>
      <c r="C90" s="81"/>
      <c r="D90" s="82"/>
      <c r="E90" s="7"/>
      <c r="F90" s="7"/>
      <c r="G90" s="7"/>
      <c r="H90" s="7"/>
      <c r="I90" s="7"/>
    </row>
    <row r="91" spans="1:9" ht="16.5" customHeight="1">
      <c r="A91" s="45"/>
      <c r="B91" s="45"/>
      <c r="C91" s="81"/>
      <c r="D91" s="82"/>
      <c r="E91" s="7"/>
      <c r="F91" s="7"/>
      <c r="G91" s="7"/>
      <c r="H91" s="7"/>
      <c r="I91" s="7"/>
    </row>
    <row r="92" spans="1:9" ht="16.5" customHeight="1">
      <c r="A92" s="45"/>
      <c r="B92" s="45"/>
      <c r="C92" s="81"/>
      <c r="D92" s="82"/>
      <c r="E92" s="7"/>
      <c r="F92" s="7"/>
      <c r="G92" s="7"/>
      <c r="H92" s="7"/>
      <c r="I92" s="7"/>
    </row>
    <row r="93" spans="1:9" ht="16.5" customHeight="1">
      <c r="A93" s="45"/>
      <c r="B93" s="45"/>
      <c r="C93" s="81"/>
      <c r="D93" s="82"/>
      <c r="E93" s="7"/>
      <c r="F93" s="7"/>
      <c r="G93" s="7"/>
      <c r="H93" s="7"/>
      <c r="I93" s="7"/>
    </row>
    <row r="94" spans="1:9" ht="16.5" customHeight="1">
      <c r="A94" s="45"/>
      <c r="B94" s="45"/>
      <c r="C94" s="81"/>
      <c r="D94" s="82"/>
      <c r="E94" s="7"/>
      <c r="F94" s="7"/>
      <c r="G94" s="7"/>
      <c r="H94" s="7"/>
      <c r="I94" s="7"/>
    </row>
    <row r="95" spans="1:9" ht="16.5" customHeight="1">
      <c r="A95" s="45"/>
      <c r="B95" s="45"/>
      <c r="C95" s="81"/>
      <c r="D95" s="82"/>
      <c r="E95" s="7"/>
      <c r="F95" s="7"/>
      <c r="G95" s="7"/>
      <c r="H95" s="7"/>
      <c r="I95" s="7"/>
    </row>
    <row r="96" spans="1:9" ht="16.5" customHeight="1">
      <c r="A96" s="45"/>
      <c r="B96" s="45"/>
      <c r="C96" s="81"/>
      <c r="D96" s="82"/>
      <c r="E96" s="7"/>
      <c r="F96" s="7"/>
      <c r="G96" s="7"/>
      <c r="H96" s="7"/>
      <c r="I96" s="7"/>
    </row>
    <row r="97" spans="1:9" ht="16.5" customHeight="1">
      <c r="A97" s="45"/>
      <c r="B97" s="45"/>
      <c r="C97" s="81"/>
      <c r="D97" s="82"/>
      <c r="E97" s="7"/>
      <c r="F97" s="7"/>
      <c r="G97" s="7"/>
      <c r="H97" s="7"/>
      <c r="I97" s="7"/>
    </row>
    <row r="98" spans="1:9" ht="16.5" customHeight="1">
      <c r="A98" s="45"/>
      <c r="B98" s="45"/>
      <c r="C98" s="81"/>
      <c r="D98" s="82"/>
      <c r="E98" s="7"/>
      <c r="F98" s="7"/>
      <c r="G98" s="7"/>
      <c r="H98" s="7"/>
      <c r="I98" s="7"/>
    </row>
    <row r="99" spans="1:9" ht="16.5" customHeight="1">
      <c r="A99" s="45"/>
      <c r="B99" s="45"/>
      <c r="C99" s="81"/>
      <c r="D99" s="82"/>
      <c r="E99" s="7"/>
      <c r="F99" s="7"/>
      <c r="G99" s="7"/>
      <c r="H99" s="7"/>
      <c r="I99" s="7"/>
    </row>
    <row r="100" spans="1:9" ht="16.5" customHeight="1">
      <c r="A100" s="45"/>
      <c r="B100" s="45"/>
      <c r="C100" s="81"/>
      <c r="D100" s="82"/>
      <c r="E100" s="7"/>
      <c r="F100" s="7"/>
      <c r="G100" s="7"/>
      <c r="H100" s="7"/>
      <c r="I100" s="7"/>
    </row>
    <row r="101" spans="1:9" ht="16.5" customHeight="1">
      <c r="A101" s="45"/>
      <c r="B101" s="45"/>
      <c r="C101" s="81"/>
      <c r="D101" s="82"/>
      <c r="E101" s="7"/>
      <c r="F101" s="7"/>
      <c r="G101" s="7"/>
      <c r="H101" s="7"/>
      <c r="I101" s="7"/>
    </row>
    <row r="102" spans="1:9" ht="16.5" customHeight="1">
      <c r="A102" s="45"/>
      <c r="B102" s="45"/>
      <c r="C102" s="81"/>
      <c r="D102" s="82"/>
      <c r="E102" s="7"/>
      <c r="F102" s="7"/>
      <c r="G102" s="7"/>
      <c r="H102" s="7"/>
      <c r="I102" s="7"/>
    </row>
    <row r="103" spans="1:9" ht="16.5" customHeight="1">
      <c r="A103" s="45"/>
      <c r="B103" s="45"/>
      <c r="C103" s="81"/>
      <c r="D103" s="82"/>
      <c r="E103" s="7"/>
      <c r="F103" s="7"/>
      <c r="G103" s="7"/>
      <c r="H103" s="7"/>
      <c r="I103" s="7"/>
    </row>
    <row r="104" spans="1:9" ht="16.5" customHeight="1">
      <c r="A104" s="45"/>
      <c r="B104" s="45"/>
      <c r="C104" s="81"/>
      <c r="D104" s="82"/>
      <c r="E104" s="7"/>
      <c r="F104" s="7"/>
      <c r="G104" s="7"/>
      <c r="H104" s="7"/>
      <c r="I104" s="7"/>
    </row>
    <row r="105" spans="1:9" ht="16.5" customHeight="1">
      <c r="A105" s="45"/>
      <c r="B105" s="45"/>
      <c r="C105" s="81"/>
      <c r="D105" s="82"/>
      <c r="E105" s="7"/>
      <c r="F105" s="7"/>
      <c r="G105" s="7"/>
      <c r="H105" s="7"/>
      <c r="I105" s="7"/>
    </row>
    <row r="106" spans="1:9" ht="16.5" customHeight="1">
      <c r="A106" s="45"/>
      <c r="B106" s="45"/>
      <c r="C106" s="81"/>
      <c r="D106" s="82"/>
      <c r="E106" s="7"/>
      <c r="F106" s="7"/>
      <c r="G106" s="7"/>
      <c r="H106" s="7"/>
      <c r="I106" s="7"/>
    </row>
    <row r="107" spans="1:9" ht="16.5" customHeight="1">
      <c r="A107" s="45"/>
      <c r="B107" s="45"/>
      <c r="C107" s="81"/>
      <c r="D107" s="82"/>
      <c r="E107" s="7"/>
      <c r="F107" s="7"/>
      <c r="G107" s="7"/>
      <c r="H107" s="7"/>
      <c r="I107" s="7"/>
    </row>
    <row r="108" spans="1:9" ht="16.5" customHeight="1">
      <c r="A108" s="45"/>
      <c r="B108" s="45"/>
      <c r="C108" s="81"/>
      <c r="D108" s="82"/>
      <c r="E108" s="7"/>
      <c r="F108" s="7"/>
      <c r="G108" s="7"/>
      <c r="H108" s="7"/>
      <c r="I108" s="7"/>
    </row>
    <row r="109" spans="1:9" ht="16.5" customHeight="1">
      <c r="A109" s="45"/>
      <c r="B109" s="45"/>
      <c r="C109" s="81"/>
      <c r="D109" s="82"/>
      <c r="E109" s="7"/>
      <c r="F109" s="7"/>
      <c r="G109" s="7"/>
      <c r="H109" s="7"/>
      <c r="I109" s="7"/>
    </row>
    <row r="110" spans="1:9" ht="16.5" customHeight="1">
      <c r="A110" s="45"/>
      <c r="B110" s="45"/>
      <c r="C110" s="81"/>
      <c r="D110" s="82"/>
      <c r="E110" s="7"/>
      <c r="F110" s="7"/>
      <c r="G110" s="7"/>
      <c r="H110" s="7"/>
      <c r="I110" s="7"/>
    </row>
    <row r="111" spans="1:9" ht="16.5" customHeight="1">
      <c r="A111" s="45"/>
      <c r="B111" s="45"/>
      <c r="C111" s="81"/>
      <c r="D111" s="82"/>
      <c r="E111" s="7"/>
      <c r="F111" s="7"/>
      <c r="G111" s="7"/>
      <c r="H111" s="7"/>
      <c r="I111" s="7"/>
    </row>
    <row r="112" spans="1:9" ht="16.5" customHeight="1">
      <c r="A112" s="45"/>
      <c r="B112" s="45"/>
      <c r="C112" s="81"/>
      <c r="D112" s="82"/>
      <c r="E112" s="7"/>
      <c r="F112" s="7"/>
      <c r="G112" s="7"/>
      <c r="H112" s="7"/>
      <c r="I112" s="7"/>
    </row>
    <row r="113" spans="1:9" ht="16.5" customHeight="1">
      <c r="A113" s="45"/>
      <c r="B113" s="45"/>
      <c r="C113" s="81"/>
      <c r="D113" s="82"/>
      <c r="E113" s="7"/>
      <c r="F113" s="7"/>
      <c r="G113" s="7"/>
      <c r="H113" s="7"/>
      <c r="I113" s="7"/>
    </row>
    <row r="114" spans="1:9" ht="16.5" customHeight="1">
      <c r="A114" s="45"/>
      <c r="B114" s="45"/>
      <c r="C114" s="81"/>
      <c r="D114" s="82"/>
      <c r="E114" s="7"/>
      <c r="F114" s="7"/>
      <c r="G114" s="7"/>
      <c r="H114" s="7"/>
      <c r="I114" s="7"/>
    </row>
    <row r="115" spans="1:9" ht="16.5" customHeight="1">
      <c r="A115" s="45"/>
      <c r="B115" s="45"/>
      <c r="C115" s="81"/>
      <c r="D115" s="82"/>
      <c r="E115" s="7"/>
      <c r="F115" s="7"/>
      <c r="G115" s="7"/>
      <c r="H115" s="7"/>
      <c r="I115" s="7"/>
    </row>
    <row r="116" spans="1:9" ht="16.5" customHeight="1">
      <c r="A116" s="45"/>
      <c r="B116" s="45"/>
      <c r="C116" s="81"/>
      <c r="D116" s="82"/>
      <c r="E116" s="7"/>
      <c r="F116" s="7"/>
      <c r="G116" s="7"/>
      <c r="H116" s="7"/>
      <c r="I116" s="7"/>
    </row>
    <row r="117" spans="1:9" ht="16.5" customHeight="1">
      <c r="A117" s="45"/>
      <c r="B117" s="45"/>
      <c r="C117" s="81"/>
      <c r="D117" s="82"/>
      <c r="E117" s="7"/>
      <c r="F117" s="7"/>
      <c r="G117" s="7"/>
      <c r="H117" s="7"/>
      <c r="I117" s="7"/>
    </row>
    <row r="118" spans="1:9" ht="16.5" customHeight="1">
      <c r="A118" s="45"/>
      <c r="B118" s="45"/>
      <c r="C118" s="81"/>
      <c r="D118" s="82"/>
      <c r="E118" s="7"/>
      <c r="F118" s="7"/>
      <c r="G118" s="7"/>
      <c r="H118" s="7"/>
      <c r="I118" s="7"/>
    </row>
    <row r="119" spans="1:9" ht="16.5" customHeight="1">
      <c r="A119" s="45"/>
      <c r="B119" s="45"/>
      <c r="C119" s="81"/>
      <c r="D119" s="82"/>
      <c r="E119" s="7"/>
      <c r="F119" s="7"/>
      <c r="G119" s="7"/>
      <c r="H119" s="7"/>
      <c r="I119" s="7"/>
    </row>
    <row r="120" spans="1:9" ht="16.5" customHeight="1">
      <c r="A120" s="45"/>
      <c r="B120" s="45"/>
      <c r="C120" s="81"/>
      <c r="D120" s="82"/>
      <c r="E120" s="7"/>
      <c r="F120" s="7"/>
      <c r="G120" s="7"/>
      <c r="H120" s="7"/>
      <c r="I120" s="7"/>
    </row>
    <row r="121" spans="1:9" ht="16.5" customHeight="1">
      <c r="A121" s="45"/>
      <c r="B121" s="45"/>
      <c r="C121" s="81"/>
      <c r="D121" s="82"/>
      <c r="E121" s="7"/>
      <c r="F121" s="7"/>
      <c r="G121" s="7"/>
      <c r="H121" s="7"/>
      <c r="I121" s="7"/>
    </row>
    <row r="122" spans="1:9" ht="16.5" customHeight="1">
      <c r="A122" s="45"/>
      <c r="B122" s="45"/>
      <c r="C122" s="81"/>
      <c r="D122" s="82"/>
      <c r="E122" s="7"/>
      <c r="F122" s="7"/>
      <c r="G122" s="7"/>
      <c r="H122" s="7"/>
      <c r="I122" s="7"/>
    </row>
    <row r="123" spans="1:9" ht="16.5" customHeight="1">
      <c r="A123" s="45"/>
      <c r="B123" s="45"/>
      <c r="C123" s="81"/>
      <c r="D123" s="82"/>
      <c r="E123" s="7"/>
      <c r="F123" s="7"/>
      <c r="G123" s="7"/>
      <c r="H123" s="7"/>
      <c r="I123" s="7"/>
    </row>
    <row r="124" spans="1:9" ht="16.5" customHeight="1">
      <c r="A124" s="45"/>
      <c r="B124" s="45"/>
      <c r="C124" s="81"/>
      <c r="D124" s="82"/>
      <c r="E124" s="7"/>
      <c r="F124" s="7"/>
      <c r="G124" s="7"/>
      <c r="H124" s="7"/>
      <c r="I124" s="7"/>
    </row>
    <row r="125" spans="1:9" ht="16.5" customHeight="1">
      <c r="A125" s="45"/>
      <c r="B125" s="45"/>
      <c r="C125" s="81"/>
      <c r="D125" s="82"/>
      <c r="E125" s="7"/>
      <c r="F125" s="7"/>
      <c r="G125" s="7"/>
      <c r="H125" s="7"/>
      <c r="I125" s="7"/>
    </row>
    <row r="126" spans="1:9" ht="16.5" customHeight="1">
      <c r="A126" s="45"/>
      <c r="B126" s="45"/>
      <c r="C126" s="81"/>
      <c r="D126" s="82"/>
      <c r="E126" s="7"/>
      <c r="F126" s="7"/>
      <c r="G126" s="7"/>
      <c r="H126" s="7"/>
      <c r="I126" s="7"/>
    </row>
    <row r="127" spans="1:9" ht="16.5" customHeight="1">
      <c r="A127" s="45"/>
      <c r="B127" s="45"/>
      <c r="C127" s="81"/>
      <c r="D127" s="82"/>
      <c r="E127" s="7"/>
      <c r="F127" s="7"/>
      <c r="G127" s="7"/>
      <c r="H127" s="7"/>
      <c r="I127" s="7"/>
    </row>
    <row r="128" spans="1:9" ht="16.5" customHeight="1">
      <c r="A128" s="45"/>
      <c r="B128" s="45"/>
      <c r="C128" s="81"/>
      <c r="D128" s="82"/>
      <c r="E128" s="7"/>
      <c r="F128" s="7"/>
      <c r="G128" s="7"/>
      <c r="H128" s="7"/>
      <c r="I128" s="7"/>
    </row>
    <row r="129" spans="1:9" ht="16.5" customHeight="1">
      <c r="A129" s="45"/>
      <c r="B129" s="45"/>
      <c r="C129" s="81"/>
      <c r="D129" s="82"/>
      <c r="E129" s="7"/>
      <c r="F129" s="7"/>
      <c r="G129" s="7"/>
      <c r="H129" s="7"/>
      <c r="I129" s="7"/>
    </row>
    <row r="130" spans="1:9" ht="16.5" customHeight="1">
      <c r="A130" s="45"/>
      <c r="B130" s="45"/>
      <c r="C130" s="81"/>
      <c r="D130" s="82"/>
      <c r="E130" s="7"/>
      <c r="F130" s="7"/>
      <c r="G130" s="7"/>
      <c r="H130" s="7"/>
      <c r="I130" s="7"/>
    </row>
    <row r="131" spans="1:9" ht="16.5" customHeight="1">
      <c r="A131" s="45"/>
      <c r="B131" s="45"/>
      <c r="C131" s="81"/>
      <c r="D131" s="82"/>
      <c r="E131" s="7"/>
      <c r="F131" s="7"/>
      <c r="G131" s="7"/>
      <c r="H131" s="7"/>
      <c r="I131" s="7"/>
    </row>
    <row r="132" spans="1:9" ht="16.5" customHeight="1">
      <c r="A132" s="45"/>
      <c r="B132" s="45"/>
      <c r="C132" s="81"/>
      <c r="D132" s="82"/>
      <c r="E132" s="7"/>
      <c r="F132" s="7"/>
      <c r="G132" s="7"/>
      <c r="H132" s="7"/>
      <c r="I132" s="7"/>
    </row>
    <row r="133" spans="1:9" ht="16.5" customHeight="1">
      <c r="A133" s="45"/>
      <c r="B133" s="45"/>
      <c r="C133" s="81"/>
      <c r="D133" s="82"/>
      <c r="E133" s="7"/>
      <c r="F133" s="7"/>
      <c r="G133" s="7"/>
      <c r="H133" s="7"/>
      <c r="I133" s="7"/>
    </row>
    <row r="134" spans="1:9" ht="16.5" customHeight="1">
      <c r="A134" s="45"/>
      <c r="B134" s="45"/>
      <c r="C134" s="81"/>
      <c r="D134" s="82"/>
      <c r="E134" s="7"/>
      <c r="F134" s="7"/>
      <c r="G134" s="7"/>
      <c r="H134" s="7"/>
      <c r="I134" s="7"/>
    </row>
    <row r="135" spans="1:9" ht="16.5" customHeight="1">
      <c r="A135" s="45"/>
      <c r="B135" s="45"/>
      <c r="C135" s="81"/>
      <c r="D135" s="82"/>
      <c r="E135" s="7"/>
      <c r="F135" s="7"/>
      <c r="G135" s="7"/>
      <c r="H135" s="7"/>
      <c r="I135" s="7"/>
    </row>
    <row r="136" spans="1:9" ht="16.5" customHeight="1">
      <c r="A136" s="45"/>
      <c r="B136" s="45"/>
      <c r="C136" s="81"/>
      <c r="D136" s="82"/>
      <c r="E136" s="7"/>
      <c r="F136" s="7"/>
      <c r="G136" s="7"/>
      <c r="H136" s="7"/>
      <c r="I136" s="7"/>
    </row>
    <row r="137" spans="1:9" ht="16.5" customHeight="1">
      <c r="A137" s="45"/>
      <c r="B137" s="45"/>
      <c r="C137" s="81"/>
      <c r="D137" s="82"/>
      <c r="E137" s="7"/>
      <c r="F137" s="7"/>
      <c r="G137" s="7"/>
      <c r="H137" s="7"/>
      <c r="I137" s="7"/>
    </row>
    <row r="138" spans="1:9" ht="16.5" customHeight="1">
      <c r="A138" s="45"/>
      <c r="B138" s="45"/>
      <c r="C138" s="81"/>
      <c r="D138" s="82"/>
      <c r="E138" s="7"/>
      <c r="F138" s="7"/>
      <c r="G138" s="7"/>
      <c r="H138" s="7"/>
      <c r="I138" s="7"/>
    </row>
    <row r="139" spans="1:9" ht="16.5" customHeight="1">
      <c r="A139" s="45"/>
      <c r="B139" s="45"/>
      <c r="C139" s="81"/>
      <c r="D139" s="82"/>
      <c r="E139" s="7"/>
      <c r="F139" s="7"/>
      <c r="G139" s="7"/>
      <c r="H139" s="7"/>
      <c r="I139" s="7"/>
    </row>
    <row r="140" spans="1:9" ht="16.5" customHeight="1">
      <c r="A140" s="45"/>
      <c r="B140" s="45"/>
      <c r="C140" s="81"/>
      <c r="D140" s="82"/>
      <c r="E140" s="7"/>
      <c r="F140" s="7"/>
      <c r="G140" s="7"/>
      <c r="H140" s="7"/>
      <c r="I140" s="7"/>
    </row>
    <row r="141" spans="1:9" ht="16.5" customHeight="1">
      <c r="A141" s="45"/>
      <c r="B141" s="45"/>
      <c r="C141" s="81"/>
      <c r="D141" s="82"/>
      <c r="E141" s="7"/>
      <c r="F141" s="7"/>
      <c r="G141" s="7"/>
      <c r="H141" s="7"/>
      <c r="I141" s="7"/>
    </row>
    <row r="142" spans="1:9" ht="16.5" customHeight="1">
      <c r="A142" s="45"/>
      <c r="B142" s="45"/>
      <c r="C142" s="81"/>
      <c r="D142" s="82"/>
      <c r="E142" s="7"/>
      <c r="F142" s="7"/>
      <c r="G142" s="7"/>
      <c r="H142" s="7"/>
      <c r="I142" s="7"/>
    </row>
    <row r="143" spans="1:9" ht="16.5" customHeight="1">
      <c r="A143" s="45"/>
      <c r="B143" s="45"/>
      <c r="C143" s="81"/>
      <c r="D143" s="82"/>
      <c r="E143" s="7"/>
      <c r="F143" s="7"/>
      <c r="G143" s="7"/>
      <c r="H143" s="7"/>
      <c r="I143" s="7"/>
    </row>
    <row r="144" spans="1:9" ht="16.5" customHeight="1">
      <c r="A144" s="45"/>
      <c r="B144" s="45"/>
      <c r="C144" s="81"/>
      <c r="D144" s="82"/>
      <c r="E144" s="7"/>
      <c r="F144" s="7"/>
      <c r="G144" s="7"/>
      <c r="H144" s="7"/>
      <c r="I144" s="7"/>
    </row>
    <row r="145" spans="1:9" ht="16.5" customHeight="1">
      <c r="A145" s="45"/>
      <c r="B145" s="45"/>
      <c r="C145" s="81"/>
      <c r="D145" s="82"/>
      <c r="E145" s="7"/>
      <c r="F145" s="7"/>
      <c r="G145" s="7"/>
      <c r="H145" s="7"/>
      <c r="I145" s="7"/>
    </row>
    <row r="146" spans="1:9" ht="16.5" customHeight="1">
      <c r="A146" s="45"/>
      <c r="B146" s="45"/>
      <c r="C146" s="81"/>
      <c r="D146" s="82"/>
      <c r="E146" s="7"/>
      <c r="F146" s="7"/>
      <c r="G146" s="7"/>
      <c r="H146" s="7"/>
      <c r="I146" s="7"/>
    </row>
    <row r="147" spans="1:9" ht="16.5" customHeight="1">
      <c r="A147" s="45"/>
      <c r="B147" s="45"/>
      <c r="C147" s="81"/>
      <c r="D147" s="82"/>
      <c r="E147" s="7"/>
      <c r="F147" s="7"/>
      <c r="G147" s="7"/>
      <c r="H147" s="7"/>
      <c r="I147" s="7"/>
    </row>
    <row r="148" spans="1:9" ht="16.5" customHeight="1">
      <c r="A148" s="45"/>
      <c r="B148" s="45"/>
      <c r="C148" s="81"/>
      <c r="D148" s="82"/>
      <c r="E148" s="7"/>
      <c r="F148" s="7"/>
      <c r="G148" s="7"/>
      <c r="H148" s="7"/>
      <c r="I148" s="7"/>
    </row>
    <row r="149" spans="1:9" ht="16.5" customHeight="1">
      <c r="A149" s="45"/>
      <c r="B149" s="45"/>
      <c r="C149" s="81"/>
      <c r="D149" s="82"/>
      <c r="E149" s="7"/>
      <c r="F149" s="7"/>
      <c r="G149" s="7"/>
      <c r="H149" s="7"/>
      <c r="I149" s="7"/>
    </row>
    <row r="150" spans="1:9" ht="16.5" customHeight="1">
      <c r="A150" s="45"/>
      <c r="B150" s="45"/>
      <c r="C150" s="81"/>
      <c r="D150" s="82"/>
      <c r="E150" s="7"/>
      <c r="F150" s="7"/>
      <c r="G150" s="7"/>
      <c r="H150" s="7"/>
      <c r="I150" s="7"/>
    </row>
    <row r="151" spans="1:9" ht="16.5" customHeight="1">
      <c r="A151" s="45"/>
      <c r="B151" s="45"/>
      <c r="C151" s="81"/>
      <c r="D151" s="82"/>
      <c r="E151" s="7"/>
      <c r="F151" s="7"/>
      <c r="G151" s="7"/>
      <c r="H151" s="7"/>
      <c r="I151" s="7"/>
    </row>
    <row r="152" spans="1:9" ht="16.5" customHeight="1">
      <c r="A152" s="45"/>
      <c r="B152" s="45"/>
      <c r="C152" s="81"/>
      <c r="D152" s="82"/>
      <c r="E152" s="7"/>
      <c r="F152" s="7"/>
      <c r="G152" s="7"/>
      <c r="H152" s="7"/>
      <c r="I152" s="7"/>
    </row>
    <row r="153" spans="1:9" ht="16.5" customHeight="1">
      <c r="A153" s="45"/>
      <c r="B153" s="45"/>
      <c r="C153" s="81"/>
      <c r="D153" s="82"/>
      <c r="E153" s="7"/>
      <c r="F153" s="7"/>
      <c r="G153" s="7"/>
      <c r="H153" s="7"/>
      <c r="I153" s="7"/>
    </row>
    <row r="154" spans="1:9" ht="16.5" customHeight="1">
      <c r="A154" s="45"/>
      <c r="B154" s="45"/>
      <c r="C154" s="81"/>
      <c r="D154" s="82"/>
      <c r="E154" s="7"/>
      <c r="F154" s="7"/>
      <c r="G154" s="7"/>
      <c r="H154" s="7"/>
      <c r="I154" s="7"/>
    </row>
    <row r="155" spans="1:9" ht="16.5" customHeight="1">
      <c r="A155" s="45"/>
      <c r="B155" s="45"/>
      <c r="C155" s="81"/>
      <c r="D155" s="82"/>
      <c r="E155" s="7"/>
      <c r="F155" s="7"/>
      <c r="G155" s="7"/>
      <c r="H155" s="7"/>
      <c r="I155" s="7"/>
    </row>
    <row r="156" spans="1:9" ht="16.5" customHeight="1">
      <c r="A156" s="45"/>
      <c r="B156" s="45"/>
      <c r="C156" s="81"/>
      <c r="D156" s="82"/>
      <c r="E156" s="7"/>
      <c r="F156" s="7"/>
      <c r="G156" s="7"/>
      <c r="H156" s="7"/>
      <c r="I156" s="7"/>
    </row>
    <row r="157" spans="1:9" ht="16.5" customHeight="1">
      <c r="A157" s="45"/>
      <c r="B157" s="45"/>
      <c r="C157" s="81"/>
      <c r="D157" s="82"/>
      <c r="E157" s="7"/>
      <c r="F157" s="7"/>
      <c r="G157" s="7"/>
      <c r="H157" s="7"/>
      <c r="I157" s="7"/>
    </row>
    <row r="158" spans="1:9" ht="16.5" customHeight="1">
      <c r="A158" s="45"/>
      <c r="B158" s="45"/>
      <c r="C158" s="81"/>
      <c r="D158" s="82"/>
      <c r="E158" s="7"/>
      <c r="F158" s="7"/>
      <c r="G158" s="7"/>
      <c r="H158" s="7"/>
      <c r="I158" s="7"/>
    </row>
    <row r="159" spans="1:9" ht="16.5" customHeight="1">
      <c r="A159" s="45"/>
      <c r="B159" s="45"/>
      <c r="C159" s="81"/>
      <c r="D159" s="82"/>
      <c r="E159" s="7"/>
      <c r="F159" s="7"/>
      <c r="G159" s="7"/>
      <c r="H159" s="7"/>
      <c r="I159" s="7"/>
    </row>
    <row r="160" spans="1:9" ht="16.5" customHeight="1">
      <c r="A160" s="45"/>
      <c r="B160" s="45"/>
      <c r="C160" s="81"/>
      <c r="D160" s="82"/>
      <c r="E160" s="7"/>
      <c r="F160" s="7"/>
      <c r="G160" s="7"/>
      <c r="H160" s="7"/>
      <c r="I160" s="7"/>
    </row>
    <row r="161" spans="1:9" ht="16.5" customHeight="1">
      <c r="A161" s="45"/>
      <c r="B161" s="45"/>
      <c r="C161" s="81"/>
      <c r="D161" s="82"/>
      <c r="E161" s="7"/>
      <c r="F161" s="7"/>
      <c r="G161" s="7"/>
      <c r="H161" s="7"/>
      <c r="I161" s="7"/>
    </row>
    <row r="162" spans="1:9" ht="16.5" customHeight="1">
      <c r="A162" s="45"/>
      <c r="B162" s="45"/>
      <c r="C162" s="81"/>
      <c r="D162" s="82"/>
      <c r="E162" s="7"/>
      <c r="F162" s="7"/>
      <c r="G162" s="7"/>
      <c r="H162" s="7"/>
      <c r="I162" s="7"/>
    </row>
    <row r="163" spans="1:9" ht="16.5" customHeight="1">
      <c r="A163" s="45"/>
      <c r="B163" s="45"/>
      <c r="C163" s="81"/>
      <c r="D163" s="82"/>
      <c r="E163" s="7"/>
      <c r="F163" s="7"/>
      <c r="G163" s="7"/>
      <c r="H163" s="7"/>
      <c r="I163" s="7"/>
    </row>
    <row r="164" spans="1:9" ht="16.5" customHeight="1">
      <c r="A164" s="45"/>
      <c r="B164" s="45"/>
      <c r="C164" s="81"/>
      <c r="D164" s="82"/>
      <c r="E164" s="7"/>
      <c r="F164" s="7"/>
      <c r="G164" s="7"/>
      <c r="H164" s="7"/>
      <c r="I164" s="7"/>
    </row>
    <row r="165" spans="1:9" ht="16.5" customHeight="1">
      <c r="A165" s="45"/>
      <c r="B165" s="45"/>
      <c r="C165" s="81"/>
      <c r="D165" s="82"/>
      <c r="E165" s="7"/>
      <c r="F165" s="7"/>
      <c r="G165" s="7"/>
      <c r="H165" s="7"/>
      <c r="I165" s="7"/>
    </row>
    <row r="166" spans="1:9" ht="16.5" customHeight="1">
      <c r="A166" s="45"/>
      <c r="B166" s="45"/>
      <c r="C166" s="81"/>
      <c r="D166" s="82"/>
      <c r="E166" s="7"/>
      <c r="F166" s="7"/>
      <c r="G166" s="7"/>
      <c r="H166" s="7"/>
      <c r="I166" s="7"/>
    </row>
    <row r="167" spans="1:9" ht="16.5" customHeight="1">
      <c r="A167" s="45"/>
      <c r="B167" s="45"/>
      <c r="C167" s="81"/>
      <c r="D167" s="82"/>
      <c r="E167" s="7"/>
      <c r="F167" s="7"/>
      <c r="G167" s="7"/>
      <c r="H167" s="7"/>
      <c r="I167" s="7"/>
    </row>
    <row r="168" spans="1:9" ht="16.5" customHeight="1">
      <c r="A168" s="45"/>
      <c r="B168" s="45"/>
      <c r="C168" s="81"/>
      <c r="D168" s="82"/>
      <c r="E168" s="7"/>
      <c r="F168" s="7"/>
      <c r="G168" s="7"/>
      <c r="H168" s="7"/>
      <c r="I168" s="7"/>
    </row>
    <row r="169" spans="1:9" ht="16.5" customHeight="1">
      <c r="A169" s="45"/>
      <c r="B169" s="45"/>
      <c r="C169" s="81"/>
      <c r="D169" s="82"/>
      <c r="E169" s="7"/>
      <c r="F169" s="7"/>
      <c r="G169" s="7"/>
      <c r="H169" s="7"/>
      <c r="I169" s="7"/>
    </row>
    <row r="170" spans="1:9" ht="16.5" customHeight="1">
      <c r="A170" s="45"/>
      <c r="B170" s="45"/>
      <c r="C170" s="81"/>
      <c r="D170" s="82"/>
      <c r="E170" s="7"/>
      <c r="F170" s="7"/>
      <c r="G170" s="7"/>
      <c r="H170" s="7"/>
      <c r="I170" s="7"/>
    </row>
    <row r="171" spans="1:9" ht="16.5" customHeight="1">
      <c r="A171" s="45"/>
      <c r="B171" s="45"/>
      <c r="C171" s="81"/>
      <c r="D171" s="82"/>
      <c r="E171" s="7"/>
      <c r="F171" s="7"/>
      <c r="G171" s="7"/>
      <c r="H171" s="7"/>
      <c r="I171" s="7"/>
    </row>
    <row r="172" spans="1:9" ht="16.5" customHeight="1">
      <c r="A172" s="45"/>
      <c r="B172" s="45"/>
      <c r="C172" s="81"/>
      <c r="D172" s="82"/>
      <c r="E172" s="7"/>
      <c r="F172" s="7"/>
      <c r="G172" s="7"/>
      <c r="H172" s="7"/>
      <c r="I172" s="7"/>
    </row>
    <row r="173" spans="1:9" ht="16.5" customHeight="1">
      <c r="A173" s="45"/>
      <c r="B173" s="45"/>
      <c r="C173" s="81"/>
      <c r="D173" s="82"/>
      <c r="E173" s="7"/>
      <c r="F173" s="7"/>
      <c r="G173" s="7"/>
      <c r="H173" s="7"/>
      <c r="I173" s="7"/>
    </row>
    <row r="174" spans="1:9" ht="16.5" customHeight="1">
      <c r="A174" s="45"/>
      <c r="B174" s="45"/>
      <c r="C174" s="81"/>
      <c r="D174" s="82"/>
      <c r="E174" s="7"/>
      <c r="F174" s="7"/>
      <c r="G174" s="7"/>
      <c r="H174" s="7"/>
      <c r="I174" s="7"/>
    </row>
    <row r="175" spans="1:9" ht="16.5" customHeight="1">
      <c r="A175" s="45"/>
      <c r="B175" s="45"/>
      <c r="C175" s="81"/>
      <c r="D175" s="82"/>
      <c r="E175" s="7"/>
      <c r="F175" s="7"/>
      <c r="G175" s="7"/>
      <c r="H175" s="7"/>
      <c r="I175" s="7"/>
    </row>
    <row r="176" spans="1:9" ht="16.5" customHeight="1">
      <c r="A176" s="45"/>
      <c r="B176" s="45"/>
      <c r="C176" s="81"/>
      <c r="D176" s="82"/>
      <c r="E176" s="7"/>
      <c r="F176" s="7"/>
      <c r="G176" s="7"/>
      <c r="H176" s="7"/>
      <c r="I176" s="7"/>
    </row>
    <row r="177" spans="1:9" ht="16.5" customHeight="1">
      <c r="A177" s="45"/>
      <c r="B177" s="45"/>
      <c r="C177" s="81"/>
      <c r="D177" s="82"/>
      <c r="E177" s="7"/>
      <c r="F177" s="7"/>
      <c r="G177" s="7"/>
      <c r="H177" s="7"/>
      <c r="I177" s="7"/>
    </row>
    <row r="178" spans="1:9" ht="16.5" customHeight="1">
      <c r="A178" s="45"/>
      <c r="B178" s="45"/>
      <c r="C178" s="81"/>
      <c r="D178" s="82"/>
      <c r="E178" s="7"/>
      <c r="F178" s="7"/>
      <c r="G178" s="7"/>
      <c r="H178" s="7"/>
      <c r="I178" s="7"/>
    </row>
    <row r="179" spans="1:9" ht="16.5" customHeight="1">
      <c r="A179" s="45"/>
      <c r="B179" s="45"/>
      <c r="C179" s="81"/>
      <c r="D179" s="82"/>
      <c r="E179" s="7"/>
      <c r="F179" s="7"/>
      <c r="G179" s="7"/>
      <c r="H179" s="7"/>
      <c r="I179" s="7"/>
    </row>
    <row r="180" spans="1:9" ht="16.5" customHeight="1">
      <c r="A180" s="45"/>
      <c r="B180" s="45"/>
      <c r="C180" s="81"/>
      <c r="D180" s="82"/>
      <c r="E180" s="7"/>
      <c r="F180" s="7"/>
      <c r="G180" s="7"/>
      <c r="H180" s="7"/>
      <c r="I180" s="7"/>
    </row>
    <row r="181" spans="1:9" ht="16.5" customHeight="1">
      <c r="A181" s="45"/>
      <c r="B181" s="45"/>
      <c r="C181" s="81"/>
      <c r="D181" s="82"/>
      <c r="E181" s="7"/>
      <c r="F181" s="7"/>
      <c r="G181" s="7"/>
      <c r="H181" s="7"/>
      <c r="I181" s="7"/>
    </row>
    <row r="182" spans="1:9" ht="16.5" customHeight="1">
      <c r="A182" s="45"/>
      <c r="B182" s="45"/>
      <c r="C182" s="81"/>
      <c r="D182" s="82"/>
      <c r="E182" s="7"/>
      <c r="F182" s="7"/>
      <c r="G182" s="7"/>
      <c r="H182" s="7"/>
      <c r="I182" s="7"/>
    </row>
    <row r="183" spans="1:9" ht="16.5" customHeight="1">
      <c r="A183" s="45"/>
      <c r="B183" s="45"/>
      <c r="C183" s="81"/>
      <c r="D183" s="82"/>
      <c r="E183" s="7"/>
      <c r="F183" s="7"/>
      <c r="G183" s="7"/>
      <c r="H183" s="7"/>
      <c r="I183" s="7"/>
    </row>
    <row r="184" spans="1:9" ht="16.5" customHeight="1">
      <c r="A184" s="45"/>
      <c r="B184" s="45"/>
      <c r="C184" s="81"/>
      <c r="D184" s="82"/>
      <c r="E184" s="7"/>
      <c r="F184" s="7"/>
      <c r="G184" s="7"/>
      <c r="H184" s="7"/>
      <c r="I184" s="7"/>
    </row>
    <row r="185" spans="1:9" ht="16.5" customHeight="1">
      <c r="A185" s="45"/>
      <c r="B185" s="45"/>
      <c r="C185" s="81"/>
      <c r="D185" s="82"/>
      <c r="E185" s="7"/>
      <c r="F185" s="7"/>
      <c r="G185" s="7"/>
      <c r="H185" s="7"/>
      <c r="I185" s="7"/>
    </row>
    <row r="186" spans="1:9" ht="16.5" customHeight="1">
      <c r="A186" s="45"/>
      <c r="B186" s="45"/>
      <c r="C186" s="81"/>
      <c r="D186" s="82"/>
      <c r="E186" s="7"/>
      <c r="F186" s="7"/>
      <c r="G186" s="7"/>
      <c r="H186" s="7"/>
      <c r="I186" s="7"/>
    </row>
    <row r="187" spans="1:9" ht="16.5" customHeight="1">
      <c r="A187" s="45"/>
      <c r="B187" s="45"/>
      <c r="C187" s="81"/>
      <c r="D187" s="82"/>
      <c r="E187" s="7"/>
      <c r="F187" s="7"/>
      <c r="G187" s="7"/>
      <c r="H187" s="7"/>
      <c r="I187" s="7"/>
    </row>
    <row r="188" spans="1:9" ht="16.5" customHeight="1">
      <c r="A188" s="45"/>
      <c r="B188" s="45"/>
      <c r="C188" s="81"/>
      <c r="D188" s="82"/>
      <c r="E188" s="7"/>
      <c r="F188" s="7"/>
      <c r="G188" s="7"/>
      <c r="H188" s="7"/>
      <c r="I188" s="7"/>
    </row>
    <row r="189" spans="1:9" ht="16.5" customHeight="1">
      <c r="A189" s="45"/>
      <c r="B189" s="45"/>
      <c r="C189" s="81"/>
      <c r="D189" s="82"/>
      <c r="E189" s="7"/>
      <c r="F189" s="7"/>
      <c r="G189" s="7"/>
      <c r="H189" s="7"/>
      <c r="I189" s="7"/>
    </row>
    <row r="190" spans="1:9" ht="16.5" customHeight="1">
      <c r="A190" s="45"/>
      <c r="B190" s="45"/>
      <c r="C190" s="81"/>
      <c r="D190" s="82"/>
      <c r="E190" s="7"/>
      <c r="F190" s="7"/>
      <c r="G190" s="7"/>
      <c r="H190" s="7"/>
      <c r="I190" s="7"/>
    </row>
    <row r="191" spans="1:9" ht="16.5" customHeight="1">
      <c r="A191" s="45"/>
      <c r="B191" s="45"/>
      <c r="C191" s="81"/>
      <c r="D191" s="82"/>
      <c r="E191" s="7"/>
      <c r="F191" s="7"/>
      <c r="G191" s="7"/>
      <c r="H191" s="7"/>
      <c r="I191" s="7"/>
    </row>
    <row r="192" spans="1:9" ht="16.5" customHeight="1">
      <c r="A192" s="45"/>
      <c r="B192" s="45"/>
      <c r="C192" s="81"/>
      <c r="D192" s="82"/>
      <c r="E192" s="7"/>
      <c r="F192" s="7"/>
      <c r="G192" s="7"/>
      <c r="H192" s="7"/>
      <c r="I192" s="7"/>
    </row>
    <row r="193" spans="1:9" ht="16.5" customHeight="1">
      <c r="A193" s="45"/>
      <c r="B193" s="45"/>
      <c r="C193" s="81"/>
      <c r="D193" s="82"/>
      <c r="E193" s="7"/>
      <c r="F193" s="7"/>
      <c r="G193" s="7"/>
      <c r="H193" s="7"/>
      <c r="I193" s="7"/>
    </row>
    <row r="194" spans="1:9" ht="16.5" customHeight="1">
      <c r="A194" s="45"/>
      <c r="B194" s="45"/>
      <c r="C194" s="81"/>
      <c r="D194" s="82"/>
      <c r="E194" s="7"/>
      <c r="F194" s="7"/>
      <c r="G194" s="7"/>
      <c r="H194" s="7"/>
      <c r="I194" s="7"/>
    </row>
    <row r="195" spans="1:9" ht="16.5" customHeight="1">
      <c r="A195" s="45"/>
      <c r="B195" s="45"/>
      <c r="C195" s="81"/>
      <c r="D195" s="82"/>
      <c r="E195" s="7"/>
      <c r="F195" s="7"/>
      <c r="G195" s="7"/>
      <c r="H195" s="7"/>
      <c r="I195" s="7"/>
    </row>
    <row r="196" spans="1:9" ht="16.5" customHeight="1">
      <c r="A196" s="45"/>
      <c r="B196" s="45"/>
      <c r="C196" s="81"/>
      <c r="D196" s="82"/>
      <c r="E196" s="7"/>
      <c r="F196" s="7"/>
      <c r="G196" s="7"/>
      <c r="H196" s="7"/>
      <c r="I196" s="7"/>
    </row>
    <row r="197" spans="1:9" ht="16.5" customHeight="1">
      <c r="A197" s="45"/>
      <c r="B197" s="45"/>
      <c r="C197" s="81"/>
      <c r="D197" s="82"/>
      <c r="E197" s="7"/>
      <c r="F197" s="7"/>
      <c r="G197" s="7"/>
      <c r="H197" s="7"/>
      <c r="I197" s="7"/>
    </row>
    <row r="198" spans="1:9" ht="16.5" customHeight="1">
      <c r="A198" s="45"/>
      <c r="B198" s="45"/>
      <c r="C198" s="81"/>
      <c r="D198" s="82"/>
      <c r="E198" s="7"/>
      <c r="F198" s="7"/>
      <c r="G198" s="7"/>
      <c r="H198" s="7"/>
      <c r="I198" s="7"/>
    </row>
    <row r="199" spans="1:9" ht="16.5" customHeight="1">
      <c r="A199" s="45"/>
      <c r="B199" s="45"/>
      <c r="C199" s="81"/>
      <c r="D199" s="82"/>
      <c r="E199" s="7"/>
      <c r="F199" s="7"/>
      <c r="G199" s="7"/>
      <c r="H199" s="7"/>
      <c r="I199" s="7"/>
    </row>
    <row r="200" spans="1:9" ht="16.5" customHeight="1">
      <c r="A200" s="45"/>
      <c r="B200" s="45"/>
      <c r="C200" s="81"/>
      <c r="D200" s="82"/>
      <c r="E200" s="7"/>
      <c r="F200" s="7"/>
      <c r="G200" s="7"/>
      <c r="H200" s="7"/>
      <c r="I200" s="7"/>
    </row>
    <row r="201" spans="1:9" ht="16.5" customHeight="1">
      <c r="A201" s="45"/>
      <c r="B201" s="45"/>
      <c r="C201" s="81"/>
      <c r="D201" s="82"/>
      <c r="E201" s="7"/>
      <c r="F201" s="7"/>
      <c r="G201" s="7"/>
      <c r="H201" s="7"/>
      <c r="I201" s="7"/>
    </row>
    <row r="202" spans="1:9" ht="16.5" customHeight="1">
      <c r="A202" s="45"/>
      <c r="B202" s="45"/>
      <c r="C202" s="81"/>
      <c r="D202" s="82"/>
      <c r="E202" s="7"/>
      <c r="F202" s="7"/>
      <c r="G202" s="7"/>
      <c r="H202" s="7"/>
      <c r="I202" s="7"/>
    </row>
    <row r="203" spans="1:9" ht="16.5" customHeight="1">
      <c r="A203" s="45"/>
      <c r="B203" s="45"/>
      <c r="C203" s="81"/>
      <c r="D203" s="82"/>
      <c r="E203" s="7"/>
      <c r="F203" s="7"/>
      <c r="G203" s="7"/>
      <c r="H203" s="7"/>
      <c r="I203" s="7"/>
    </row>
    <row r="204" spans="1:9" ht="16.5" customHeight="1">
      <c r="A204" s="45"/>
      <c r="B204" s="45"/>
      <c r="C204" s="81"/>
      <c r="D204" s="82"/>
      <c r="E204" s="7"/>
      <c r="F204" s="7"/>
      <c r="G204" s="7"/>
      <c r="H204" s="7"/>
      <c r="I204" s="7"/>
    </row>
    <row r="205" spans="1:9" ht="16.5" customHeight="1">
      <c r="A205" s="45"/>
      <c r="B205" s="45"/>
      <c r="C205" s="81"/>
      <c r="D205" s="82"/>
      <c r="E205" s="7"/>
      <c r="F205" s="7"/>
      <c r="G205" s="7"/>
      <c r="H205" s="7"/>
      <c r="I205" s="7"/>
    </row>
    <row r="206" spans="1:9" ht="16.5" customHeight="1">
      <c r="A206" s="45"/>
      <c r="B206" s="45"/>
      <c r="C206" s="81"/>
      <c r="D206" s="82"/>
      <c r="E206" s="7"/>
      <c r="F206" s="7"/>
      <c r="G206" s="7"/>
      <c r="H206" s="7"/>
      <c r="I206" s="7"/>
    </row>
    <row r="207" spans="1:9" ht="16.5" customHeight="1">
      <c r="A207" s="45"/>
      <c r="B207" s="45"/>
      <c r="C207" s="81"/>
      <c r="D207" s="82"/>
      <c r="E207" s="7"/>
      <c r="F207" s="7"/>
      <c r="G207" s="7"/>
      <c r="H207" s="7"/>
      <c r="I207" s="7"/>
    </row>
    <row r="208" spans="1:9" ht="16.5" customHeight="1">
      <c r="A208" s="45"/>
      <c r="B208" s="45"/>
      <c r="C208" s="81"/>
      <c r="D208" s="82"/>
      <c r="E208" s="7"/>
      <c r="F208" s="7"/>
      <c r="G208" s="7"/>
      <c r="H208" s="7"/>
      <c r="I208" s="7"/>
    </row>
    <row r="209" spans="1:9" ht="16.5" customHeight="1">
      <c r="A209" s="45"/>
      <c r="B209" s="45"/>
      <c r="C209" s="81"/>
      <c r="D209" s="82"/>
      <c r="E209" s="7"/>
      <c r="F209" s="7"/>
      <c r="G209" s="7"/>
      <c r="H209" s="7"/>
      <c r="I209" s="7"/>
    </row>
    <row r="210" spans="1:9" ht="16.5" customHeight="1">
      <c r="A210" s="45"/>
      <c r="B210" s="45"/>
      <c r="C210" s="81"/>
      <c r="D210" s="82"/>
      <c r="E210" s="7"/>
      <c r="F210" s="7"/>
      <c r="G210" s="7"/>
      <c r="H210" s="7"/>
      <c r="I210" s="7"/>
    </row>
    <row r="211" spans="1:9" ht="16.5" customHeight="1">
      <c r="A211" s="45"/>
      <c r="B211" s="45"/>
      <c r="C211" s="81"/>
      <c r="D211" s="82"/>
      <c r="E211" s="7"/>
      <c r="F211" s="7"/>
      <c r="G211" s="7"/>
      <c r="H211" s="7"/>
      <c r="I211" s="7"/>
    </row>
    <row r="212" spans="1:9" ht="16.5" customHeight="1">
      <c r="A212" s="45"/>
      <c r="B212" s="45"/>
      <c r="C212" s="81"/>
      <c r="D212" s="82"/>
      <c r="E212" s="7"/>
      <c r="F212" s="7"/>
      <c r="G212" s="7"/>
      <c r="H212" s="7"/>
      <c r="I212" s="7"/>
    </row>
    <row r="213" spans="1:9" ht="16.5" customHeight="1">
      <c r="A213" s="45"/>
      <c r="B213" s="45"/>
      <c r="C213" s="81"/>
      <c r="D213" s="82"/>
      <c r="E213" s="7"/>
      <c r="F213" s="7"/>
      <c r="G213" s="7"/>
      <c r="H213" s="7"/>
      <c r="I213" s="7"/>
    </row>
    <row r="214" spans="1:9" ht="16.5" customHeight="1">
      <c r="A214" s="45"/>
      <c r="B214" s="45"/>
      <c r="C214" s="81"/>
      <c r="D214" s="82"/>
      <c r="E214" s="7"/>
      <c r="F214" s="7"/>
      <c r="G214" s="7"/>
      <c r="H214" s="7"/>
      <c r="I214" s="7"/>
    </row>
    <row r="215" spans="1:9" ht="16.5" customHeight="1">
      <c r="A215" s="45"/>
      <c r="B215" s="45"/>
      <c r="C215" s="81"/>
      <c r="D215" s="82"/>
      <c r="E215" s="7"/>
      <c r="F215" s="7"/>
      <c r="G215" s="7"/>
      <c r="H215" s="7"/>
      <c r="I215" s="7"/>
    </row>
    <row r="216" spans="1:9" ht="16.5" customHeight="1">
      <c r="A216" s="45"/>
      <c r="B216" s="45"/>
      <c r="C216" s="81"/>
      <c r="D216" s="82"/>
      <c r="E216" s="7"/>
      <c r="F216" s="7"/>
      <c r="G216" s="7"/>
      <c r="H216" s="7"/>
      <c r="I216" s="7"/>
    </row>
    <row r="217" spans="1:9" ht="16.5" customHeight="1">
      <c r="A217" s="45"/>
      <c r="B217" s="45"/>
      <c r="C217" s="81"/>
      <c r="D217" s="82"/>
      <c r="E217" s="7"/>
      <c r="F217" s="7"/>
      <c r="G217" s="7"/>
      <c r="H217" s="7"/>
      <c r="I217" s="7"/>
    </row>
    <row r="218" spans="1:9" ht="16.5" customHeight="1">
      <c r="A218" s="45"/>
      <c r="B218" s="45"/>
      <c r="C218" s="81"/>
      <c r="D218" s="82"/>
      <c r="E218" s="7"/>
      <c r="F218" s="7"/>
      <c r="G218" s="7"/>
      <c r="H218" s="7"/>
      <c r="I218" s="7"/>
    </row>
    <row r="219" spans="1:9" ht="16.5" customHeight="1">
      <c r="A219" s="45"/>
      <c r="B219" s="45"/>
      <c r="C219" s="81"/>
      <c r="D219" s="82"/>
      <c r="E219" s="7"/>
      <c r="F219" s="7"/>
      <c r="G219" s="7"/>
      <c r="H219" s="7"/>
      <c r="I219" s="7"/>
    </row>
    <row r="220" spans="1:9" ht="16.5" customHeight="1">
      <c r="A220" s="45"/>
      <c r="B220" s="45"/>
      <c r="C220" s="81"/>
      <c r="D220" s="82"/>
      <c r="E220" s="7"/>
      <c r="F220" s="7"/>
      <c r="G220" s="7"/>
      <c r="H220" s="7"/>
      <c r="I220" s="7"/>
    </row>
    <row r="221" spans="1:9" ht="16.5" customHeight="1">
      <c r="A221" s="45"/>
      <c r="B221" s="45"/>
      <c r="C221" s="81"/>
      <c r="D221" s="82"/>
      <c r="E221" s="7"/>
      <c r="F221" s="7"/>
      <c r="G221" s="7"/>
      <c r="H221" s="7"/>
      <c r="I221" s="7"/>
    </row>
    <row r="222" spans="1:9" ht="16.5" customHeight="1">
      <c r="A222" s="45"/>
      <c r="B222" s="45"/>
      <c r="C222" s="81"/>
      <c r="D222" s="82"/>
      <c r="E222" s="7"/>
      <c r="F222" s="7"/>
      <c r="G222" s="7"/>
      <c r="H222" s="7"/>
      <c r="I222" s="7"/>
    </row>
    <row r="223" spans="1:9" ht="16.5" customHeight="1">
      <c r="A223" s="45"/>
      <c r="B223" s="45"/>
      <c r="C223" s="81"/>
      <c r="D223" s="82"/>
      <c r="E223" s="7"/>
      <c r="F223" s="7"/>
      <c r="G223" s="7"/>
      <c r="H223" s="7"/>
      <c r="I223" s="7"/>
    </row>
    <row r="224" spans="1:9" ht="16.5" customHeight="1">
      <c r="A224" s="45"/>
      <c r="B224" s="45"/>
      <c r="C224" s="81"/>
      <c r="D224" s="82"/>
      <c r="E224" s="7"/>
      <c r="F224" s="7"/>
      <c r="G224" s="7"/>
      <c r="H224" s="7"/>
      <c r="I224" s="7"/>
    </row>
    <row r="225" spans="1:9" ht="16.5" customHeight="1">
      <c r="A225" s="45"/>
      <c r="B225" s="45"/>
      <c r="C225" s="81"/>
      <c r="D225" s="82"/>
      <c r="E225" s="7"/>
      <c r="F225" s="7"/>
      <c r="G225" s="7"/>
      <c r="H225" s="7"/>
      <c r="I225" s="7"/>
    </row>
    <row r="226" spans="1:9" ht="16.5" customHeight="1">
      <c r="A226" s="45"/>
      <c r="B226" s="45"/>
      <c r="C226" s="81"/>
      <c r="D226" s="82"/>
      <c r="E226" s="7"/>
      <c r="F226" s="7"/>
      <c r="G226" s="7"/>
      <c r="H226" s="7"/>
      <c r="I226" s="7"/>
    </row>
    <row r="227" spans="1:9" ht="16.5" customHeight="1">
      <c r="A227" s="45"/>
      <c r="B227" s="45"/>
      <c r="C227" s="81"/>
      <c r="D227" s="82"/>
      <c r="E227" s="7"/>
      <c r="F227" s="7"/>
      <c r="G227" s="7"/>
      <c r="H227" s="7"/>
      <c r="I227" s="7"/>
    </row>
    <row r="228" spans="1:9" ht="16.5" customHeight="1">
      <c r="A228" s="45"/>
      <c r="B228" s="45"/>
      <c r="C228" s="81"/>
      <c r="D228" s="82"/>
      <c r="E228" s="7"/>
      <c r="F228" s="7"/>
      <c r="G228" s="7"/>
      <c r="H228" s="7"/>
      <c r="I228" s="7"/>
    </row>
    <row r="229" spans="1:9" ht="16.5" customHeight="1">
      <c r="A229" s="45"/>
      <c r="B229" s="45"/>
      <c r="C229" s="81"/>
      <c r="D229" s="82"/>
      <c r="E229" s="7"/>
      <c r="F229" s="7"/>
      <c r="G229" s="7"/>
      <c r="H229" s="7"/>
      <c r="I229" s="7"/>
    </row>
    <row r="230" spans="1:9" ht="16.5" customHeight="1">
      <c r="A230" s="45"/>
      <c r="B230" s="45"/>
      <c r="C230" s="81"/>
      <c r="D230" s="82"/>
      <c r="E230" s="7"/>
      <c r="F230" s="7"/>
      <c r="G230" s="7"/>
      <c r="H230" s="7"/>
      <c r="I230" s="7"/>
    </row>
    <row r="231" spans="1:9" ht="16.5" customHeight="1">
      <c r="A231" s="45"/>
      <c r="B231" s="45"/>
      <c r="C231" s="81"/>
      <c r="D231" s="82"/>
      <c r="E231" s="7"/>
      <c r="F231" s="7"/>
      <c r="G231" s="7"/>
      <c r="H231" s="7"/>
      <c r="I231" s="7"/>
    </row>
    <row r="232" spans="1:9" ht="16.5" customHeight="1">
      <c r="A232" s="45"/>
      <c r="B232" s="45"/>
      <c r="C232" s="81"/>
      <c r="D232" s="82"/>
      <c r="E232" s="7"/>
      <c r="F232" s="7"/>
      <c r="G232" s="7"/>
      <c r="H232" s="7"/>
      <c r="I232" s="7"/>
    </row>
    <row r="233" spans="1:9" ht="16.5" customHeight="1">
      <c r="A233" s="45"/>
      <c r="B233" s="45"/>
      <c r="C233" s="81"/>
      <c r="D233" s="82"/>
      <c r="E233" s="7"/>
      <c r="F233" s="7"/>
      <c r="G233" s="7"/>
      <c r="H233" s="7"/>
      <c r="I233" s="7"/>
    </row>
    <row r="234" spans="1:9" ht="16.5" customHeight="1">
      <c r="A234" s="45"/>
      <c r="B234" s="45"/>
      <c r="C234" s="81"/>
      <c r="D234" s="82"/>
      <c r="E234" s="7"/>
      <c r="F234" s="7"/>
      <c r="G234" s="7"/>
      <c r="H234" s="7"/>
      <c r="I234" s="7"/>
    </row>
    <row r="235" spans="1:9" ht="16.5" customHeight="1">
      <c r="A235" s="45"/>
      <c r="B235" s="45"/>
      <c r="C235" s="81"/>
      <c r="D235" s="82"/>
      <c r="E235" s="7"/>
      <c r="F235" s="7"/>
      <c r="G235" s="7"/>
      <c r="H235" s="7"/>
      <c r="I235" s="7"/>
    </row>
    <row r="236" spans="1:9" ht="16.5" customHeight="1">
      <c r="A236" s="45"/>
      <c r="B236" s="45"/>
      <c r="C236" s="81"/>
      <c r="D236" s="82"/>
      <c r="E236" s="7"/>
      <c r="F236" s="7"/>
      <c r="G236" s="7"/>
      <c r="H236" s="7"/>
      <c r="I236" s="7"/>
    </row>
    <row r="237" spans="1:9" ht="16.5" customHeight="1">
      <c r="A237" s="45"/>
      <c r="B237" s="45"/>
      <c r="C237" s="81"/>
      <c r="D237" s="82"/>
      <c r="E237" s="7"/>
      <c r="F237" s="7"/>
      <c r="G237" s="7"/>
      <c r="H237" s="7"/>
      <c r="I237" s="7"/>
    </row>
    <row r="238" spans="1:9" ht="16.5" customHeight="1">
      <c r="A238" s="45"/>
      <c r="B238" s="45"/>
      <c r="C238" s="81"/>
      <c r="D238" s="82"/>
      <c r="E238" s="7"/>
      <c r="F238" s="7"/>
      <c r="G238" s="7"/>
      <c r="H238" s="7"/>
      <c r="I238" s="7"/>
    </row>
    <row r="239" spans="1:9" ht="16.5" customHeight="1">
      <c r="A239" s="45"/>
      <c r="B239" s="45"/>
      <c r="C239" s="81"/>
      <c r="D239" s="82"/>
      <c r="E239" s="7"/>
      <c r="F239" s="7"/>
      <c r="G239" s="7"/>
      <c r="H239" s="7"/>
      <c r="I239" s="7"/>
    </row>
    <row r="240" spans="1:9" ht="16.5" customHeight="1">
      <c r="A240" s="45"/>
      <c r="B240" s="45"/>
      <c r="C240" s="81"/>
      <c r="D240" s="82"/>
      <c r="E240" s="7"/>
      <c r="F240" s="7"/>
      <c r="G240" s="7"/>
      <c r="H240" s="7"/>
      <c r="I240" s="7"/>
    </row>
    <row r="241" spans="1:9" ht="16.5" customHeight="1">
      <c r="A241" s="45"/>
      <c r="B241" s="45"/>
      <c r="C241" s="81"/>
      <c r="D241" s="82"/>
      <c r="E241" s="7"/>
      <c r="F241" s="7"/>
      <c r="G241" s="7"/>
      <c r="H241" s="7"/>
      <c r="I241" s="7"/>
    </row>
    <row r="242" spans="1:9" ht="16.5" customHeight="1">
      <c r="A242" s="45"/>
      <c r="B242" s="45"/>
      <c r="C242" s="81"/>
      <c r="D242" s="82"/>
      <c r="E242" s="7"/>
      <c r="F242" s="7"/>
      <c r="G242" s="7"/>
      <c r="H242" s="7"/>
      <c r="I242" s="7"/>
    </row>
    <row r="243" spans="1:9" ht="16.5" customHeight="1">
      <c r="A243" s="45"/>
      <c r="B243" s="45"/>
      <c r="C243" s="81"/>
      <c r="D243" s="82"/>
      <c r="E243" s="7"/>
      <c r="F243" s="7"/>
      <c r="G243" s="7"/>
      <c r="H243" s="7"/>
      <c r="I243" s="7"/>
    </row>
    <row r="244" spans="1:9" ht="16.5" customHeight="1">
      <c r="A244" s="45"/>
      <c r="B244" s="45"/>
      <c r="C244" s="81"/>
      <c r="D244" s="82"/>
      <c r="E244" s="7"/>
      <c r="F244" s="7"/>
      <c r="G244" s="7"/>
      <c r="H244" s="7"/>
      <c r="I244" s="7"/>
    </row>
    <row r="245" spans="1:9" ht="16.5" customHeight="1">
      <c r="A245" s="45"/>
      <c r="B245" s="45"/>
      <c r="C245" s="81"/>
      <c r="D245" s="82"/>
      <c r="E245" s="7"/>
      <c r="F245" s="7"/>
      <c r="G245" s="7"/>
      <c r="H245" s="7"/>
      <c r="I245" s="7"/>
    </row>
    <row r="246" spans="1:9" ht="16.5" customHeight="1">
      <c r="A246" s="45"/>
      <c r="B246" s="45"/>
      <c r="C246" s="81"/>
      <c r="D246" s="82"/>
      <c r="E246" s="7"/>
      <c r="F246" s="7"/>
      <c r="G246" s="7"/>
      <c r="H246" s="7"/>
      <c r="I246" s="7"/>
    </row>
    <row r="247" spans="1:9" ht="16.5" customHeight="1">
      <c r="A247" s="45"/>
      <c r="B247" s="45"/>
      <c r="C247" s="81"/>
      <c r="D247" s="82"/>
      <c r="E247" s="7"/>
      <c r="F247" s="7"/>
      <c r="G247" s="7"/>
      <c r="H247" s="7"/>
      <c r="I247" s="7"/>
    </row>
    <row r="248" spans="1:9" ht="16.5" customHeight="1">
      <c r="A248" s="45"/>
      <c r="B248" s="45"/>
      <c r="C248" s="81"/>
      <c r="D248" s="82"/>
      <c r="E248" s="7"/>
      <c r="F248" s="7"/>
      <c r="G248" s="7"/>
      <c r="H248" s="7"/>
      <c r="I248" s="7"/>
    </row>
    <row r="249" spans="1:9" ht="16.5" customHeight="1">
      <c r="A249" s="45"/>
      <c r="B249" s="45"/>
      <c r="C249" s="81"/>
      <c r="D249" s="82"/>
      <c r="E249" s="7"/>
      <c r="F249" s="7"/>
      <c r="G249" s="7"/>
      <c r="H249" s="7"/>
      <c r="I249" s="7"/>
    </row>
    <row r="250" spans="1:9" ht="16.5" customHeight="1">
      <c r="A250" s="45"/>
      <c r="B250" s="45"/>
      <c r="C250" s="81"/>
      <c r="D250" s="82"/>
      <c r="E250" s="7"/>
      <c r="F250" s="7"/>
      <c r="G250" s="7"/>
      <c r="H250" s="7"/>
      <c r="I250" s="7"/>
    </row>
    <row r="251" spans="1:9" ht="16.5" customHeight="1">
      <c r="A251" s="45"/>
      <c r="B251" s="45"/>
      <c r="C251" s="81"/>
      <c r="D251" s="82"/>
      <c r="E251" s="7"/>
      <c r="F251" s="7"/>
      <c r="G251" s="7"/>
      <c r="H251" s="7"/>
      <c r="I251" s="7"/>
    </row>
    <row r="252" spans="1:9" ht="16.5" customHeight="1">
      <c r="A252" s="45"/>
      <c r="B252" s="45"/>
      <c r="C252" s="81"/>
      <c r="D252" s="82"/>
      <c r="E252" s="7"/>
      <c r="F252" s="7"/>
      <c r="G252" s="7"/>
      <c r="H252" s="7"/>
      <c r="I252" s="7"/>
    </row>
    <row r="253" spans="1:9" ht="16.5" customHeight="1">
      <c r="A253" s="45"/>
      <c r="B253" s="45"/>
      <c r="C253" s="81"/>
      <c r="D253" s="82"/>
      <c r="E253" s="7"/>
      <c r="F253" s="7"/>
      <c r="G253" s="7"/>
      <c r="H253" s="7"/>
      <c r="I253" s="7"/>
    </row>
    <row r="254" spans="1:9" ht="16.5" customHeight="1">
      <c r="A254" s="45"/>
      <c r="B254" s="45"/>
      <c r="C254" s="81"/>
      <c r="D254" s="82"/>
      <c r="E254" s="7"/>
      <c r="F254" s="7"/>
      <c r="G254" s="7"/>
      <c r="H254" s="7"/>
      <c r="I254" s="7"/>
    </row>
    <row r="255" spans="1:9" ht="16.5" customHeight="1">
      <c r="A255" s="45"/>
      <c r="B255" s="45"/>
      <c r="C255" s="81"/>
      <c r="D255" s="82"/>
      <c r="E255" s="7"/>
      <c r="F255" s="7"/>
      <c r="G255" s="7"/>
      <c r="H255" s="7"/>
      <c r="I255" s="7"/>
    </row>
    <row r="256" spans="1:9" ht="16.5" customHeight="1">
      <c r="A256" s="45"/>
      <c r="B256" s="45"/>
      <c r="C256" s="81"/>
      <c r="D256" s="82"/>
      <c r="E256" s="7"/>
      <c r="F256" s="7"/>
      <c r="G256" s="7"/>
      <c r="H256" s="7"/>
      <c r="I256" s="7"/>
    </row>
    <row r="257" spans="1:9" ht="16.5" customHeight="1">
      <c r="A257" s="45"/>
      <c r="B257" s="45"/>
      <c r="C257" s="81"/>
      <c r="D257" s="82"/>
      <c r="E257" s="7"/>
      <c r="F257" s="7"/>
      <c r="G257" s="7"/>
      <c r="H257" s="7"/>
      <c r="I257" s="7"/>
    </row>
    <row r="258" spans="1:9" ht="16.5" customHeight="1">
      <c r="A258" s="45"/>
      <c r="B258" s="45"/>
      <c r="C258" s="81"/>
      <c r="D258" s="82"/>
      <c r="E258" s="7"/>
      <c r="F258" s="7"/>
      <c r="G258" s="7"/>
      <c r="H258" s="7"/>
      <c r="I258" s="7"/>
    </row>
    <row r="259" spans="1:9" ht="16.5" customHeight="1">
      <c r="A259" s="45"/>
      <c r="B259" s="45"/>
      <c r="C259" s="81"/>
      <c r="D259" s="82"/>
      <c r="E259" s="7"/>
      <c r="F259" s="7"/>
      <c r="G259" s="7"/>
      <c r="H259" s="7"/>
      <c r="I259" s="7"/>
    </row>
    <row r="260" spans="1:9" ht="16.5" customHeight="1">
      <c r="A260" s="45"/>
      <c r="B260" s="45"/>
      <c r="C260" s="81"/>
      <c r="D260" s="82"/>
      <c r="E260" s="7"/>
      <c r="F260" s="7"/>
      <c r="G260" s="7"/>
      <c r="H260" s="7"/>
      <c r="I260" s="7"/>
    </row>
    <row r="261" spans="1:9" ht="16.5" customHeight="1">
      <c r="A261" s="45"/>
      <c r="B261" s="45"/>
      <c r="C261" s="81"/>
      <c r="D261" s="82"/>
      <c r="E261" s="7"/>
      <c r="F261" s="7"/>
      <c r="G261" s="7"/>
      <c r="H261" s="7"/>
      <c r="I261" s="7"/>
    </row>
    <row r="262" spans="1:9" ht="16.5" customHeight="1">
      <c r="A262" s="45"/>
      <c r="B262" s="45"/>
      <c r="C262" s="81"/>
      <c r="D262" s="82"/>
      <c r="E262" s="7"/>
      <c r="F262" s="7"/>
      <c r="G262" s="7"/>
      <c r="H262" s="7"/>
      <c r="I262" s="7"/>
    </row>
    <row r="263" spans="1:9" ht="16.5" customHeight="1">
      <c r="A263" s="45"/>
      <c r="B263" s="45"/>
      <c r="C263" s="81"/>
      <c r="D263" s="82"/>
      <c r="E263" s="7"/>
      <c r="F263" s="7"/>
      <c r="G263" s="7"/>
      <c r="H263" s="7"/>
      <c r="I263" s="7"/>
    </row>
    <row r="264" spans="1:9" ht="16.5" customHeight="1">
      <c r="A264" s="45"/>
      <c r="B264" s="45"/>
      <c r="C264" s="81"/>
      <c r="D264" s="82"/>
      <c r="E264" s="7"/>
      <c r="F264" s="7"/>
      <c r="G264" s="7"/>
      <c r="H264" s="7"/>
      <c r="I264" s="7"/>
    </row>
    <row r="265" spans="1:9" ht="16.5" customHeight="1">
      <c r="A265" s="45"/>
      <c r="B265" s="45"/>
      <c r="C265" s="81"/>
      <c r="D265" s="82"/>
      <c r="E265" s="7"/>
      <c r="F265" s="7"/>
      <c r="G265" s="7"/>
      <c r="H265" s="7"/>
      <c r="I265" s="7"/>
    </row>
    <row r="266" spans="1:9" ht="16.5" customHeight="1">
      <c r="A266" s="45"/>
      <c r="B266" s="45"/>
      <c r="C266" s="81"/>
      <c r="D266" s="82"/>
      <c r="E266" s="7"/>
      <c r="F266" s="7"/>
      <c r="G266" s="7"/>
      <c r="H266" s="7"/>
      <c r="I266" s="7"/>
    </row>
    <row r="267" spans="1:9" ht="16.5" customHeight="1">
      <c r="A267" s="45"/>
      <c r="B267" s="45"/>
      <c r="C267" s="81"/>
      <c r="D267" s="82"/>
      <c r="E267" s="7"/>
      <c r="F267" s="7"/>
      <c r="G267" s="7"/>
      <c r="H267" s="7"/>
      <c r="I267" s="7"/>
    </row>
    <row r="268" spans="1:9" ht="16.5" customHeight="1">
      <c r="A268" s="45"/>
      <c r="B268" s="45"/>
      <c r="C268" s="81"/>
      <c r="D268" s="82"/>
      <c r="E268" s="7"/>
      <c r="F268" s="7"/>
      <c r="G268" s="7"/>
      <c r="H268" s="7"/>
      <c r="I268" s="7"/>
    </row>
    <row r="269" spans="1:9" ht="16.5" customHeight="1">
      <c r="A269" s="45"/>
      <c r="B269" s="45"/>
      <c r="C269" s="81"/>
      <c r="D269" s="82"/>
      <c r="E269" s="7"/>
      <c r="F269" s="7"/>
      <c r="G269" s="7"/>
      <c r="H269" s="7"/>
      <c r="I269" s="7"/>
    </row>
    <row r="270" spans="1:9" ht="16.5" customHeight="1">
      <c r="A270" s="45"/>
      <c r="B270" s="45"/>
      <c r="C270" s="81"/>
      <c r="D270" s="82"/>
      <c r="E270" s="7"/>
      <c r="F270" s="7"/>
      <c r="G270" s="7"/>
      <c r="H270" s="7"/>
      <c r="I270" s="7"/>
    </row>
    <row r="271" spans="1:9" ht="16.5" customHeight="1">
      <c r="A271" s="45"/>
      <c r="B271" s="45"/>
      <c r="C271" s="81"/>
      <c r="D271" s="82"/>
      <c r="E271" s="7"/>
      <c r="F271" s="7"/>
      <c r="G271" s="7"/>
      <c r="H271" s="7"/>
      <c r="I271" s="7"/>
    </row>
    <row r="272" spans="1:9" ht="16.5" customHeight="1">
      <c r="A272" s="45"/>
      <c r="B272" s="45"/>
      <c r="C272" s="81"/>
      <c r="D272" s="82"/>
      <c r="E272" s="7"/>
      <c r="F272" s="7"/>
      <c r="G272" s="7"/>
      <c r="H272" s="7"/>
      <c r="I272" s="7"/>
    </row>
    <row r="273" spans="1:9" ht="16.5" customHeight="1">
      <c r="A273" s="45"/>
      <c r="B273" s="45"/>
      <c r="C273" s="81"/>
      <c r="D273" s="82"/>
      <c r="E273" s="7"/>
      <c r="F273" s="7"/>
      <c r="G273" s="7"/>
      <c r="H273" s="7"/>
      <c r="I273" s="7"/>
    </row>
    <row r="274" spans="1:9" ht="16.5" customHeight="1">
      <c r="A274" s="45"/>
      <c r="B274" s="45"/>
      <c r="C274" s="81"/>
      <c r="D274" s="82"/>
      <c r="E274" s="7"/>
      <c r="F274" s="7"/>
      <c r="G274" s="7"/>
      <c r="H274" s="7"/>
      <c r="I274" s="7"/>
    </row>
    <row r="275" spans="1:9" ht="16.5" customHeight="1">
      <c r="A275" s="45"/>
      <c r="B275" s="45"/>
      <c r="C275" s="81"/>
      <c r="D275" s="82"/>
      <c r="E275" s="7"/>
      <c r="F275" s="7"/>
      <c r="G275" s="7"/>
      <c r="H275" s="7"/>
      <c r="I275" s="7"/>
    </row>
    <row r="276" spans="1:9" ht="16.5" customHeight="1">
      <c r="A276" s="45"/>
      <c r="B276" s="45"/>
      <c r="C276" s="81"/>
      <c r="D276" s="82"/>
      <c r="E276" s="7"/>
      <c r="F276" s="7"/>
      <c r="G276" s="7"/>
      <c r="H276" s="7"/>
      <c r="I276" s="7"/>
    </row>
    <row r="277" spans="1:9" ht="16.5" customHeight="1">
      <c r="A277" s="45"/>
      <c r="B277" s="45"/>
      <c r="C277" s="81"/>
      <c r="D277" s="82"/>
      <c r="E277" s="7"/>
      <c r="F277" s="7"/>
      <c r="G277" s="7"/>
      <c r="H277" s="7"/>
      <c r="I277" s="7"/>
    </row>
    <row r="278" spans="1:9" ht="16.5" customHeight="1">
      <c r="A278" s="45"/>
      <c r="B278" s="45"/>
      <c r="C278" s="81"/>
      <c r="D278" s="82"/>
      <c r="E278" s="7"/>
      <c r="F278" s="7"/>
      <c r="G278" s="7"/>
      <c r="H278" s="7"/>
      <c r="I278" s="7"/>
    </row>
    <row r="279" spans="1:9" ht="16.5" customHeight="1">
      <c r="A279" s="45"/>
      <c r="B279" s="45"/>
      <c r="C279" s="81"/>
      <c r="D279" s="82"/>
      <c r="E279" s="7"/>
      <c r="F279" s="7"/>
      <c r="G279" s="7"/>
      <c r="H279" s="7"/>
      <c r="I279" s="7"/>
    </row>
    <row r="280" spans="1:9" ht="16.5" customHeight="1">
      <c r="A280" s="45"/>
      <c r="B280" s="45"/>
      <c r="C280" s="81"/>
      <c r="D280" s="82"/>
      <c r="E280" s="7"/>
      <c r="F280" s="7"/>
      <c r="G280" s="7"/>
      <c r="H280" s="7"/>
      <c r="I280" s="7"/>
    </row>
    <row r="281" spans="1:9" ht="16.5" customHeight="1">
      <c r="A281" s="45"/>
      <c r="B281" s="45"/>
      <c r="C281" s="81"/>
      <c r="D281" s="82"/>
      <c r="E281" s="7"/>
      <c r="F281" s="7"/>
      <c r="G281" s="7"/>
      <c r="H281" s="7"/>
      <c r="I281" s="7"/>
    </row>
    <row r="282" spans="1:9" ht="16.5" customHeight="1">
      <c r="A282" s="45"/>
      <c r="B282" s="45"/>
      <c r="C282" s="81"/>
      <c r="D282" s="82"/>
      <c r="E282" s="7"/>
      <c r="F282" s="7"/>
      <c r="G282" s="7"/>
      <c r="H282" s="7"/>
      <c r="I282" s="7"/>
    </row>
    <row r="283" spans="1:9" ht="16.5" customHeight="1">
      <c r="A283" s="45"/>
      <c r="B283" s="45"/>
      <c r="C283" s="81"/>
      <c r="D283" s="82"/>
      <c r="E283" s="7"/>
      <c r="F283" s="7"/>
      <c r="G283" s="7"/>
      <c r="H283" s="7"/>
      <c r="I283" s="7"/>
    </row>
    <row r="284" spans="1:9" ht="16.5" customHeight="1">
      <c r="A284" s="45"/>
      <c r="B284" s="45"/>
      <c r="C284" s="81"/>
      <c r="D284" s="82"/>
      <c r="E284" s="7"/>
      <c r="F284" s="7"/>
      <c r="G284" s="7"/>
      <c r="H284" s="7"/>
      <c r="I284" s="7"/>
    </row>
    <row r="285" spans="1:9" ht="16.5" customHeight="1">
      <c r="A285" s="45"/>
      <c r="B285" s="45"/>
      <c r="C285" s="81"/>
      <c r="D285" s="82"/>
      <c r="E285" s="7"/>
      <c r="F285" s="7"/>
      <c r="G285" s="7"/>
      <c r="H285" s="7"/>
      <c r="I285" s="7"/>
    </row>
    <row r="286" spans="1:9" ht="16.5" customHeight="1">
      <c r="A286" s="45"/>
      <c r="B286" s="45"/>
      <c r="C286" s="81"/>
      <c r="D286" s="82"/>
      <c r="E286" s="7"/>
      <c r="F286" s="7"/>
      <c r="G286" s="7"/>
      <c r="H286" s="7"/>
      <c r="I286" s="7"/>
    </row>
    <row r="287" spans="1:9" ht="16.5" customHeight="1">
      <c r="A287" s="45"/>
      <c r="B287" s="45"/>
      <c r="C287" s="81"/>
      <c r="D287" s="82"/>
      <c r="E287" s="7"/>
      <c r="F287" s="7"/>
      <c r="G287" s="7"/>
      <c r="H287" s="7"/>
      <c r="I287" s="7"/>
    </row>
    <row r="288" spans="1:9" ht="16.5" customHeight="1">
      <c r="A288" s="45"/>
      <c r="B288" s="45"/>
      <c r="C288" s="81"/>
      <c r="D288" s="82"/>
      <c r="E288" s="7"/>
      <c r="F288" s="7"/>
      <c r="G288" s="7"/>
      <c r="H288" s="7"/>
      <c r="I288" s="7"/>
    </row>
    <row r="289" spans="1:9" ht="16.5" customHeight="1">
      <c r="A289" s="45"/>
      <c r="B289" s="45"/>
      <c r="C289" s="81"/>
      <c r="D289" s="82"/>
      <c r="E289" s="7"/>
      <c r="F289" s="7"/>
      <c r="G289" s="7"/>
      <c r="H289" s="7"/>
      <c r="I289" s="7"/>
    </row>
    <row r="290" spans="1:9" ht="16.5" customHeight="1">
      <c r="A290" s="45"/>
      <c r="B290" s="45"/>
      <c r="C290" s="81"/>
      <c r="D290" s="82"/>
      <c r="E290" s="7"/>
      <c r="F290" s="7"/>
      <c r="G290" s="7"/>
      <c r="H290" s="7"/>
      <c r="I290" s="7"/>
    </row>
    <row r="291" spans="1:9" ht="16.5" customHeight="1">
      <c r="A291" s="45"/>
      <c r="B291" s="45"/>
      <c r="C291" s="81"/>
      <c r="D291" s="82"/>
      <c r="E291" s="7"/>
      <c r="F291" s="7"/>
      <c r="G291" s="7"/>
      <c r="H291" s="7"/>
      <c r="I291" s="7"/>
    </row>
    <row r="292" spans="1:9" ht="16.5" customHeight="1">
      <c r="A292" s="45"/>
      <c r="B292" s="45"/>
      <c r="C292" s="81"/>
      <c r="D292" s="82"/>
      <c r="E292" s="7"/>
      <c r="F292" s="7"/>
      <c r="G292" s="7"/>
      <c r="H292" s="7"/>
      <c r="I292" s="7"/>
    </row>
    <row r="293" spans="1:9" ht="16.5" customHeight="1">
      <c r="A293" s="45"/>
      <c r="B293" s="45"/>
      <c r="C293" s="81"/>
      <c r="D293" s="82"/>
      <c r="E293" s="7"/>
      <c r="F293" s="7"/>
      <c r="G293" s="7"/>
      <c r="H293" s="7"/>
      <c r="I293" s="7"/>
    </row>
    <row r="294" spans="1:9" ht="16.5" customHeight="1">
      <c r="A294" s="45"/>
      <c r="B294" s="45"/>
      <c r="C294" s="81"/>
      <c r="D294" s="82"/>
      <c r="E294" s="7"/>
      <c r="F294" s="7"/>
      <c r="G294" s="7"/>
      <c r="H294" s="7"/>
      <c r="I294" s="7"/>
    </row>
    <row r="295" spans="1:9" ht="16.5" customHeight="1">
      <c r="A295" s="45"/>
      <c r="B295" s="45"/>
      <c r="C295" s="81"/>
      <c r="D295" s="82"/>
      <c r="E295" s="7"/>
      <c r="F295" s="7"/>
      <c r="G295" s="7"/>
      <c r="H295" s="7"/>
      <c r="I295" s="7"/>
    </row>
    <row r="296" spans="1:9" ht="16.5" customHeight="1">
      <c r="A296" s="45"/>
      <c r="B296" s="45"/>
      <c r="C296" s="81"/>
      <c r="D296" s="82"/>
      <c r="E296" s="7"/>
      <c r="F296" s="7"/>
      <c r="G296" s="7"/>
      <c r="H296" s="7"/>
      <c r="I296" s="7"/>
    </row>
    <row r="297" spans="1:9" ht="16.5" customHeight="1">
      <c r="A297" s="45"/>
      <c r="B297" s="45"/>
      <c r="C297" s="81"/>
      <c r="D297" s="82"/>
      <c r="E297" s="7"/>
      <c r="F297" s="7"/>
      <c r="G297" s="7"/>
      <c r="H297" s="7"/>
      <c r="I297" s="7"/>
    </row>
    <row r="298" spans="1:9" ht="16.5" customHeight="1">
      <c r="A298" s="45"/>
      <c r="B298" s="45"/>
      <c r="C298" s="81"/>
      <c r="D298" s="82"/>
      <c r="E298" s="7"/>
      <c r="F298" s="7"/>
      <c r="G298" s="7"/>
      <c r="H298" s="7"/>
      <c r="I298" s="7"/>
    </row>
    <row r="299" spans="1:9" ht="16.5" customHeight="1">
      <c r="A299" s="45"/>
      <c r="B299" s="45"/>
      <c r="C299" s="81"/>
      <c r="D299" s="82"/>
      <c r="E299" s="7"/>
      <c r="F299" s="7"/>
      <c r="G299" s="7"/>
      <c r="H299" s="7"/>
      <c r="I299" s="7"/>
    </row>
    <row r="300" spans="1:9" ht="16.5" customHeight="1">
      <c r="A300" s="45"/>
      <c r="B300" s="45"/>
      <c r="C300" s="81"/>
      <c r="D300" s="82"/>
      <c r="E300" s="7"/>
      <c r="F300" s="7"/>
      <c r="G300" s="7"/>
      <c r="H300" s="7"/>
      <c r="I300" s="7"/>
    </row>
    <row r="301" spans="1:9" ht="16.5" customHeight="1">
      <c r="A301" s="45"/>
      <c r="B301" s="45"/>
      <c r="C301" s="81"/>
      <c r="D301" s="82"/>
      <c r="E301" s="7"/>
      <c r="F301" s="7"/>
      <c r="G301" s="7"/>
      <c r="H301" s="7"/>
      <c r="I301" s="7"/>
    </row>
    <row r="302" spans="1:9" ht="16.5" customHeight="1">
      <c r="A302" s="45"/>
      <c r="B302" s="45"/>
      <c r="C302" s="81"/>
      <c r="D302" s="82"/>
      <c r="E302" s="7"/>
      <c r="F302" s="7"/>
      <c r="G302" s="7"/>
      <c r="H302" s="7"/>
      <c r="I302" s="7"/>
    </row>
    <row r="303" spans="1:9" ht="16.5" customHeight="1">
      <c r="A303" s="45"/>
      <c r="B303" s="45"/>
      <c r="C303" s="81"/>
      <c r="D303" s="82"/>
      <c r="E303" s="7"/>
      <c r="F303" s="7"/>
      <c r="G303" s="7"/>
      <c r="H303" s="7"/>
      <c r="I303" s="7"/>
    </row>
    <row r="304" spans="1:9" ht="16.5" customHeight="1">
      <c r="A304" s="45"/>
      <c r="B304" s="45"/>
      <c r="C304" s="81"/>
      <c r="D304" s="82"/>
      <c r="E304" s="7"/>
      <c r="F304" s="7"/>
      <c r="G304" s="7"/>
      <c r="H304" s="7"/>
      <c r="I304" s="7"/>
    </row>
    <row r="305" spans="1:9" ht="16.5" customHeight="1">
      <c r="A305" s="45"/>
      <c r="B305" s="45"/>
      <c r="C305" s="81"/>
      <c r="D305" s="82"/>
      <c r="E305" s="7"/>
      <c r="F305" s="7"/>
      <c r="G305" s="7"/>
      <c r="H305" s="7"/>
      <c r="I305" s="7"/>
    </row>
    <row r="306" spans="1:9" ht="16.5" customHeight="1">
      <c r="A306" s="45"/>
      <c r="B306" s="45"/>
      <c r="C306" s="81"/>
      <c r="D306" s="82"/>
      <c r="E306" s="7"/>
      <c r="F306" s="7"/>
      <c r="G306" s="7"/>
      <c r="H306" s="7"/>
      <c r="I306" s="7"/>
    </row>
    <row r="307" spans="1:9" ht="16.5" customHeight="1">
      <c r="A307" s="45"/>
      <c r="B307" s="45"/>
      <c r="C307" s="81"/>
      <c r="D307" s="82"/>
      <c r="E307" s="7"/>
      <c r="F307" s="7"/>
      <c r="G307" s="7"/>
      <c r="H307" s="7"/>
      <c r="I307" s="7"/>
    </row>
    <row r="308" spans="1:9" ht="16.5" customHeight="1">
      <c r="A308" s="45"/>
      <c r="B308" s="45"/>
      <c r="C308" s="81"/>
      <c r="D308" s="82"/>
      <c r="E308" s="7"/>
      <c r="F308" s="7"/>
      <c r="G308" s="7"/>
      <c r="H308" s="7"/>
      <c r="I308" s="7"/>
    </row>
    <row r="309" spans="1:9" ht="16.5" customHeight="1">
      <c r="A309" s="45"/>
      <c r="B309" s="45"/>
      <c r="C309" s="81"/>
      <c r="D309" s="82"/>
      <c r="E309" s="7"/>
      <c r="F309" s="7"/>
      <c r="G309" s="7"/>
      <c r="H309" s="7"/>
      <c r="I309" s="7"/>
    </row>
    <row r="310" spans="1:9" ht="16.5" customHeight="1">
      <c r="A310" s="45"/>
      <c r="B310" s="45"/>
      <c r="C310" s="81"/>
      <c r="D310" s="82"/>
      <c r="E310" s="7"/>
      <c r="F310" s="7"/>
      <c r="G310" s="7"/>
      <c r="H310" s="7"/>
      <c r="I310" s="7"/>
    </row>
    <row r="311" spans="1:9" ht="16.5" customHeight="1">
      <c r="A311" s="45"/>
      <c r="B311" s="45"/>
      <c r="C311" s="81"/>
      <c r="D311" s="82"/>
      <c r="E311" s="7"/>
      <c r="F311" s="7"/>
      <c r="G311" s="7"/>
      <c r="H311" s="7"/>
      <c r="I311" s="7"/>
    </row>
    <row r="312" spans="1:9" ht="16.5" customHeight="1">
      <c r="A312" s="45"/>
      <c r="B312" s="45"/>
      <c r="C312" s="81"/>
      <c r="D312" s="82"/>
      <c r="E312" s="7"/>
      <c r="F312" s="7"/>
      <c r="G312" s="7"/>
      <c r="H312" s="7"/>
      <c r="I312" s="7"/>
    </row>
    <row r="313" spans="1:9" ht="16.5" customHeight="1">
      <c r="A313" s="45"/>
      <c r="B313" s="45"/>
      <c r="C313" s="81"/>
      <c r="D313" s="82"/>
      <c r="E313" s="7"/>
      <c r="F313" s="7"/>
      <c r="G313" s="7"/>
      <c r="H313" s="7"/>
      <c r="I313" s="7"/>
    </row>
    <row r="314" spans="1:9" ht="16.5" customHeight="1">
      <c r="A314" s="45"/>
      <c r="B314" s="45"/>
      <c r="C314" s="81"/>
      <c r="D314" s="82"/>
      <c r="E314" s="7"/>
      <c r="F314" s="7"/>
      <c r="G314" s="7"/>
      <c r="H314" s="7"/>
      <c r="I314" s="7"/>
    </row>
    <row r="315" spans="1:9" ht="16.5" customHeight="1">
      <c r="A315" s="45"/>
      <c r="B315" s="45"/>
      <c r="C315" s="81"/>
      <c r="D315" s="82"/>
      <c r="E315" s="7"/>
      <c r="F315" s="7"/>
      <c r="G315" s="7"/>
      <c r="H315" s="7"/>
      <c r="I315" s="7"/>
    </row>
    <row r="316" spans="1:9" ht="16.5" customHeight="1">
      <c r="A316" s="45"/>
      <c r="B316" s="45"/>
      <c r="C316" s="81"/>
      <c r="D316" s="82"/>
      <c r="E316" s="7"/>
      <c r="F316" s="7"/>
      <c r="G316" s="7"/>
      <c r="H316" s="7"/>
      <c r="I316" s="7"/>
    </row>
    <row r="317" spans="1:9" ht="16.5" customHeight="1">
      <c r="A317" s="45"/>
      <c r="B317" s="45"/>
      <c r="C317" s="81"/>
      <c r="D317" s="82"/>
      <c r="E317" s="7"/>
      <c r="F317" s="7"/>
      <c r="G317" s="7"/>
      <c r="H317" s="7"/>
      <c r="I317" s="7"/>
    </row>
    <row r="318" spans="1:9" ht="16.5" customHeight="1">
      <c r="A318" s="45"/>
      <c r="B318" s="45"/>
      <c r="C318" s="81"/>
      <c r="D318" s="82"/>
      <c r="E318" s="7"/>
      <c r="F318" s="7"/>
      <c r="G318" s="7"/>
      <c r="H318" s="7"/>
      <c r="I318" s="7"/>
    </row>
    <row r="319" spans="1:9" ht="16.5" customHeight="1">
      <c r="A319" s="45"/>
      <c r="B319" s="45"/>
      <c r="C319" s="81"/>
      <c r="D319" s="82"/>
      <c r="E319" s="7"/>
      <c r="F319" s="7"/>
      <c r="G319" s="7"/>
      <c r="H319" s="7"/>
      <c r="I319" s="7"/>
    </row>
    <row r="320" spans="1:9" ht="16.5" customHeight="1">
      <c r="A320" s="45"/>
      <c r="B320" s="45"/>
      <c r="C320" s="81"/>
      <c r="D320" s="82"/>
      <c r="E320" s="7"/>
      <c r="F320" s="7"/>
      <c r="G320" s="7"/>
      <c r="H320" s="7"/>
      <c r="I320" s="7"/>
    </row>
    <row r="321" spans="1:9" ht="16.5" customHeight="1">
      <c r="A321" s="45"/>
      <c r="B321" s="45"/>
      <c r="C321" s="81"/>
      <c r="D321" s="82"/>
      <c r="E321" s="7"/>
      <c r="F321" s="7"/>
      <c r="G321" s="7"/>
      <c r="H321" s="7"/>
      <c r="I321" s="7"/>
    </row>
    <row r="322" spans="1:9" ht="16.5" customHeight="1">
      <c r="A322" s="45"/>
      <c r="B322" s="45"/>
      <c r="C322" s="81"/>
      <c r="D322" s="82"/>
      <c r="E322" s="7"/>
      <c r="F322" s="7"/>
      <c r="G322" s="7"/>
      <c r="H322" s="7"/>
      <c r="I322" s="7"/>
    </row>
    <row r="323" spans="1:9" ht="16.5" customHeight="1">
      <c r="A323" s="45"/>
      <c r="B323" s="45"/>
      <c r="C323" s="81"/>
      <c r="D323" s="82"/>
      <c r="E323" s="7"/>
      <c r="F323" s="7"/>
      <c r="G323" s="7"/>
      <c r="H323" s="7"/>
      <c r="I323" s="7"/>
    </row>
    <row r="324" spans="1:9" ht="16.5" customHeight="1">
      <c r="A324" s="45"/>
      <c r="B324" s="45"/>
      <c r="C324" s="81"/>
      <c r="D324" s="82"/>
      <c r="E324" s="7"/>
      <c r="F324" s="7"/>
      <c r="G324" s="7"/>
      <c r="H324" s="7"/>
      <c r="I324" s="7"/>
    </row>
    <row r="325" spans="1:9" ht="16.5" customHeight="1">
      <c r="A325" s="45"/>
      <c r="B325" s="45"/>
      <c r="C325" s="81"/>
      <c r="D325" s="82"/>
      <c r="E325" s="7"/>
      <c r="F325" s="7"/>
      <c r="G325" s="7"/>
      <c r="H325" s="7"/>
      <c r="I325" s="7"/>
    </row>
    <row r="326" spans="1:9" ht="16.5" customHeight="1">
      <c r="A326" s="45"/>
      <c r="B326" s="45"/>
      <c r="C326" s="81"/>
      <c r="D326" s="82"/>
      <c r="E326" s="7"/>
      <c r="F326" s="7"/>
      <c r="G326" s="7"/>
      <c r="H326" s="7"/>
      <c r="I326" s="7"/>
    </row>
    <row r="327" spans="1:9" ht="16.5" customHeight="1">
      <c r="A327" s="45"/>
      <c r="B327" s="45"/>
      <c r="C327" s="81"/>
      <c r="D327" s="82"/>
      <c r="E327" s="7"/>
      <c r="F327" s="7"/>
      <c r="G327" s="7"/>
      <c r="H327" s="7"/>
      <c r="I327" s="7"/>
    </row>
    <row r="328" spans="1:9" ht="16.5" customHeight="1">
      <c r="A328" s="45"/>
      <c r="B328" s="45"/>
      <c r="C328" s="81"/>
      <c r="D328" s="82"/>
      <c r="E328" s="7"/>
      <c r="F328" s="7"/>
      <c r="G328" s="7"/>
      <c r="H328" s="7"/>
      <c r="I328" s="7"/>
    </row>
    <row r="329" spans="1:9" ht="16.5" customHeight="1">
      <c r="A329" s="45"/>
      <c r="B329" s="45"/>
      <c r="C329" s="81"/>
      <c r="D329" s="82"/>
      <c r="E329" s="7"/>
      <c r="F329" s="7"/>
      <c r="G329" s="7"/>
      <c r="H329" s="7"/>
      <c r="I329" s="7"/>
    </row>
    <row r="330" spans="1:9" ht="16.5" customHeight="1">
      <c r="A330" s="45"/>
      <c r="B330" s="45"/>
      <c r="C330" s="81"/>
      <c r="D330" s="82"/>
      <c r="E330" s="7"/>
      <c r="F330" s="7"/>
      <c r="G330" s="7"/>
      <c r="H330" s="7"/>
      <c r="I330" s="7"/>
    </row>
    <row r="331" spans="1:9" ht="16.5" customHeight="1">
      <c r="A331" s="45"/>
      <c r="B331" s="45"/>
      <c r="C331" s="81"/>
      <c r="D331" s="82"/>
      <c r="E331" s="7"/>
      <c r="F331" s="7"/>
      <c r="G331" s="7"/>
      <c r="H331" s="7"/>
      <c r="I331" s="7"/>
    </row>
    <row r="332" spans="1:9" ht="16.5" customHeight="1">
      <c r="A332" s="45"/>
      <c r="B332" s="45"/>
      <c r="C332" s="81"/>
      <c r="D332" s="82"/>
      <c r="E332" s="7"/>
      <c r="F332" s="7"/>
      <c r="G332" s="7"/>
      <c r="H332" s="7"/>
      <c r="I332" s="7"/>
    </row>
    <row r="333" spans="1:9" ht="16.5" customHeight="1">
      <c r="A333" s="45"/>
      <c r="B333" s="45"/>
      <c r="C333" s="81"/>
      <c r="D333" s="82"/>
      <c r="E333" s="7"/>
      <c r="F333" s="7"/>
      <c r="G333" s="7"/>
      <c r="H333" s="7"/>
      <c r="I333" s="7"/>
    </row>
    <row r="334" spans="1:9" ht="16.5" customHeight="1">
      <c r="A334" s="45"/>
      <c r="B334" s="45"/>
      <c r="C334" s="81"/>
      <c r="D334" s="82"/>
      <c r="E334" s="7"/>
      <c r="F334" s="7"/>
      <c r="G334" s="7"/>
      <c r="H334" s="7"/>
      <c r="I334" s="7"/>
    </row>
    <row r="335" spans="1:9" ht="16.5" customHeight="1">
      <c r="A335" s="45"/>
      <c r="B335" s="45"/>
      <c r="C335" s="81"/>
      <c r="D335" s="82"/>
      <c r="E335" s="7"/>
      <c r="F335" s="7"/>
      <c r="G335" s="7"/>
      <c r="H335" s="7"/>
      <c r="I335" s="7"/>
    </row>
    <row r="336" spans="1:9" ht="16.5" customHeight="1">
      <c r="A336" s="45"/>
      <c r="B336" s="45"/>
      <c r="C336" s="81"/>
      <c r="D336" s="82"/>
      <c r="E336" s="7"/>
      <c r="F336" s="7"/>
      <c r="G336" s="7"/>
      <c r="H336" s="7"/>
      <c r="I336" s="7"/>
    </row>
    <row r="337" spans="1:9" ht="16.5" customHeight="1">
      <c r="A337" s="45"/>
      <c r="B337" s="45"/>
      <c r="C337" s="81"/>
      <c r="D337" s="82"/>
      <c r="E337" s="7"/>
      <c r="F337" s="7"/>
      <c r="G337" s="7"/>
      <c r="H337" s="7"/>
      <c r="I337" s="7"/>
    </row>
    <row r="338" spans="1:9" ht="16.5" customHeight="1">
      <c r="A338" s="45"/>
      <c r="B338" s="45"/>
      <c r="C338" s="81"/>
      <c r="D338" s="82"/>
      <c r="E338" s="7"/>
      <c r="F338" s="7"/>
      <c r="G338" s="7"/>
      <c r="H338" s="7"/>
      <c r="I338" s="7"/>
    </row>
    <row r="339" spans="1:9" ht="16.5" customHeight="1">
      <c r="A339" s="45"/>
      <c r="B339" s="45"/>
      <c r="C339" s="81"/>
      <c r="D339" s="82"/>
      <c r="E339" s="7"/>
      <c r="F339" s="7"/>
      <c r="G339" s="7"/>
      <c r="H339" s="7"/>
      <c r="I339" s="7"/>
    </row>
    <row r="340" spans="1:9" ht="16.5" customHeight="1">
      <c r="A340" s="45"/>
      <c r="B340" s="45"/>
      <c r="C340" s="81"/>
      <c r="D340" s="82"/>
      <c r="E340" s="7"/>
      <c r="F340" s="7"/>
      <c r="G340" s="7"/>
      <c r="H340" s="7"/>
      <c r="I340" s="7"/>
    </row>
    <row r="341" spans="1:9" ht="16.5" customHeight="1">
      <c r="A341" s="45"/>
      <c r="B341" s="45"/>
      <c r="C341" s="81"/>
      <c r="D341" s="82"/>
      <c r="E341" s="7"/>
      <c r="F341" s="7"/>
      <c r="G341" s="7"/>
      <c r="H341" s="7"/>
      <c r="I341" s="7"/>
    </row>
    <row r="342" spans="1:9" ht="16.5" customHeight="1">
      <c r="A342" s="45"/>
      <c r="B342" s="45"/>
      <c r="C342" s="81"/>
      <c r="D342" s="82"/>
      <c r="E342" s="7"/>
      <c r="F342" s="7"/>
      <c r="G342" s="7"/>
      <c r="H342" s="7"/>
      <c r="I342" s="7"/>
    </row>
    <row r="343" spans="1:9" ht="16.5" customHeight="1">
      <c r="A343" s="45"/>
      <c r="B343" s="45"/>
      <c r="C343" s="81"/>
      <c r="D343" s="82"/>
      <c r="E343" s="7"/>
      <c r="F343" s="7"/>
      <c r="G343" s="7"/>
      <c r="H343" s="7"/>
      <c r="I343" s="7"/>
    </row>
    <row r="344" spans="1:9" ht="16.5" customHeight="1">
      <c r="A344" s="45"/>
      <c r="B344" s="45"/>
      <c r="C344" s="81"/>
      <c r="D344" s="82"/>
      <c r="E344" s="7"/>
      <c r="F344" s="7"/>
      <c r="G344" s="7"/>
      <c r="H344" s="7"/>
      <c r="I344" s="7"/>
    </row>
    <row r="345" spans="1:9" ht="16.5" customHeight="1">
      <c r="A345" s="45"/>
      <c r="B345" s="45"/>
      <c r="C345" s="81"/>
      <c r="D345" s="82"/>
      <c r="E345" s="7"/>
      <c r="F345" s="7"/>
      <c r="G345" s="7"/>
      <c r="H345" s="7"/>
      <c r="I345" s="7"/>
    </row>
    <row r="346" spans="1:9" ht="16.5" customHeight="1">
      <c r="A346" s="45"/>
      <c r="B346" s="45"/>
      <c r="C346" s="81"/>
      <c r="D346" s="82"/>
      <c r="E346" s="7"/>
      <c r="F346" s="7"/>
      <c r="G346" s="7"/>
      <c r="H346" s="7"/>
      <c r="I346" s="7"/>
    </row>
    <row r="347" spans="1:9" ht="16.5" customHeight="1">
      <c r="A347" s="45"/>
      <c r="B347" s="45"/>
      <c r="C347" s="81"/>
      <c r="D347" s="82"/>
      <c r="E347" s="7"/>
      <c r="F347" s="7"/>
      <c r="G347" s="7"/>
      <c r="H347" s="7"/>
      <c r="I347" s="7"/>
    </row>
    <row r="348" spans="1:9" ht="16.5" customHeight="1">
      <c r="A348" s="45"/>
      <c r="B348" s="45"/>
      <c r="C348" s="81"/>
      <c r="D348" s="82"/>
      <c r="E348" s="7"/>
      <c r="F348" s="7"/>
      <c r="G348" s="7"/>
      <c r="H348" s="7"/>
      <c r="I348" s="7"/>
    </row>
    <row r="349" spans="1:9" ht="16.5" customHeight="1">
      <c r="A349" s="45"/>
      <c r="B349" s="45"/>
      <c r="C349" s="81"/>
      <c r="D349" s="82"/>
      <c r="E349" s="7"/>
      <c r="F349" s="7"/>
      <c r="G349" s="7"/>
      <c r="H349" s="7"/>
      <c r="I349" s="7"/>
    </row>
    <row r="350" spans="1:9" ht="16.5" customHeight="1">
      <c r="A350" s="45"/>
      <c r="B350" s="45"/>
      <c r="C350" s="81"/>
      <c r="D350" s="82"/>
      <c r="E350" s="7"/>
      <c r="F350" s="7"/>
      <c r="G350" s="7"/>
      <c r="H350" s="7"/>
      <c r="I350" s="7"/>
    </row>
    <row r="351" spans="1:9" ht="16.5" customHeight="1">
      <c r="A351" s="45"/>
      <c r="B351" s="45"/>
      <c r="C351" s="81"/>
      <c r="D351" s="82"/>
      <c r="E351" s="7"/>
      <c r="F351" s="7"/>
      <c r="G351" s="7"/>
      <c r="H351" s="7"/>
      <c r="I351" s="7"/>
    </row>
    <row r="352" spans="1:9" ht="16.5" customHeight="1">
      <c r="A352" s="45"/>
      <c r="B352" s="45"/>
      <c r="C352" s="81"/>
      <c r="D352" s="82"/>
      <c r="E352" s="7"/>
      <c r="F352" s="7"/>
      <c r="G352" s="7"/>
      <c r="H352" s="7"/>
      <c r="I352" s="7"/>
    </row>
    <row r="353" spans="1:9" ht="16.5" customHeight="1">
      <c r="A353" s="45"/>
      <c r="B353" s="45"/>
      <c r="C353" s="81"/>
      <c r="D353" s="82"/>
      <c r="E353" s="7"/>
      <c r="F353" s="7"/>
      <c r="G353" s="7"/>
      <c r="H353" s="7"/>
      <c r="I353" s="7"/>
    </row>
    <row r="354" spans="1:9" ht="16.5" customHeight="1">
      <c r="A354" s="45"/>
      <c r="B354" s="45"/>
      <c r="C354" s="81"/>
      <c r="D354" s="82"/>
      <c r="E354" s="7"/>
      <c r="F354" s="7"/>
      <c r="G354" s="7"/>
      <c r="H354" s="7"/>
      <c r="I354" s="7"/>
    </row>
    <row r="355" spans="1:9" ht="16.5" customHeight="1">
      <c r="A355" s="45"/>
      <c r="B355" s="45"/>
      <c r="C355" s="81"/>
      <c r="D355" s="82"/>
      <c r="E355" s="7"/>
      <c r="F355" s="7"/>
      <c r="G355" s="7"/>
      <c r="H355" s="7"/>
      <c r="I355" s="7"/>
    </row>
    <row r="356" spans="1:9" ht="16.5" customHeight="1">
      <c r="A356" s="45"/>
      <c r="B356" s="45"/>
      <c r="C356" s="81"/>
      <c r="D356" s="82"/>
      <c r="E356" s="7"/>
      <c r="F356" s="7"/>
      <c r="G356" s="7"/>
      <c r="H356" s="7"/>
      <c r="I356" s="7"/>
    </row>
    <row r="357" spans="1:9" ht="16.5" customHeight="1">
      <c r="A357" s="45"/>
      <c r="B357" s="45"/>
      <c r="C357" s="81"/>
      <c r="D357" s="82"/>
      <c r="E357" s="7"/>
      <c r="F357" s="7"/>
      <c r="G357" s="7"/>
      <c r="H357" s="7"/>
      <c r="I357" s="7"/>
    </row>
    <row r="358" spans="1:9" ht="16.5" customHeight="1">
      <c r="A358" s="45"/>
      <c r="B358" s="45"/>
      <c r="C358" s="81"/>
      <c r="D358" s="82"/>
      <c r="E358" s="7"/>
      <c r="F358" s="7"/>
      <c r="G358" s="7"/>
      <c r="H358" s="7"/>
      <c r="I358" s="7"/>
    </row>
    <row r="359" spans="1:9" ht="16.5" customHeight="1">
      <c r="A359" s="45"/>
      <c r="B359" s="45"/>
      <c r="C359" s="81"/>
      <c r="D359" s="82"/>
      <c r="E359" s="7"/>
      <c r="F359" s="7"/>
      <c r="G359" s="7"/>
      <c r="H359" s="7"/>
      <c r="I359" s="7"/>
    </row>
    <row r="360" spans="1:9" ht="16.5" customHeight="1">
      <c r="A360" s="45"/>
      <c r="B360" s="45"/>
      <c r="C360" s="81"/>
      <c r="D360" s="82"/>
      <c r="E360" s="7"/>
      <c r="F360" s="7"/>
      <c r="G360" s="7"/>
      <c r="H360" s="7"/>
      <c r="I360" s="7"/>
    </row>
    <row r="361" spans="1:9" ht="16.5" customHeight="1">
      <c r="A361" s="45"/>
      <c r="B361" s="45"/>
      <c r="C361" s="81"/>
      <c r="D361" s="82"/>
      <c r="E361" s="7"/>
      <c r="F361" s="7"/>
      <c r="G361" s="7"/>
      <c r="H361" s="7"/>
      <c r="I361" s="7"/>
    </row>
    <row r="362" spans="1:9" ht="16.5" customHeight="1">
      <c r="A362" s="45"/>
      <c r="B362" s="45"/>
      <c r="C362" s="81"/>
      <c r="D362" s="82"/>
      <c r="E362" s="7"/>
      <c r="F362" s="7"/>
      <c r="G362" s="7"/>
      <c r="H362" s="7"/>
      <c r="I362" s="7"/>
    </row>
    <row r="363" spans="1:9" ht="16.5" customHeight="1">
      <c r="A363" s="45"/>
      <c r="B363" s="45"/>
      <c r="C363" s="81"/>
      <c r="D363" s="82"/>
      <c r="E363" s="7"/>
      <c r="F363" s="7"/>
      <c r="G363" s="7"/>
      <c r="H363" s="7"/>
      <c r="I363" s="7"/>
    </row>
    <row r="364" spans="1:9" ht="16.5" customHeight="1">
      <c r="A364" s="45"/>
      <c r="B364" s="45"/>
      <c r="C364" s="81"/>
      <c r="D364" s="82"/>
      <c r="E364" s="7"/>
      <c r="F364" s="7"/>
      <c r="G364" s="7"/>
      <c r="H364" s="7"/>
      <c r="I364" s="7"/>
    </row>
    <row r="365" spans="1:9" ht="16.5" customHeight="1">
      <c r="A365" s="45"/>
      <c r="B365" s="45"/>
      <c r="C365" s="81"/>
      <c r="D365" s="82"/>
      <c r="E365" s="7"/>
      <c r="F365" s="7"/>
      <c r="G365" s="7"/>
      <c r="H365" s="7"/>
      <c r="I365" s="7"/>
    </row>
    <row r="366" spans="1:9" ht="16.5" customHeight="1">
      <c r="A366" s="45"/>
      <c r="B366" s="45"/>
      <c r="C366" s="81"/>
      <c r="D366" s="82"/>
      <c r="E366" s="7"/>
      <c r="F366" s="7"/>
      <c r="G366" s="7"/>
      <c r="H366" s="7"/>
      <c r="I366" s="7"/>
    </row>
    <row r="367" spans="1:9" ht="16.5" customHeight="1">
      <c r="A367" s="45"/>
      <c r="B367" s="45"/>
      <c r="C367" s="81"/>
      <c r="D367" s="82"/>
      <c r="E367" s="7"/>
      <c r="F367" s="7"/>
      <c r="G367" s="7"/>
      <c r="H367" s="7"/>
      <c r="I367" s="7"/>
    </row>
    <row r="368" spans="1:9" ht="16.5" customHeight="1">
      <c r="A368" s="45"/>
      <c r="B368" s="45"/>
      <c r="C368" s="81"/>
      <c r="D368" s="82"/>
      <c r="E368" s="7"/>
      <c r="F368" s="7"/>
      <c r="G368" s="7"/>
      <c r="H368" s="7"/>
      <c r="I368" s="7"/>
    </row>
    <row r="369" spans="1:9" ht="16.5" customHeight="1">
      <c r="A369" s="45"/>
      <c r="B369" s="45"/>
      <c r="C369" s="81"/>
      <c r="D369" s="82"/>
      <c r="E369" s="7"/>
      <c r="F369" s="7"/>
      <c r="G369" s="7"/>
      <c r="H369" s="7"/>
      <c r="I369" s="7"/>
    </row>
    <row r="370" spans="1:9" ht="16.5" customHeight="1">
      <c r="A370" s="45"/>
      <c r="B370" s="45"/>
      <c r="C370" s="81"/>
      <c r="D370" s="82"/>
      <c r="E370" s="7"/>
      <c r="F370" s="7"/>
      <c r="G370" s="7"/>
      <c r="H370" s="7"/>
      <c r="I370" s="7"/>
    </row>
    <row r="371" spans="1:9" ht="16.5" customHeight="1">
      <c r="A371" s="45"/>
      <c r="B371" s="45"/>
      <c r="C371" s="81"/>
      <c r="D371" s="82"/>
      <c r="E371" s="7"/>
      <c r="F371" s="7"/>
      <c r="G371" s="7"/>
      <c r="H371" s="7"/>
      <c r="I371" s="7"/>
    </row>
    <row r="372" spans="1:9" ht="16.5" customHeight="1">
      <c r="A372" s="45"/>
      <c r="B372" s="45"/>
      <c r="C372" s="81"/>
      <c r="D372" s="82"/>
      <c r="E372" s="7"/>
      <c r="F372" s="7"/>
      <c r="G372" s="7"/>
      <c r="H372" s="7"/>
      <c r="I372" s="7"/>
    </row>
    <row r="373" spans="1:9" ht="16.5" customHeight="1">
      <c r="A373" s="45"/>
      <c r="B373" s="45"/>
      <c r="C373" s="81"/>
      <c r="D373" s="82"/>
      <c r="E373" s="7"/>
      <c r="F373" s="7"/>
      <c r="G373" s="7"/>
      <c r="H373" s="7"/>
      <c r="I373" s="7"/>
    </row>
    <row r="374" spans="1:9" ht="16.5" customHeight="1">
      <c r="A374" s="45"/>
      <c r="B374" s="45"/>
      <c r="C374" s="81"/>
      <c r="D374" s="82"/>
      <c r="E374" s="7"/>
      <c r="F374" s="7"/>
      <c r="G374" s="7"/>
      <c r="H374" s="7"/>
      <c r="I374" s="7"/>
    </row>
    <row r="375" spans="1:9" ht="16.5" customHeight="1">
      <c r="A375" s="45"/>
      <c r="B375" s="45"/>
      <c r="C375" s="81"/>
      <c r="D375" s="82"/>
      <c r="E375" s="7"/>
      <c r="F375" s="7"/>
      <c r="G375" s="7"/>
      <c r="H375" s="7"/>
      <c r="I375" s="7"/>
    </row>
    <row r="376" spans="1:9" ht="16.5" customHeight="1">
      <c r="A376" s="45"/>
      <c r="B376" s="45"/>
      <c r="C376" s="81"/>
      <c r="D376" s="82"/>
      <c r="E376" s="7"/>
      <c r="F376" s="7"/>
      <c r="G376" s="7"/>
      <c r="H376" s="7"/>
      <c r="I376" s="7"/>
    </row>
    <row r="377" spans="1:9" ht="16.5" customHeight="1">
      <c r="A377" s="45"/>
      <c r="B377" s="45"/>
      <c r="C377" s="81"/>
      <c r="D377" s="82"/>
      <c r="E377" s="7"/>
      <c r="F377" s="7"/>
      <c r="G377" s="7"/>
      <c r="H377" s="7"/>
      <c r="I377" s="7"/>
    </row>
    <row r="378" spans="1:9" ht="16.5" customHeight="1">
      <c r="A378" s="45"/>
      <c r="B378" s="45"/>
      <c r="C378" s="81"/>
      <c r="D378" s="82"/>
      <c r="E378" s="7"/>
      <c r="F378" s="7"/>
      <c r="G378" s="7"/>
      <c r="H378" s="7"/>
      <c r="I378" s="7"/>
    </row>
    <row r="379" spans="1:9" ht="16.5" customHeight="1">
      <c r="A379" s="45"/>
      <c r="B379" s="45"/>
      <c r="C379" s="81"/>
      <c r="D379" s="82"/>
      <c r="E379" s="7"/>
      <c r="F379" s="7"/>
      <c r="G379" s="7"/>
      <c r="H379" s="7"/>
      <c r="I379" s="7"/>
    </row>
    <row r="380" spans="1:9" ht="16.5" customHeight="1">
      <c r="A380" s="45"/>
      <c r="B380" s="45"/>
      <c r="C380" s="81"/>
      <c r="D380" s="82"/>
      <c r="E380" s="7"/>
      <c r="F380" s="7"/>
      <c r="G380" s="7"/>
      <c r="H380" s="7"/>
      <c r="I380" s="7"/>
    </row>
    <row r="381" spans="1:9" ht="16.5" customHeight="1">
      <c r="A381" s="45"/>
      <c r="B381" s="45"/>
      <c r="C381" s="81"/>
      <c r="D381" s="82"/>
      <c r="E381" s="7"/>
      <c r="F381" s="7"/>
      <c r="G381" s="7"/>
      <c r="H381" s="7"/>
      <c r="I381" s="7"/>
    </row>
    <row r="382" spans="1:9" ht="16.5" customHeight="1">
      <c r="A382" s="45"/>
      <c r="B382" s="45"/>
      <c r="C382" s="81"/>
      <c r="D382" s="82"/>
      <c r="E382" s="7"/>
      <c r="F382" s="7"/>
      <c r="G382" s="7"/>
      <c r="H382" s="7"/>
      <c r="I382" s="7"/>
    </row>
    <row r="383" spans="1:9" ht="16.5" customHeight="1">
      <c r="A383" s="45"/>
      <c r="B383" s="45"/>
      <c r="C383" s="81"/>
      <c r="D383" s="82"/>
      <c r="E383" s="7"/>
      <c r="F383" s="7"/>
      <c r="G383" s="7"/>
      <c r="H383" s="7"/>
      <c r="I383" s="7"/>
    </row>
    <row r="384" spans="1:9" ht="16.5" customHeight="1">
      <c r="A384" s="45"/>
      <c r="B384" s="45"/>
      <c r="C384" s="81"/>
      <c r="D384" s="82"/>
      <c r="E384" s="7"/>
      <c r="F384" s="7"/>
      <c r="G384" s="7"/>
      <c r="H384" s="7"/>
      <c r="I384" s="7"/>
    </row>
    <row r="385" spans="1:9" ht="16.5" customHeight="1">
      <c r="A385" s="45"/>
      <c r="B385" s="45"/>
      <c r="C385" s="81"/>
      <c r="D385" s="82"/>
      <c r="E385" s="7"/>
      <c r="F385" s="7"/>
      <c r="G385" s="7"/>
      <c r="H385" s="7"/>
      <c r="I385" s="7"/>
    </row>
    <row r="386" spans="1:9" ht="16.5" customHeight="1">
      <c r="A386" s="45"/>
      <c r="B386" s="45"/>
      <c r="C386" s="81"/>
      <c r="D386" s="82"/>
      <c r="E386" s="7"/>
      <c r="F386" s="7"/>
      <c r="G386" s="7"/>
      <c r="H386" s="7"/>
      <c r="I386" s="7"/>
    </row>
    <row r="387" spans="1:9" ht="16.5" customHeight="1">
      <c r="A387" s="45"/>
      <c r="B387" s="45"/>
      <c r="C387" s="81"/>
      <c r="D387" s="82"/>
      <c r="E387" s="7"/>
      <c r="F387" s="7"/>
      <c r="G387" s="7"/>
      <c r="H387" s="7"/>
      <c r="I387" s="7"/>
    </row>
    <row r="388" spans="1:9" ht="16.5" customHeight="1">
      <c r="A388" s="45"/>
      <c r="B388" s="45"/>
      <c r="C388" s="81"/>
      <c r="D388" s="82"/>
      <c r="E388" s="7"/>
      <c r="F388" s="7"/>
      <c r="G388" s="7"/>
      <c r="H388" s="7"/>
      <c r="I388" s="7"/>
    </row>
    <row r="389" spans="1:9" ht="16.5" customHeight="1">
      <c r="A389" s="45"/>
      <c r="B389" s="45"/>
      <c r="C389" s="81"/>
      <c r="D389" s="82"/>
      <c r="E389" s="7"/>
      <c r="F389" s="7"/>
      <c r="G389" s="7"/>
      <c r="H389" s="7"/>
      <c r="I389" s="7"/>
    </row>
    <row r="390" spans="1:9" ht="16.5" customHeight="1">
      <c r="A390" s="45"/>
      <c r="B390" s="45"/>
      <c r="C390" s="81"/>
      <c r="D390" s="82"/>
      <c r="E390" s="7"/>
      <c r="F390" s="7"/>
      <c r="G390" s="7"/>
      <c r="H390" s="7"/>
      <c r="I390" s="7"/>
    </row>
    <row r="391" spans="1:9" ht="16.5" customHeight="1">
      <c r="A391" s="45"/>
      <c r="B391" s="45"/>
      <c r="C391" s="81"/>
      <c r="D391" s="82"/>
      <c r="E391" s="7"/>
      <c r="F391" s="7"/>
      <c r="G391" s="7"/>
      <c r="H391" s="7"/>
      <c r="I391" s="7"/>
    </row>
    <row r="392" spans="1:9" ht="16.5" customHeight="1">
      <c r="A392" s="45"/>
      <c r="B392" s="45"/>
      <c r="C392" s="81"/>
      <c r="D392" s="82"/>
      <c r="E392" s="7"/>
      <c r="F392" s="7"/>
      <c r="G392" s="7"/>
      <c r="H392" s="7"/>
      <c r="I392" s="7"/>
    </row>
    <row r="393" spans="1:9" ht="16.5" customHeight="1">
      <c r="A393" s="45"/>
      <c r="B393" s="45"/>
      <c r="C393" s="81"/>
      <c r="D393" s="82"/>
      <c r="E393" s="7"/>
      <c r="F393" s="7"/>
      <c r="G393" s="7"/>
      <c r="H393" s="7"/>
      <c r="I393" s="7"/>
    </row>
    <row r="394" spans="1:9" ht="16.5" customHeight="1">
      <c r="A394" s="45"/>
      <c r="B394" s="45"/>
      <c r="C394" s="81"/>
      <c r="D394" s="82"/>
      <c r="E394" s="7"/>
      <c r="F394" s="7"/>
      <c r="G394" s="7"/>
      <c r="H394" s="7"/>
      <c r="I394" s="7"/>
    </row>
    <row r="395" spans="1:9" ht="16.5" customHeight="1">
      <c r="A395" s="45"/>
      <c r="B395" s="45"/>
      <c r="C395" s="81"/>
      <c r="D395" s="82"/>
      <c r="E395" s="7"/>
      <c r="F395" s="7"/>
      <c r="G395" s="7"/>
      <c r="H395" s="7"/>
      <c r="I395" s="7"/>
    </row>
    <row r="396" spans="1:9" ht="16.5" customHeight="1">
      <c r="A396" s="45"/>
      <c r="B396" s="45"/>
      <c r="C396" s="81"/>
      <c r="D396" s="82"/>
      <c r="E396" s="7"/>
      <c r="F396" s="7"/>
      <c r="G396" s="7"/>
      <c r="H396" s="7"/>
      <c r="I396" s="7"/>
    </row>
    <row r="397" spans="1:9" ht="16.5" customHeight="1">
      <c r="A397" s="45"/>
      <c r="B397" s="45"/>
      <c r="C397" s="81"/>
      <c r="D397" s="82"/>
      <c r="E397" s="7"/>
      <c r="F397" s="7"/>
      <c r="G397" s="7"/>
      <c r="H397" s="7"/>
      <c r="I397" s="7"/>
    </row>
    <row r="398" spans="1:9" ht="16.5" customHeight="1">
      <c r="A398" s="45"/>
      <c r="B398" s="45"/>
      <c r="C398" s="81"/>
      <c r="D398" s="82"/>
      <c r="E398" s="7"/>
      <c r="F398" s="7"/>
      <c r="G398" s="7"/>
      <c r="H398" s="7"/>
      <c r="I398" s="7"/>
    </row>
    <row r="399" spans="1:9" ht="16.5" customHeight="1">
      <c r="A399" s="45"/>
      <c r="B399" s="45"/>
      <c r="C399" s="81"/>
      <c r="D399" s="82"/>
      <c r="E399" s="7"/>
      <c r="F399" s="7"/>
      <c r="G399" s="7"/>
      <c r="H399" s="7"/>
      <c r="I399" s="7"/>
    </row>
    <row r="400" spans="1:9" ht="16.5" customHeight="1">
      <c r="A400" s="45"/>
      <c r="B400" s="45"/>
      <c r="C400" s="81"/>
      <c r="D400" s="82"/>
      <c r="E400" s="7"/>
      <c r="F400" s="7"/>
      <c r="G400" s="7"/>
      <c r="H400" s="7"/>
      <c r="I400" s="7"/>
    </row>
    <row r="401" spans="1:9" ht="16.5" customHeight="1">
      <c r="A401" s="45"/>
      <c r="B401" s="45"/>
      <c r="C401" s="81"/>
      <c r="D401" s="82"/>
      <c r="E401" s="7"/>
      <c r="F401" s="7"/>
      <c r="G401" s="7"/>
      <c r="H401" s="7"/>
      <c r="I401" s="7"/>
    </row>
    <row r="402" spans="1:9" ht="16.5" customHeight="1">
      <c r="A402" s="45"/>
      <c r="B402" s="45"/>
      <c r="C402" s="81"/>
      <c r="D402" s="82"/>
      <c r="E402" s="7"/>
      <c r="F402" s="7"/>
      <c r="G402" s="7"/>
      <c r="H402" s="7"/>
      <c r="I402" s="7"/>
    </row>
    <row r="403" spans="1:9" ht="16.5" customHeight="1">
      <c r="A403" s="45"/>
      <c r="B403" s="45"/>
      <c r="C403" s="81"/>
      <c r="D403" s="82"/>
      <c r="E403" s="7"/>
      <c r="F403" s="7"/>
      <c r="G403" s="7"/>
      <c r="H403" s="7"/>
      <c r="I403" s="7"/>
    </row>
    <row r="404" spans="1:9" ht="16.5" customHeight="1">
      <c r="A404" s="45"/>
      <c r="B404" s="45"/>
      <c r="C404" s="81"/>
      <c r="D404" s="82"/>
      <c r="E404" s="7"/>
      <c r="F404" s="7"/>
      <c r="G404" s="7"/>
      <c r="H404" s="7"/>
      <c r="I404" s="7"/>
    </row>
    <row r="405" spans="1:9" ht="16.5" customHeight="1">
      <c r="A405" s="45"/>
      <c r="B405" s="45"/>
      <c r="C405" s="81"/>
      <c r="D405" s="82"/>
      <c r="E405" s="7"/>
      <c r="F405" s="7"/>
      <c r="G405" s="7"/>
      <c r="H405" s="7"/>
      <c r="I405" s="7"/>
    </row>
    <row r="406" spans="1:9" ht="16.5" customHeight="1">
      <c r="A406" s="45"/>
      <c r="B406" s="45"/>
      <c r="C406" s="81"/>
      <c r="D406" s="82"/>
      <c r="E406" s="7"/>
      <c r="F406" s="7"/>
      <c r="G406" s="7"/>
      <c r="H406" s="7"/>
      <c r="I406" s="7"/>
    </row>
    <row r="407" spans="1:9" ht="16.5" customHeight="1">
      <c r="A407" s="45"/>
      <c r="B407" s="45"/>
      <c r="C407" s="81"/>
      <c r="D407" s="82"/>
      <c r="E407" s="7"/>
      <c r="F407" s="7"/>
      <c r="G407" s="7"/>
      <c r="H407" s="7"/>
      <c r="I407" s="7"/>
    </row>
    <row r="408" spans="1:9" ht="16.5" customHeight="1">
      <c r="A408" s="45"/>
      <c r="B408" s="45"/>
      <c r="C408" s="81"/>
      <c r="D408" s="82"/>
      <c r="E408" s="7"/>
      <c r="F408" s="7"/>
      <c r="G408" s="7"/>
      <c r="H408" s="7"/>
      <c r="I408" s="7"/>
    </row>
    <row r="409" spans="1:9" ht="16.5" customHeight="1">
      <c r="A409" s="45"/>
      <c r="B409" s="45"/>
      <c r="C409" s="81"/>
      <c r="D409" s="82"/>
      <c r="E409" s="7"/>
      <c r="F409" s="7"/>
      <c r="G409" s="7"/>
      <c r="H409" s="7"/>
      <c r="I409" s="7"/>
    </row>
    <row r="410" spans="1:9" ht="16.5" customHeight="1">
      <c r="A410" s="45"/>
      <c r="B410" s="45"/>
      <c r="C410" s="81"/>
      <c r="D410" s="82"/>
      <c r="E410" s="7"/>
      <c r="F410" s="7"/>
      <c r="G410" s="7"/>
      <c r="H410" s="7"/>
      <c r="I410" s="7"/>
    </row>
    <row r="411" spans="1:9" ht="16.5" customHeight="1">
      <c r="A411" s="45"/>
      <c r="B411" s="45"/>
      <c r="C411" s="81"/>
      <c r="D411" s="82"/>
      <c r="E411" s="7"/>
      <c r="F411" s="7"/>
      <c r="G411" s="7"/>
      <c r="H411" s="7"/>
      <c r="I411" s="7"/>
    </row>
    <row r="412" spans="1:9" ht="16.5" customHeight="1">
      <c r="A412" s="45"/>
      <c r="B412" s="45"/>
      <c r="C412" s="81"/>
      <c r="D412" s="82"/>
      <c r="E412" s="7"/>
      <c r="F412" s="7"/>
      <c r="G412" s="7"/>
      <c r="H412" s="7"/>
      <c r="I412" s="7"/>
    </row>
    <row r="413" spans="1:9" ht="16.5" customHeight="1">
      <c r="A413" s="45"/>
      <c r="B413" s="45"/>
      <c r="C413" s="81"/>
      <c r="D413" s="82"/>
      <c r="E413" s="7"/>
      <c r="F413" s="7"/>
      <c r="G413" s="7"/>
      <c r="H413" s="7"/>
      <c r="I413" s="7"/>
    </row>
    <row r="414" spans="1:9" ht="16.5" customHeight="1">
      <c r="A414" s="45"/>
      <c r="B414" s="45"/>
      <c r="C414" s="81"/>
      <c r="D414" s="82"/>
      <c r="E414" s="7"/>
      <c r="F414" s="7"/>
      <c r="G414" s="7"/>
      <c r="H414" s="7"/>
      <c r="I414" s="7"/>
    </row>
    <row r="415" spans="1:9" ht="16.5" customHeight="1">
      <c r="A415" s="45"/>
      <c r="B415" s="45"/>
      <c r="C415" s="81"/>
      <c r="D415" s="82"/>
      <c r="E415" s="7"/>
      <c r="F415" s="7"/>
      <c r="G415" s="7"/>
      <c r="H415" s="7"/>
      <c r="I415" s="7"/>
    </row>
    <row r="416" spans="1:9" ht="16.5" customHeight="1">
      <c r="A416" s="45"/>
      <c r="B416" s="45"/>
      <c r="C416" s="81"/>
      <c r="D416" s="82"/>
      <c r="E416" s="7"/>
      <c r="F416" s="7"/>
      <c r="G416" s="7"/>
      <c r="H416" s="7"/>
      <c r="I416" s="7"/>
    </row>
    <row r="417" spans="1:9" ht="16.5" customHeight="1">
      <c r="A417" s="45"/>
      <c r="B417" s="45"/>
      <c r="C417" s="81"/>
      <c r="D417" s="82"/>
      <c r="E417" s="7"/>
      <c r="F417" s="7"/>
      <c r="G417" s="7"/>
      <c r="H417" s="7"/>
      <c r="I417" s="7"/>
    </row>
    <row r="418" spans="1:9" ht="16.5" customHeight="1">
      <c r="A418" s="45"/>
      <c r="B418" s="45"/>
      <c r="C418" s="81"/>
      <c r="D418" s="82"/>
      <c r="E418" s="7"/>
      <c r="F418" s="7"/>
      <c r="G418" s="7"/>
      <c r="H418" s="7"/>
      <c r="I418" s="7"/>
    </row>
    <row r="419" spans="1:9" ht="16.5" customHeight="1">
      <c r="A419" s="45"/>
      <c r="B419" s="45"/>
      <c r="C419" s="81"/>
      <c r="D419" s="82"/>
      <c r="E419" s="7"/>
      <c r="F419" s="7"/>
      <c r="G419" s="7"/>
      <c r="H419" s="7"/>
      <c r="I419" s="7"/>
    </row>
    <row r="420" spans="1:9" ht="16.5" customHeight="1">
      <c r="A420" s="45"/>
      <c r="B420" s="45"/>
      <c r="C420" s="81"/>
      <c r="D420" s="82"/>
      <c r="E420" s="7"/>
      <c r="F420" s="7"/>
      <c r="G420" s="7"/>
      <c r="H420" s="7"/>
      <c r="I420" s="7"/>
    </row>
    <row r="421" spans="1:9" ht="16.5" customHeight="1">
      <c r="A421" s="45"/>
      <c r="B421" s="45"/>
      <c r="C421" s="81"/>
      <c r="D421" s="82"/>
      <c r="E421" s="7"/>
      <c r="F421" s="7"/>
      <c r="G421" s="7"/>
      <c r="H421" s="7"/>
      <c r="I421" s="7"/>
    </row>
    <row r="422" spans="1:9" ht="16.5" customHeight="1">
      <c r="A422" s="45"/>
      <c r="B422" s="45"/>
      <c r="C422" s="81"/>
      <c r="D422" s="82"/>
      <c r="E422" s="7"/>
      <c r="F422" s="7"/>
      <c r="G422" s="7"/>
      <c r="H422" s="7"/>
      <c r="I422" s="7"/>
    </row>
    <row r="423" spans="1:9" ht="16.5" customHeight="1">
      <c r="A423" s="45"/>
      <c r="B423" s="45"/>
      <c r="C423" s="81"/>
      <c r="D423" s="82"/>
      <c r="E423" s="7"/>
      <c r="F423" s="7"/>
      <c r="G423" s="7"/>
      <c r="H423" s="7"/>
      <c r="I423" s="7"/>
    </row>
    <row r="424" spans="1:9" ht="16.5" customHeight="1">
      <c r="A424" s="45"/>
      <c r="B424" s="45"/>
      <c r="C424" s="81"/>
      <c r="D424" s="82"/>
      <c r="E424" s="7"/>
      <c r="F424" s="7"/>
      <c r="G424" s="7"/>
      <c r="H424" s="7"/>
      <c r="I424" s="7"/>
    </row>
    <row r="425" spans="1:9" ht="16.5" customHeight="1">
      <c r="A425" s="45"/>
      <c r="B425" s="45"/>
      <c r="C425" s="81"/>
      <c r="D425" s="82"/>
      <c r="E425" s="7"/>
      <c r="F425" s="7"/>
      <c r="G425" s="7"/>
      <c r="H425" s="7"/>
      <c r="I425" s="7"/>
    </row>
    <row r="426" spans="1:9" ht="16.5" customHeight="1">
      <c r="A426" s="45"/>
      <c r="B426" s="45"/>
      <c r="C426" s="81"/>
      <c r="D426" s="82"/>
      <c r="E426" s="7"/>
      <c r="F426" s="7"/>
      <c r="G426" s="7"/>
      <c r="H426" s="7"/>
      <c r="I426" s="7"/>
    </row>
    <row r="427" spans="1:9" ht="16.5" customHeight="1">
      <c r="A427" s="45"/>
      <c r="B427" s="45"/>
      <c r="C427" s="81"/>
      <c r="D427" s="82"/>
      <c r="E427" s="7"/>
      <c r="F427" s="7"/>
      <c r="G427" s="7"/>
      <c r="H427" s="7"/>
      <c r="I427" s="7"/>
    </row>
    <row r="428" spans="1:9" ht="16.5" customHeight="1">
      <c r="A428" s="45"/>
      <c r="B428" s="45"/>
      <c r="C428" s="81"/>
      <c r="D428" s="82"/>
      <c r="E428" s="7"/>
      <c r="F428" s="7"/>
      <c r="G428" s="7"/>
      <c r="H428" s="7"/>
      <c r="I428" s="7"/>
    </row>
    <row r="429" spans="1:9" ht="16.5" customHeight="1">
      <c r="A429" s="45"/>
      <c r="B429" s="45"/>
      <c r="C429" s="81"/>
      <c r="D429" s="82"/>
      <c r="E429" s="7"/>
      <c r="F429" s="7"/>
      <c r="G429" s="7"/>
      <c r="H429" s="7"/>
      <c r="I429" s="7"/>
    </row>
    <row r="430" spans="1:9" ht="16.5" customHeight="1">
      <c r="A430" s="45"/>
      <c r="B430" s="45"/>
      <c r="C430" s="81"/>
      <c r="D430" s="82"/>
      <c r="E430" s="7"/>
      <c r="F430" s="7"/>
      <c r="G430" s="7"/>
      <c r="H430" s="7"/>
      <c r="I430" s="7"/>
    </row>
    <row r="431" spans="1:9" ht="16.5" customHeight="1">
      <c r="A431" s="45"/>
      <c r="B431" s="45"/>
      <c r="C431" s="81"/>
      <c r="D431" s="82"/>
      <c r="E431" s="7"/>
      <c r="F431" s="7"/>
      <c r="G431" s="7"/>
      <c r="H431" s="7"/>
      <c r="I431" s="7"/>
    </row>
    <row r="432" spans="1:9" ht="16.5" customHeight="1">
      <c r="A432" s="45"/>
      <c r="B432" s="45"/>
      <c r="C432" s="81"/>
      <c r="D432" s="82"/>
      <c r="E432" s="7"/>
      <c r="F432" s="7"/>
      <c r="G432" s="7"/>
      <c r="H432" s="7"/>
      <c r="I432" s="7"/>
    </row>
    <row r="433" spans="1:9" ht="16.5" customHeight="1">
      <c r="A433" s="45"/>
      <c r="B433" s="45"/>
      <c r="C433" s="81"/>
      <c r="D433" s="82"/>
      <c r="E433" s="7"/>
      <c r="F433" s="7"/>
      <c r="G433" s="7"/>
      <c r="H433" s="7"/>
      <c r="I433" s="7"/>
    </row>
    <row r="434" spans="1:9" ht="16.5" customHeight="1">
      <c r="A434" s="45"/>
      <c r="B434" s="45"/>
      <c r="C434" s="81"/>
      <c r="D434" s="82"/>
      <c r="E434" s="7"/>
      <c r="F434" s="7"/>
      <c r="G434" s="7"/>
      <c r="H434" s="7"/>
      <c r="I434" s="7"/>
    </row>
    <row r="435" spans="1:9" ht="16.5" customHeight="1">
      <c r="A435" s="45"/>
      <c r="B435" s="45"/>
      <c r="C435" s="81"/>
      <c r="D435" s="82"/>
      <c r="E435" s="7"/>
      <c r="F435" s="7"/>
      <c r="G435" s="7"/>
      <c r="H435" s="7"/>
      <c r="I435" s="7"/>
    </row>
    <row r="436" spans="1:9" ht="16.5" customHeight="1">
      <c r="A436" s="45"/>
      <c r="B436" s="45"/>
      <c r="C436" s="81"/>
      <c r="D436" s="82"/>
      <c r="E436" s="7"/>
      <c r="F436" s="7"/>
      <c r="G436" s="7"/>
      <c r="H436" s="7"/>
      <c r="I436" s="7"/>
    </row>
    <row r="437" spans="1:9" ht="16.5" customHeight="1">
      <c r="A437" s="45"/>
      <c r="B437" s="45"/>
      <c r="C437" s="81"/>
      <c r="D437" s="82"/>
      <c r="E437" s="7"/>
      <c r="F437" s="7"/>
      <c r="G437" s="7"/>
      <c r="H437" s="7"/>
      <c r="I437" s="7"/>
    </row>
    <row r="438" spans="1:9" ht="16.5" customHeight="1">
      <c r="A438" s="45"/>
      <c r="B438" s="45"/>
      <c r="C438" s="81"/>
      <c r="D438" s="82"/>
      <c r="E438" s="7"/>
      <c r="F438" s="7"/>
      <c r="G438" s="7"/>
      <c r="H438" s="7"/>
      <c r="I438" s="7"/>
    </row>
    <row r="439" spans="1:9" ht="16.5" customHeight="1">
      <c r="A439" s="45"/>
      <c r="B439" s="45"/>
      <c r="C439" s="81"/>
      <c r="D439" s="82"/>
      <c r="E439" s="7"/>
      <c r="F439" s="7"/>
      <c r="G439" s="7"/>
      <c r="H439" s="7"/>
      <c r="I439" s="7"/>
    </row>
    <row r="440" spans="1:9" ht="16.5" customHeight="1">
      <c r="A440" s="45"/>
      <c r="B440" s="45"/>
      <c r="C440" s="81"/>
      <c r="D440" s="82"/>
      <c r="E440" s="7"/>
      <c r="F440" s="7"/>
      <c r="G440" s="7"/>
      <c r="H440" s="7"/>
      <c r="I440" s="7"/>
    </row>
    <row r="441" spans="1:9" ht="16.5" customHeight="1">
      <c r="A441" s="45"/>
      <c r="B441" s="45"/>
      <c r="C441" s="81"/>
      <c r="D441" s="82"/>
      <c r="E441" s="7"/>
      <c r="F441" s="7"/>
      <c r="G441" s="7"/>
      <c r="H441" s="7"/>
      <c r="I441" s="7"/>
    </row>
    <row r="442" spans="1:9" ht="16.5" customHeight="1">
      <c r="A442" s="45"/>
      <c r="B442" s="45"/>
      <c r="C442" s="81"/>
      <c r="D442" s="82"/>
      <c r="E442" s="7"/>
      <c r="F442" s="7"/>
      <c r="G442" s="7"/>
      <c r="H442" s="7"/>
      <c r="I442" s="7"/>
    </row>
    <row r="443" spans="1:9" ht="16.5" customHeight="1">
      <c r="A443" s="45"/>
      <c r="B443" s="45"/>
      <c r="C443" s="81"/>
      <c r="D443" s="82"/>
      <c r="E443" s="7"/>
      <c r="F443" s="7"/>
      <c r="G443" s="7"/>
      <c r="H443" s="7"/>
      <c r="I443" s="7"/>
    </row>
    <row r="444" spans="1:9" ht="16.5" customHeight="1">
      <c r="A444" s="45"/>
      <c r="B444" s="45"/>
      <c r="C444" s="81"/>
      <c r="D444" s="82"/>
      <c r="E444" s="7"/>
      <c r="F444" s="7"/>
      <c r="G444" s="7"/>
      <c r="H444" s="7"/>
      <c r="I444" s="7"/>
    </row>
    <row r="445" spans="1:9" ht="16.5" customHeight="1">
      <c r="A445" s="45"/>
      <c r="B445" s="45"/>
      <c r="C445" s="81"/>
      <c r="D445" s="82"/>
      <c r="E445" s="7"/>
      <c r="F445" s="7"/>
      <c r="G445" s="7"/>
      <c r="H445" s="7"/>
      <c r="I445" s="7"/>
    </row>
    <row r="446" spans="1:9" ht="16.5" customHeight="1">
      <c r="A446" s="45"/>
      <c r="B446" s="45"/>
      <c r="C446" s="81"/>
      <c r="D446" s="82"/>
      <c r="E446" s="7"/>
      <c r="F446" s="7"/>
      <c r="G446" s="7"/>
      <c r="H446" s="7"/>
      <c r="I446" s="7"/>
    </row>
    <row r="447" spans="1:9" ht="16.5" customHeight="1">
      <c r="A447" s="45"/>
      <c r="B447" s="45"/>
      <c r="C447" s="81"/>
      <c r="D447" s="82"/>
      <c r="E447" s="7"/>
      <c r="F447" s="7"/>
      <c r="G447" s="7"/>
      <c r="H447" s="7"/>
      <c r="I447" s="7"/>
    </row>
    <row r="448" spans="1:9" ht="16.5" customHeight="1">
      <c r="A448" s="45"/>
      <c r="B448" s="45"/>
      <c r="C448" s="81"/>
      <c r="D448" s="82"/>
      <c r="E448" s="7"/>
      <c r="F448" s="7"/>
      <c r="G448" s="7"/>
      <c r="H448" s="7"/>
      <c r="I448" s="7"/>
    </row>
    <row r="449" spans="1:9" ht="16.5" customHeight="1">
      <c r="A449" s="45"/>
      <c r="B449" s="45"/>
      <c r="C449" s="81"/>
      <c r="D449" s="82"/>
      <c r="E449" s="7"/>
      <c r="F449" s="7"/>
      <c r="G449" s="7"/>
      <c r="H449" s="7"/>
      <c r="I449" s="7"/>
    </row>
    <row r="450" spans="1:9" ht="16.5" customHeight="1">
      <c r="A450" s="45"/>
      <c r="B450" s="45"/>
      <c r="C450" s="81"/>
      <c r="D450" s="82"/>
      <c r="E450" s="7"/>
      <c r="F450" s="7"/>
      <c r="G450" s="7"/>
      <c r="H450" s="7"/>
      <c r="I450" s="7"/>
    </row>
    <row r="451" spans="1:9" ht="16.5" customHeight="1">
      <c r="A451" s="45"/>
      <c r="B451" s="45"/>
      <c r="C451" s="81"/>
      <c r="D451" s="82"/>
      <c r="E451" s="7"/>
      <c r="F451" s="7"/>
      <c r="G451" s="7"/>
      <c r="H451" s="7"/>
      <c r="I451" s="7"/>
    </row>
    <row r="452" spans="1:9" ht="16.5" customHeight="1">
      <c r="A452" s="45"/>
      <c r="B452" s="45"/>
      <c r="C452" s="81"/>
      <c r="D452" s="82"/>
      <c r="E452" s="7"/>
      <c r="F452" s="7"/>
      <c r="G452" s="7"/>
      <c r="H452" s="7"/>
      <c r="I452" s="7"/>
    </row>
    <row r="453" spans="1:9" ht="16.5" customHeight="1">
      <c r="A453" s="45"/>
      <c r="B453" s="45"/>
      <c r="C453" s="81"/>
      <c r="D453" s="82"/>
      <c r="E453" s="7"/>
      <c r="F453" s="7"/>
      <c r="G453" s="7"/>
      <c r="H453" s="7"/>
      <c r="I453" s="7"/>
    </row>
    <row r="454" spans="1:9" ht="16.5" customHeight="1">
      <c r="A454" s="45"/>
      <c r="B454" s="45"/>
      <c r="C454" s="81"/>
      <c r="D454" s="82"/>
      <c r="E454" s="7"/>
      <c r="F454" s="7"/>
      <c r="G454" s="7"/>
      <c r="H454" s="7"/>
      <c r="I454" s="7"/>
    </row>
    <row r="455" spans="1:9" ht="16.5" customHeight="1">
      <c r="A455" s="45"/>
      <c r="B455" s="45"/>
      <c r="C455" s="81"/>
      <c r="D455" s="82"/>
      <c r="E455" s="7"/>
      <c r="F455" s="7"/>
      <c r="G455" s="7"/>
      <c r="H455" s="7"/>
      <c r="I455" s="7"/>
    </row>
    <row r="456" spans="1:9" ht="16.5" customHeight="1">
      <c r="A456" s="45"/>
      <c r="B456" s="45"/>
      <c r="C456" s="81"/>
      <c r="D456" s="82"/>
      <c r="E456" s="7"/>
      <c r="F456" s="7"/>
      <c r="G456" s="7"/>
      <c r="H456" s="7"/>
      <c r="I456" s="7"/>
    </row>
    <row r="457" spans="1:9" ht="16.5" customHeight="1">
      <c r="A457" s="45"/>
      <c r="B457" s="45"/>
      <c r="C457" s="81"/>
      <c r="D457" s="82"/>
      <c r="E457" s="7"/>
      <c r="F457" s="7"/>
      <c r="G457" s="7"/>
      <c r="H457" s="7"/>
      <c r="I457" s="7"/>
    </row>
    <row r="458" spans="1:9" ht="16.5" customHeight="1">
      <c r="A458" s="45"/>
      <c r="B458" s="45"/>
      <c r="C458" s="81"/>
      <c r="D458" s="82"/>
      <c r="E458" s="7"/>
      <c r="F458" s="7"/>
      <c r="G458" s="7"/>
      <c r="H458" s="7"/>
      <c r="I458" s="7"/>
    </row>
    <row r="459" spans="1:9" ht="16.5" customHeight="1">
      <c r="A459" s="45"/>
      <c r="B459" s="45"/>
      <c r="C459" s="81"/>
      <c r="D459" s="82"/>
      <c r="E459" s="7"/>
      <c r="F459" s="7"/>
      <c r="G459" s="7"/>
      <c r="H459" s="7"/>
      <c r="I459" s="7"/>
    </row>
    <row r="460" spans="1:9" ht="16.5" customHeight="1">
      <c r="A460" s="45"/>
      <c r="B460" s="45"/>
      <c r="C460" s="81"/>
      <c r="D460" s="82"/>
      <c r="E460" s="7"/>
      <c r="F460" s="7"/>
      <c r="G460" s="7"/>
      <c r="H460" s="7"/>
      <c r="I460" s="7"/>
    </row>
    <row r="461" spans="1:9" ht="16.5" customHeight="1">
      <c r="A461" s="45"/>
      <c r="B461" s="45"/>
      <c r="C461" s="81"/>
      <c r="D461" s="82"/>
      <c r="E461" s="7"/>
      <c r="F461" s="7"/>
      <c r="G461" s="7"/>
      <c r="H461" s="7"/>
      <c r="I461" s="7"/>
    </row>
    <row r="462" spans="1:9" ht="16.5" customHeight="1">
      <c r="A462" s="45"/>
      <c r="B462" s="45"/>
      <c r="C462" s="81"/>
      <c r="D462" s="82"/>
      <c r="E462" s="7"/>
      <c r="F462" s="7"/>
      <c r="G462" s="7"/>
      <c r="H462" s="7"/>
      <c r="I462" s="7"/>
    </row>
    <row r="463" spans="1:9" ht="16.5" customHeight="1">
      <c r="A463" s="45"/>
      <c r="B463" s="45"/>
      <c r="C463" s="81"/>
      <c r="D463" s="82"/>
      <c r="E463" s="7"/>
      <c r="F463" s="7"/>
      <c r="G463" s="7"/>
      <c r="H463" s="7"/>
      <c r="I463" s="7"/>
    </row>
    <row r="464" spans="1:9" ht="16.5" customHeight="1">
      <c r="A464" s="45"/>
      <c r="B464" s="45"/>
      <c r="C464" s="81"/>
      <c r="D464" s="82"/>
      <c r="E464" s="7"/>
      <c r="F464" s="7"/>
      <c r="G464" s="7"/>
      <c r="H464" s="7"/>
      <c r="I464" s="7"/>
    </row>
    <row r="465" spans="1:9" ht="16.5" customHeight="1">
      <c r="A465" s="45"/>
      <c r="B465" s="45"/>
      <c r="C465" s="81"/>
      <c r="D465" s="82"/>
      <c r="E465" s="7"/>
      <c r="F465" s="7"/>
      <c r="G465" s="7"/>
      <c r="H465" s="7"/>
      <c r="I465" s="7"/>
    </row>
    <row r="466" spans="1:9" ht="16.5" customHeight="1">
      <c r="A466" s="45"/>
      <c r="B466" s="45"/>
      <c r="C466" s="81"/>
      <c r="D466" s="82"/>
      <c r="E466" s="7"/>
      <c r="F466" s="7"/>
      <c r="G466" s="7"/>
      <c r="H466" s="7"/>
      <c r="I466" s="7"/>
    </row>
    <row r="467" spans="1:9" ht="16.5" customHeight="1">
      <c r="A467" s="45"/>
      <c r="B467" s="45"/>
      <c r="C467" s="81"/>
      <c r="D467" s="82"/>
      <c r="E467" s="7"/>
      <c r="F467" s="7"/>
      <c r="G467" s="7"/>
      <c r="H467" s="7"/>
      <c r="I467" s="7"/>
    </row>
    <row r="468" spans="1:9" ht="16.5" customHeight="1">
      <c r="A468" s="45"/>
      <c r="B468" s="45"/>
      <c r="C468" s="81"/>
      <c r="D468" s="82"/>
      <c r="E468" s="7"/>
      <c r="F468" s="7"/>
      <c r="G468" s="7"/>
      <c r="H468" s="7"/>
      <c r="I468" s="7"/>
    </row>
    <row r="469" spans="1:9" ht="16.5" customHeight="1">
      <c r="A469" s="45"/>
      <c r="B469" s="45"/>
      <c r="C469" s="81"/>
      <c r="D469" s="82"/>
      <c r="E469" s="7"/>
      <c r="F469" s="7"/>
      <c r="G469" s="7"/>
      <c r="H469" s="7"/>
      <c r="I469" s="7"/>
    </row>
    <row r="470" spans="1:9" ht="16.5" customHeight="1">
      <c r="A470" s="45"/>
      <c r="B470" s="45"/>
      <c r="C470" s="81"/>
      <c r="D470" s="82"/>
      <c r="E470" s="7"/>
      <c r="F470" s="7"/>
      <c r="G470" s="7"/>
      <c r="H470" s="7"/>
      <c r="I470" s="7"/>
    </row>
    <row r="471" spans="1:9" ht="16.5" customHeight="1">
      <c r="A471" s="45"/>
      <c r="B471" s="45"/>
      <c r="C471" s="81"/>
      <c r="D471" s="82"/>
      <c r="E471" s="7"/>
      <c r="F471" s="7"/>
      <c r="G471" s="7"/>
      <c r="H471" s="7"/>
      <c r="I471" s="7"/>
    </row>
    <row r="472" spans="1:9" ht="16.5" customHeight="1">
      <c r="A472" s="45"/>
      <c r="B472" s="45"/>
      <c r="C472" s="81"/>
      <c r="D472" s="82"/>
      <c r="E472" s="7"/>
      <c r="F472" s="7"/>
      <c r="G472" s="7"/>
      <c r="H472" s="7"/>
      <c r="I472" s="7"/>
    </row>
    <row r="473" spans="1:9" ht="16.5" customHeight="1">
      <c r="A473" s="45"/>
      <c r="B473" s="45"/>
      <c r="C473" s="81"/>
      <c r="D473" s="82"/>
      <c r="E473" s="7"/>
      <c r="F473" s="7"/>
      <c r="G473" s="7"/>
      <c r="H473" s="7"/>
      <c r="I473" s="7"/>
    </row>
    <row r="474" spans="1:9" ht="16.5" customHeight="1">
      <c r="A474" s="45"/>
      <c r="B474" s="45"/>
      <c r="C474" s="81"/>
      <c r="D474" s="82"/>
      <c r="E474" s="7"/>
      <c r="F474" s="7"/>
      <c r="G474" s="7"/>
      <c r="H474" s="7"/>
      <c r="I474" s="7"/>
    </row>
    <row r="475" spans="1:9" ht="16.5" customHeight="1">
      <c r="A475" s="45"/>
      <c r="B475" s="45"/>
      <c r="C475" s="81"/>
      <c r="D475" s="82"/>
      <c r="E475" s="7"/>
      <c r="F475" s="7"/>
      <c r="G475" s="7"/>
      <c r="H475" s="7"/>
      <c r="I475" s="7"/>
    </row>
    <row r="476" spans="1:9" ht="16.5" customHeight="1">
      <c r="A476" s="45"/>
      <c r="B476" s="45"/>
      <c r="C476" s="81"/>
      <c r="D476" s="82"/>
      <c r="E476" s="7"/>
      <c r="F476" s="7"/>
      <c r="G476" s="7"/>
      <c r="H476" s="7"/>
      <c r="I476" s="7"/>
    </row>
    <row r="477" spans="1:9" ht="16.5" customHeight="1">
      <c r="A477" s="45"/>
      <c r="B477" s="45"/>
      <c r="C477" s="81"/>
      <c r="D477" s="82"/>
      <c r="E477" s="7"/>
      <c r="F477" s="7"/>
      <c r="G477" s="7"/>
      <c r="H477" s="7"/>
      <c r="I477" s="7"/>
    </row>
    <row r="478" spans="1:9" ht="16.5" customHeight="1">
      <c r="A478" s="45"/>
      <c r="B478" s="45"/>
      <c r="C478" s="81"/>
      <c r="D478" s="82"/>
      <c r="E478" s="7"/>
      <c r="F478" s="7"/>
      <c r="G478" s="7"/>
      <c r="H478" s="7"/>
      <c r="I478" s="7"/>
    </row>
    <row r="479" spans="1:9" ht="16.5" customHeight="1">
      <c r="A479" s="45"/>
      <c r="B479" s="45"/>
      <c r="C479" s="81"/>
      <c r="D479" s="82"/>
      <c r="E479" s="7"/>
      <c r="F479" s="7"/>
      <c r="G479" s="7"/>
      <c r="H479" s="7"/>
      <c r="I479" s="7"/>
    </row>
    <row r="480" spans="1:9" ht="16.5" customHeight="1">
      <c r="A480" s="45"/>
      <c r="B480" s="45"/>
      <c r="C480" s="81"/>
      <c r="D480" s="82"/>
      <c r="E480" s="7"/>
      <c r="F480" s="7"/>
      <c r="G480" s="7"/>
      <c r="H480" s="7"/>
      <c r="I480" s="7"/>
    </row>
    <row r="481" spans="1:9" ht="16.5" customHeight="1">
      <c r="A481" s="45"/>
      <c r="B481" s="45"/>
      <c r="C481" s="81"/>
      <c r="D481" s="82"/>
      <c r="E481" s="7"/>
      <c r="F481" s="7"/>
      <c r="G481" s="7"/>
      <c r="H481" s="7"/>
      <c r="I481" s="7"/>
    </row>
    <row r="482" spans="1:9" ht="16.5" customHeight="1">
      <c r="A482" s="45"/>
      <c r="B482" s="45"/>
      <c r="C482" s="81"/>
      <c r="D482" s="82"/>
      <c r="E482" s="7"/>
      <c r="F482" s="7"/>
      <c r="G482" s="7"/>
      <c r="H482" s="7"/>
      <c r="I482" s="7"/>
    </row>
    <row r="483" spans="1:9" ht="16.5" customHeight="1">
      <c r="A483" s="45"/>
      <c r="B483" s="45"/>
      <c r="C483" s="81"/>
      <c r="D483" s="82"/>
      <c r="E483" s="7"/>
      <c r="F483" s="7"/>
      <c r="G483" s="7"/>
      <c r="H483" s="7"/>
      <c r="I483" s="7"/>
    </row>
    <row r="484" spans="1:9" ht="16.5" customHeight="1">
      <c r="A484" s="45"/>
      <c r="B484" s="45"/>
      <c r="C484" s="81"/>
      <c r="D484" s="82"/>
      <c r="E484" s="7"/>
      <c r="F484" s="7"/>
      <c r="G484" s="7"/>
      <c r="H484" s="7"/>
      <c r="I484" s="7"/>
    </row>
    <row r="485" spans="1:9" ht="16.5" customHeight="1">
      <c r="A485" s="45"/>
      <c r="B485" s="45"/>
      <c r="C485" s="81"/>
      <c r="D485" s="82"/>
      <c r="E485" s="7"/>
      <c r="F485" s="7"/>
      <c r="G485" s="7"/>
      <c r="H485" s="7"/>
      <c r="I485" s="7"/>
    </row>
    <row r="486" spans="1:9" ht="16.5" customHeight="1">
      <c r="A486" s="45"/>
      <c r="B486" s="45"/>
      <c r="C486" s="81"/>
      <c r="D486" s="82"/>
      <c r="E486" s="7"/>
      <c r="F486" s="7"/>
      <c r="G486" s="7"/>
      <c r="H486" s="7"/>
      <c r="I486" s="7"/>
    </row>
    <row r="487" spans="1:9" ht="16.5" customHeight="1">
      <c r="A487" s="45"/>
      <c r="B487" s="45"/>
      <c r="C487" s="81"/>
      <c r="D487" s="82"/>
      <c r="E487" s="7"/>
      <c r="F487" s="7"/>
      <c r="G487" s="7"/>
      <c r="H487" s="7"/>
      <c r="I487" s="7"/>
    </row>
    <row r="488" spans="1:9" ht="16.5" customHeight="1">
      <c r="A488" s="45"/>
      <c r="B488" s="45"/>
      <c r="C488" s="81"/>
      <c r="D488" s="82"/>
      <c r="E488" s="7"/>
      <c r="F488" s="7"/>
      <c r="G488" s="7"/>
      <c r="H488" s="7"/>
      <c r="I488" s="7"/>
    </row>
    <row r="489" spans="1:9" ht="16.5" customHeight="1">
      <c r="A489" s="45"/>
      <c r="B489" s="45"/>
      <c r="C489" s="81"/>
      <c r="D489" s="82"/>
      <c r="E489" s="7"/>
      <c r="F489" s="7"/>
      <c r="G489" s="7"/>
      <c r="H489" s="7"/>
      <c r="I489" s="7"/>
    </row>
    <row r="490" spans="1:9" ht="16.5" customHeight="1">
      <c r="A490" s="45"/>
      <c r="B490" s="45"/>
      <c r="C490" s="81"/>
      <c r="D490" s="82"/>
      <c r="E490" s="7"/>
      <c r="F490" s="7"/>
      <c r="G490" s="7"/>
      <c r="H490" s="7"/>
      <c r="I490" s="7"/>
    </row>
    <row r="491" spans="1:9" ht="16.5" customHeight="1">
      <c r="A491" s="45"/>
      <c r="B491" s="45"/>
      <c r="C491" s="81"/>
      <c r="D491" s="82"/>
      <c r="E491" s="7"/>
      <c r="F491" s="7"/>
      <c r="G491" s="7"/>
      <c r="H491" s="7"/>
      <c r="I491" s="7"/>
    </row>
    <row r="492" spans="1:9" ht="16.5" customHeight="1">
      <c r="A492" s="45"/>
      <c r="B492" s="45"/>
      <c r="C492" s="81"/>
      <c r="D492" s="82"/>
      <c r="E492" s="7"/>
      <c r="F492" s="7"/>
      <c r="G492" s="7"/>
      <c r="H492" s="7"/>
      <c r="I492" s="7"/>
    </row>
    <row r="493" spans="1:9" ht="16.5" customHeight="1">
      <c r="A493" s="45"/>
      <c r="B493" s="45"/>
      <c r="C493" s="81"/>
      <c r="D493" s="82"/>
      <c r="E493" s="7"/>
      <c r="F493" s="7"/>
      <c r="G493" s="7"/>
      <c r="H493" s="7"/>
      <c r="I493" s="7"/>
    </row>
    <row r="494" spans="1:9" ht="16.5" customHeight="1">
      <c r="A494" s="45"/>
      <c r="B494" s="45"/>
      <c r="C494" s="81"/>
      <c r="D494" s="82"/>
      <c r="E494" s="7"/>
      <c r="F494" s="7"/>
      <c r="G494" s="7"/>
      <c r="H494" s="7"/>
      <c r="I494" s="7"/>
    </row>
    <row r="495" spans="1:9" ht="16.5" customHeight="1">
      <c r="A495" s="45"/>
      <c r="B495" s="45"/>
      <c r="C495" s="81"/>
      <c r="D495" s="82"/>
      <c r="E495" s="7"/>
      <c r="F495" s="7"/>
      <c r="G495" s="7"/>
      <c r="H495" s="7"/>
      <c r="I495" s="7"/>
    </row>
    <row r="496" spans="1:9" ht="16.5" customHeight="1">
      <c r="A496" s="45"/>
      <c r="B496" s="45"/>
      <c r="C496" s="81"/>
      <c r="D496" s="82"/>
      <c r="E496" s="7"/>
      <c r="F496" s="7"/>
      <c r="G496" s="7"/>
      <c r="H496" s="7"/>
      <c r="I496" s="7"/>
    </row>
    <row r="497" spans="1:9" ht="16.5" customHeight="1">
      <c r="A497" s="45"/>
      <c r="B497" s="45"/>
      <c r="C497" s="81"/>
      <c r="D497" s="82"/>
      <c r="E497" s="7"/>
      <c r="F497" s="7"/>
      <c r="G497" s="7"/>
      <c r="H497" s="7"/>
      <c r="I497" s="7"/>
    </row>
    <row r="498" spans="1:9" ht="16.5" customHeight="1">
      <c r="A498" s="45"/>
      <c r="B498" s="45"/>
      <c r="C498" s="81"/>
      <c r="D498" s="82"/>
      <c r="E498" s="7"/>
      <c r="F498" s="7"/>
      <c r="G498" s="7"/>
      <c r="H498" s="7"/>
      <c r="I498" s="7"/>
    </row>
    <row r="499" spans="1:9" ht="16.5" customHeight="1">
      <c r="A499" s="45"/>
      <c r="B499" s="45"/>
      <c r="C499" s="81"/>
      <c r="D499" s="82"/>
      <c r="E499" s="7"/>
      <c r="F499" s="7"/>
      <c r="G499" s="7"/>
      <c r="H499" s="7"/>
      <c r="I499" s="7"/>
    </row>
    <row r="500" spans="1:9" ht="16.5" customHeight="1">
      <c r="A500" s="45"/>
      <c r="B500" s="45"/>
      <c r="C500" s="81"/>
      <c r="D500" s="82"/>
      <c r="E500" s="7"/>
      <c r="F500" s="7"/>
      <c r="G500" s="7"/>
      <c r="H500" s="7"/>
      <c r="I500" s="7"/>
    </row>
    <row r="501" spans="1:9" ht="16.5" customHeight="1">
      <c r="A501" s="45"/>
      <c r="B501" s="45"/>
      <c r="C501" s="81"/>
      <c r="D501" s="82"/>
      <c r="E501" s="7"/>
      <c r="F501" s="7"/>
      <c r="G501" s="7"/>
      <c r="H501" s="7"/>
      <c r="I501" s="7"/>
    </row>
    <row r="502" spans="1:9" ht="16.5" customHeight="1">
      <c r="A502" s="45"/>
      <c r="B502" s="45"/>
      <c r="C502" s="81"/>
      <c r="D502" s="82"/>
      <c r="E502" s="7"/>
      <c r="F502" s="7"/>
      <c r="G502" s="7"/>
      <c r="H502" s="7"/>
      <c r="I502" s="7"/>
    </row>
    <row r="503" spans="1:9" ht="16.5" customHeight="1">
      <c r="A503" s="45"/>
      <c r="B503" s="45"/>
      <c r="C503" s="81"/>
      <c r="D503" s="82"/>
      <c r="E503" s="7"/>
      <c r="F503" s="7"/>
      <c r="G503" s="7"/>
      <c r="H503" s="7"/>
      <c r="I503" s="7"/>
    </row>
    <row r="504" spans="1:9" ht="16.5" customHeight="1">
      <c r="A504" s="45"/>
      <c r="B504" s="45"/>
      <c r="C504" s="81"/>
      <c r="D504" s="82"/>
      <c r="E504" s="7"/>
      <c r="F504" s="7"/>
      <c r="G504" s="7"/>
      <c r="H504" s="7"/>
      <c r="I504" s="7"/>
    </row>
    <row r="505" spans="1:9" ht="16.5" customHeight="1">
      <c r="A505" s="45"/>
      <c r="B505" s="45"/>
      <c r="C505" s="81"/>
      <c r="D505" s="82"/>
      <c r="E505" s="7"/>
      <c r="F505" s="7"/>
      <c r="G505" s="7"/>
      <c r="H505" s="7"/>
      <c r="I505" s="7"/>
    </row>
    <row r="506" spans="1:9" ht="16.5" customHeight="1">
      <c r="A506" s="45"/>
      <c r="B506" s="45"/>
      <c r="C506" s="81"/>
      <c r="D506" s="82"/>
      <c r="E506" s="7"/>
      <c r="F506" s="7"/>
      <c r="G506" s="7"/>
      <c r="H506" s="7"/>
      <c r="I506" s="7"/>
    </row>
    <row r="507" spans="1:9" ht="16.5" customHeight="1">
      <c r="A507" s="45"/>
      <c r="B507" s="45"/>
      <c r="C507" s="81"/>
      <c r="D507" s="82"/>
      <c r="E507" s="7"/>
      <c r="F507" s="7"/>
      <c r="G507" s="7"/>
      <c r="H507" s="7"/>
      <c r="I507" s="7"/>
    </row>
    <row r="508" spans="1:9" ht="16.5" customHeight="1">
      <c r="A508" s="45"/>
      <c r="B508" s="45"/>
      <c r="C508" s="81"/>
      <c r="D508" s="82"/>
      <c r="E508" s="7"/>
      <c r="F508" s="7"/>
      <c r="G508" s="7"/>
      <c r="H508" s="7"/>
      <c r="I508" s="7"/>
    </row>
    <row r="509" spans="1:9" ht="16.5" customHeight="1">
      <c r="A509" s="45"/>
      <c r="B509" s="45"/>
      <c r="C509" s="81"/>
      <c r="D509" s="82"/>
      <c r="E509" s="7"/>
      <c r="F509" s="7"/>
      <c r="G509" s="7"/>
      <c r="H509" s="7"/>
      <c r="I509" s="7"/>
    </row>
    <row r="510" spans="1:9" ht="16.5" customHeight="1">
      <c r="A510" s="45"/>
      <c r="B510" s="45"/>
      <c r="C510" s="81"/>
      <c r="D510" s="82"/>
      <c r="E510" s="7"/>
      <c r="F510" s="7"/>
      <c r="G510" s="7"/>
      <c r="H510" s="7"/>
      <c r="I510" s="7"/>
    </row>
    <row r="511" spans="1:9" ht="16.5" customHeight="1">
      <c r="A511" s="45"/>
      <c r="B511" s="45"/>
      <c r="C511" s="81"/>
      <c r="D511" s="82"/>
      <c r="E511" s="7"/>
      <c r="F511" s="7"/>
      <c r="G511" s="7"/>
      <c r="H511" s="7"/>
      <c r="I511" s="7"/>
    </row>
    <row r="512" spans="1:9" ht="16.5" customHeight="1">
      <c r="A512" s="45"/>
      <c r="B512" s="45"/>
      <c r="C512" s="81"/>
      <c r="D512" s="82"/>
      <c r="E512" s="7"/>
      <c r="F512" s="7"/>
      <c r="G512" s="7"/>
      <c r="H512" s="7"/>
      <c r="I512" s="7"/>
    </row>
    <row r="513" spans="1:9" ht="16.5" customHeight="1">
      <c r="A513" s="45"/>
      <c r="B513" s="45"/>
      <c r="C513" s="81"/>
      <c r="D513" s="82"/>
      <c r="E513" s="7"/>
      <c r="F513" s="7"/>
      <c r="G513" s="7"/>
      <c r="H513" s="7"/>
      <c r="I513" s="7"/>
    </row>
    <row r="514" spans="1:9" ht="16.5" customHeight="1">
      <c r="A514" s="45"/>
      <c r="B514" s="45"/>
      <c r="C514" s="81"/>
      <c r="D514" s="82"/>
      <c r="E514" s="7"/>
      <c r="F514" s="7"/>
      <c r="G514" s="7"/>
      <c r="H514" s="7"/>
      <c r="I514" s="7"/>
    </row>
    <row r="515" spans="1:9" ht="16.5" customHeight="1">
      <c r="A515" s="45"/>
      <c r="B515" s="45"/>
      <c r="C515" s="81"/>
      <c r="D515" s="82"/>
      <c r="E515" s="7"/>
      <c r="F515" s="7"/>
      <c r="G515" s="7"/>
      <c r="H515" s="7"/>
      <c r="I515" s="7"/>
    </row>
    <row r="516" spans="1:9" ht="16.5" customHeight="1">
      <c r="A516" s="45"/>
      <c r="B516" s="45"/>
      <c r="C516" s="81"/>
      <c r="D516" s="82"/>
      <c r="E516" s="7"/>
      <c r="F516" s="7"/>
      <c r="G516" s="7"/>
      <c r="H516" s="7"/>
      <c r="I516" s="7"/>
    </row>
    <row r="517" spans="1:9" ht="16.5" customHeight="1">
      <c r="A517" s="45"/>
      <c r="B517" s="45"/>
      <c r="C517" s="81"/>
      <c r="D517" s="82"/>
      <c r="E517" s="7"/>
      <c r="F517" s="7"/>
      <c r="G517" s="7"/>
      <c r="H517" s="7"/>
      <c r="I517" s="7"/>
    </row>
    <row r="518" spans="1:9" ht="16.5" customHeight="1">
      <c r="A518" s="45"/>
      <c r="B518" s="45"/>
      <c r="C518" s="81"/>
      <c r="D518" s="82"/>
      <c r="E518" s="7"/>
      <c r="F518" s="7"/>
      <c r="G518" s="7"/>
      <c r="H518" s="7"/>
      <c r="I518" s="7"/>
    </row>
    <row r="519" spans="1:9" ht="16.5" customHeight="1">
      <c r="A519" s="45"/>
      <c r="B519" s="45"/>
      <c r="C519" s="81"/>
      <c r="D519" s="82"/>
      <c r="E519" s="7"/>
      <c r="F519" s="7"/>
      <c r="G519" s="7"/>
      <c r="H519" s="7"/>
      <c r="I519" s="7"/>
    </row>
    <row r="520" spans="1:9" ht="16.5" customHeight="1">
      <c r="A520" s="45"/>
      <c r="B520" s="45"/>
      <c r="C520" s="81"/>
      <c r="D520" s="82"/>
      <c r="E520" s="7"/>
      <c r="F520" s="7"/>
      <c r="G520" s="7"/>
      <c r="H520" s="7"/>
      <c r="I520" s="7"/>
    </row>
    <row r="521" spans="1:9" ht="16.5" customHeight="1">
      <c r="A521" s="45"/>
      <c r="B521" s="45"/>
      <c r="C521" s="81"/>
      <c r="D521" s="82"/>
      <c r="E521" s="7"/>
      <c r="F521" s="7"/>
      <c r="G521" s="7"/>
      <c r="H521" s="7"/>
      <c r="I521" s="7"/>
    </row>
    <row r="522" spans="1:9" ht="16.5" customHeight="1">
      <c r="A522" s="45"/>
      <c r="B522" s="45"/>
      <c r="C522" s="81"/>
      <c r="D522" s="82"/>
      <c r="E522" s="7"/>
      <c r="F522" s="7"/>
      <c r="G522" s="7"/>
      <c r="H522" s="7"/>
      <c r="I522" s="7"/>
    </row>
    <row r="523" spans="1:9" ht="16.5" customHeight="1">
      <c r="A523" s="45"/>
      <c r="B523" s="45"/>
      <c r="C523" s="81"/>
      <c r="D523" s="82"/>
      <c r="E523" s="7"/>
      <c r="F523" s="7"/>
      <c r="G523" s="7"/>
      <c r="H523" s="7"/>
      <c r="I523" s="7"/>
    </row>
    <row r="524" spans="1:9" ht="16.5" customHeight="1">
      <c r="A524" s="45"/>
      <c r="B524" s="45"/>
      <c r="C524" s="81"/>
      <c r="D524" s="82"/>
      <c r="E524" s="7"/>
      <c r="F524" s="7"/>
      <c r="G524" s="7"/>
      <c r="H524" s="7"/>
      <c r="I524" s="7"/>
    </row>
    <row r="525" spans="1:9" ht="16.5" customHeight="1">
      <c r="A525" s="45"/>
      <c r="B525" s="45"/>
      <c r="C525" s="81"/>
      <c r="D525" s="82"/>
      <c r="E525" s="7"/>
      <c r="F525" s="7"/>
      <c r="G525" s="7"/>
      <c r="H525" s="7"/>
      <c r="I525" s="7"/>
    </row>
    <row r="526" spans="1:9" ht="16.5" customHeight="1">
      <c r="A526" s="45"/>
      <c r="B526" s="45"/>
      <c r="C526" s="81"/>
      <c r="D526" s="82"/>
      <c r="E526" s="7"/>
      <c r="F526" s="7"/>
      <c r="G526" s="7"/>
      <c r="H526" s="7"/>
      <c r="I526" s="7"/>
    </row>
    <row r="527" spans="1:9" ht="16.5" customHeight="1">
      <c r="A527" s="45"/>
      <c r="B527" s="45"/>
      <c r="C527" s="81"/>
      <c r="D527" s="82"/>
      <c r="E527" s="7"/>
      <c r="F527" s="7"/>
      <c r="G527" s="7"/>
      <c r="H527" s="7"/>
      <c r="I527" s="7"/>
    </row>
    <row r="528" spans="1:9" ht="16.5" customHeight="1">
      <c r="A528" s="45"/>
      <c r="B528" s="45"/>
      <c r="C528" s="81"/>
      <c r="D528" s="82"/>
      <c r="E528" s="7"/>
      <c r="F528" s="7"/>
      <c r="G528" s="7"/>
      <c r="H528" s="7"/>
      <c r="I528" s="7"/>
    </row>
    <row r="529" spans="1:9" ht="16.5" customHeight="1">
      <c r="A529" s="45"/>
      <c r="B529" s="45"/>
      <c r="C529" s="81"/>
      <c r="D529" s="82"/>
      <c r="E529" s="7"/>
      <c r="F529" s="7"/>
      <c r="G529" s="7"/>
      <c r="H529" s="7"/>
      <c r="I529" s="7"/>
    </row>
    <row r="530" spans="1:9" ht="16.5" customHeight="1">
      <c r="A530" s="45"/>
      <c r="B530" s="45"/>
      <c r="C530" s="81"/>
      <c r="D530" s="82"/>
      <c r="E530" s="7"/>
      <c r="F530" s="7"/>
      <c r="G530" s="7"/>
      <c r="H530" s="7"/>
      <c r="I530" s="7"/>
    </row>
    <row r="531" spans="1:9" ht="16.5" customHeight="1">
      <c r="A531" s="45"/>
      <c r="B531" s="45"/>
      <c r="C531" s="81"/>
      <c r="D531" s="82"/>
      <c r="E531" s="7"/>
      <c r="F531" s="7"/>
      <c r="G531" s="7"/>
      <c r="H531" s="7"/>
      <c r="I531" s="7"/>
    </row>
    <row r="532" spans="1:9" ht="16.5" customHeight="1">
      <c r="A532" s="45"/>
      <c r="B532" s="45"/>
      <c r="C532" s="81"/>
      <c r="D532" s="82"/>
      <c r="E532" s="7"/>
      <c r="F532" s="7"/>
      <c r="G532" s="7"/>
      <c r="H532" s="7"/>
      <c r="I532" s="7"/>
    </row>
    <row r="533" spans="1:9" ht="16.5" customHeight="1">
      <c r="A533" s="45"/>
      <c r="B533" s="45"/>
      <c r="C533" s="81"/>
      <c r="D533" s="82"/>
      <c r="E533" s="7"/>
      <c r="F533" s="7"/>
      <c r="G533" s="7"/>
      <c r="H533" s="7"/>
      <c r="I533" s="7"/>
    </row>
    <row r="534" spans="1:9" ht="16.5" customHeight="1">
      <c r="A534" s="45"/>
      <c r="B534" s="45"/>
      <c r="C534" s="81"/>
      <c r="D534" s="82"/>
      <c r="E534" s="7"/>
      <c r="F534" s="7"/>
      <c r="G534" s="7"/>
      <c r="H534" s="7"/>
      <c r="I534" s="7"/>
    </row>
    <row r="535" spans="1:9" ht="16.5" customHeight="1">
      <c r="A535" s="45"/>
      <c r="B535" s="45"/>
      <c r="C535" s="81"/>
      <c r="D535" s="82"/>
      <c r="E535" s="7"/>
      <c r="F535" s="7"/>
      <c r="G535" s="7"/>
      <c r="H535" s="7"/>
      <c r="I535" s="7"/>
    </row>
    <row r="536" spans="1:9" ht="16.5" customHeight="1">
      <c r="A536" s="45"/>
      <c r="B536" s="45"/>
      <c r="C536" s="81"/>
      <c r="D536" s="82"/>
      <c r="E536" s="7"/>
      <c r="F536" s="7"/>
      <c r="G536" s="7"/>
      <c r="H536" s="7"/>
      <c r="I536" s="7"/>
    </row>
    <row r="537" spans="1:9" ht="16.5" customHeight="1">
      <c r="A537" s="45"/>
      <c r="B537" s="45"/>
      <c r="C537" s="81"/>
      <c r="D537" s="82"/>
      <c r="E537" s="7"/>
      <c r="F537" s="7"/>
      <c r="G537" s="7"/>
      <c r="H537" s="7"/>
      <c r="I537" s="7"/>
    </row>
    <row r="538" spans="1:9" ht="16.5" customHeight="1">
      <c r="A538" s="45"/>
      <c r="B538" s="45"/>
      <c r="C538" s="81"/>
      <c r="D538" s="82"/>
      <c r="E538" s="7"/>
      <c r="F538" s="7"/>
      <c r="G538" s="7"/>
      <c r="H538" s="7"/>
      <c r="I538" s="7"/>
    </row>
    <row r="539" spans="1:9" ht="16.5" customHeight="1">
      <c r="A539" s="45"/>
      <c r="B539" s="45"/>
      <c r="C539" s="81"/>
      <c r="D539" s="82"/>
      <c r="E539" s="7"/>
      <c r="F539" s="7"/>
      <c r="G539" s="7"/>
      <c r="H539" s="7"/>
      <c r="I539" s="7"/>
    </row>
    <row r="540" spans="1:9" ht="16.5" customHeight="1">
      <c r="A540" s="45"/>
      <c r="B540" s="45"/>
      <c r="C540" s="81"/>
      <c r="D540" s="82"/>
      <c r="E540" s="7"/>
      <c r="F540" s="7"/>
      <c r="G540" s="7"/>
      <c r="H540" s="7"/>
      <c r="I540" s="7"/>
    </row>
    <row r="541" spans="1:9" ht="16.5" customHeight="1">
      <c r="A541" s="45"/>
      <c r="B541" s="45"/>
      <c r="C541" s="81"/>
      <c r="D541" s="82"/>
      <c r="E541" s="7"/>
      <c r="F541" s="7"/>
      <c r="G541" s="7"/>
      <c r="H541" s="7"/>
      <c r="I541" s="7"/>
    </row>
    <row r="542" spans="1:9" ht="16.5" customHeight="1">
      <c r="A542" s="45"/>
      <c r="B542" s="45"/>
      <c r="C542" s="81"/>
      <c r="D542" s="82"/>
      <c r="E542" s="7"/>
      <c r="F542" s="7"/>
      <c r="G542" s="7"/>
      <c r="H542" s="7"/>
      <c r="I542" s="7"/>
    </row>
    <row r="543" spans="1:9" ht="16.5" customHeight="1">
      <c r="A543" s="45"/>
      <c r="B543" s="45"/>
      <c r="C543" s="81"/>
      <c r="D543" s="82"/>
      <c r="E543" s="7"/>
      <c r="F543" s="7"/>
      <c r="G543" s="7"/>
      <c r="H543" s="7"/>
      <c r="I543" s="7"/>
    </row>
    <row r="544" spans="1:9" ht="16.5" customHeight="1">
      <c r="A544" s="45"/>
      <c r="B544" s="45"/>
      <c r="C544" s="81"/>
      <c r="D544" s="82"/>
      <c r="E544" s="7"/>
      <c r="F544" s="7"/>
      <c r="G544" s="7"/>
      <c r="H544" s="7"/>
      <c r="I544" s="7"/>
    </row>
    <row r="545" spans="1:9" ht="16.5" customHeight="1">
      <c r="A545" s="45"/>
      <c r="B545" s="45"/>
      <c r="C545" s="81"/>
      <c r="D545" s="82"/>
      <c r="E545" s="7"/>
      <c r="F545" s="7"/>
      <c r="G545" s="7"/>
      <c r="H545" s="7"/>
      <c r="I545" s="7"/>
    </row>
    <row r="546" spans="1:9" ht="16.5" customHeight="1">
      <c r="A546" s="45"/>
      <c r="B546" s="45"/>
      <c r="C546" s="81"/>
      <c r="D546" s="82"/>
      <c r="E546" s="7"/>
      <c r="F546" s="7"/>
      <c r="G546" s="7"/>
      <c r="H546" s="7"/>
      <c r="I546" s="7"/>
    </row>
    <row r="547" spans="1:9" ht="16.5" customHeight="1">
      <c r="A547" s="45"/>
      <c r="B547" s="45"/>
      <c r="C547" s="81"/>
      <c r="D547" s="82"/>
      <c r="E547" s="7"/>
      <c r="F547" s="7"/>
      <c r="G547" s="7"/>
      <c r="H547" s="7"/>
      <c r="I547" s="7"/>
    </row>
    <row r="548" spans="1:9" ht="16.5" customHeight="1">
      <c r="A548" s="45"/>
      <c r="B548" s="45"/>
      <c r="C548" s="81"/>
      <c r="D548" s="82"/>
      <c r="E548" s="7"/>
      <c r="F548" s="7"/>
      <c r="G548" s="7"/>
      <c r="H548" s="7"/>
      <c r="I548" s="7"/>
    </row>
    <row r="549" spans="1:9" ht="16.5" customHeight="1">
      <c r="A549" s="45"/>
      <c r="B549" s="45"/>
      <c r="C549" s="81"/>
      <c r="D549" s="82"/>
      <c r="E549" s="7"/>
      <c r="F549" s="7"/>
      <c r="G549" s="7"/>
      <c r="H549" s="7"/>
      <c r="I549" s="7"/>
    </row>
    <row r="550" spans="1:9" ht="16.5" customHeight="1">
      <c r="A550" s="45"/>
      <c r="B550" s="45"/>
      <c r="C550" s="81"/>
      <c r="D550" s="82"/>
      <c r="E550" s="7"/>
      <c r="F550" s="7"/>
      <c r="G550" s="7"/>
      <c r="H550" s="7"/>
      <c r="I550" s="7"/>
    </row>
    <row r="551" spans="1:9" ht="16.5" customHeight="1">
      <c r="A551" s="45"/>
      <c r="B551" s="45"/>
      <c r="C551" s="81"/>
      <c r="D551" s="82"/>
      <c r="E551" s="7"/>
      <c r="F551" s="7"/>
      <c r="G551" s="7"/>
      <c r="H551" s="7"/>
      <c r="I551" s="7"/>
    </row>
    <row r="552" spans="1:9" ht="16.5" customHeight="1">
      <c r="A552" s="45"/>
      <c r="B552" s="45"/>
      <c r="C552" s="81"/>
      <c r="D552" s="82"/>
      <c r="E552" s="7"/>
      <c r="F552" s="7"/>
      <c r="G552" s="7"/>
      <c r="H552" s="7"/>
      <c r="I552" s="7"/>
    </row>
    <row r="553" spans="1:9" ht="16.5" customHeight="1">
      <c r="A553" s="45"/>
      <c r="B553" s="45"/>
      <c r="C553" s="81"/>
      <c r="D553" s="82"/>
      <c r="E553" s="7"/>
      <c r="F553" s="7"/>
      <c r="G553" s="7"/>
      <c r="H553" s="7"/>
      <c r="I553" s="7"/>
    </row>
    <row r="554" spans="1:9" ht="16.5" customHeight="1">
      <c r="A554" s="45"/>
      <c r="B554" s="45"/>
      <c r="C554" s="81"/>
      <c r="D554" s="82"/>
      <c r="E554" s="7"/>
      <c r="F554" s="7"/>
      <c r="G554" s="7"/>
      <c r="H554" s="7"/>
      <c r="I554" s="7"/>
    </row>
    <row r="555" spans="1:9" ht="16.5" customHeight="1">
      <c r="A555" s="45"/>
      <c r="B555" s="45"/>
      <c r="C555" s="81"/>
      <c r="D555" s="82"/>
      <c r="E555" s="7"/>
      <c r="F555" s="7"/>
      <c r="G555" s="7"/>
      <c r="H555" s="7"/>
      <c r="I555" s="7"/>
    </row>
    <row r="556" spans="1:9" ht="16.5" customHeight="1">
      <c r="A556" s="45"/>
      <c r="B556" s="45"/>
      <c r="C556" s="81"/>
      <c r="D556" s="82"/>
      <c r="E556" s="7"/>
      <c r="F556" s="7"/>
      <c r="G556" s="7"/>
      <c r="H556" s="7"/>
      <c r="I556" s="7"/>
    </row>
    <row r="557" spans="1:9" ht="16.5" customHeight="1">
      <c r="A557" s="45"/>
      <c r="B557" s="45"/>
      <c r="C557" s="81"/>
      <c r="D557" s="82"/>
      <c r="E557" s="7"/>
      <c r="F557" s="7"/>
      <c r="G557" s="7"/>
      <c r="H557" s="7"/>
      <c r="I557" s="7"/>
    </row>
    <row r="558" spans="1:9" ht="16.5" customHeight="1">
      <c r="A558" s="45"/>
      <c r="B558" s="45"/>
      <c r="C558" s="81"/>
      <c r="D558" s="82"/>
      <c r="E558" s="7"/>
      <c r="F558" s="7"/>
      <c r="G558" s="7"/>
      <c r="H558" s="7"/>
      <c r="I558" s="7"/>
    </row>
    <row r="559" spans="1:9" ht="16.5" customHeight="1">
      <c r="A559" s="45"/>
      <c r="B559" s="45"/>
      <c r="C559" s="81"/>
      <c r="D559" s="82"/>
      <c r="E559" s="7"/>
      <c r="F559" s="7"/>
      <c r="G559" s="7"/>
      <c r="H559" s="7"/>
      <c r="I559" s="7"/>
    </row>
    <row r="560" spans="1:9" ht="16.5" customHeight="1">
      <c r="A560" s="45"/>
      <c r="B560" s="45"/>
      <c r="C560" s="81"/>
      <c r="D560" s="82"/>
      <c r="E560" s="7"/>
      <c r="F560" s="7"/>
      <c r="G560" s="7"/>
      <c r="H560" s="7"/>
      <c r="I560" s="7"/>
    </row>
    <row r="561" spans="1:9" ht="16.5" customHeight="1">
      <c r="A561" s="45"/>
      <c r="B561" s="45"/>
      <c r="C561" s="81"/>
      <c r="D561" s="82"/>
      <c r="E561" s="7"/>
      <c r="F561" s="7"/>
      <c r="G561" s="7"/>
      <c r="H561" s="7"/>
      <c r="I561" s="7"/>
    </row>
    <row r="562" spans="1:9" ht="16.5" customHeight="1">
      <c r="A562" s="45"/>
      <c r="B562" s="45"/>
      <c r="C562" s="81"/>
      <c r="D562" s="82"/>
      <c r="E562" s="7"/>
      <c r="F562" s="7"/>
      <c r="G562" s="7"/>
      <c r="H562" s="7"/>
      <c r="I562" s="7"/>
    </row>
    <row r="563" spans="1:9" ht="16.5" customHeight="1">
      <c r="A563" s="45"/>
      <c r="B563" s="45"/>
      <c r="C563" s="81"/>
      <c r="D563" s="82"/>
      <c r="E563" s="7"/>
      <c r="F563" s="7"/>
      <c r="G563" s="7"/>
      <c r="H563" s="7"/>
      <c r="I563" s="7"/>
    </row>
    <row r="564" spans="1:9" ht="16.5" customHeight="1">
      <c r="A564" s="45"/>
      <c r="B564" s="45"/>
      <c r="C564" s="81"/>
      <c r="D564" s="82"/>
      <c r="E564" s="7"/>
      <c r="F564" s="7"/>
      <c r="G564" s="7"/>
      <c r="H564" s="7"/>
      <c r="I564" s="7"/>
    </row>
    <row r="565" spans="1:9" ht="16.5" customHeight="1">
      <c r="A565" s="45"/>
      <c r="B565" s="45"/>
      <c r="C565" s="81"/>
      <c r="D565" s="82"/>
      <c r="E565" s="7"/>
      <c r="F565" s="7"/>
      <c r="G565" s="7"/>
      <c r="H565" s="7"/>
      <c r="I565" s="7"/>
    </row>
    <row r="566" spans="1:9" ht="16.5" customHeight="1">
      <c r="A566" s="45"/>
      <c r="B566" s="45"/>
      <c r="C566" s="81"/>
      <c r="D566" s="82"/>
      <c r="E566" s="7"/>
      <c r="F566" s="7"/>
      <c r="G566" s="7"/>
      <c r="H566" s="7"/>
      <c r="I566" s="7"/>
    </row>
    <row r="567" spans="1:9" ht="16.5" customHeight="1">
      <c r="A567" s="45"/>
      <c r="B567" s="45"/>
      <c r="C567" s="81"/>
      <c r="D567" s="82"/>
      <c r="E567" s="7"/>
      <c r="F567" s="7"/>
      <c r="G567" s="7"/>
      <c r="H567" s="7"/>
      <c r="I567" s="7"/>
    </row>
    <row r="568" spans="1:9" ht="16.5" customHeight="1">
      <c r="A568" s="45"/>
      <c r="B568" s="45"/>
      <c r="C568" s="81"/>
      <c r="D568" s="82"/>
      <c r="E568" s="7"/>
      <c r="F568" s="7"/>
      <c r="G568" s="7"/>
      <c r="H568" s="7"/>
      <c r="I568" s="7"/>
    </row>
    <row r="569" spans="1:9" ht="16.5" customHeight="1">
      <c r="A569" s="45"/>
      <c r="B569" s="45"/>
      <c r="C569" s="81"/>
      <c r="D569" s="82"/>
      <c r="E569" s="7"/>
      <c r="F569" s="7"/>
      <c r="G569" s="7"/>
      <c r="H569" s="7"/>
      <c r="I569" s="7"/>
    </row>
    <row r="570" spans="1:9" ht="16.5" customHeight="1">
      <c r="A570" s="45"/>
      <c r="B570" s="45"/>
      <c r="C570" s="81"/>
      <c r="D570" s="82"/>
      <c r="E570" s="7"/>
      <c r="F570" s="7"/>
      <c r="G570" s="7"/>
      <c r="H570" s="7"/>
      <c r="I570" s="7"/>
    </row>
    <row r="571" spans="1:9" ht="16.5" customHeight="1">
      <c r="A571" s="45"/>
      <c r="B571" s="45"/>
      <c r="C571" s="81"/>
      <c r="D571" s="82"/>
      <c r="E571" s="7"/>
      <c r="F571" s="7"/>
      <c r="G571" s="7"/>
      <c r="H571" s="7"/>
      <c r="I571" s="7"/>
    </row>
    <row r="572" spans="1:9" ht="16.5" customHeight="1">
      <c r="A572" s="45"/>
      <c r="B572" s="45"/>
      <c r="C572" s="81"/>
      <c r="D572" s="82"/>
      <c r="E572" s="7"/>
      <c r="F572" s="7"/>
      <c r="G572" s="7"/>
      <c r="H572" s="7"/>
      <c r="I572" s="7"/>
    </row>
    <row r="573" spans="1:9" ht="16.5" customHeight="1">
      <c r="A573" s="45"/>
      <c r="B573" s="45"/>
      <c r="C573" s="81"/>
      <c r="D573" s="82"/>
      <c r="E573" s="7"/>
      <c r="F573" s="7"/>
      <c r="G573" s="7"/>
      <c r="H573" s="7"/>
      <c r="I573" s="7"/>
    </row>
    <row r="574" spans="1:9" ht="18.95" customHeight="1">
      <c r="A574" s="45"/>
      <c r="B574" s="45"/>
      <c r="C574" s="81"/>
      <c r="D574" s="82"/>
      <c r="E574" s="7"/>
      <c r="F574" s="7"/>
      <c r="G574" s="7"/>
      <c r="H574" s="7"/>
      <c r="I574" s="7"/>
    </row>
    <row r="575" spans="1:9" ht="16.5" customHeight="1">
      <c r="A575" s="45"/>
      <c r="B575" s="45"/>
      <c r="C575" s="81"/>
      <c r="D575" s="82"/>
      <c r="E575" s="7"/>
      <c r="F575" s="7"/>
      <c r="G575" s="7"/>
      <c r="H575" s="7"/>
      <c r="I575" s="7"/>
    </row>
    <row r="576" spans="1:9" ht="16.5" customHeight="1">
      <c r="A576" s="45"/>
      <c r="B576" s="45"/>
      <c r="C576" s="81"/>
      <c r="D576" s="82"/>
      <c r="E576" s="7"/>
      <c r="F576" s="7"/>
      <c r="G576" s="7"/>
      <c r="H576" s="7"/>
      <c r="I576" s="7"/>
    </row>
    <row r="577" spans="1:9" ht="16.5" customHeight="1">
      <c r="A577" s="45"/>
      <c r="B577" s="45"/>
      <c r="C577" s="81"/>
      <c r="D577" s="82"/>
      <c r="E577" s="7"/>
      <c r="F577" s="7"/>
      <c r="G577" s="7"/>
      <c r="H577" s="7"/>
      <c r="I577" s="7"/>
    </row>
    <row r="578" spans="1:9" ht="16.5" customHeight="1">
      <c r="A578" s="45"/>
      <c r="B578" s="45"/>
      <c r="C578" s="81"/>
      <c r="D578" s="82"/>
      <c r="E578" s="7"/>
      <c r="F578" s="7"/>
      <c r="G578" s="7"/>
      <c r="H578" s="7"/>
      <c r="I578" s="7"/>
    </row>
    <row r="579" spans="1:9" ht="16.5" customHeight="1">
      <c r="A579" s="45"/>
      <c r="B579" s="45"/>
      <c r="C579" s="81"/>
      <c r="D579" s="82"/>
      <c r="E579" s="7"/>
      <c r="F579" s="7"/>
      <c r="G579" s="7"/>
      <c r="H579" s="7"/>
      <c r="I579" s="7"/>
    </row>
    <row r="580" spans="1:9" ht="16.5" customHeight="1">
      <c r="A580" s="45"/>
      <c r="B580" s="45"/>
      <c r="C580" s="81"/>
      <c r="D580" s="82"/>
      <c r="E580" s="7"/>
      <c r="F580" s="7"/>
      <c r="G580" s="7"/>
      <c r="H580" s="7"/>
      <c r="I580" s="7"/>
    </row>
    <row r="581" spans="1:9" ht="16.5" customHeight="1">
      <c r="A581" s="45"/>
      <c r="B581" s="45"/>
      <c r="C581" s="81"/>
      <c r="D581" s="82"/>
      <c r="E581" s="7"/>
      <c r="F581" s="7"/>
      <c r="G581" s="7"/>
      <c r="H581" s="7"/>
      <c r="I581" s="7"/>
    </row>
    <row r="582" spans="1:9" ht="16.5" customHeight="1">
      <c r="A582" s="45"/>
      <c r="B582" s="45"/>
      <c r="C582" s="81"/>
      <c r="D582" s="82"/>
      <c r="E582" s="7"/>
      <c r="F582" s="7"/>
      <c r="G582" s="7"/>
      <c r="H582" s="7"/>
      <c r="I582" s="7"/>
    </row>
    <row r="583" spans="1:9" ht="16.5" customHeight="1">
      <c r="A583" s="45"/>
      <c r="B583" s="45"/>
      <c r="C583" s="81"/>
      <c r="D583" s="82"/>
      <c r="E583" s="7"/>
      <c r="F583" s="7"/>
      <c r="G583" s="7"/>
      <c r="H583" s="7"/>
      <c r="I583" s="7"/>
    </row>
    <row r="584" spans="1:9" ht="16.5" customHeight="1">
      <c r="A584" s="45"/>
      <c r="B584" s="45"/>
      <c r="C584" s="81"/>
      <c r="D584" s="82"/>
      <c r="E584" s="7"/>
      <c r="F584" s="7"/>
      <c r="G584" s="7"/>
      <c r="H584" s="7"/>
      <c r="I584" s="7"/>
    </row>
    <row r="585" spans="1:9" ht="16.5" customHeight="1">
      <c r="A585" s="45"/>
      <c r="B585" s="45"/>
      <c r="C585" s="81"/>
      <c r="D585" s="82"/>
      <c r="E585" s="7"/>
      <c r="F585" s="7"/>
      <c r="G585" s="7"/>
      <c r="H585" s="7"/>
      <c r="I585" s="7"/>
    </row>
    <row r="586" spans="1:9" ht="16.5" customHeight="1">
      <c r="A586" s="45"/>
      <c r="B586" s="45"/>
      <c r="C586" s="81"/>
      <c r="D586" s="82"/>
      <c r="E586" s="7"/>
      <c r="F586" s="7"/>
      <c r="G586" s="7"/>
      <c r="H586" s="7"/>
      <c r="I586" s="7"/>
    </row>
    <row r="587" spans="1:9" ht="16.5" customHeight="1">
      <c r="A587" s="45"/>
      <c r="B587" s="45"/>
      <c r="C587" s="81"/>
      <c r="D587" s="82"/>
      <c r="E587" s="7"/>
      <c r="F587" s="7"/>
      <c r="G587" s="7"/>
      <c r="H587" s="7"/>
      <c r="I587" s="7"/>
    </row>
    <row r="588" spans="1:9" ht="16.5" customHeight="1">
      <c r="A588" s="45"/>
      <c r="B588" s="45"/>
      <c r="C588" s="81"/>
      <c r="D588" s="82"/>
      <c r="E588" s="7"/>
      <c r="F588" s="7"/>
      <c r="G588" s="7"/>
      <c r="H588" s="7"/>
      <c r="I588" s="7"/>
    </row>
    <row r="589" spans="1:9" ht="16.5" customHeight="1">
      <c r="A589" s="45"/>
      <c r="B589" s="45"/>
      <c r="C589" s="81"/>
      <c r="D589" s="82"/>
      <c r="E589" s="7"/>
      <c r="F589" s="7"/>
      <c r="G589" s="7"/>
      <c r="H589" s="7"/>
      <c r="I589" s="7"/>
    </row>
    <row r="590" spans="1:9" ht="16.5" customHeight="1">
      <c r="A590" s="45"/>
      <c r="B590" s="45"/>
      <c r="C590" s="81"/>
      <c r="D590" s="82"/>
      <c r="E590" s="7"/>
      <c r="F590" s="7"/>
      <c r="G590" s="7"/>
      <c r="H590" s="7"/>
      <c r="I590" s="7"/>
    </row>
    <row r="591" spans="1:9" ht="16.5" customHeight="1">
      <c r="A591" s="45"/>
      <c r="B591" s="45"/>
      <c r="C591" s="81"/>
      <c r="D591" s="82"/>
      <c r="E591" s="7"/>
      <c r="F591" s="7"/>
      <c r="G591" s="7"/>
      <c r="H591" s="7"/>
      <c r="I591" s="7"/>
    </row>
    <row r="592" spans="1:9" ht="16.5" customHeight="1">
      <c r="A592" s="45"/>
      <c r="B592" s="45"/>
      <c r="C592" s="81"/>
      <c r="D592" s="82"/>
      <c r="E592" s="7"/>
      <c r="F592" s="7"/>
      <c r="G592" s="7"/>
      <c r="H592" s="7"/>
      <c r="I592" s="7"/>
    </row>
    <row r="593" spans="1:9" ht="16.5" customHeight="1">
      <c r="A593" s="45"/>
      <c r="B593" s="45"/>
      <c r="C593" s="81"/>
      <c r="D593" s="82"/>
      <c r="E593" s="7"/>
      <c r="F593" s="7"/>
      <c r="G593" s="7"/>
      <c r="H593" s="7"/>
      <c r="I593" s="7"/>
    </row>
    <row r="594" spans="1:9" ht="16.5" customHeight="1">
      <c r="A594" s="45"/>
      <c r="B594" s="45"/>
      <c r="C594" s="81"/>
      <c r="D594" s="82"/>
      <c r="E594" s="7"/>
      <c r="F594" s="7"/>
      <c r="G594" s="7"/>
      <c r="H594" s="7"/>
      <c r="I594" s="7"/>
    </row>
    <row r="595" spans="1:9" ht="16.5" customHeight="1">
      <c r="A595" s="45"/>
      <c r="B595" s="45"/>
      <c r="C595" s="81"/>
      <c r="D595" s="82"/>
      <c r="E595" s="7"/>
      <c r="F595" s="7"/>
      <c r="G595" s="7"/>
      <c r="H595" s="7"/>
      <c r="I595" s="7"/>
    </row>
    <row r="596" spans="1:9" ht="16.5" customHeight="1">
      <c r="A596" s="45"/>
      <c r="B596" s="45"/>
      <c r="C596" s="81"/>
      <c r="D596" s="82"/>
      <c r="E596" s="7"/>
      <c r="F596" s="7"/>
      <c r="G596" s="7"/>
      <c r="H596" s="7"/>
      <c r="I596" s="7"/>
    </row>
    <row r="597" spans="1:9" ht="16.5" customHeight="1">
      <c r="A597" s="45"/>
      <c r="B597" s="45"/>
      <c r="C597" s="81"/>
      <c r="D597" s="82"/>
      <c r="E597" s="7"/>
      <c r="F597" s="7"/>
      <c r="G597" s="7"/>
      <c r="H597" s="7"/>
      <c r="I597" s="7"/>
    </row>
    <row r="598" spans="1:9" ht="16.5" customHeight="1">
      <c r="A598" s="45"/>
      <c r="B598" s="45"/>
      <c r="C598" s="81"/>
      <c r="D598" s="82"/>
      <c r="E598" s="7"/>
      <c r="F598" s="7"/>
      <c r="G598" s="7"/>
      <c r="H598" s="7"/>
      <c r="I598" s="7"/>
    </row>
    <row r="599" spans="1:9" ht="16.5" customHeight="1">
      <c r="A599" s="45"/>
      <c r="B599" s="45"/>
      <c r="C599" s="81"/>
      <c r="D599" s="82"/>
      <c r="E599" s="7"/>
      <c r="F599" s="7"/>
      <c r="G599" s="7"/>
      <c r="H599" s="7"/>
      <c r="I599" s="7"/>
    </row>
    <row r="600" spans="1:9" ht="16.5" customHeight="1">
      <c r="A600" s="45"/>
      <c r="B600" s="45"/>
      <c r="C600" s="81"/>
      <c r="D600" s="82"/>
      <c r="E600" s="7"/>
      <c r="F600" s="7"/>
      <c r="G600" s="7"/>
      <c r="H600" s="7"/>
      <c r="I600" s="7"/>
    </row>
    <row r="601" spans="1:9" ht="16.5" customHeight="1">
      <c r="A601" s="45"/>
      <c r="B601" s="45"/>
      <c r="C601" s="81"/>
      <c r="D601" s="82"/>
      <c r="E601" s="7"/>
      <c r="F601" s="7"/>
      <c r="G601" s="7"/>
      <c r="H601" s="7"/>
      <c r="I601" s="7"/>
    </row>
    <row r="602" spans="1:9" ht="16.5" customHeight="1">
      <c r="A602" s="45"/>
      <c r="B602" s="45"/>
      <c r="C602" s="81"/>
      <c r="D602" s="82"/>
      <c r="E602" s="7"/>
      <c r="F602" s="7"/>
      <c r="G602" s="7"/>
      <c r="H602" s="7"/>
      <c r="I602" s="7"/>
    </row>
    <row r="603" spans="1:9" ht="16.5" customHeight="1">
      <c r="A603" s="45"/>
      <c r="B603" s="45"/>
      <c r="C603" s="81"/>
      <c r="D603" s="82"/>
      <c r="E603" s="7"/>
      <c r="F603" s="7"/>
      <c r="G603" s="7"/>
      <c r="H603" s="7"/>
      <c r="I603" s="7"/>
    </row>
    <row r="604" spans="1:9" ht="16.5" customHeight="1">
      <c r="A604" s="45"/>
      <c r="B604" s="45"/>
      <c r="C604" s="81"/>
      <c r="D604" s="82"/>
      <c r="E604" s="7"/>
      <c r="F604" s="7"/>
      <c r="G604" s="7"/>
      <c r="H604" s="7"/>
      <c r="I604" s="7"/>
    </row>
    <row r="605" spans="1:9" ht="16.5" customHeight="1">
      <c r="A605" s="45"/>
      <c r="B605" s="45"/>
      <c r="C605" s="81"/>
      <c r="D605" s="82"/>
      <c r="E605" s="7"/>
      <c r="F605" s="7"/>
      <c r="G605" s="7"/>
      <c r="H605" s="7"/>
      <c r="I605" s="7"/>
    </row>
    <row r="606" spans="1:9" ht="16.5" customHeight="1">
      <c r="A606" s="45"/>
      <c r="B606" s="45"/>
      <c r="C606" s="81"/>
      <c r="D606" s="82"/>
      <c r="E606" s="7"/>
      <c r="F606" s="7"/>
      <c r="G606" s="7"/>
      <c r="H606" s="7"/>
      <c r="I606" s="7"/>
    </row>
    <row r="607" spans="1:9" ht="16.5" customHeight="1">
      <c r="A607" s="45"/>
      <c r="B607" s="45"/>
      <c r="C607" s="81"/>
      <c r="D607" s="82"/>
      <c r="E607" s="7"/>
      <c r="F607" s="7"/>
      <c r="G607" s="7"/>
      <c r="H607" s="7"/>
      <c r="I607" s="7"/>
    </row>
    <row r="608" spans="1:9" ht="16.5" customHeight="1">
      <c r="A608" s="45"/>
      <c r="B608" s="45"/>
      <c r="C608" s="81"/>
      <c r="D608" s="82"/>
      <c r="E608" s="7"/>
      <c r="F608" s="7"/>
      <c r="G608" s="7"/>
      <c r="H608" s="7"/>
      <c r="I608" s="7"/>
    </row>
    <row r="609" spans="1:9" ht="16.5" customHeight="1">
      <c r="A609" s="45"/>
      <c r="B609" s="45"/>
      <c r="C609" s="81"/>
      <c r="D609" s="82"/>
      <c r="E609" s="7"/>
      <c r="F609" s="7"/>
      <c r="G609" s="7"/>
      <c r="H609" s="7"/>
      <c r="I609" s="7"/>
    </row>
    <row r="610" spans="1:9" ht="16.5" customHeight="1">
      <c r="A610" s="45"/>
      <c r="B610" s="45"/>
      <c r="C610" s="81"/>
      <c r="D610" s="82"/>
      <c r="E610" s="7"/>
      <c r="F610" s="7"/>
      <c r="G610" s="7"/>
      <c r="H610" s="7"/>
      <c r="I610" s="7"/>
    </row>
    <row r="611" spans="1:9" ht="16.5" customHeight="1">
      <c r="A611" s="45"/>
      <c r="B611" s="45"/>
      <c r="C611" s="81"/>
      <c r="D611" s="82"/>
      <c r="E611" s="7"/>
      <c r="F611" s="7"/>
      <c r="G611" s="7"/>
      <c r="H611" s="7"/>
      <c r="I611" s="7"/>
    </row>
    <row r="612" spans="1:9" ht="16.5" customHeight="1">
      <c r="A612" s="45"/>
      <c r="B612" s="45"/>
      <c r="C612" s="81"/>
      <c r="D612" s="82"/>
      <c r="E612" s="7"/>
      <c r="F612" s="7"/>
      <c r="G612" s="7"/>
      <c r="H612" s="7"/>
      <c r="I612" s="7"/>
    </row>
    <row r="613" spans="1:9" ht="16.5" customHeight="1">
      <c r="A613" s="45"/>
      <c r="B613" s="45"/>
      <c r="C613" s="81"/>
      <c r="D613" s="82"/>
      <c r="E613" s="7"/>
      <c r="F613" s="7"/>
      <c r="G613" s="7"/>
      <c r="H613" s="7"/>
      <c r="I613" s="7"/>
    </row>
    <row r="614" spans="1:9" ht="16.5" customHeight="1">
      <c r="A614" s="45"/>
      <c r="B614" s="45"/>
      <c r="C614" s="81"/>
      <c r="D614" s="82"/>
      <c r="E614" s="7"/>
      <c r="F614" s="7"/>
      <c r="G614" s="7"/>
      <c r="H614" s="7"/>
      <c r="I614" s="7"/>
    </row>
    <row r="615" spans="1:9" ht="16.5" customHeight="1">
      <c r="A615" s="45"/>
      <c r="B615" s="45"/>
      <c r="C615" s="81"/>
      <c r="D615" s="82"/>
      <c r="E615" s="7"/>
      <c r="F615" s="7"/>
      <c r="G615" s="7"/>
      <c r="H615" s="7"/>
      <c r="I615" s="7"/>
    </row>
    <row r="616" spans="1:9" ht="16.5" customHeight="1">
      <c r="A616" s="45"/>
      <c r="B616" s="45"/>
      <c r="C616" s="81"/>
      <c r="D616" s="82"/>
      <c r="E616" s="7"/>
      <c r="F616" s="7"/>
      <c r="G616" s="7"/>
      <c r="H616" s="7"/>
      <c r="I616" s="7"/>
    </row>
    <row r="617" spans="1:9" ht="16.5" customHeight="1">
      <c r="A617" s="45"/>
      <c r="B617" s="45"/>
      <c r="C617" s="81"/>
      <c r="D617" s="82"/>
      <c r="E617" s="7"/>
      <c r="F617" s="7"/>
      <c r="G617" s="7"/>
      <c r="H617" s="7"/>
      <c r="I617" s="7"/>
    </row>
    <row r="618" spans="1:9" ht="16.5" customHeight="1">
      <c r="A618" s="45"/>
      <c r="B618" s="45"/>
      <c r="C618" s="81"/>
      <c r="D618" s="82"/>
      <c r="E618" s="7"/>
      <c r="F618" s="7"/>
      <c r="G618" s="7"/>
      <c r="H618" s="7"/>
      <c r="I618" s="7"/>
    </row>
    <row r="619" spans="1:9" ht="16.5" customHeight="1">
      <c r="A619" s="45"/>
      <c r="B619" s="45"/>
      <c r="C619" s="81"/>
      <c r="D619" s="82"/>
      <c r="E619" s="7"/>
      <c r="F619" s="7"/>
      <c r="G619" s="7"/>
      <c r="H619" s="7"/>
      <c r="I619" s="7"/>
    </row>
    <row r="620" spans="1:9" ht="16.5" customHeight="1">
      <c r="A620" s="45"/>
      <c r="B620" s="45"/>
      <c r="C620" s="81"/>
      <c r="D620" s="82"/>
      <c r="E620" s="7"/>
      <c r="F620" s="7"/>
      <c r="G620" s="7"/>
      <c r="H620" s="7"/>
      <c r="I620" s="7"/>
    </row>
    <row r="621" spans="1:9" ht="16.5" customHeight="1">
      <c r="A621" s="45"/>
      <c r="B621" s="45"/>
      <c r="C621" s="81"/>
      <c r="D621" s="82"/>
      <c r="E621" s="7"/>
      <c r="F621" s="7"/>
      <c r="G621" s="7"/>
      <c r="H621" s="7"/>
      <c r="I621" s="7"/>
    </row>
    <row r="622" spans="1:9" ht="16.5" customHeight="1">
      <c r="A622" s="45"/>
      <c r="B622" s="45"/>
      <c r="C622" s="81"/>
      <c r="D622" s="82"/>
      <c r="E622" s="7"/>
      <c r="F622" s="7"/>
      <c r="G622" s="7"/>
      <c r="H622" s="7"/>
      <c r="I622" s="7"/>
    </row>
    <row r="623" spans="1:9" ht="16.5" customHeight="1">
      <c r="A623" s="45"/>
      <c r="B623" s="45"/>
      <c r="C623" s="81"/>
      <c r="D623" s="82"/>
      <c r="E623" s="7"/>
      <c r="F623" s="7"/>
      <c r="G623" s="7"/>
      <c r="H623" s="7"/>
      <c r="I623" s="7"/>
    </row>
    <row r="624" spans="1:9" ht="16.5" customHeight="1">
      <c r="A624" s="45"/>
      <c r="B624" s="45"/>
      <c r="C624" s="81"/>
      <c r="D624" s="82"/>
      <c r="E624" s="7"/>
      <c r="F624" s="7"/>
      <c r="G624" s="7"/>
      <c r="H624" s="7"/>
      <c r="I624" s="7"/>
    </row>
    <row r="625" spans="1:9" ht="16.5" customHeight="1">
      <c r="A625" s="45"/>
      <c r="B625" s="45"/>
      <c r="C625" s="81"/>
      <c r="D625" s="82"/>
      <c r="E625" s="7"/>
      <c r="F625" s="7"/>
      <c r="G625" s="7"/>
      <c r="H625" s="7"/>
      <c r="I625" s="7"/>
    </row>
    <row r="626" spans="1:9" ht="16.5" customHeight="1">
      <c r="A626" s="45"/>
      <c r="B626" s="45"/>
      <c r="C626" s="81"/>
      <c r="D626" s="82"/>
      <c r="E626" s="7"/>
      <c r="F626" s="7"/>
      <c r="G626" s="7"/>
      <c r="H626" s="7"/>
      <c r="I626" s="7"/>
    </row>
    <row r="627" spans="1:9" ht="16.5" customHeight="1">
      <c r="A627" s="45"/>
      <c r="B627" s="45"/>
      <c r="C627" s="81"/>
      <c r="D627" s="82"/>
      <c r="E627" s="7"/>
      <c r="F627" s="7"/>
      <c r="G627" s="7"/>
      <c r="H627" s="7"/>
      <c r="I627" s="7"/>
    </row>
    <row r="628" spans="1:9" ht="16.5" customHeight="1">
      <c r="A628" s="45"/>
      <c r="B628" s="45"/>
      <c r="C628" s="81"/>
      <c r="D628" s="82"/>
      <c r="E628" s="7"/>
      <c r="F628" s="7"/>
      <c r="G628" s="7"/>
      <c r="H628" s="7"/>
      <c r="I628" s="7"/>
    </row>
    <row r="629" spans="1:9" ht="16.5" customHeight="1">
      <c r="A629" s="45"/>
      <c r="B629" s="45"/>
      <c r="C629" s="81"/>
      <c r="D629" s="82"/>
      <c r="E629" s="7"/>
      <c r="F629" s="7"/>
      <c r="G629" s="7"/>
      <c r="H629" s="7"/>
      <c r="I629" s="7"/>
    </row>
    <row r="630" spans="1:9" ht="16.5" customHeight="1">
      <c r="A630" s="45"/>
      <c r="B630" s="45"/>
      <c r="C630" s="81"/>
      <c r="D630" s="82"/>
      <c r="E630" s="7"/>
      <c r="F630" s="7"/>
      <c r="G630" s="7"/>
      <c r="H630" s="7"/>
      <c r="I630" s="7"/>
    </row>
    <row r="631" spans="1:9" ht="16.5" customHeight="1">
      <c r="A631" s="45"/>
      <c r="B631" s="45"/>
      <c r="C631" s="81"/>
      <c r="D631" s="82"/>
      <c r="E631" s="7"/>
      <c r="F631" s="7"/>
      <c r="G631" s="7"/>
      <c r="H631" s="7"/>
      <c r="I631" s="7"/>
    </row>
    <row r="632" spans="1:9" ht="16.5" customHeight="1">
      <c r="A632" s="45"/>
      <c r="B632" s="45"/>
      <c r="C632" s="81"/>
      <c r="D632" s="82"/>
      <c r="E632" s="7"/>
      <c r="F632" s="7"/>
      <c r="G632" s="7"/>
      <c r="H632" s="7"/>
      <c r="I632" s="7"/>
    </row>
    <row r="633" spans="1:9" ht="16.5" customHeight="1">
      <c r="A633" s="45"/>
      <c r="B633" s="45"/>
      <c r="C633" s="81"/>
      <c r="D633" s="82"/>
      <c r="E633" s="7"/>
      <c r="F633" s="7"/>
      <c r="G633" s="7"/>
      <c r="H633" s="7"/>
      <c r="I633" s="7"/>
    </row>
    <row r="634" spans="1:9" ht="16.5" customHeight="1">
      <c r="A634" s="45"/>
      <c r="B634" s="45"/>
      <c r="C634" s="81"/>
      <c r="D634" s="82"/>
      <c r="E634" s="7"/>
      <c r="F634" s="7"/>
      <c r="G634" s="7"/>
      <c r="H634" s="7"/>
      <c r="I634" s="7"/>
    </row>
    <row r="635" spans="1:9" ht="16.5" customHeight="1">
      <c r="A635" s="45"/>
      <c r="B635" s="45"/>
      <c r="C635" s="81"/>
      <c r="D635" s="82"/>
      <c r="E635" s="7"/>
      <c r="F635" s="7"/>
      <c r="G635" s="7"/>
      <c r="H635" s="7"/>
      <c r="I635" s="7"/>
    </row>
    <row r="636" spans="1:9" ht="16.5" customHeight="1">
      <c r="A636" s="45"/>
      <c r="B636" s="45"/>
      <c r="C636" s="81"/>
      <c r="D636" s="82"/>
      <c r="E636" s="7"/>
      <c r="F636" s="7"/>
      <c r="G636" s="7"/>
      <c r="H636" s="7"/>
      <c r="I636" s="7"/>
    </row>
    <row r="637" spans="1:9" ht="16.5" customHeight="1">
      <c r="A637" s="45"/>
      <c r="B637" s="45"/>
      <c r="C637" s="81"/>
      <c r="D637" s="82"/>
      <c r="E637" s="7"/>
      <c r="F637" s="7"/>
      <c r="G637" s="7"/>
      <c r="H637" s="7"/>
      <c r="I637" s="7"/>
    </row>
    <row r="638" spans="1:9" ht="16.5" customHeight="1">
      <c r="A638" s="45"/>
      <c r="B638" s="45"/>
      <c r="C638" s="81"/>
      <c r="D638" s="82"/>
      <c r="E638" s="7"/>
      <c r="F638" s="7"/>
      <c r="G638" s="7"/>
      <c r="H638" s="7"/>
      <c r="I638" s="7"/>
    </row>
    <row r="639" spans="1:9" ht="16.5" customHeight="1">
      <c r="A639" s="45"/>
      <c r="B639" s="45"/>
      <c r="C639" s="81"/>
      <c r="D639" s="82"/>
      <c r="E639" s="7"/>
      <c r="F639" s="7"/>
      <c r="G639" s="7"/>
      <c r="H639" s="7"/>
      <c r="I639" s="7"/>
    </row>
    <row r="640" spans="1:9" ht="16.5" customHeight="1">
      <c r="A640" s="45"/>
      <c r="B640" s="45"/>
      <c r="C640" s="81"/>
      <c r="D640" s="82"/>
      <c r="E640" s="7"/>
      <c r="F640" s="7"/>
      <c r="G640" s="7"/>
      <c r="H640" s="7"/>
      <c r="I640" s="7"/>
    </row>
    <row r="641" spans="1:9" ht="16.5" customHeight="1">
      <c r="A641" s="45"/>
      <c r="B641" s="45"/>
      <c r="C641" s="81"/>
      <c r="D641" s="82"/>
      <c r="E641" s="7"/>
      <c r="F641" s="7"/>
      <c r="G641" s="7"/>
      <c r="H641" s="7"/>
      <c r="I641" s="7"/>
    </row>
    <row r="642" spans="1:9" ht="16.5" customHeight="1">
      <c r="A642" s="45"/>
      <c r="B642" s="45"/>
      <c r="C642" s="81"/>
      <c r="D642" s="82"/>
      <c r="E642" s="7"/>
      <c r="F642" s="7"/>
      <c r="G642" s="7"/>
      <c r="H642" s="7"/>
      <c r="I642" s="7"/>
    </row>
    <row r="643" spans="1:9" ht="16.5" customHeight="1">
      <c r="A643" s="45"/>
      <c r="B643" s="45"/>
      <c r="C643" s="81"/>
      <c r="D643" s="82"/>
      <c r="E643" s="7"/>
      <c r="F643" s="7"/>
      <c r="G643" s="7"/>
      <c r="H643" s="7"/>
      <c r="I643" s="7"/>
    </row>
    <row r="644" spans="1:9" ht="16.5" customHeight="1">
      <c r="A644" s="45"/>
      <c r="B644" s="45"/>
      <c r="C644" s="81"/>
      <c r="D644" s="82"/>
      <c r="E644" s="7"/>
      <c r="F644" s="7"/>
      <c r="G644" s="7"/>
      <c r="H644" s="7"/>
      <c r="I644" s="7"/>
    </row>
    <row r="645" spans="1:9" ht="16.5" customHeight="1">
      <c r="A645" s="45"/>
      <c r="B645" s="45"/>
      <c r="C645" s="81"/>
      <c r="D645" s="82"/>
      <c r="E645" s="7"/>
      <c r="F645" s="7"/>
      <c r="G645" s="7"/>
      <c r="H645" s="7"/>
      <c r="I645" s="7"/>
    </row>
    <row r="646" spans="1:9" ht="16.5" customHeight="1">
      <c r="A646" s="45"/>
      <c r="B646" s="45"/>
      <c r="C646" s="81"/>
      <c r="D646" s="82"/>
      <c r="E646" s="7"/>
      <c r="F646" s="7"/>
      <c r="G646" s="7"/>
      <c r="H646" s="7"/>
      <c r="I646" s="7"/>
    </row>
    <row r="647" spans="1:9" ht="16.5" customHeight="1">
      <c r="A647" s="45"/>
      <c r="B647" s="45"/>
      <c r="C647" s="81"/>
      <c r="D647" s="82"/>
      <c r="E647" s="7"/>
      <c r="F647" s="7"/>
      <c r="G647" s="7"/>
      <c r="H647" s="7"/>
      <c r="I647" s="7"/>
    </row>
    <row r="648" spans="1:9" ht="16.5" customHeight="1">
      <c r="A648" s="45"/>
      <c r="B648" s="45"/>
      <c r="C648" s="81"/>
      <c r="D648" s="82"/>
      <c r="E648" s="7"/>
      <c r="F648" s="7"/>
      <c r="G648" s="7"/>
      <c r="H648" s="7"/>
      <c r="I648" s="7"/>
    </row>
    <row r="649" spans="1:9" ht="16.5" customHeight="1">
      <c r="A649" s="45"/>
      <c r="B649" s="45"/>
      <c r="C649" s="81"/>
      <c r="D649" s="82"/>
      <c r="E649" s="7"/>
      <c r="F649" s="7"/>
      <c r="G649" s="7"/>
      <c r="H649" s="7"/>
      <c r="I649" s="7"/>
    </row>
    <row r="650" spans="1:9" ht="16.5" customHeight="1">
      <c r="A650" s="45"/>
      <c r="B650" s="45"/>
      <c r="C650" s="81"/>
      <c r="D650" s="82"/>
      <c r="E650" s="7"/>
      <c r="F650" s="7"/>
      <c r="G650" s="7"/>
      <c r="H650" s="7"/>
      <c r="I650" s="7"/>
    </row>
    <row r="651" spans="1:9" ht="16.5" customHeight="1">
      <c r="A651" s="45"/>
      <c r="B651" s="45"/>
      <c r="C651" s="81"/>
      <c r="D651" s="82"/>
      <c r="E651" s="7"/>
      <c r="F651" s="7"/>
      <c r="G651" s="7"/>
      <c r="H651" s="7"/>
      <c r="I651" s="7"/>
    </row>
    <row r="652" spans="1:9" ht="16.5" customHeight="1">
      <c r="A652" s="45"/>
      <c r="B652" s="45"/>
      <c r="C652" s="81"/>
      <c r="D652" s="82"/>
      <c r="E652" s="7"/>
      <c r="F652" s="7"/>
      <c r="G652" s="7"/>
      <c r="H652" s="7"/>
      <c r="I652" s="7"/>
    </row>
    <row r="653" spans="1:9" ht="16.5" customHeight="1">
      <c r="A653" s="45"/>
      <c r="B653" s="45"/>
      <c r="C653" s="81"/>
      <c r="D653" s="82"/>
      <c r="E653" s="7"/>
      <c r="F653" s="7"/>
      <c r="G653" s="7"/>
      <c r="H653" s="7"/>
      <c r="I653" s="7"/>
    </row>
    <row r="654" spans="1:9" ht="16.5" customHeight="1">
      <c r="A654" s="45"/>
      <c r="B654" s="45"/>
      <c r="C654" s="81"/>
      <c r="D654" s="82"/>
      <c r="E654" s="7"/>
      <c r="F654" s="7"/>
      <c r="G654" s="7"/>
      <c r="H654" s="7"/>
      <c r="I654" s="7"/>
    </row>
    <row r="655" spans="1:9" ht="16.5" customHeight="1">
      <c r="A655" s="45"/>
      <c r="B655" s="45"/>
      <c r="C655" s="81"/>
      <c r="D655" s="82"/>
      <c r="E655" s="7"/>
      <c r="F655" s="7"/>
      <c r="G655" s="7"/>
      <c r="H655" s="7"/>
      <c r="I655" s="7"/>
    </row>
    <row r="656" spans="1:9" ht="16.5" customHeight="1">
      <c r="A656" s="45"/>
      <c r="B656" s="45"/>
      <c r="C656" s="81"/>
      <c r="D656" s="82"/>
      <c r="E656" s="7"/>
      <c r="F656" s="7"/>
      <c r="G656" s="7"/>
      <c r="H656" s="7"/>
      <c r="I656" s="7"/>
    </row>
    <row r="657" spans="1:9" ht="16.5" customHeight="1">
      <c r="A657" s="45"/>
      <c r="B657" s="45"/>
      <c r="C657" s="81"/>
      <c r="D657" s="82"/>
      <c r="E657" s="7"/>
      <c r="F657" s="7"/>
      <c r="G657" s="7"/>
      <c r="H657" s="7"/>
      <c r="I657" s="7"/>
    </row>
    <row r="658" spans="1:9" ht="16.5" customHeight="1">
      <c r="A658" s="45"/>
      <c r="B658" s="45"/>
      <c r="C658" s="81"/>
      <c r="D658" s="82"/>
      <c r="E658" s="7"/>
      <c r="F658" s="7"/>
      <c r="G658" s="7"/>
      <c r="H658" s="7"/>
      <c r="I658" s="7"/>
    </row>
    <row r="659" spans="1:9" ht="16.5" customHeight="1">
      <c r="A659" s="45"/>
      <c r="B659" s="45"/>
      <c r="C659" s="81"/>
      <c r="D659" s="82"/>
      <c r="E659" s="7"/>
      <c r="F659" s="7"/>
      <c r="G659" s="7"/>
      <c r="H659" s="7"/>
      <c r="I659" s="7"/>
    </row>
    <row r="660" spans="1:9" ht="16.5" customHeight="1">
      <c r="A660" s="45"/>
      <c r="B660" s="45"/>
      <c r="C660" s="81"/>
      <c r="D660" s="82"/>
      <c r="E660" s="7"/>
      <c r="F660" s="7"/>
      <c r="G660" s="7"/>
      <c r="H660" s="7"/>
      <c r="I660" s="7"/>
    </row>
    <row r="661" spans="1:9" ht="16.5" customHeight="1">
      <c r="A661" s="45"/>
      <c r="B661" s="45"/>
      <c r="C661" s="81"/>
      <c r="D661" s="82"/>
      <c r="E661" s="7"/>
      <c r="F661" s="7"/>
      <c r="G661" s="7"/>
      <c r="H661" s="7"/>
      <c r="I661" s="7"/>
    </row>
    <row r="662" spans="1:9" ht="16.5" customHeight="1">
      <c r="A662" s="45"/>
      <c r="B662" s="45"/>
      <c r="C662" s="81"/>
      <c r="D662" s="82"/>
      <c r="E662" s="7"/>
      <c r="F662" s="7"/>
      <c r="G662" s="7"/>
      <c r="H662" s="7"/>
      <c r="I662" s="7"/>
    </row>
    <row r="663" spans="1:9" ht="16.5" customHeight="1">
      <c r="A663" s="45"/>
      <c r="B663" s="45"/>
      <c r="C663" s="81"/>
      <c r="D663" s="82"/>
      <c r="E663" s="7"/>
      <c r="F663" s="7"/>
      <c r="G663" s="7"/>
      <c r="H663" s="7"/>
      <c r="I663" s="7"/>
    </row>
    <row r="664" spans="1:9" ht="16.5" customHeight="1">
      <c r="A664" s="45"/>
      <c r="B664" s="45"/>
      <c r="C664" s="81"/>
      <c r="D664" s="82"/>
      <c r="E664" s="7"/>
      <c r="F664" s="7"/>
      <c r="G664" s="7"/>
      <c r="H664" s="7"/>
      <c r="I664" s="7"/>
    </row>
    <row r="665" spans="1:9" ht="16.5" customHeight="1">
      <c r="A665" s="45"/>
      <c r="B665" s="45"/>
      <c r="C665" s="81"/>
      <c r="D665" s="82"/>
      <c r="E665" s="7"/>
      <c r="F665" s="7"/>
      <c r="G665" s="7"/>
      <c r="H665" s="7"/>
      <c r="I665" s="7"/>
    </row>
    <row r="666" spans="1:9" ht="16.5" customHeight="1">
      <c r="A666" s="45"/>
      <c r="B666" s="45"/>
      <c r="C666" s="81"/>
      <c r="D666" s="82"/>
      <c r="E666" s="7"/>
      <c r="F666" s="7"/>
      <c r="G666" s="7"/>
      <c r="H666" s="7"/>
      <c r="I666" s="7"/>
    </row>
    <row r="667" spans="1:9" ht="16.5" customHeight="1">
      <c r="A667" s="45"/>
      <c r="B667" s="45"/>
      <c r="C667" s="81"/>
      <c r="D667" s="82"/>
      <c r="E667" s="7"/>
      <c r="F667" s="7"/>
      <c r="G667" s="7"/>
      <c r="H667" s="7"/>
      <c r="I667" s="7"/>
    </row>
    <row r="668" spans="1:9" ht="16.5" customHeight="1">
      <c r="A668" s="45"/>
      <c r="B668" s="45"/>
      <c r="C668" s="81"/>
      <c r="D668" s="82"/>
      <c r="E668" s="7"/>
      <c r="F668" s="7"/>
      <c r="G668" s="7"/>
      <c r="H668" s="7"/>
      <c r="I668" s="7"/>
    </row>
    <row r="669" spans="1:9">
      <c r="A669"/>
      <c r="B669"/>
      <c r="C669"/>
      <c r="D669"/>
      <c r="E669"/>
      <c r="F669"/>
      <c r="G669"/>
      <c r="H669"/>
      <c r="I669"/>
    </row>
    <row r="670" spans="1:9">
      <c r="A670"/>
      <c r="B670"/>
      <c r="C670"/>
      <c r="D670"/>
      <c r="E670"/>
      <c r="F670"/>
      <c r="G670"/>
      <c r="H670"/>
      <c r="I670"/>
    </row>
    <row r="671" spans="1:9">
      <c r="A671"/>
      <c r="B671"/>
      <c r="C671"/>
      <c r="D671"/>
      <c r="E671"/>
      <c r="F671"/>
      <c r="G671"/>
      <c r="H671"/>
      <c r="I671"/>
    </row>
    <row r="672" spans="1:9">
      <c r="A672"/>
      <c r="B672"/>
      <c r="C672"/>
      <c r="D672"/>
      <c r="E672"/>
      <c r="F672"/>
      <c r="G672"/>
      <c r="H672"/>
      <c r="I672"/>
    </row>
    <row r="673" spans="1:9">
      <c r="A673"/>
      <c r="B673"/>
      <c r="C673"/>
      <c r="D673"/>
      <c r="E673"/>
      <c r="F673"/>
      <c r="G673"/>
      <c r="H673"/>
      <c r="I673"/>
    </row>
    <row r="674" spans="1:9">
      <c r="A674"/>
      <c r="B674"/>
      <c r="C674"/>
      <c r="D674"/>
      <c r="E674"/>
      <c r="F674"/>
      <c r="G674"/>
      <c r="H674"/>
      <c r="I674"/>
    </row>
    <row r="675" spans="1:9">
      <c r="A675"/>
      <c r="B675"/>
      <c r="C675"/>
      <c r="D675"/>
      <c r="E675"/>
      <c r="F675"/>
      <c r="G675"/>
      <c r="H675"/>
      <c r="I675"/>
    </row>
    <row r="676" spans="1:9">
      <c r="A676"/>
      <c r="B676"/>
      <c r="C676"/>
      <c r="D676"/>
      <c r="E676"/>
      <c r="F676"/>
      <c r="G676"/>
      <c r="H676"/>
      <c r="I676"/>
    </row>
    <row r="677" spans="1:9">
      <c r="A677"/>
      <c r="B677"/>
      <c r="C677"/>
      <c r="D677"/>
      <c r="E677"/>
      <c r="F677"/>
      <c r="G677"/>
      <c r="H677"/>
      <c r="I677"/>
    </row>
    <row r="678" spans="1:9">
      <c r="A678"/>
      <c r="B678"/>
      <c r="C678"/>
      <c r="D678"/>
      <c r="E678"/>
      <c r="F678"/>
      <c r="G678"/>
      <c r="H678"/>
      <c r="I678"/>
    </row>
    <row r="679" spans="1:9">
      <c r="A679"/>
      <c r="B679"/>
      <c r="C679"/>
      <c r="D679"/>
      <c r="E679"/>
      <c r="F679"/>
      <c r="G679"/>
      <c r="H679"/>
      <c r="I679"/>
    </row>
    <row r="680" spans="1:9">
      <c r="A680"/>
      <c r="B680"/>
      <c r="C680"/>
      <c r="D680"/>
      <c r="E680"/>
      <c r="F680"/>
      <c r="G680"/>
      <c r="H680"/>
      <c r="I680"/>
    </row>
    <row r="681" spans="1:9">
      <c r="A681"/>
      <c r="B681"/>
      <c r="C681"/>
      <c r="D681"/>
      <c r="E681"/>
      <c r="F681"/>
      <c r="G681"/>
      <c r="H681"/>
      <c r="I681"/>
    </row>
    <row r="682" spans="1:9">
      <c r="A682"/>
      <c r="B682"/>
      <c r="C682"/>
      <c r="D682"/>
      <c r="E682"/>
      <c r="F682"/>
      <c r="G682"/>
      <c r="H682"/>
      <c r="I682"/>
    </row>
    <row r="683" spans="1:9">
      <c r="A683"/>
      <c r="B683"/>
      <c r="C683"/>
      <c r="D683"/>
      <c r="E683"/>
      <c r="F683"/>
      <c r="G683"/>
      <c r="H683"/>
      <c r="I683"/>
    </row>
    <row r="684" spans="1:9">
      <c r="A684"/>
      <c r="B684"/>
      <c r="C684"/>
      <c r="D684"/>
      <c r="E684"/>
      <c r="F684"/>
      <c r="G684"/>
      <c r="H684"/>
      <c r="I684"/>
    </row>
    <row r="685" spans="1:9">
      <c r="A685"/>
      <c r="B685"/>
      <c r="C685"/>
      <c r="D685"/>
      <c r="E685"/>
      <c r="F685"/>
      <c r="G685"/>
      <c r="H685"/>
      <c r="I685"/>
    </row>
    <row r="686" spans="1:9">
      <c r="A686"/>
      <c r="B686"/>
      <c r="C686"/>
      <c r="D686"/>
      <c r="E686"/>
      <c r="F686"/>
      <c r="G686"/>
      <c r="H686"/>
      <c r="I686"/>
    </row>
    <row r="687" spans="1:9">
      <c r="A687"/>
      <c r="B687"/>
      <c r="C687"/>
      <c r="D687"/>
      <c r="E687"/>
      <c r="F687"/>
      <c r="G687"/>
      <c r="H687"/>
      <c r="I687"/>
    </row>
    <row r="688" spans="1:9">
      <c r="A688"/>
      <c r="B688"/>
      <c r="C688"/>
      <c r="D688"/>
      <c r="E688"/>
      <c r="F688"/>
      <c r="G688"/>
      <c r="H688"/>
      <c r="I688"/>
    </row>
    <row r="689" spans="1:9">
      <c r="A689"/>
      <c r="B689"/>
      <c r="C689"/>
      <c r="D689"/>
      <c r="E689"/>
      <c r="F689"/>
      <c r="G689"/>
      <c r="H689"/>
      <c r="I689"/>
    </row>
    <row r="690" spans="1:9">
      <c r="A690"/>
      <c r="B690"/>
      <c r="C690"/>
      <c r="D690"/>
      <c r="E690"/>
      <c r="F690"/>
      <c r="G690"/>
      <c r="H690"/>
      <c r="I690"/>
    </row>
    <row r="691" spans="1:9">
      <c r="A691"/>
      <c r="B691"/>
      <c r="C691"/>
      <c r="D691"/>
      <c r="E691"/>
      <c r="F691"/>
      <c r="G691"/>
      <c r="H691"/>
      <c r="I691"/>
    </row>
    <row r="692" spans="1:9">
      <c r="A692"/>
      <c r="B692"/>
      <c r="C692"/>
      <c r="D692"/>
      <c r="E692"/>
      <c r="F692"/>
      <c r="G692"/>
      <c r="H692"/>
      <c r="I692"/>
    </row>
    <row r="693" spans="1:9">
      <c r="A693"/>
      <c r="B693"/>
      <c r="C693"/>
      <c r="D693"/>
      <c r="E693"/>
      <c r="F693"/>
      <c r="G693"/>
      <c r="H693"/>
      <c r="I693"/>
    </row>
    <row r="694" spans="1:9">
      <c r="A694"/>
      <c r="B694"/>
      <c r="C694"/>
      <c r="D694"/>
      <c r="E694"/>
      <c r="F694"/>
      <c r="G694"/>
      <c r="H694"/>
      <c r="I694"/>
    </row>
    <row r="695" spans="1:9">
      <c r="A695"/>
      <c r="B695"/>
      <c r="C695"/>
      <c r="D695"/>
      <c r="E695"/>
      <c r="F695"/>
      <c r="G695"/>
      <c r="H695"/>
      <c r="I695"/>
    </row>
    <row r="696" spans="1:9">
      <c r="A696"/>
      <c r="B696"/>
      <c r="C696"/>
      <c r="D696"/>
      <c r="E696"/>
      <c r="F696"/>
      <c r="G696"/>
      <c r="H696"/>
      <c r="I696"/>
    </row>
    <row r="697" spans="1:9">
      <c r="A697"/>
      <c r="B697"/>
      <c r="C697"/>
      <c r="D697"/>
      <c r="E697"/>
      <c r="F697"/>
      <c r="G697"/>
      <c r="H697"/>
      <c r="I697"/>
    </row>
    <row r="698" spans="1:9">
      <c r="A698"/>
      <c r="B698"/>
      <c r="C698"/>
      <c r="D698"/>
      <c r="E698"/>
      <c r="F698"/>
      <c r="G698"/>
      <c r="H698"/>
      <c r="I698"/>
    </row>
    <row r="699" spans="1:9">
      <c r="A699"/>
      <c r="B699"/>
      <c r="C699"/>
      <c r="D699"/>
      <c r="E699"/>
      <c r="F699"/>
      <c r="G699"/>
      <c r="H699"/>
      <c r="I699"/>
    </row>
    <row r="700" spans="1:9">
      <c r="A700"/>
      <c r="B700"/>
      <c r="C700"/>
      <c r="D700"/>
      <c r="E700"/>
      <c r="F700"/>
      <c r="G700"/>
      <c r="H700"/>
      <c r="I700"/>
    </row>
    <row r="701" spans="1:9">
      <c r="A701"/>
      <c r="B701"/>
      <c r="C701"/>
      <c r="D701"/>
      <c r="E701"/>
      <c r="F701"/>
      <c r="G701"/>
      <c r="H701"/>
      <c r="I701"/>
    </row>
    <row r="702" spans="1:9">
      <c r="A702"/>
      <c r="B702"/>
      <c r="C702"/>
      <c r="D702"/>
      <c r="E702"/>
      <c r="F702"/>
      <c r="G702"/>
      <c r="H702"/>
      <c r="I702"/>
    </row>
    <row r="703" spans="1:9">
      <c r="A703"/>
      <c r="B703"/>
      <c r="C703"/>
      <c r="D703"/>
      <c r="E703"/>
      <c r="F703"/>
      <c r="G703"/>
      <c r="H703"/>
      <c r="I703"/>
    </row>
    <row r="704" spans="1:9">
      <c r="A704"/>
      <c r="B704"/>
      <c r="C704"/>
      <c r="D704"/>
      <c r="E704"/>
      <c r="F704"/>
      <c r="G704"/>
      <c r="H704"/>
      <c r="I704"/>
    </row>
    <row r="705" spans="1:9">
      <c r="A705"/>
      <c r="B705"/>
      <c r="C705"/>
      <c r="D705"/>
      <c r="E705"/>
      <c r="F705"/>
      <c r="G705"/>
      <c r="H705"/>
      <c r="I705"/>
    </row>
    <row r="706" spans="1:9">
      <c r="A706"/>
      <c r="B706"/>
      <c r="C706"/>
      <c r="D706"/>
      <c r="E706"/>
      <c r="F706"/>
      <c r="G706"/>
      <c r="H706"/>
      <c r="I706"/>
    </row>
    <row r="707" spans="1:9">
      <c r="A707"/>
      <c r="B707"/>
      <c r="C707"/>
      <c r="D707"/>
      <c r="E707"/>
      <c r="F707"/>
      <c r="G707"/>
      <c r="H707"/>
      <c r="I707"/>
    </row>
    <row r="708" spans="1:9">
      <c r="A708"/>
      <c r="B708"/>
      <c r="C708"/>
      <c r="D708"/>
      <c r="E708"/>
      <c r="F708"/>
      <c r="G708"/>
      <c r="H708"/>
      <c r="I708"/>
    </row>
    <row r="709" spans="1:9">
      <c r="A709"/>
      <c r="B709"/>
      <c r="C709"/>
      <c r="D709"/>
      <c r="E709"/>
      <c r="F709"/>
      <c r="G709"/>
      <c r="H709"/>
      <c r="I709"/>
    </row>
    <row r="710" spans="1:9">
      <c r="A710"/>
      <c r="B710"/>
      <c r="C710"/>
      <c r="D710"/>
      <c r="E710"/>
      <c r="F710"/>
      <c r="G710"/>
      <c r="H710"/>
      <c r="I710"/>
    </row>
    <row r="711" spans="1:9">
      <c r="A711"/>
      <c r="B711"/>
      <c r="C711"/>
      <c r="D711"/>
      <c r="E711"/>
      <c r="F711"/>
      <c r="G711"/>
      <c r="H711"/>
      <c r="I711"/>
    </row>
    <row r="712" spans="1:9">
      <c r="A712"/>
      <c r="B712"/>
      <c r="C712"/>
      <c r="D712"/>
      <c r="E712"/>
      <c r="F712"/>
      <c r="G712"/>
      <c r="H712"/>
      <c r="I712"/>
    </row>
    <row r="713" spans="1:9">
      <c r="A713"/>
      <c r="B713"/>
      <c r="C713"/>
      <c r="D713"/>
      <c r="E713"/>
      <c r="F713"/>
      <c r="G713"/>
      <c r="H713"/>
      <c r="I713"/>
    </row>
    <row r="714" spans="1:9">
      <c r="A714"/>
      <c r="B714"/>
      <c r="C714"/>
      <c r="D714"/>
      <c r="E714"/>
      <c r="F714"/>
      <c r="G714"/>
      <c r="H714"/>
      <c r="I714"/>
    </row>
    <row r="715" spans="1:9">
      <c r="A715"/>
      <c r="B715"/>
      <c r="C715"/>
      <c r="D715"/>
      <c r="E715"/>
      <c r="F715"/>
      <c r="G715"/>
      <c r="H715"/>
      <c r="I715"/>
    </row>
    <row r="716" spans="1:9">
      <c r="A716"/>
      <c r="B716"/>
      <c r="C716"/>
      <c r="D716"/>
      <c r="E716"/>
      <c r="F716"/>
      <c r="G716"/>
      <c r="H716"/>
      <c r="I716"/>
    </row>
    <row r="717" spans="1:9">
      <c r="A717"/>
      <c r="B717"/>
      <c r="C717"/>
      <c r="D717"/>
      <c r="E717"/>
      <c r="F717"/>
      <c r="G717"/>
      <c r="H717"/>
      <c r="I717"/>
    </row>
    <row r="718" spans="1:9">
      <c r="A718"/>
      <c r="B718"/>
      <c r="C718"/>
      <c r="D718"/>
      <c r="E718"/>
      <c r="F718"/>
      <c r="G718"/>
      <c r="H718"/>
      <c r="I718"/>
    </row>
    <row r="719" spans="1:9">
      <c r="A719"/>
      <c r="B719"/>
      <c r="C719"/>
      <c r="D719"/>
      <c r="E719"/>
      <c r="F719"/>
      <c r="G719"/>
      <c r="H719"/>
      <c r="I719"/>
    </row>
    <row r="720" spans="1:9">
      <c r="A720"/>
      <c r="B720"/>
      <c r="C720"/>
      <c r="D720"/>
      <c r="E720"/>
      <c r="F720"/>
      <c r="G720"/>
      <c r="H720"/>
      <c r="I720"/>
    </row>
    <row r="721" spans="1:9">
      <c r="A721"/>
      <c r="B721"/>
      <c r="C721"/>
      <c r="D721"/>
      <c r="E721"/>
      <c r="F721"/>
      <c r="G721"/>
      <c r="H721"/>
      <c r="I721"/>
    </row>
    <row r="722" spans="1:9">
      <c r="A722"/>
      <c r="B722"/>
      <c r="C722"/>
      <c r="D722"/>
      <c r="E722"/>
      <c r="F722"/>
      <c r="G722"/>
      <c r="H722"/>
      <c r="I722"/>
    </row>
    <row r="723" spans="1:9">
      <c r="A723"/>
      <c r="B723"/>
      <c r="C723"/>
      <c r="D723"/>
      <c r="E723"/>
      <c r="F723"/>
      <c r="G723"/>
      <c r="H723"/>
      <c r="I723"/>
    </row>
    <row r="724" spans="1:9">
      <c r="A724"/>
      <c r="B724"/>
      <c r="C724"/>
      <c r="D724"/>
      <c r="E724"/>
      <c r="F724"/>
      <c r="G724"/>
      <c r="H724"/>
      <c r="I724"/>
    </row>
    <row r="725" spans="1:9">
      <c r="A725"/>
      <c r="B725"/>
      <c r="C725"/>
      <c r="D725"/>
      <c r="E725"/>
      <c r="F725"/>
      <c r="G725"/>
      <c r="H725"/>
      <c r="I725"/>
    </row>
    <row r="726" spans="1:9">
      <c r="A726"/>
      <c r="B726"/>
      <c r="C726"/>
      <c r="D726"/>
      <c r="E726"/>
      <c r="F726"/>
      <c r="G726"/>
      <c r="H726"/>
      <c r="I726"/>
    </row>
    <row r="727" spans="1:9">
      <c r="A727"/>
      <c r="B727"/>
      <c r="C727"/>
      <c r="D727"/>
      <c r="E727"/>
      <c r="F727"/>
      <c r="G727"/>
      <c r="H727"/>
      <c r="I727"/>
    </row>
    <row r="728" spans="1:9">
      <c r="A728"/>
      <c r="B728"/>
      <c r="C728"/>
      <c r="D728"/>
      <c r="E728"/>
      <c r="F728"/>
      <c r="G728"/>
      <c r="H728"/>
      <c r="I728"/>
    </row>
    <row r="729" spans="1:9">
      <c r="A729"/>
      <c r="B729"/>
      <c r="C729"/>
      <c r="D729"/>
      <c r="E729"/>
      <c r="F729"/>
      <c r="G729"/>
      <c r="H729"/>
      <c r="I729"/>
    </row>
    <row r="730" spans="1:9">
      <c r="A730"/>
      <c r="B730"/>
      <c r="C730"/>
      <c r="D730"/>
      <c r="E730"/>
      <c r="F730"/>
      <c r="G730"/>
      <c r="H730"/>
      <c r="I730"/>
    </row>
    <row r="731" spans="1:9">
      <c r="A731"/>
      <c r="B731"/>
      <c r="C731"/>
      <c r="D731"/>
      <c r="E731"/>
      <c r="F731"/>
      <c r="G731"/>
      <c r="H731"/>
      <c r="I731"/>
    </row>
    <row r="732" spans="1:9">
      <c r="A732"/>
      <c r="B732"/>
      <c r="C732"/>
      <c r="D732"/>
      <c r="E732"/>
      <c r="F732"/>
      <c r="G732"/>
      <c r="H732"/>
      <c r="I732"/>
    </row>
    <row r="733" spans="1:9">
      <c r="A733"/>
      <c r="B733"/>
      <c r="C733"/>
      <c r="D733"/>
      <c r="E733"/>
      <c r="F733"/>
      <c r="G733"/>
      <c r="H733"/>
      <c r="I733"/>
    </row>
    <row r="734" spans="1:9">
      <c r="A734"/>
      <c r="B734"/>
      <c r="C734"/>
      <c r="D734"/>
      <c r="E734"/>
      <c r="F734"/>
      <c r="G734"/>
      <c r="H734"/>
      <c r="I734"/>
    </row>
    <row r="735" spans="1:9">
      <c r="A735"/>
      <c r="B735"/>
      <c r="C735"/>
      <c r="D735"/>
      <c r="E735"/>
      <c r="F735"/>
      <c r="G735"/>
      <c r="H735"/>
      <c r="I735"/>
    </row>
    <row r="736" spans="1:9">
      <c r="A736"/>
      <c r="B736"/>
      <c r="C736"/>
      <c r="D736"/>
      <c r="E736"/>
      <c r="F736"/>
      <c r="G736"/>
      <c r="H736"/>
      <c r="I736"/>
    </row>
    <row r="737" spans="1:9">
      <c r="A737"/>
      <c r="B737"/>
      <c r="C737"/>
      <c r="D737"/>
      <c r="E737"/>
      <c r="F737"/>
      <c r="G737"/>
      <c r="H737"/>
      <c r="I737"/>
    </row>
    <row r="738" spans="1:9">
      <c r="A738"/>
      <c r="B738"/>
      <c r="C738"/>
      <c r="D738"/>
      <c r="E738"/>
      <c r="F738"/>
      <c r="G738"/>
      <c r="H738"/>
      <c r="I738"/>
    </row>
    <row r="739" spans="1:9">
      <c r="A739"/>
      <c r="B739"/>
      <c r="C739"/>
      <c r="D739"/>
      <c r="E739"/>
      <c r="F739"/>
      <c r="G739"/>
      <c r="H739"/>
      <c r="I739"/>
    </row>
    <row r="740" spans="1:9">
      <c r="A740"/>
      <c r="B740"/>
      <c r="C740"/>
      <c r="D740"/>
      <c r="E740"/>
      <c r="F740"/>
      <c r="G740"/>
      <c r="H740"/>
      <c r="I740"/>
    </row>
    <row r="741" spans="1:9">
      <c r="A741"/>
      <c r="B741"/>
      <c r="C741"/>
      <c r="D741"/>
      <c r="E741"/>
      <c r="F741"/>
      <c r="G741"/>
      <c r="H741"/>
      <c r="I741"/>
    </row>
    <row r="742" spans="1:9">
      <c r="A742"/>
      <c r="B742"/>
      <c r="C742"/>
      <c r="D742"/>
      <c r="E742"/>
      <c r="F742"/>
      <c r="G742"/>
      <c r="H742"/>
      <c r="I742"/>
    </row>
    <row r="743" spans="1:9">
      <c r="A743"/>
      <c r="B743"/>
      <c r="C743"/>
      <c r="D743"/>
      <c r="E743"/>
      <c r="F743"/>
      <c r="G743"/>
      <c r="H743"/>
      <c r="I743"/>
    </row>
    <row r="744" spans="1:9">
      <c r="A744"/>
      <c r="B744"/>
      <c r="C744"/>
      <c r="D744"/>
      <c r="E744"/>
      <c r="F744"/>
      <c r="G744"/>
      <c r="H744"/>
      <c r="I744"/>
    </row>
    <row r="745" spans="1:9">
      <c r="A745"/>
      <c r="B745"/>
      <c r="C745"/>
      <c r="D745"/>
      <c r="E745"/>
      <c r="F745"/>
      <c r="G745"/>
      <c r="H745"/>
      <c r="I745"/>
    </row>
    <row r="746" spans="1:9">
      <c r="A746"/>
      <c r="B746"/>
      <c r="C746"/>
      <c r="D746"/>
      <c r="E746"/>
      <c r="F746"/>
      <c r="G746"/>
      <c r="H746"/>
      <c r="I746"/>
    </row>
    <row r="747" spans="1:9">
      <c r="A747"/>
      <c r="B747"/>
      <c r="C747"/>
      <c r="D747"/>
      <c r="E747"/>
      <c r="F747"/>
      <c r="G747"/>
      <c r="H747"/>
      <c r="I747"/>
    </row>
    <row r="748" spans="1:9">
      <c r="A748"/>
      <c r="B748"/>
      <c r="C748"/>
      <c r="D748"/>
      <c r="E748"/>
      <c r="F748"/>
      <c r="G748"/>
      <c r="H748"/>
      <c r="I748"/>
    </row>
    <row r="749" spans="1:9">
      <c r="A749"/>
      <c r="B749"/>
      <c r="C749"/>
      <c r="D749"/>
      <c r="E749"/>
      <c r="F749"/>
      <c r="G749"/>
      <c r="H749"/>
      <c r="I749"/>
    </row>
    <row r="750" spans="1:9">
      <c r="A750"/>
      <c r="B750"/>
      <c r="C750"/>
      <c r="D750"/>
      <c r="E750"/>
      <c r="F750"/>
      <c r="G750"/>
      <c r="H750"/>
      <c r="I750"/>
    </row>
    <row r="751" spans="1:9">
      <c r="A751"/>
      <c r="B751"/>
      <c r="C751"/>
      <c r="D751"/>
      <c r="E751"/>
      <c r="F751"/>
      <c r="G751"/>
      <c r="H751"/>
      <c r="I751"/>
    </row>
    <row r="752" spans="1:9">
      <c r="A752"/>
      <c r="B752"/>
      <c r="C752"/>
      <c r="D752"/>
      <c r="E752"/>
      <c r="F752"/>
      <c r="G752"/>
      <c r="H752"/>
      <c r="I752"/>
    </row>
    <row r="753" spans="1:9">
      <c r="A753"/>
      <c r="B753"/>
      <c r="C753"/>
      <c r="D753"/>
      <c r="E753"/>
      <c r="F753"/>
      <c r="G753"/>
      <c r="H753"/>
      <c r="I753"/>
    </row>
    <row r="754" spans="1:9">
      <c r="A754"/>
      <c r="B754"/>
      <c r="C754"/>
      <c r="D754"/>
      <c r="E754"/>
      <c r="F754"/>
      <c r="G754"/>
      <c r="H754"/>
      <c r="I754"/>
    </row>
    <row r="755" spans="1:9">
      <c r="A755"/>
      <c r="B755"/>
      <c r="C755"/>
      <c r="D755"/>
      <c r="E755"/>
      <c r="F755"/>
      <c r="G755"/>
      <c r="H755"/>
      <c r="I755"/>
    </row>
    <row r="756" spans="1:9">
      <c r="A756"/>
      <c r="B756"/>
      <c r="C756"/>
      <c r="D756"/>
      <c r="E756"/>
      <c r="F756"/>
      <c r="G756"/>
      <c r="H756"/>
      <c r="I756"/>
    </row>
    <row r="757" spans="1:9">
      <c r="A757"/>
      <c r="B757"/>
      <c r="C757"/>
      <c r="D757"/>
      <c r="E757"/>
      <c r="F757"/>
      <c r="G757"/>
      <c r="H757"/>
      <c r="I757"/>
    </row>
    <row r="758" spans="1:9">
      <c r="A758"/>
      <c r="B758"/>
      <c r="C758"/>
      <c r="D758"/>
      <c r="E758"/>
      <c r="F758"/>
      <c r="G758"/>
      <c r="H758"/>
      <c r="I758"/>
    </row>
    <row r="759" spans="1:9">
      <c r="A759"/>
      <c r="B759"/>
      <c r="C759"/>
      <c r="D759"/>
      <c r="E759"/>
      <c r="F759"/>
      <c r="G759"/>
      <c r="H759"/>
      <c r="I759"/>
    </row>
    <row r="760" spans="1:9">
      <c r="A760"/>
      <c r="B760"/>
      <c r="C760"/>
      <c r="D760"/>
      <c r="E760"/>
      <c r="F760"/>
      <c r="G760"/>
      <c r="H760"/>
      <c r="I760"/>
    </row>
    <row r="761" spans="1:9">
      <c r="A761"/>
      <c r="B761"/>
      <c r="C761"/>
      <c r="D761"/>
      <c r="E761"/>
      <c r="F761"/>
      <c r="G761"/>
      <c r="H761"/>
      <c r="I761"/>
    </row>
    <row r="762" spans="1:9">
      <c r="A762"/>
      <c r="B762"/>
      <c r="C762"/>
      <c r="D762"/>
      <c r="E762"/>
      <c r="F762"/>
      <c r="G762"/>
      <c r="H762"/>
      <c r="I762"/>
    </row>
    <row r="763" spans="1:9">
      <c r="A763"/>
      <c r="B763"/>
      <c r="C763"/>
      <c r="D763"/>
      <c r="E763"/>
      <c r="F763"/>
      <c r="G763"/>
      <c r="H763"/>
      <c r="I763"/>
    </row>
    <row r="764" spans="1:9">
      <c r="A764"/>
      <c r="B764"/>
      <c r="C764"/>
      <c r="D764"/>
      <c r="E764"/>
      <c r="F764"/>
      <c r="G764"/>
      <c r="H764"/>
      <c r="I764"/>
    </row>
    <row r="765" spans="1:9">
      <c r="A765"/>
      <c r="B765"/>
      <c r="C765"/>
      <c r="D765"/>
      <c r="E765"/>
      <c r="F765"/>
      <c r="G765"/>
      <c r="H765"/>
      <c r="I765"/>
    </row>
    <row r="766" spans="1:9">
      <c r="A766"/>
      <c r="B766"/>
      <c r="C766"/>
      <c r="D766"/>
      <c r="E766"/>
      <c r="F766"/>
      <c r="G766"/>
      <c r="H766"/>
      <c r="I766"/>
    </row>
    <row r="767" spans="1:9">
      <c r="A767"/>
      <c r="B767"/>
      <c r="C767"/>
      <c r="D767"/>
      <c r="E767"/>
      <c r="F767"/>
      <c r="G767"/>
      <c r="H767"/>
      <c r="I767"/>
    </row>
    <row r="768" spans="1:9">
      <c r="A768"/>
      <c r="B768"/>
      <c r="C768"/>
      <c r="D768"/>
      <c r="E768"/>
      <c r="F768"/>
      <c r="G768"/>
      <c r="H768"/>
      <c r="I768"/>
    </row>
    <row r="769" spans="1:9">
      <c r="A769"/>
      <c r="B769"/>
      <c r="C769"/>
      <c r="D769"/>
      <c r="E769"/>
      <c r="F769"/>
      <c r="G769"/>
      <c r="H769"/>
      <c r="I769"/>
    </row>
    <row r="770" spans="1:9">
      <c r="A770"/>
      <c r="B770"/>
      <c r="C770"/>
      <c r="D770"/>
      <c r="E770"/>
      <c r="F770"/>
      <c r="G770"/>
      <c r="H770"/>
      <c r="I770"/>
    </row>
    <row r="771" spans="1:9">
      <c r="A771"/>
      <c r="B771"/>
      <c r="C771"/>
      <c r="D771"/>
      <c r="E771"/>
      <c r="F771"/>
      <c r="G771"/>
      <c r="H771"/>
      <c r="I771"/>
    </row>
    <row r="772" spans="1:9">
      <c r="A772"/>
      <c r="B772"/>
      <c r="C772"/>
      <c r="D772"/>
      <c r="E772"/>
      <c r="F772"/>
      <c r="G772"/>
      <c r="H772"/>
      <c r="I772"/>
    </row>
    <row r="773" spans="1:9">
      <c r="A773"/>
      <c r="B773"/>
      <c r="C773"/>
      <c r="D773"/>
      <c r="E773"/>
      <c r="F773"/>
      <c r="G773"/>
      <c r="H773"/>
      <c r="I773"/>
    </row>
    <row r="774" spans="1:9">
      <c r="A774"/>
      <c r="B774"/>
      <c r="C774"/>
      <c r="D774"/>
      <c r="E774"/>
      <c r="F774"/>
      <c r="G774"/>
      <c r="H774"/>
      <c r="I774"/>
    </row>
    <row r="775" spans="1:9">
      <c r="A775"/>
      <c r="B775"/>
      <c r="C775"/>
      <c r="D775"/>
      <c r="E775"/>
      <c r="F775"/>
      <c r="G775"/>
      <c r="H775"/>
      <c r="I775"/>
    </row>
    <row r="776" spans="1:9">
      <c r="A776"/>
      <c r="B776"/>
      <c r="C776"/>
      <c r="D776"/>
      <c r="E776"/>
      <c r="F776"/>
      <c r="G776"/>
      <c r="H776"/>
      <c r="I776"/>
    </row>
    <row r="777" spans="1:9">
      <c r="A777"/>
      <c r="B777"/>
      <c r="C777"/>
      <c r="D777"/>
      <c r="E777"/>
      <c r="F777"/>
      <c r="G777"/>
      <c r="H777"/>
      <c r="I777"/>
    </row>
    <row r="778" spans="1:9">
      <c r="A778"/>
      <c r="B778"/>
      <c r="C778"/>
      <c r="D778"/>
      <c r="E778"/>
      <c r="F778"/>
      <c r="G778"/>
      <c r="H778"/>
      <c r="I778"/>
    </row>
    <row r="779" spans="1:9">
      <c r="A779"/>
      <c r="B779"/>
      <c r="C779"/>
      <c r="D779"/>
      <c r="E779"/>
      <c r="F779"/>
      <c r="G779"/>
      <c r="H779"/>
      <c r="I779"/>
    </row>
    <row r="780" spans="1:9">
      <c r="A780"/>
      <c r="B780"/>
      <c r="C780"/>
      <c r="D780"/>
      <c r="E780"/>
      <c r="F780"/>
      <c r="G780"/>
      <c r="H780"/>
      <c r="I780"/>
    </row>
    <row r="781" spans="1:9">
      <c r="A781"/>
      <c r="B781"/>
      <c r="C781"/>
      <c r="D781"/>
      <c r="E781"/>
      <c r="F781"/>
      <c r="G781"/>
      <c r="H781"/>
      <c r="I781"/>
    </row>
    <row r="782" spans="1:9">
      <c r="A782"/>
      <c r="B782"/>
      <c r="C782"/>
      <c r="D782"/>
      <c r="E782"/>
      <c r="F782"/>
      <c r="G782"/>
      <c r="H782"/>
      <c r="I782"/>
    </row>
    <row r="783" spans="1:9">
      <c r="A783"/>
      <c r="B783"/>
      <c r="C783"/>
      <c r="D783"/>
      <c r="E783"/>
      <c r="F783"/>
      <c r="G783"/>
      <c r="H783"/>
      <c r="I783"/>
    </row>
    <row r="784" spans="1:9">
      <c r="A784"/>
      <c r="B784"/>
      <c r="C784"/>
      <c r="D784"/>
      <c r="E784"/>
      <c r="F784"/>
      <c r="G784"/>
      <c r="H784"/>
      <c r="I784"/>
    </row>
    <row r="785" spans="1:9">
      <c r="A785"/>
      <c r="B785"/>
      <c r="C785"/>
      <c r="D785"/>
      <c r="E785"/>
      <c r="F785"/>
      <c r="G785"/>
      <c r="H785"/>
      <c r="I785"/>
    </row>
    <row r="786" spans="1:9">
      <c r="A786"/>
      <c r="B786"/>
      <c r="C786"/>
      <c r="D786"/>
      <c r="E786"/>
      <c r="F786"/>
      <c r="G786"/>
      <c r="H786"/>
      <c r="I786"/>
    </row>
    <row r="787" spans="1:9">
      <c r="A787"/>
      <c r="B787"/>
      <c r="C787"/>
      <c r="D787"/>
      <c r="E787"/>
      <c r="F787"/>
      <c r="G787"/>
      <c r="H787"/>
      <c r="I787"/>
    </row>
    <row r="788" spans="1:9">
      <c r="A788"/>
      <c r="B788"/>
      <c r="C788"/>
      <c r="D788"/>
      <c r="E788"/>
      <c r="F788"/>
      <c r="G788"/>
      <c r="H788"/>
      <c r="I788"/>
    </row>
    <row r="789" spans="1:9">
      <c r="A789"/>
      <c r="B789"/>
      <c r="C789"/>
      <c r="D789"/>
      <c r="E789"/>
      <c r="F789"/>
      <c r="G789"/>
      <c r="H789"/>
      <c r="I789"/>
    </row>
    <row r="790" spans="1:9">
      <c r="A790"/>
      <c r="B790"/>
      <c r="C790"/>
      <c r="D790"/>
      <c r="E790"/>
      <c r="F790"/>
      <c r="G790"/>
      <c r="H790"/>
      <c r="I790"/>
    </row>
    <row r="791" spans="1:9">
      <c r="A791"/>
      <c r="B791"/>
      <c r="C791"/>
      <c r="D791"/>
      <c r="E791"/>
      <c r="F791"/>
      <c r="G791"/>
      <c r="H791"/>
      <c r="I791"/>
    </row>
    <row r="792" spans="1:9">
      <c r="A792"/>
      <c r="B792"/>
      <c r="C792"/>
      <c r="D792"/>
      <c r="E792"/>
      <c r="F792"/>
      <c r="G792"/>
      <c r="H792"/>
      <c r="I792"/>
    </row>
    <row r="793" spans="1:9">
      <c r="A793"/>
      <c r="B793"/>
      <c r="C793"/>
      <c r="D793"/>
      <c r="E793"/>
      <c r="F793"/>
      <c r="G793"/>
      <c r="H793"/>
      <c r="I793"/>
    </row>
    <row r="794" spans="1:9">
      <c r="A794"/>
      <c r="B794"/>
      <c r="C794"/>
      <c r="D794"/>
      <c r="E794"/>
      <c r="F794"/>
      <c r="G794"/>
      <c r="H794"/>
      <c r="I794"/>
    </row>
    <row r="795" spans="1:9">
      <c r="A795"/>
      <c r="B795"/>
      <c r="C795"/>
      <c r="D795"/>
      <c r="E795"/>
      <c r="F795"/>
      <c r="G795"/>
      <c r="H795"/>
      <c r="I795"/>
    </row>
    <row r="796" spans="1:9">
      <c r="A796"/>
      <c r="B796"/>
      <c r="C796"/>
      <c r="D796"/>
      <c r="E796"/>
      <c r="F796"/>
      <c r="G796"/>
      <c r="H796"/>
      <c r="I796"/>
    </row>
    <row r="797" spans="1:9">
      <c r="A797"/>
      <c r="B797"/>
      <c r="C797"/>
      <c r="D797"/>
      <c r="E797"/>
      <c r="F797"/>
      <c r="G797"/>
      <c r="H797"/>
      <c r="I797"/>
    </row>
    <row r="798" spans="1:9">
      <c r="A798"/>
      <c r="B798"/>
      <c r="C798"/>
      <c r="D798"/>
      <c r="E798"/>
      <c r="F798"/>
      <c r="G798"/>
      <c r="H798"/>
      <c r="I798"/>
    </row>
    <row r="799" spans="1:9">
      <c r="A799"/>
      <c r="B799"/>
      <c r="C799"/>
      <c r="D799"/>
      <c r="E799"/>
      <c r="F799"/>
      <c r="G799"/>
      <c r="H799"/>
      <c r="I799"/>
    </row>
    <row r="800" spans="1:9">
      <c r="A800"/>
      <c r="B800"/>
      <c r="C800"/>
      <c r="D800"/>
      <c r="E800"/>
      <c r="F800"/>
      <c r="G800"/>
      <c r="H800"/>
      <c r="I800"/>
    </row>
    <row r="801" spans="1:9">
      <c r="A801"/>
      <c r="B801"/>
      <c r="C801"/>
      <c r="D801"/>
      <c r="E801"/>
      <c r="F801"/>
      <c r="G801"/>
      <c r="H801"/>
      <c r="I801"/>
    </row>
    <row r="802" spans="1:9">
      <c r="A802"/>
      <c r="B802"/>
      <c r="C802"/>
      <c r="D802"/>
      <c r="E802"/>
      <c r="F802"/>
      <c r="G802"/>
      <c r="H802"/>
      <c r="I802"/>
    </row>
    <row r="803" spans="1:9">
      <c r="A803"/>
      <c r="B803"/>
      <c r="C803"/>
      <c r="D803"/>
      <c r="E803"/>
      <c r="F803"/>
      <c r="G803"/>
      <c r="H803"/>
      <c r="I803"/>
    </row>
    <row r="804" spans="1:9">
      <c r="A804"/>
      <c r="B804"/>
      <c r="C804"/>
      <c r="D804"/>
      <c r="E804"/>
      <c r="F804"/>
      <c r="G804"/>
      <c r="H804"/>
      <c r="I804"/>
    </row>
    <row r="805" spans="1:9">
      <c r="A805"/>
      <c r="B805"/>
      <c r="C805"/>
      <c r="D805"/>
      <c r="E805"/>
      <c r="F805"/>
      <c r="G805"/>
      <c r="H805"/>
      <c r="I805"/>
    </row>
    <row r="806" spans="1:9">
      <c r="A806"/>
      <c r="B806"/>
      <c r="C806"/>
      <c r="D806"/>
      <c r="E806"/>
      <c r="F806"/>
      <c r="G806"/>
      <c r="H806"/>
      <c r="I806"/>
    </row>
    <row r="807" spans="1:9">
      <c r="A807"/>
      <c r="B807"/>
      <c r="C807"/>
      <c r="D807"/>
      <c r="E807"/>
      <c r="F807"/>
      <c r="G807"/>
      <c r="H807"/>
      <c r="I807"/>
    </row>
    <row r="808" spans="1:9">
      <c r="A808"/>
      <c r="B808"/>
      <c r="C808"/>
      <c r="D808"/>
      <c r="E808"/>
      <c r="F808"/>
      <c r="G808"/>
      <c r="H808"/>
      <c r="I808"/>
    </row>
    <row r="809" spans="1:9">
      <c r="A809"/>
      <c r="B809"/>
      <c r="C809"/>
      <c r="D809"/>
      <c r="E809"/>
      <c r="F809"/>
      <c r="G809"/>
      <c r="H809"/>
      <c r="I809"/>
    </row>
    <row r="810" spans="1:9">
      <c r="A810"/>
      <c r="B810"/>
      <c r="C810"/>
      <c r="D810"/>
      <c r="E810"/>
      <c r="F810"/>
      <c r="G810"/>
      <c r="H810"/>
      <c r="I810"/>
    </row>
    <row r="811" spans="1:9">
      <c r="A811"/>
      <c r="B811"/>
      <c r="C811"/>
      <c r="D811"/>
      <c r="E811"/>
      <c r="F811"/>
      <c r="G811"/>
      <c r="H811"/>
      <c r="I811"/>
    </row>
    <row r="812" spans="1:9">
      <c r="A812"/>
      <c r="B812"/>
      <c r="C812"/>
      <c r="D812"/>
      <c r="E812"/>
      <c r="F812"/>
      <c r="G812"/>
      <c r="H812"/>
      <c r="I812"/>
    </row>
    <row r="813" spans="1:9">
      <c r="A813"/>
      <c r="B813"/>
      <c r="C813"/>
      <c r="D813"/>
      <c r="E813"/>
      <c r="F813"/>
      <c r="G813"/>
      <c r="H813"/>
      <c r="I813"/>
    </row>
    <row r="814" spans="1:9">
      <c r="A814"/>
      <c r="B814"/>
      <c r="C814"/>
      <c r="D814"/>
      <c r="E814"/>
      <c r="F814"/>
      <c r="G814"/>
      <c r="H814"/>
      <c r="I814"/>
    </row>
    <row r="815" spans="1:9">
      <c r="A815"/>
      <c r="B815"/>
      <c r="C815"/>
      <c r="D815"/>
      <c r="E815"/>
      <c r="F815"/>
      <c r="G815"/>
      <c r="H815"/>
      <c r="I815"/>
    </row>
    <row r="816" spans="1:9">
      <c r="A816"/>
      <c r="B816"/>
      <c r="C816"/>
      <c r="D816"/>
      <c r="E816"/>
      <c r="F816"/>
      <c r="G816"/>
      <c r="H816"/>
      <c r="I816"/>
    </row>
    <row r="817" spans="1:9">
      <c r="A817"/>
      <c r="B817"/>
      <c r="C817"/>
      <c r="D817"/>
      <c r="E817"/>
      <c r="F817"/>
      <c r="G817"/>
      <c r="H817"/>
      <c r="I817"/>
    </row>
    <row r="818" spans="1:9">
      <c r="A818"/>
      <c r="B818"/>
      <c r="C818"/>
      <c r="D818"/>
      <c r="E818"/>
      <c r="F818"/>
      <c r="G818"/>
      <c r="H818"/>
      <c r="I818"/>
    </row>
    <row r="819" spans="1:9">
      <c r="A819"/>
      <c r="B819"/>
      <c r="C819"/>
      <c r="D819"/>
      <c r="E819"/>
      <c r="F819"/>
      <c r="G819"/>
      <c r="H819"/>
      <c r="I819"/>
    </row>
    <row r="820" spans="1:9">
      <c r="A820"/>
      <c r="B820"/>
      <c r="C820"/>
      <c r="D820"/>
      <c r="E820"/>
      <c r="F820"/>
      <c r="G820"/>
      <c r="H820"/>
      <c r="I820"/>
    </row>
    <row r="821" spans="1:9">
      <c r="A821"/>
      <c r="B821"/>
      <c r="C821"/>
      <c r="D821"/>
      <c r="E821"/>
      <c r="F821"/>
      <c r="G821"/>
      <c r="H821"/>
      <c r="I821"/>
    </row>
    <row r="822" spans="1:9">
      <c r="A822"/>
      <c r="B822"/>
      <c r="C822"/>
      <c r="D822"/>
      <c r="E822"/>
      <c r="F822"/>
      <c r="G822"/>
      <c r="H822"/>
      <c r="I822"/>
    </row>
    <row r="823" spans="1:9">
      <c r="A823"/>
      <c r="B823"/>
      <c r="C823"/>
      <c r="D823"/>
      <c r="E823"/>
      <c r="F823"/>
      <c r="G823"/>
      <c r="H823"/>
      <c r="I823"/>
    </row>
    <row r="824" spans="1:9">
      <c r="A824"/>
      <c r="B824"/>
      <c r="C824"/>
      <c r="D824"/>
      <c r="E824"/>
      <c r="F824"/>
      <c r="G824"/>
      <c r="H824"/>
      <c r="I824"/>
    </row>
    <row r="825" spans="1:9">
      <c r="A825"/>
      <c r="B825"/>
      <c r="C825"/>
      <c r="D825"/>
      <c r="E825"/>
      <c r="F825"/>
      <c r="G825"/>
      <c r="H825"/>
      <c r="I825"/>
    </row>
    <row r="826" spans="1:9">
      <c r="A826"/>
      <c r="B826"/>
      <c r="C826"/>
      <c r="D826"/>
      <c r="E826"/>
      <c r="F826"/>
      <c r="G826"/>
      <c r="H826"/>
      <c r="I826"/>
    </row>
    <row r="827" spans="1:9">
      <c r="A827"/>
      <c r="B827"/>
      <c r="C827"/>
      <c r="D827"/>
      <c r="E827"/>
      <c r="F827"/>
      <c r="G827"/>
      <c r="H827"/>
      <c r="I827"/>
    </row>
    <row r="828" spans="1:9">
      <c r="A828"/>
      <c r="B828"/>
      <c r="C828"/>
      <c r="D828"/>
      <c r="E828"/>
      <c r="F828"/>
      <c r="G828"/>
      <c r="H828"/>
      <c r="I828"/>
    </row>
    <row r="829" spans="1:9">
      <c r="A829"/>
      <c r="B829"/>
      <c r="C829"/>
      <c r="D829"/>
      <c r="E829"/>
      <c r="F829"/>
      <c r="G829"/>
      <c r="H829"/>
      <c r="I829"/>
    </row>
    <row r="830" spans="1:9">
      <c r="A830"/>
      <c r="B830"/>
      <c r="C830"/>
      <c r="D830"/>
      <c r="E830"/>
      <c r="F830"/>
      <c r="G830"/>
      <c r="H830"/>
      <c r="I830"/>
    </row>
    <row r="831" spans="1:9">
      <c r="A831"/>
      <c r="B831"/>
      <c r="C831"/>
      <c r="D831"/>
      <c r="E831"/>
      <c r="F831"/>
      <c r="G831"/>
      <c r="H831"/>
      <c r="I831"/>
    </row>
    <row r="832" spans="1:9">
      <c r="A832"/>
      <c r="B832"/>
      <c r="C832"/>
      <c r="D832"/>
      <c r="E832"/>
      <c r="F832"/>
      <c r="G832"/>
      <c r="H832"/>
      <c r="I832"/>
    </row>
    <row r="833" spans="1:9">
      <c r="A833"/>
      <c r="B833"/>
      <c r="C833"/>
      <c r="D833"/>
      <c r="E833"/>
      <c r="F833"/>
      <c r="G833"/>
      <c r="H833"/>
      <c r="I833"/>
    </row>
    <row r="834" spans="1:9">
      <c r="A834"/>
      <c r="B834"/>
      <c r="C834"/>
      <c r="D834"/>
      <c r="E834"/>
      <c r="F834"/>
      <c r="G834"/>
      <c r="H834"/>
      <c r="I834"/>
    </row>
    <row r="835" spans="1:9">
      <c r="A835"/>
      <c r="B835"/>
      <c r="C835"/>
      <c r="D835"/>
      <c r="E835"/>
      <c r="F835"/>
      <c r="G835"/>
      <c r="H835"/>
      <c r="I835"/>
    </row>
    <row r="836" spans="1:9">
      <c r="A836"/>
      <c r="B836"/>
      <c r="C836"/>
      <c r="D836"/>
      <c r="E836"/>
      <c r="F836"/>
      <c r="G836"/>
      <c r="H836"/>
      <c r="I836"/>
    </row>
    <row r="837" spans="1:9">
      <c r="A837"/>
      <c r="B837"/>
      <c r="C837"/>
      <c r="D837"/>
      <c r="E837"/>
      <c r="F837"/>
      <c r="G837"/>
      <c r="H837"/>
      <c r="I837"/>
    </row>
    <row r="838" spans="1:9">
      <c r="A838"/>
      <c r="B838"/>
      <c r="C838"/>
      <c r="D838"/>
      <c r="E838"/>
      <c r="F838"/>
      <c r="G838"/>
      <c r="H838"/>
      <c r="I838"/>
    </row>
    <row r="839" spans="1:9">
      <c r="A839"/>
      <c r="B839"/>
      <c r="C839"/>
      <c r="D839"/>
      <c r="E839"/>
      <c r="F839"/>
      <c r="G839"/>
      <c r="H839"/>
      <c r="I839"/>
    </row>
    <row r="840" spans="1:9">
      <c r="A840"/>
      <c r="B840"/>
      <c r="C840"/>
      <c r="D840"/>
      <c r="E840"/>
      <c r="F840"/>
      <c r="G840"/>
      <c r="H840"/>
      <c r="I840"/>
    </row>
    <row r="841" spans="1:9">
      <c r="A841"/>
      <c r="B841"/>
      <c r="C841"/>
      <c r="D841"/>
      <c r="E841"/>
      <c r="F841"/>
      <c r="G841"/>
      <c r="H841"/>
      <c r="I841"/>
    </row>
    <row r="842" spans="1:9">
      <c r="A842"/>
      <c r="B842"/>
      <c r="C842"/>
      <c r="D842"/>
      <c r="E842"/>
      <c r="F842"/>
      <c r="G842"/>
      <c r="H842"/>
      <c r="I842"/>
    </row>
    <row r="843" spans="1:9">
      <c r="A843"/>
      <c r="B843"/>
      <c r="C843"/>
      <c r="D843"/>
      <c r="E843"/>
      <c r="F843"/>
      <c r="G843"/>
      <c r="H843"/>
      <c r="I843"/>
    </row>
    <row r="844" spans="1:9">
      <c r="A844"/>
      <c r="B844"/>
      <c r="C844"/>
      <c r="D844"/>
      <c r="E844"/>
      <c r="F844"/>
      <c r="G844"/>
      <c r="H844"/>
      <c r="I844"/>
    </row>
    <row r="845" spans="1:9">
      <c r="A845"/>
      <c r="B845"/>
      <c r="C845"/>
      <c r="D845"/>
      <c r="E845"/>
      <c r="F845"/>
      <c r="G845"/>
      <c r="H845"/>
      <c r="I845"/>
    </row>
    <row r="846" spans="1:9">
      <c r="A846"/>
      <c r="B846"/>
      <c r="C846"/>
      <c r="D846"/>
      <c r="E846"/>
      <c r="F846"/>
      <c r="G846"/>
      <c r="H846"/>
      <c r="I846"/>
    </row>
    <row r="847" spans="1:9">
      <c r="A847"/>
      <c r="B847"/>
      <c r="C847"/>
      <c r="D847"/>
      <c r="E847"/>
      <c r="F847"/>
      <c r="G847"/>
      <c r="H847"/>
      <c r="I847"/>
    </row>
    <row r="848" spans="1:9">
      <c r="A848"/>
      <c r="B848"/>
      <c r="C848"/>
      <c r="D848"/>
      <c r="E848"/>
      <c r="F848"/>
      <c r="G848"/>
      <c r="H848"/>
      <c r="I848"/>
    </row>
    <row r="849" spans="1:9">
      <c r="A849"/>
      <c r="B849"/>
      <c r="C849"/>
      <c r="D849"/>
      <c r="E849"/>
      <c r="F849"/>
      <c r="G849"/>
      <c r="H849"/>
      <c r="I849"/>
    </row>
    <row r="850" spans="1:9">
      <c r="A850"/>
      <c r="B850"/>
      <c r="C850"/>
      <c r="D850"/>
      <c r="E850"/>
      <c r="F850"/>
      <c r="G850"/>
      <c r="H850"/>
      <c r="I850"/>
    </row>
    <row r="851" spans="1:9">
      <c r="A851"/>
      <c r="B851"/>
      <c r="C851"/>
      <c r="D851"/>
      <c r="E851"/>
      <c r="F851"/>
      <c r="G851"/>
      <c r="H851"/>
      <c r="I851"/>
    </row>
    <row r="852" spans="1:9">
      <c r="A852"/>
      <c r="B852"/>
      <c r="C852"/>
      <c r="D852"/>
      <c r="E852"/>
      <c r="F852"/>
      <c r="G852"/>
      <c r="H852"/>
      <c r="I852"/>
    </row>
    <row r="853" spans="1:9">
      <c r="A853"/>
      <c r="B853"/>
      <c r="C853"/>
      <c r="D853"/>
      <c r="E853"/>
      <c r="F853"/>
      <c r="G853"/>
      <c r="H853"/>
      <c r="I853"/>
    </row>
    <row r="854" spans="1:9">
      <c r="A854"/>
      <c r="B854"/>
      <c r="C854"/>
      <c r="D854"/>
      <c r="E854"/>
      <c r="F854"/>
      <c r="G854"/>
      <c r="H854"/>
      <c r="I854"/>
    </row>
    <row r="855" spans="1:9">
      <c r="A855"/>
      <c r="B855"/>
      <c r="C855"/>
      <c r="D855"/>
      <c r="E855"/>
      <c r="F855"/>
      <c r="G855"/>
      <c r="H855"/>
      <c r="I855"/>
    </row>
    <row r="856" spans="1:9">
      <c r="A856"/>
      <c r="B856"/>
      <c r="C856"/>
      <c r="D856"/>
      <c r="E856"/>
      <c r="F856"/>
      <c r="G856"/>
      <c r="H856"/>
      <c r="I856"/>
    </row>
    <row r="857" spans="1:9">
      <c r="A857"/>
      <c r="B857"/>
      <c r="C857"/>
      <c r="D857"/>
      <c r="E857"/>
      <c r="F857"/>
      <c r="G857"/>
      <c r="H857"/>
      <c r="I857"/>
    </row>
    <row r="858" spans="1:9">
      <c r="A858"/>
      <c r="B858"/>
      <c r="C858"/>
      <c r="D858"/>
      <c r="E858"/>
      <c r="F858"/>
      <c r="G858"/>
      <c r="H858"/>
      <c r="I858"/>
    </row>
    <row r="859" spans="1:9">
      <c r="A859"/>
      <c r="B859"/>
      <c r="C859"/>
      <c r="D859"/>
      <c r="E859"/>
      <c r="F859"/>
      <c r="G859"/>
      <c r="H859"/>
      <c r="I859"/>
    </row>
    <row r="860" spans="1:9">
      <c r="A860"/>
      <c r="B860"/>
      <c r="C860"/>
      <c r="D860"/>
      <c r="E860"/>
      <c r="F860"/>
      <c r="G860"/>
      <c r="H860"/>
      <c r="I860"/>
    </row>
    <row r="861" spans="1:9">
      <c r="A861"/>
      <c r="B861"/>
      <c r="C861"/>
      <c r="D861"/>
      <c r="E861"/>
      <c r="F861"/>
      <c r="G861"/>
      <c r="H861"/>
      <c r="I861"/>
    </row>
    <row r="862" spans="1:9">
      <c r="A862"/>
      <c r="B862"/>
      <c r="C862"/>
      <c r="D862"/>
      <c r="E862"/>
      <c r="F862"/>
      <c r="G862"/>
      <c r="H862"/>
      <c r="I862"/>
    </row>
    <row r="863" spans="1:9">
      <c r="A863"/>
      <c r="B863"/>
      <c r="C863"/>
      <c r="D863"/>
      <c r="E863"/>
      <c r="F863"/>
      <c r="G863"/>
      <c r="H863"/>
      <c r="I863"/>
    </row>
    <row r="864" spans="1:9">
      <c r="A864"/>
      <c r="B864"/>
      <c r="C864"/>
      <c r="D864"/>
      <c r="E864"/>
      <c r="F864"/>
      <c r="G864"/>
      <c r="H864"/>
      <c r="I864"/>
    </row>
    <row r="865" spans="1:9">
      <c r="A865"/>
      <c r="B865"/>
      <c r="C865"/>
      <c r="D865"/>
      <c r="E865"/>
      <c r="F865"/>
      <c r="G865"/>
      <c r="H865"/>
      <c r="I865"/>
    </row>
    <row r="866" spans="1:9">
      <c r="A866"/>
      <c r="B866"/>
      <c r="C866"/>
      <c r="D866"/>
      <c r="E866"/>
      <c r="F866"/>
      <c r="G866"/>
      <c r="H866"/>
      <c r="I866"/>
    </row>
    <row r="867" spans="1:9">
      <c r="A867"/>
      <c r="B867"/>
      <c r="C867"/>
      <c r="D867"/>
      <c r="E867"/>
      <c r="F867"/>
      <c r="G867"/>
      <c r="H867"/>
      <c r="I867"/>
    </row>
    <row r="868" spans="1:9">
      <c r="A868"/>
      <c r="B868"/>
      <c r="C868"/>
      <c r="D868"/>
      <c r="E868"/>
      <c r="F868"/>
      <c r="G868"/>
      <c r="H868"/>
      <c r="I868"/>
    </row>
    <row r="869" spans="1:9">
      <c r="A869"/>
      <c r="B869"/>
      <c r="C869"/>
      <c r="D869"/>
      <c r="E869"/>
      <c r="F869"/>
      <c r="G869"/>
      <c r="H869"/>
      <c r="I869"/>
    </row>
    <row r="870" spans="1:9">
      <c r="A870"/>
      <c r="B870"/>
      <c r="C870"/>
      <c r="D870"/>
      <c r="E870"/>
      <c r="F870"/>
      <c r="G870"/>
      <c r="H870"/>
      <c r="I870"/>
    </row>
    <row r="871" spans="1:9">
      <c r="A871"/>
      <c r="B871"/>
      <c r="C871"/>
      <c r="D871"/>
      <c r="E871"/>
      <c r="F871"/>
      <c r="G871"/>
      <c r="H871"/>
      <c r="I871"/>
    </row>
    <row r="872" spans="1:9">
      <c r="A872"/>
      <c r="B872"/>
      <c r="C872"/>
      <c r="D872"/>
      <c r="E872"/>
      <c r="F872"/>
      <c r="G872"/>
      <c r="H872"/>
      <c r="I872"/>
    </row>
    <row r="873" spans="1:9">
      <c r="A873"/>
      <c r="B873"/>
      <c r="C873"/>
      <c r="D873"/>
      <c r="E873"/>
      <c r="F873"/>
      <c r="G873"/>
      <c r="H873"/>
      <c r="I873"/>
    </row>
    <row r="874" spans="1:9">
      <c r="A874"/>
      <c r="B874"/>
      <c r="C874"/>
      <c r="D874"/>
      <c r="E874"/>
      <c r="F874"/>
      <c r="G874"/>
      <c r="H874"/>
      <c r="I874"/>
    </row>
    <row r="875" spans="1:9">
      <c r="A875"/>
      <c r="B875"/>
      <c r="C875"/>
      <c r="D875"/>
      <c r="E875"/>
      <c r="F875"/>
      <c r="G875"/>
      <c r="H875"/>
      <c r="I875"/>
    </row>
    <row r="876" spans="1:9">
      <c r="A876"/>
      <c r="B876"/>
      <c r="C876"/>
      <c r="D876"/>
      <c r="E876"/>
      <c r="F876"/>
      <c r="G876"/>
      <c r="H876"/>
      <c r="I876"/>
    </row>
    <row r="877" spans="1:9">
      <c r="A877"/>
      <c r="B877"/>
      <c r="C877"/>
      <c r="D877"/>
      <c r="E877"/>
      <c r="F877"/>
      <c r="G877"/>
      <c r="H877"/>
      <c r="I877"/>
    </row>
    <row r="878" spans="1:9">
      <c r="A878"/>
      <c r="B878"/>
      <c r="C878"/>
      <c r="D878"/>
      <c r="E878"/>
      <c r="F878"/>
      <c r="G878"/>
      <c r="H878"/>
      <c r="I878"/>
    </row>
    <row r="879" spans="1:9">
      <c r="A879"/>
      <c r="B879"/>
      <c r="C879"/>
      <c r="D879"/>
      <c r="E879"/>
      <c r="F879"/>
      <c r="G879"/>
      <c r="H879"/>
      <c r="I879"/>
    </row>
    <row r="880" spans="1:9">
      <c r="A880"/>
      <c r="B880"/>
      <c r="C880"/>
      <c r="D880"/>
      <c r="E880"/>
      <c r="F880"/>
      <c r="G880"/>
      <c r="H880"/>
      <c r="I880"/>
    </row>
    <row r="881" spans="1:9">
      <c r="A881"/>
      <c r="B881"/>
      <c r="C881"/>
      <c r="D881"/>
      <c r="E881"/>
      <c r="F881"/>
      <c r="G881"/>
      <c r="H881"/>
      <c r="I881"/>
    </row>
    <row r="882" spans="1:9">
      <c r="A882"/>
      <c r="B882"/>
      <c r="C882"/>
      <c r="D882"/>
      <c r="E882"/>
      <c r="F882"/>
      <c r="G882"/>
      <c r="H882"/>
      <c r="I882"/>
    </row>
    <row r="883" spans="1:9">
      <c r="A883"/>
      <c r="B883"/>
      <c r="C883"/>
      <c r="D883"/>
      <c r="E883"/>
      <c r="F883"/>
      <c r="G883"/>
      <c r="H883"/>
      <c r="I883"/>
    </row>
    <row r="884" spans="1:9">
      <c r="A884"/>
      <c r="B884"/>
      <c r="C884"/>
      <c r="D884"/>
      <c r="E884"/>
      <c r="F884"/>
      <c r="G884"/>
      <c r="H884"/>
      <c r="I884"/>
    </row>
    <row r="885" spans="1:9">
      <c r="A885"/>
      <c r="B885"/>
      <c r="C885"/>
      <c r="D885"/>
      <c r="E885"/>
      <c r="F885"/>
      <c r="G885"/>
      <c r="H885"/>
      <c r="I885"/>
    </row>
    <row r="886" spans="1:9">
      <c r="A886"/>
      <c r="B886"/>
      <c r="C886"/>
      <c r="D886"/>
      <c r="E886"/>
      <c r="F886"/>
      <c r="G886"/>
      <c r="H886"/>
      <c r="I886"/>
    </row>
    <row r="887" spans="1:9">
      <c r="A887"/>
      <c r="B887"/>
      <c r="C887"/>
      <c r="D887"/>
      <c r="E887"/>
      <c r="F887"/>
      <c r="G887"/>
      <c r="H887"/>
      <c r="I887"/>
    </row>
    <row r="888" spans="1:9">
      <c r="A888"/>
      <c r="B888"/>
      <c r="C888"/>
      <c r="D888"/>
      <c r="E888"/>
      <c r="F888"/>
      <c r="G888"/>
      <c r="H888"/>
      <c r="I888"/>
    </row>
    <row r="889" spans="1:9">
      <c r="A889"/>
      <c r="B889"/>
      <c r="C889"/>
      <c r="D889"/>
      <c r="E889"/>
      <c r="F889"/>
      <c r="G889"/>
      <c r="H889"/>
      <c r="I889"/>
    </row>
    <row r="890" spans="1:9">
      <c r="A890"/>
      <c r="B890"/>
      <c r="C890"/>
      <c r="D890"/>
      <c r="E890"/>
      <c r="F890"/>
      <c r="G890"/>
      <c r="H890"/>
      <c r="I890"/>
    </row>
    <row r="891" spans="1:9">
      <c r="A891"/>
      <c r="B891"/>
      <c r="C891"/>
      <c r="D891"/>
      <c r="E891"/>
      <c r="F891"/>
      <c r="G891"/>
      <c r="H891"/>
      <c r="I891"/>
    </row>
    <row r="892" spans="1:9">
      <c r="A892"/>
      <c r="B892"/>
      <c r="C892"/>
      <c r="D892"/>
      <c r="E892"/>
      <c r="F892"/>
      <c r="G892"/>
      <c r="H892"/>
      <c r="I892"/>
    </row>
    <row r="893" spans="1:9">
      <c r="A893"/>
      <c r="B893"/>
      <c r="C893"/>
      <c r="D893"/>
      <c r="E893"/>
      <c r="F893"/>
      <c r="G893"/>
      <c r="H893"/>
      <c r="I893"/>
    </row>
    <row r="894" spans="1:9">
      <c r="A894"/>
      <c r="B894"/>
      <c r="C894"/>
      <c r="D894"/>
      <c r="E894"/>
      <c r="F894"/>
      <c r="G894"/>
      <c r="H894"/>
      <c r="I894"/>
    </row>
    <row r="895" spans="1:9">
      <c r="A895"/>
      <c r="B895"/>
      <c r="C895"/>
      <c r="D895"/>
      <c r="E895"/>
      <c r="F895"/>
      <c r="G895"/>
      <c r="H895"/>
      <c r="I895"/>
    </row>
    <row r="896" spans="1:9">
      <c r="A896"/>
      <c r="B896"/>
      <c r="C896"/>
      <c r="D896"/>
      <c r="E896"/>
      <c r="F896"/>
      <c r="G896"/>
      <c r="H896"/>
      <c r="I896"/>
    </row>
    <row r="897" spans="1:9">
      <c r="A897"/>
      <c r="B897"/>
      <c r="C897"/>
      <c r="D897"/>
      <c r="E897"/>
      <c r="F897"/>
      <c r="G897"/>
      <c r="H897"/>
      <c r="I897"/>
    </row>
    <row r="898" spans="1:9">
      <c r="A898"/>
      <c r="B898"/>
      <c r="C898"/>
      <c r="D898"/>
      <c r="E898"/>
      <c r="F898"/>
      <c r="G898"/>
      <c r="H898"/>
      <c r="I898"/>
    </row>
    <row r="899" spans="1:9">
      <c r="A899"/>
      <c r="B899"/>
      <c r="C899"/>
      <c r="D899"/>
      <c r="E899"/>
      <c r="F899"/>
      <c r="G899"/>
      <c r="H899"/>
      <c r="I899"/>
    </row>
    <row r="900" spans="1:9">
      <c r="A900"/>
      <c r="B900"/>
      <c r="C900"/>
      <c r="D900"/>
      <c r="E900"/>
      <c r="F900"/>
      <c r="G900"/>
      <c r="H900"/>
      <c r="I900"/>
    </row>
    <row r="901" spans="1:9">
      <c r="A901"/>
      <c r="B901"/>
      <c r="C901"/>
      <c r="D901"/>
      <c r="E901"/>
      <c r="F901"/>
      <c r="G901"/>
      <c r="H901"/>
      <c r="I901"/>
    </row>
    <row r="902" spans="1:9">
      <c r="A902"/>
      <c r="B902"/>
      <c r="C902"/>
      <c r="D902"/>
      <c r="E902"/>
      <c r="F902"/>
      <c r="G902"/>
      <c r="H902"/>
      <c r="I902"/>
    </row>
    <row r="903" spans="1:9">
      <c r="A903"/>
      <c r="B903"/>
      <c r="C903"/>
      <c r="D903"/>
      <c r="E903"/>
      <c r="F903"/>
      <c r="G903"/>
      <c r="H903"/>
      <c r="I903"/>
    </row>
    <row r="904" spans="1:9">
      <c r="A904"/>
      <c r="B904"/>
      <c r="C904"/>
      <c r="D904"/>
      <c r="E904"/>
      <c r="F904"/>
      <c r="G904"/>
      <c r="H904"/>
      <c r="I904"/>
    </row>
    <row r="905" spans="1:9">
      <c r="A905"/>
      <c r="B905"/>
      <c r="C905"/>
      <c r="D905"/>
      <c r="E905"/>
      <c r="F905"/>
      <c r="G905"/>
      <c r="H905"/>
      <c r="I905"/>
    </row>
    <row r="906" spans="1:9">
      <c r="A906"/>
      <c r="B906"/>
      <c r="C906"/>
      <c r="D906"/>
      <c r="E906"/>
      <c r="F906"/>
      <c r="G906"/>
      <c r="H906"/>
      <c r="I906"/>
    </row>
    <row r="907" spans="1:9">
      <c r="A907"/>
      <c r="B907"/>
      <c r="C907"/>
      <c r="D907"/>
      <c r="E907"/>
      <c r="F907"/>
      <c r="G907"/>
      <c r="H907"/>
      <c r="I907"/>
    </row>
    <row r="908" spans="1:9">
      <c r="A908"/>
      <c r="B908"/>
      <c r="C908"/>
      <c r="D908"/>
      <c r="E908"/>
      <c r="F908"/>
      <c r="G908"/>
      <c r="H908"/>
      <c r="I908"/>
    </row>
    <row r="909" spans="1:9">
      <c r="A909"/>
      <c r="B909"/>
      <c r="C909"/>
      <c r="D909"/>
      <c r="E909"/>
      <c r="F909"/>
      <c r="G909"/>
      <c r="H909"/>
      <c r="I909"/>
    </row>
    <row r="910" spans="1:9">
      <c r="A910"/>
      <c r="B910"/>
      <c r="C910"/>
      <c r="D910"/>
      <c r="E910"/>
      <c r="F910"/>
      <c r="G910"/>
      <c r="H910"/>
      <c r="I910"/>
    </row>
    <row r="911" spans="1:9">
      <c r="A911"/>
      <c r="B911"/>
      <c r="C911"/>
      <c r="D911"/>
      <c r="E911"/>
      <c r="F911"/>
      <c r="G911"/>
      <c r="H911"/>
      <c r="I911"/>
    </row>
    <row r="912" spans="1:9">
      <c r="A912"/>
      <c r="B912"/>
      <c r="C912"/>
      <c r="D912"/>
      <c r="E912"/>
      <c r="F912"/>
      <c r="G912"/>
      <c r="H912"/>
      <c r="I912"/>
    </row>
    <row r="913" spans="1:9">
      <c r="A913"/>
      <c r="B913"/>
      <c r="C913"/>
      <c r="D913"/>
      <c r="E913"/>
      <c r="F913"/>
      <c r="G913"/>
      <c r="H913"/>
      <c r="I913"/>
    </row>
    <row r="914" spans="1:9">
      <c r="A914"/>
      <c r="B914"/>
      <c r="C914"/>
      <c r="D914"/>
      <c r="E914"/>
      <c r="F914"/>
      <c r="G914"/>
      <c r="H914"/>
      <c r="I914"/>
    </row>
    <row r="915" spans="1:9">
      <c r="A915"/>
      <c r="B915"/>
      <c r="C915"/>
      <c r="D915"/>
      <c r="E915"/>
      <c r="F915"/>
      <c r="G915"/>
      <c r="H915"/>
      <c r="I915"/>
    </row>
    <row r="916" spans="1:9">
      <c r="A916"/>
      <c r="B916"/>
      <c r="C916"/>
      <c r="D916"/>
      <c r="E916"/>
      <c r="F916"/>
      <c r="G916"/>
      <c r="H916"/>
      <c r="I916"/>
    </row>
    <row r="917" spans="1:9">
      <c r="A917"/>
      <c r="B917"/>
      <c r="C917"/>
      <c r="D917"/>
      <c r="E917"/>
      <c r="F917"/>
      <c r="G917"/>
      <c r="H917"/>
      <c r="I917"/>
    </row>
    <row r="918" spans="1:9">
      <c r="A918"/>
      <c r="B918"/>
      <c r="C918"/>
      <c r="D918"/>
      <c r="E918"/>
      <c r="F918"/>
      <c r="G918"/>
      <c r="H918"/>
      <c r="I918"/>
    </row>
    <row r="919" spans="1:9">
      <c r="A919"/>
      <c r="B919"/>
      <c r="C919"/>
      <c r="D919"/>
      <c r="E919"/>
      <c r="F919"/>
      <c r="G919"/>
      <c r="H919"/>
      <c r="I919"/>
    </row>
    <row r="920" spans="1:9">
      <c r="A920"/>
      <c r="B920"/>
      <c r="C920"/>
      <c r="D920"/>
      <c r="E920"/>
      <c r="F920"/>
      <c r="G920"/>
      <c r="H920"/>
      <c r="I920"/>
    </row>
    <row r="921" spans="1:9">
      <c r="A921"/>
      <c r="B921"/>
      <c r="C921"/>
      <c r="D921"/>
      <c r="E921"/>
      <c r="F921"/>
      <c r="G921"/>
      <c r="H921"/>
      <c r="I921"/>
    </row>
    <row r="922" spans="1:9">
      <c r="A922"/>
      <c r="B922"/>
      <c r="C922"/>
      <c r="D922"/>
      <c r="E922"/>
      <c r="F922"/>
      <c r="G922"/>
      <c r="H922"/>
      <c r="I922"/>
    </row>
    <row r="923" spans="1:9">
      <c r="A923"/>
      <c r="B923"/>
      <c r="C923"/>
      <c r="D923"/>
      <c r="E923"/>
      <c r="F923"/>
      <c r="G923"/>
      <c r="H923"/>
      <c r="I923"/>
    </row>
    <row r="924" spans="1:9">
      <c r="A924"/>
      <c r="B924"/>
      <c r="C924"/>
      <c r="D924"/>
      <c r="E924"/>
      <c r="F924"/>
      <c r="G924"/>
      <c r="H924"/>
      <c r="I924"/>
    </row>
    <row r="925" spans="1:9">
      <c r="A925"/>
      <c r="B925"/>
      <c r="C925"/>
      <c r="D925"/>
      <c r="E925"/>
      <c r="F925"/>
      <c r="G925"/>
      <c r="H925"/>
      <c r="I925"/>
    </row>
    <row r="926" spans="1:9">
      <c r="A926"/>
      <c r="B926"/>
      <c r="C926"/>
      <c r="D926"/>
      <c r="E926"/>
      <c r="F926"/>
      <c r="G926"/>
      <c r="H926"/>
      <c r="I926"/>
    </row>
    <row r="927" spans="1:9">
      <c r="A927"/>
      <c r="B927"/>
      <c r="C927"/>
      <c r="D927"/>
      <c r="E927"/>
      <c r="F927"/>
      <c r="G927"/>
      <c r="H927"/>
      <c r="I927"/>
    </row>
    <row r="928" spans="1:9">
      <c r="A928"/>
      <c r="B928"/>
      <c r="C928"/>
      <c r="D928"/>
      <c r="E928"/>
      <c r="F928"/>
      <c r="G928"/>
      <c r="H928"/>
      <c r="I928"/>
    </row>
    <row r="929" spans="1:9">
      <c r="A929"/>
      <c r="B929"/>
      <c r="C929"/>
      <c r="D929"/>
      <c r="E929"/>
      <c r="F929"/>
      <c r="G929"/>
      <c r="H929"/>
      <c r="I929"/>
    </row>
    <row r="930" spans="1:9">
      <c r="A930"/>
      <c r="B930"/>
      <c r="C930"/>
      <c r="D930"/>
      <c r="E930"/>
      <c r="F930"/>
      <c r="G930"/>
      <c r="H930"/>
      <c r="I930"/>
    </row>
    <row r="931" spans="1:9">
      <c r="A931"/>
      <c r="B931"/>
      <c r="C931"/>
      <c r="D931"/>
      <c r="E931"/>
      <c r="F931"/>
      <c r="G931"/>
      <c r="H931"/>
      <c r="I931"/>
    </row>
    <row r="932" spans="1:9">
      <c r="A932"/>
      <c r="B932"/>
      <c r="C932"/>
      <c r="D932"/>
      <c r="E932"/>
      <c r="F932"/>
      <c r="G932"/>
      <c r="H932"/>
      <c r="I932"/>
    </row>
    <row r="933" spans="1:9">
      <c r="A933"/>
      <c r="B933"/>
      <c r="C933"/>
      <c r="D933"/>
      <c r="E933"/>
      <c r="F933"/>
      <c r="G933"/>
      <c r="H933"/>
      <c r="I933"/>
    </row>
    <row r="934" spans="1:9">
      <c r="A934"/>
      <c r="B934"/>
      <c r="C934"/>
      <c r="D934"/>
      <c r="E934"/>
      <c r="F934"/>
      <c r="G934"/>
      <c r="H934"/>
      <c r="I934"/>
    </row>
    <row r="935" spans="1:9">
      <c r="A935"/>
      <c r="B935"/>
      <c r="C935"/>
      <c r="D935"/>
      <c r="E935"/>
      <c r="F935"/>
      <c r="G935"/>
      <c r="H935"/>
      <c r="I935"/>
    </row>
    <row r="936" spans="1:9">
      <c r="A936"/>
      <c r="B936"/>
      <c r="C936"/>
      <c r="D936"/>
      <c r="E936"/>
      <c r="F936"/>
      <c r="G936"/>
      <c r="H936"/>
      <c r="I936"/>
    </row>
    <row r="937" spans="1:9">
      <c r="A937"/>
      <c r="B937"/>
      <c r="C937"/>
      <c r="D937"/>
      <c r="E937"/>
      <c r="F937"/>
      <c r="G937"/>
      <c r="H937"/>
      <c r="I937"/>
    </row>
    <row r="938" spans="1:9">
      <c r="A938"/>
      <c r="B938"/>
      <c r="C938"/>
      <c r="D938"/>
      <c r="E938"/>
      <c r="F938"/>
      <c r="G938"/>
      <c r="H938"/>
      <c r="I938"/>
    </row>
    <row r="939" spans="1:9">
      <c r="A939"/>
      <c r="B939"/>
      <c r="C939"/>
      <c r="D939"/>
      <c r="E939"/>
      <c r="F939"/>
      <c r="G939"/>
      <c r="H939"/>
      <c r="I939"/>
    </row>
    <row r="940" spans="1:9">
      <c r="A940"/>
      <c r="B940"/>
      <c r="C940"/>
      <c r="D940"/>
      <c r="E940"/>
      <c r="F940"/>
      <c r="G940"/>
      <c r="H940"/>
      <c r="I940"/>
    </row>
    <row r="941" spans="1:9">
      <c r="A941"/>
      <c r="B941"/>
      <c r="C941"/>
      <c r="D941"/>
      <c r="E941"/>
      <c r="F941"/>
      <c r="G941"/>
      <c r="H941"/>
      <c r="I941"/>
    </row>
    <row r="942" spans="1:9">
      <c r="A942"/>
      <c r="B942"/>
      <c r="C942"/>
      <c r="D942"/>
      <c r="E942"/>
      <c r="F942"/>
      <c r="G942"/>
      <c r="H942"/>
      <c r="I942"/>
    </row>
    <row r="943" spans="1:9">
      <c r="A943"/>
      <c r="B943"/>
      <c r="C943"/>
      <c r="D943"/>
      <c r="E943"/>
      <c r="F943"/>
      <c r="G943"/>
      <c r="H943"/>
      <c r="I943"/>
    </row>
    <row r="944" spans="1:9">
      <c r="A944"/>
      <c r="B944"/>
      <c r="C944"/>
      <c r="D944"/>
      <c r="E944"/>
      <c r="F944"/>
      <c r="G944"/>
      <c r="H944"/>
      <c r="I944"/>
    </row>
    <row r="945" spans="1:9">
      <c r="A945"/>
      <c r="B945"/>
      <c r="C945"/>
      <c r="D945"/>
      <c r="E945"/>
      <c r="F945"/>
      <c r="G945"/>
      <c r="H945"/>
      <c r="I945"/>
    </row>
    <row r="946" spans="1:9">
      <c r="A946"/>
      <c r="B946"/>
      <c r="C946"/>
      <c r="D946"/>
      <c r="E946"/>
      <c r="F946"/>
      <c r="G946"/>
      <c r="H946"/>
      <c r="I946"/>
    </row>
    <row r="947" spans="1:9">
      <c r="A947"/>
      <c r="B947"/>
      <c r="C947"/>
      <c r="D947"/>
      <c r="E947"/>
      <c r="F947"/>
      <c r="G947"/>
      <c r="H947"/>
      <c r="I947"/>
    </row>
    <row r="948" spans="1:9">
      <c r="A948"/>
      <c r="B948"/>
      <c r="C948"/>
      <c r="D948"/>
      <c r="E948"/>
      <c r="F948"/>
      <c r="G948"/>
      <c r="H948"/>
      <c r="I948"/>
    </row>
    <row r="949" spans="1:9">
      <c r="A949"/>
      <c r="B949"/>
      <c r="C949"/>
      <c r="D949"/>
      <c r="E949"/>
      <c r="F949"/>
      <c r="G949"/>
      <c r="H949"/>
      <c r="I949"/>
    </row>
    <row r="950" spans="1:9">
      <c r="A950"/>
      <c r="B950"/>
      <c r="C950"/>
      <c r="D950"/>
      <c r="E950"/>
      <c r="F950"/>
      <c r="G950"/>
      <c r="H950"/>
      <c r="I950"/>
    </row>
    <row r="951" spans="1:9">
      <c r="A951"/>
      <c r="B951"/>
      <c r="C951"/>
      <c r="D951"/>
      <c r="E951"/>
      <c r="F951"/>
      <c r="G951"/>
      <c r="H951"/>
      <c r="I951"/>
    </row>
    <row r="952" spans="1:9">
      <c r="A952"/>
      <c r="B952"/>
      <c r="C952"/>
      <c r="D952"/>
      <c r="E952"/>
      <c r="F952"/>
      <c r="G952"/>
      <c r="H952"/>
      <c r="I952"/>
    </row>
    <row r="953" spans="1:9">
      <c r="A953"/>
      <c r="B953"/>
      <c r="C953"/>
      <c r="D953"/>
      <c r="E953"/>
      <c r="F953"/>
      <c r="G953"/>
      <c r="H953"/>
      <c r="I953"/>
    </row>
    <row r="954" spans="1:9">
      <c r="A954"/>
      <c r="B954"/>
      <c r="C954"/>
      <c r="D954"/>
      <c r="E954"/>
      <c r="F954"/>
      <c r="G954"/>
      <c r="H954"/>
      <c r="I954"/>
    </row>
    <row r="955" spans="1:9">
      <c r="A955"/>
      <c r="B955"/>
      <c r="C955"/>
      <c r="D955"/>
      <c r="E955"/>
      <c r="F955"/>
      <c r="G955"/>
      <c r="H955"/>
      <c r="I955"/>
    </row>
    <row r="956" spans="1:9">
      <c r="A956"/>
      <c r="B956"/>
      <c r="C956"/>
      <c r="D956"/>
      <c r="E956"/>
      <c r="F956"/>
      <c r="G956"/>
      <c r="H956"/>
      <c r="I956"/>
    </row>
    <row r="957" spans="1:9">
      <c r="A957"/>
      <c r="B957"/>
      <c r="C957"/>
      <c r="D957"/>
      <c r="E957"/>
      <c r="F957"/>
      <c r="G957"/>
      <c r="H957"/>
      <c r="I957"/>
    </row>
    <row r="958" spans="1:9">
      <c r="A958"/>
      <c r="B958"/>
      <c r="C958"/>
      <c r="D958"/>
      <c r="E958"/>
      <c r="F958"/>
      <c r="G958"/>
      <c r="H958"/>
      <c r="I958"/>
    </row>
    <row r="959" spans="1:9">
      <c r="A959"/>
      <c r="B959"/>
      <c r="C959"/>
      <c r="D959"/>
      <c r="E959"/>
      <c r="F959"/>
      <c r="G959"/>
      <c r="H959"/>
      <c r="I959"/>
    </row>
    <row r="960" spans="1:9">
      <c r="A960"/>
      <c r="B960"/>
      <c r="C960"/>
      <c r="D960"/>
      <c r="E960"/>
      <c r="F960"/>
      <c r="G960"/>
      <c r="H960"/>
      <c r="I960"/>
    </row>
    <row r="961" spans="1:9">
      <c r="A961"/>
      <c r="B961"/>
      <c r="C961"/>
      <c r="D961"/>
      <c r="E961"/>
      <c r="F961"/>
      <c r="G961"/>
      <c r="H961"/>
      <c r="I961"/>
    </row>
    <row r="962" spans="1:9">
      <c r="A962"/>
      <c r="B962"/>
      <c r="C962"/>
      <c r="D962"/>
      <c r="E962"/>
      <c r="F962"/>
      <c r="G962"/>
      <c r="H962"/>
      <c r="I962"/>
    </row>
    <row r="963" spans="1:9">
      <c r="A963"/>
      <c r="B963"/>
      <c r="C963"/>
      <c r="D963"/>
      <c r="E963"/>
      <c r="F963"/>
      <c r="G963"/>
      <c r="H963"/>
      <c r="I963"/>
    </row>
    <row r="964" spans="1:9">
      <c r="A964"/>
      <c r="B964"/>
      <c r="C964"/>
      <c r="D964"/>
      <c r="E964"/>
      <c r="F964"/>
      <c r="G964"/>
      <c r="H964"/>
      <c r="I964"/>
    </row>
    <row r="965" spans="1:9">
      <c r="A965"/>
      <c r="B965"/>
      <c r="C965"/>
      <c r="D965"/>
      <c r="E965"/>
      <c r="F965"/>
      <c r="G965"/>
      <c r="H965"/>
      <c r="I965"/>
    </row>
    <row r="966" spans="1:9">
      <c r="A966"/>
      <c r="B966"/>
      <c r="C966"/>
      <c r="D966"/>
      <c r="E966"/>
      <c r="F966"/>
      <c r="G966"/>
      <c r="H966"/>
      <c r="I966"/>
    </row>
    <row r="967" spans="1:9">
      <c r="A967"/>
      <c r="B967"/>
      <c r="C967"/>
      <c r="D967"/>
      <c r="E967"/>
      <c r="F967"/>
      <c r="G967"/>
      <c r="H967"/>
      <c r="I967"/>
    </row>
    <row r="968" spans="1:9">
      <c r="A968"/>
      <c r="B968"/>
      <c r="C968"/>
      <c r="D968"/>
      <c r="E968"/>
      <c r="F968"/>
      <c r="G968"/>
      <c r="H968"/>
      <c r="I968"/>
    </row>
    <row r="969" spans="1:9">
      <c r="A969"/>
      <c r="B969"/>
      <c r="C969"/>
      <c r="D969"/>
      <c r="E969"/>
      <c r="F969"/>
      <c r="G969"/>
      <c r="H969"/>
      <c r="I969"/>
    </row>
    <row r="970" spans="1:9">
      <c r="A970"/>
      <c r="B970"/>
      <c r="C970"/>
      <c r="D970"/>
      <c r="E970"/>
      <c r="F970"/>
      <c r="G970"/>
      <c r="H970"/>
      <c r="I970"/>
    </row>
    <row r="971" spans="1:9">
      <c r="A971"/>
      <c r="B971"/>
      <c r="C971"/>
      <c r="D971"/>
      <c r="E971"/>
      <c r="F971"/>
      <c r="G971"/>
      <c r="H971"/>
      <c r="I971"/>
    </row>
    <row r="972" spans="1:9">
      <c r="A972"/>
      <c r="B972"/>
      <c r="C972"/>
      <c r="D972"/>
      <c r="E972"/>
      <c r="F972"/>
      <c r="G972"/>
      <c r="H972"/>
      <c r="I972"/>
    </row>
    <row r="973" spans="1:9">
      <c r="A973"/>
      <c r="B973"/>
      <c r="C973"/>
      <c r="D973"/>
      <c r="E973"/>
      <c r="F973"/>
      <c r="G973"/>
      <c r="H973"/>
      <c r="I973"/>
    </row>
    <row r="974" spans="1:9">
      <c r="A974"/>
      <c r="B974"/>
      <c r="C974"/>
      <c r="D974"/>
      <c r="E974"/>
      <c r="F974"/>
      <c r="G974"/>
      <c r="H974"/>
      <c r="I974"/>
    </row>
    <row r="975" spans="1:9">
      <c r="A975"/>
      <c r="B975"/>
      <c r="C975"/>
      <c r="D975"/>
      <c r="E975"/>
      <c r="F975"/>
      <c r="G975"/>
      <c r="H975"/>
      <c r="I975"/>
    </row>
    <row r="976" spans="1:9">
      <c r="A976"/>
      <c r="B976"/>
      <c r="C976"/>
      <c r="D976"/>
      <c r="E976"/>
      <c r="F976"/>
      <c r="G976"/>
      <c r="H976"/>
      <c r="I976"/>
    </row>
    <row r="977" spans="1:9">
      <c r="A977"/>
      <c r="B977"/>
      <c r="C977"/>
      <c r="D977"/>
      <c r="E977"/>
      <c r="F977"/>
      <c r="G977"/>
      <c r="H977"/>
      <c r="I977"/>
    </row>
    <row r="978" spans="1:9">
      <c r="A978"/>
      <c r="B978"/>
      <c r="C978"/>
      <c r="D978"/>
      <c r="E978"/>
      <c r="F978"/>
      <c r="G978"/>
      <c r="H978"/>
      <c r="I978"/>
    </row>
    <row r="979" spans="1:9">
      <c r="A979"/>
      <c r="B979"/>
      <c r="C979"/>
      <c r="D979"/>
      <c r="E979"/>
      <c r="F979"/>
      <c r="G979"/>
      <c r="H979"/>
      <c r="I979"/>
    </row>
    <row r="980" spans="1:9">
      <c r="A980"/>
      <c r="B980"/>
      <c r="C980"/>
      <c r="D980"/>
      <c r="E980"/>
      <c r="F980"/>
      <c r="G980"/>
      <c r="H980"/>
      <c r="I980"/>
    </row>
    <row r="981" spans="1:9">
      <c r="A981"/>
      <c r="B981"/>
      <c r="C981"/>
      <c r="D981"/>
      <c r="E981"/>
      <c r="F981"/>
      <c r="G981"/>
      <c r="H981"/>
      <c r="I981"/>
    </row>
    <row r="982" spans="1:9">
      <c r="A982"/>
      <c r="B982"/>
      <c r="C982"/>
      <c r="D982"/>
      <c r="E982"/>
      <c r="F982"/>
      <c r="G982"/>
      <c r="H982"/>
      <c r="I982"/>
    </row>
    <row r="983" spans="1:9">
      <c r="A983"/>
      <c r="B983"/>
      <c r="C983"/>
      <c r="D983"/>
      <c r="E983"/>
      <c r="F983"/>
      <c r="G983"/>
      <c r="H983"/>
      <c r="I983"/>
    </row>
    <row r="984" spans="1:9">
      <c r="A984"/>
      <c r="B984"/>
      <c r="C984"/>
      <c r="D984"/>
      <c r="E984"/>
      <c r="F984"/>
      <c r="G984"/>
      <c r="H984"/>
      <c r="I984"/>
    </row>
    <row r="985" spans="1:9">
      <c r="A985"/>
      <c r="B985"/>
      <c r="C985"/>
      <c r="D985"/>
      <c r="E985"/>
      <c r="F985"/>
      <c r="G985"/>
      <c r="H985"/>
      <c r="I985"/>
    </row>
    <row r="986" spans="1:9">
      <c r="A986"/>
      <c r="B986"/>
      <c r="C986"/>
      <c r="D986"/>
      <c r="E986"/>
      <c r="F986"/>
      <c r="G986"/>
      <c r="H986"/>
      <c r="I986"/>
    </row>
    <row r="987" spans="1:9">
      <c r="A987"/>
      <c r="B987"/>
      <c r="C987"/>
      <c r="D987"/>
      <c r="E987"/>
      <c r="F987"/>
      <c r="G987"/>
      <c r="H987"/>
      <c r="I987"/>
    </row>
    <row r="988" spans="1:9">
      <c r="A988"/>
      <c r="B988"/>
      <c r="C988"/>
      <c r="D988"/>
      <c r="E988"/>
      <c r="F988"/>
      <c r="G988"/>
      <c r="H988"/>
      <c r="I988"/>
    </row>
    <row r="989" spans="1:9">
      <c r="A989"/>
      <c r="B989"/>
      <c r="C989"/>
      <c r="D989"/>
      <c r="E989"/>
      <c r="F989"/>
      <c r="G989"/>
      <c r="H989"/>
      <c r="I989"/>
    </row>
    <row r="990" spans="1:9">
      <c r="A990"/>
      <c r="B990"/>
      <c r="C990"/>
      <c r="D990"/>
      <c r="E990"/>
      <c r="F990"/>
      <c r="G990"/>
      <c r="H990"/>
      <c r="I990"/>
    </row>
    <row r="991" spans="1:9">
      <c r="A991"/>
      <c r="B991"/>
      <c r="C991"/>
      <c r="D991"/>
      <c r="E991"/>
      <c r="F991"/>
      <c r="G991"/>
      <c r="H991"/>
      <c r="I991"/>
    </row>
    <row r="992" spans="1:9">
      <c r="A992"/>
      <c r="B992"/>
      <c r="C992"/>
      <c r="D992"/>
      <c r="E992"/>
      <c r="F992"/>
      <c r="G992"/>
      <c r="H992"/>
      <c r="I992"/>
    </row>
    <row r="993" spans="1:9">
      <c r="A993"/>
      <c r="B993"/>
      <c r="C993"/>
      <c r="D993"/>
      <c r="E993"/>
      <c r="F993"/>
      <c r="G993"/>
      <c r="H993"/>
      <c r="I993"/>
    </row>
    <row r="994" spans="1:9">
      <c r="A994"/>
      <c r="B994"/>
      <c r="C994"/>
      <c r="D994"/>
      <c r="E994"/>
      <c r="F994"/>
      <c r="G994"/>
      <c r="H994"/>
      <c r="I994"/>
    </row>
    <row r="995" spans="1:9">
      <c r="A995"/>
      <c r="B995"/>
      <c r="C995"/>
      <c r="D995"/>
      <c r="E995"/>
      <c r="F995"/>
      <c r="G995"/>
      <c r="H995"/>
      <c r="I995"/>
    </row>
    <row r="996" spans="1:9">
      <c r="A996"/>
      <c r="B996"/>
      <c r="C996"/>
      <c r="D996"/>
      <c r="E996"/>
      <c r="F996"/>
      <c r="G996"/>
      <c r="H996"/>
      <c r="I996"/>
    </row>
    <row r="997" spans="1:9">
      <c r="A997"/>
      <c r="B997"/>
      <c r="C997"/>
      <c r="D997"/>
      <c r="E997"/>
      <c r="F997"/>
      <c r="G997"/>
      <c r="H997"/>
      <c r="I997"/>
    </row>
    <row r="998" spans="1:9">
      <c r="A998"/>
      <c r="B998"/>
      <c r="C998"/>
      <c r="D998"/>
      <c r="E998"/>
      <c r="F998"/>
      <c r="G998"/>
      <c r="H998"/>
      <c r="I998"/>
    </row>
    <row r="999" spans="1:9">
      <c r="A999"/>
      <c r="B999"/>
      <c r="C999"/>
      <c r="D999"/>
      <c r="E999"/>
      <c r="F999"/>
      <c r="G999"/>
      <c r="H999"/>
      <c r="I999"/>
    </row>
    <row r="1000" spans="1:9">
      <c r="A1000"/>
      <c r="B1000"/>
      <c r="C1000"/>
      <c r="D1000"/>
      <c r="E1000"/>
      <c r="F1000"/>
      <c r="G1000"/>
      <c r="H1000"/>
      <c r="I1000"/>
    </row>
    <row r="1001" spans="1:9">
      <c r="A1001"/>
      <c r="B1001"/>
      <c r="C1001"/>
      <c r="D1001"/>
      <c r="E1001"/>
      <c r="F1001"/>
      <c r="G1001"/>
      <c r="H1001"/>
      <c r="I1001"/>
    </row>
    <row r="1002" spans="1:9">
      <c r="A1002"/>
      <c r="B1002"/>
      <c r="C1002"/>
      <c r="D1002"/>
      <c r="E1002"/>
      <c r="F1002"/>
      <c r="G1002"/>
      <c r="H1002"/>
      <c r="I1002"/>
    </row>
    <row r="1003" spans="1:9">
      <c r="A1003"/>
      <c r="B1003"/>
      <c r="C1003"/>
      <c r="D1003"/>
      <c r="E1003"/>
      <c r="F1003"/>
      <c r="G1003"/>
      <c r="H1003"/>
      <c r="I1003"/>
    </row>
    <row r="1004" spans="1:9">
      <c r="A1004"/>
      <c r="B1004"/>
      <c r="C1004"/>
      <c r="D1004"/>
      <c r="E1004"/>
      <c r="F1004"/>
      <c r="G1004"/>
      <c r="H1004"/>
      <c r="I1004"/>
    </row>
    <row r="1005" spans="1:9">
      <c r="A1005"/>
      <c r="B1005"/>
      <c r="C1005"/>
      <c r="D1005"/>
      <c r="E1005"/>
      <c r="F1005"/>
      <c r="G1005"/>
      <c r="H1005"/>
      <c r="I1005"/>
    </row>
    <row r="1006" spans="1:9">
      <c r="A1006"/>
      <c r="B1006"/>
      <c r="C1006"/>
      <c r="D1006"/>
      <c r="E1006"/>
      <c r="F1006"/>
      <c r="G1006"/>
      <c r="H1006"/>
      <c r="I1006"/>
    </row>
    <row r="1007" spans="1:9">
      <c r="A1007"/>
      <c r="B1007"/>
      <c r="C1007"/>
      <c r="D1007"/>
      <c r="E1007"/>
      <c r="F1007"/>
      <c r="G1007"/>
      <c r="H1007"/>
      <c r="I1007"/>
    </row>
    <row r="1008" spans="1:9">
      <c r="A1008"/>
      <c r="B1008"/>
      <c r="C1008"/>
      <c r="D1008"/>
      <c r="E1008"/>
      <c r="F1008"/>
      <c r="G1008"/>
      <c r="H1008"/>
      <c r="I1008"/>
    </row>
    <row r="1009" spans="1:9">
      <c r="A1009"/>
      <c r="B1009"/>
      <c r="C1009"/>
      <c r="D1009"/>
      <c r="E1009"/>
      <c r="F1009"/>
      <c r="G1009"/>
      <c r="H1009"/>
      <c r="I1009"/>
    </row>
    <row r="1010" spans="1:9">
      <c r="A1010"/>
      <c r="B1010"/>
      <c r="C1010"/>
      <c r="D1010"/>
      <c r="E1010"/>
      <c r="F1010"/>
      <c r="G1010"/>
      <c r="H1010"/>
      <c r="I1010"/>
    </row>
    <row r="1011" spans="1:9">
      <c r="A1011"/>
      <c r="B1011"/>
      <c r="C1011"/>
      <c r="D1011"/>
      <c r="E1011"/>
      <c r="F1011"/>
      <c r="G1011"/>
      <c r="H1011"/>
      <c r="I1011"/>
    </row>
    <row r="1012" spans="1:9">
      <c r="A1012"/>
      <c r="B1012"/>
      <c r="C1012"/>
      <c r="D1012"/>
      <c r="E1012"/>
      <c r="F1012"/>
      <c r="G1012"/>
      <c r="H1012"/>
      <c r="I1012"/>
    </row>
    <row r="1013" spans="1:9">
      <c r="A1013"/>
      <c r="B1013"/>
      <c r="C1013"/>
      <c r="D1013"/>
      <c r="E1013"/>
      <c r="F1013"/>
      <c r="G1013"/>
      <c r="H1013"/>
      <c r="I1013"/>
    </row>
    <row r="1014" spans="1:9">
      <c r="A1014"/>
      <c r="B1014"/>
      <c r="C1014"/>
      <c r="D1014"/>
      <c r="E1014"/>
      <c r="F1014"/>
      <c r="G1014"/>
      <c r="H1014"/>
      <c r="I1014"/>
    </row>
    <row r="1015" spans="1:9">
      <c r="A1015"/>
      <c r="B1015"/>
      <c r="C1015"/>
      <c r="D1015"/>
      <c r="E1015"/>
      <c r="F1015"/>
      <c r="G1015"/>
      <c r="H1015"/>
      <c r="I1015"/>
    </row>
    <row r="1016" spans="1:9">
      <c r="A1016"/>
      <c r="B1016"/>
      <c r="C1016"/>
      <c r="D1016"/>
      <c r="E1016"/>
      <c r="F1016"/>
      <c r="G1016"/>
      <c r="H1016"/>
      <c r="I1016"/>
    </row>
    <row r="1017" spans="1:9">
      <c r="A1017"/>
      <c r="B1017"/>
      <c r="C1017"/>
      <c r="D1017"/>
      <c r="E1017"/>
      <c r="F1017"/>
      <c r="G1017"/>
      <c r="H1017"/>
      <c r="I1017"/>
    </row>
    <row r="1018" spans="1:9">
      <c r="A1018"/>
      <c r="B1018"/>
      <c r="C1018"/>
      <c r="D1018"/>
      <c r="E1018"/>
      <c r="F1018"/>
      <c r="G1018"/>
      <c r="H1018"/>
      <c r="I1018"/>
    </row>
    <row r="1019" spans="1:9">
      <c r="A1019"/>
      <c r="B1019"/>
      <c r="C1019"/>
      <c r="D1019"/>
      <c r="E1019"/>
      <c r="F1019"/>
      <c r="G1019"/>
      <c r="H1019"/>
      <c r="I1019"/>
    </row>
    <row r="1020" spans="1:9">
      <c r="A1020"/>
      <c r="B1020"/>
      <c r="C1020"/>
      <c r="D1020"/>
      <c r="E1020"/>
      <c r="F1020"/>
      <c r="G1020"/>
      <c r="H1020"/>
      <c r="I1020"/>
    </row>
    <row r="1021" spans="1:9">
      <c r="A1021"/>
      <c r="B1021"/>
      <c r="C1021"/>
      <c r="D1021"/>
      <c r="E1021"/>
      <c r="F1021"/>
      <c r="G1021"/>
      <c r="H1021"/>
      <c r="I1021"/>
    </row>
    <row r="1022" spans="1:9">
      <c r="A1022"/>
      <c r="B1022"/>
      <c r="C1022"/>
      <c r="D1022"/>
      <c r="E1022"/>
      <c r="F1022"/>
      <c r="G1022"/>
      <c r="H1022"/>
      <c r="I1022"/>
    </row>
    <row r="1023" spans="1:9">
      <c r="A1023"/>
      <c r="B1023"/>
      <c r="C1023"/>
      <c r="D1023"/>
      <c r="E1023"/>
      <c r="F1023"/>
      <c r="G1023"/>
      <c r="H1023"/>
      <c r="I1023"/>
    </row>
    <row r="1024" spans="1:9">
      <c r="A1024"/>
      <c r="B1024"/>
      <c r="C1024"/>
      <c r="D1024"/>
      <c r="E1024"/>
      <c r="F1024"/>
      <c r="G1024"/>
      <c r="H1024"/>
      <c r="I1024"/>
    </row>
    <row r="1025" spans="1:9">
      <c r="A1025"/>
      <c r="B1025"/>
      <c r="C1025"/>
      <c r="D1025"/>
      <c r="E1025"/>
      <c r="F1025"/>
      <c r="G1025"/>
      <c r="H1025"/>
      <c r="I1025"/>
    </row>
    <row r="1026" spans="1:9">
      <c r="A1026"/>
      <c r="B1026"/>
      <c r="C1026"/>
      <c r="D1026"/>
      <c r="E1026"/>
      <c r="F1026"/>
      <c r="G1026"/>
      <c r="H1026"/>
      <c r="I1026"/>
    </row>
    <row r="1027" spans="1:9">
      <c r="A1027"/>
      <c r="B1027"/>
      <c r="C1027"/>
      <c r="D1027"/>
      <c r="E1027"/>
      <c r="F1027"/>
      <c r="G1027"/>
      <c r="H1027"/>
      <c r="I1027"/>
    </row>
    <row r="1028" spans="1:9">
      <c r="A1028"/>
      <c r="B1028"/>
      <c r="C1028"/>
      <c r="D1028"/>
      <c r="E1028"/>
      <c r="F1028"/>
      <c r="G1028"/>
      <c r="H1028"/>
      <c r="I1028"/>
    </row>
    <row r="1029" spans="1:9">
      <c r="A1029"/>
      <c r="B1029"/>
      <c r="C1029"/>
      <c r="D1029"/>
      <c r="E1029"/>
      <c r="F1029"/>
      <c r="G1029"/>
      <c r="H1029"/>
      <c r="I1029"/>
    </row>
    <row r="1030" spans="1:9">
      <c r="A1030"/>
      <c r="B1030"/>
      <c r="C1030"/>
      <c r="D1030"/>
      <c r="E1030"/>
      <c r="F1030"/>
      <c r="G1030"/>
      <c r="H1030"/>
      <c r="I1030"/>
    </row>
    <row r="1031" spans="1:9">
      <c r="A1031"/>
      <c r="B1031"/>
      <c r="C1031"/>
      <c r="D1031"/>
      <c r="E1031"/>
      <c r="F1031"/>
      <c r="G1031"/>
      <c r="H1031"/>
      <c r="I1031"/>
    </row>
    <row r="1032" spans="1:9">
      <c r="A1032"/>
      <c r="B1032"/>
      <c r="C1032"/>
      <c r="D1032"/>
      <c r="E1032"/>
      <c r="F1032"/>
      <c r="G1032"/>
      <c r="H1032"/>
      <c r="I1032"/>
    </row>
    <row r="1033" spans="1:9">
      <c r="A1033"/>
      <c r="B1033"/>
      <c r="C1033"/>
      <c r="D1033"/>
      <c r="E1033"/>
      <c r="F1033"/>
      <c r="G1033"/>
      <c r="H1033"/>
      <c r="I1033"/>
    </row>
    <row r="1034" spans="1:9">
      <c r="A1034"/>
      <c r="B1034"/>
      <c r="C1034"/>
      <c r="D1034"/>
      <c r="E1034"/>
      <c r="F1034"/>
      <c r="G1034"/>
      <c r="H1034"/>
      <c r="I1034"/>
    </row>
    <row r="1035" spans="1:9">
      <c r="A1035"/>
      <c r="B1035"/>
      <c r="C1035"/>
      <c r="D1035"/>
      <c r="E1035"/>
      <c r="F1035"/>
      <c r="G1035"/>
      <c r="H1035"/>
      <c r="I1035"/>
    </row>
    <row r="1036" spans="1:9">
      <c r="A1036"/>
      <c r="B1036"/>
      <c r="C1036"/>
      <c r="D1036"/>
      <c r="E1036"/>
      <c r="F1036"/>
      <c r="G1036"/>
      <c r="H1036"/>
      <c r="I1036"/>
    </row>
    <row r="1037" spans="1:9">
      <c r="A1037"/>
      <c r="B1037"/>
      <c r="C1037"/>
      <c r="D1037"/>
      <c r="E1037"/>
      <c r="F1037"/>
      <c r="G1037"/>
      <c r="H1037"/>
      <c r="I1037"/>
    </row>
    <row r="1038" spans="1:9">
      <c r="A1038"/>
      <c r="B1038"/>
      <c r="C1038"/>
      <c r="D1038"/>
      <c r="E1038"/>
      <c r="F1038"/>
      <c r="G1038"/>
      <c r="H1038"/>
      <c r="I1038"/>
    </row>
    <row r="1039" spans="1:9">
      <c r="A1039"/>
      <c r="B1039"/>
      <c r="C1039"/>
      <c r="D1039"/>
      <c r="E1039"/>
      <c r="F1039"/>
      <c r="G1039"/>
      <c r="H1039"/>
      <c r="I1039"/>
    </row>
    <row r="1040" spans="1:9">
      <c r="A1040"/>
      <c r="B1040"/>
      <c r="C1040"/>
      <c r="D1040"/>
      <c r="E1040"/>
      <c r="F1040"/>
      <c r="G1040"/>
      <c r="H1040"/>
      <c r="I1040"/>
    </row>
    <row r="1041" spans="1:9">
      <c r="A1041"/>
      <c r="B1041"/>
      <c r="C1041"/>
      <c r="D1041"/>
      <c r="E1041"/>
      <c r="F1041"/>
      <c r="G1041"/>
      <c r="H1041"/>
      <c r="I1041"/>
    </row>
    <row r="1042" spans="1:9">
      <c r="A1042"/>
      <c r="B1042"/>
      <c r="C1042"/>
      <c r="D1042"/>
      <c r="E1042"/>
      <c r="F1042"/>
      <c r="G1042"/>
      <c r="H1042"/>
      <c r="I1042"/>
    </row>
    <row r="1043" spans="1:9">
      <c r="A1043"/>
      <c r="B1043"/>
      <c r="C1043"/>
      <c r="D1043"/>
      <c r="E1043"/>
      <c r="F1043"/>
      <c r="G1043"/>
      <c r="H1043"/>
      <c r="I1043"/>
    </row>
    <row r="1044" spans="1:9">
      <c r="A1044"/>
      <c r="B1044"/>
      <c r="C1044"/>
      <c r="D1044"/>
      <c r="E1044"/>
      <c r="F1044"/>
      <c r="G1044"/>
      <c r="H1044"/>
      <c r="I1044"/>
    </row>
    <row r="1045" spans="1:9">
      <c r="A1045"/>
      <c r="B1045"/>
      <c r="C1045"/>
      <c r="D1045"/>
      <c r="E1045"/>
      <c r="F1045"/>
      <c r="G1045"/>
      <c r="H1045"/>
      <c r="I1045"/>
    </row>
    <row r="1046" spans="1:9">
      <c r="A1046"/>
      <c r="B1046"/>
      <c r="C1046"/>
      <c r="D1046"/>
      <c r="E1046"/>
      <c r="F1046"/>
      <c r="G1046"/>
      <c r="H1046"/>
      <c r="I1046"/>
    </row>
    <row r="1047" spans="1:9">
      <c r="A1047"/>
      <c r="B1047"/>
      <c r="C1047"/>
      <c r="D1047"/>
      <c r="E1047"/>
      <c r="F1047"/>
      <c r="G1047"/>
      <c r="H1047"/>
      <c r="I1047"/>
    </row>
    <row r="1048" spans="1:9">
      <c r="A1048"/>
      <c r="B1048"/>
      <c r="C1048"/>
      <c r="D1048"/>
      <c r="E1048"/>
      <c r="F1048"/>
      <c r="G1048"/>
      <c r="H1048"/>
      <c r="I1048"/>
    </row>
    <row r="1049" spans="1:9">
      <c r="A1049"/>
      <c r="B1049"/>
      <c r="C1049"/>
      <c r="D1049"/>
      <c r="E1049"/>
      <c r="F1049"/>
      <c r="G1049"/>
      <c r="H1049"/>
      <c r="I1049"/>
    </row>
    <row r="1050" spans="1:9">
      <c r="A1050"/>
      <c r="B1050"/>
      <c r="C1050"/>
      <c r="D1050"/>
      <c r="E1050"/>
      <c r="F1050"/>
      <c r="G1050"/>
      <c r="H1050"/>
      <c r="I1050"/>
    </row>
    <row r="1051" spans="1:9">
      <c r="A1051"/>
      <c r="B1051"/>
      <c r="C1051"/>
      <c r="D1051"/>
      <c r="E1051"/>
      <c r="F1051"/>
      <c r="G1051"/>
      <c r="H1051"/>
      <c r="I1051"/>
    </row>
    <row r="1052" spans="1:9">
      <c r="A1052"/>
      <c r="B1052"/>
      <c r="C1052"/>
      <c r="D1052"/>
      <c r="E1052"/>
      <c r="F1052"/>
      <c r="G1052"/>
      <c r="H1052"/>
      <c r="I1052"/>
    </row>
    <row r="1053" spans="1:9">
      <c r="A1053"/>
      <c r="B1053"/>
      <c r="C1053"/>
      <c r="D1053"/>
      <c r="E1053"/>
      <c r="F1053"/>
      <c r="G1053"/>
      <c r="H1053"/>
      <c r="I1053"/>
    </row>
    <row r="1054" spans="1:9">
      <c r="A1054"/>
      <c r="B1054"/>
      <c r="C1054"/>
      <c r="D1054"/>
      <c r="E1054"/>
      <c r="F1054"/>
      <c r="G1054"/>
      <c r="H1054"/>
      <c r="I1054"/>
    </row>
    <row r="1055" spans="1:9">
      <c r="A1055"/>
      <c r="B1055"/>
      <c r="C1055"/>
      <c r="D1055"/>
      <c r="E1055"/>
      <c r="F1055"/>
      <c r="G1055"/>
      <c r="H1055"/>
      <c r="I1055"/>
    </row>
    <row r="1056" spans="1:9">
      <c r="A1056"/>
      <c r="B1056"/>
      <c r="C1056"/>
      <c r="D1056"/>
      <c r="E1056"/>
      <c r="F1056"/>
      <c r="G1056"/>
      <c r="H1056"/>
      <c r="I1056"/>
    </row>
    <row r="1057" spans="1:9">
      <c r="A1057"/>
      <c r="B1057"/>
      <c r="C1057"/>
      <c r="D1057"/>
      <c r="E1057"/>
      <c r="F1057"/>
      <c r="G1057"/>
      <c r="H1057"/>
      <c r="I1057"/>
    </row>
    <row r="1058" spans="1:9">
      <c r="A1058"/>
      <c r="B1058"/>
      <c r="C1058"/>
      <c r="D1058"/>
      <c r="E1058"/>
      <c r="F1058"/>
      <c r="G1058"/>
      <c r="H1058"/>
      <c r="I1058"/>
    </row>
    <row r="1059" spans="1:9">
      <c r="A1059"/>
      <c r="B1059"/>
      <c r="C1059"/>
      <c r="D1059"/>
      <c r="E1059"/>
      <c r="F1059"/>
      <c r="G1059"/>
      <c r="H1059"/>
      <c r="I1059"/>
    </row>
    <row r="1060" spans="1:9">
      <c r="A1060"/>
      <c r="B1060"/>
      <c r="C1060"/>
      <c r="D1060"/>
      <c r="E1060"/>
      <c r="F1060"/>
      <c r="G1060"/>
      <c r="H1060"/>
      <c r="I1060"/>
    </row>
    <row r="1061" spans="1:9">
      <c r="A1061"/>
      <c r="B1061"/>
      <c r="C1061"/>
      <c r="D1061"/>
      <c r="E1061"/>
      <c r="F1061"/>
      <c r="G1061"/>
      <c r="H1061"/>
      <c r="I1061"/>
    </row>
    <row r="1062" spans="1:9">
      <c r="A1062"/>
      <c r="B1062"/>
      <c r="C1062"/>
      <c r="D1062"/>
      <c r="E1062"/>
      <c r="F1062"/>
      <c r="G1062"/>
      <c r="H1062"/>
      <c r="I1062"/>
    </row>
    <row r="1063" spans="1:9">
      <c r="A1063"/>
      <c r="B1063"/>
      <c r="C1063"/>
      <c r="D1063"/>
      <c r="E1063"/>
      <c r="F1063"/>
      <c r="G1063"/>
      <c r="H1063"/>
      <c r="I1063"/>
    </row>
    <row r="1064" spans="1:9">
      <c r="A1064"/>
      <c r="B1064"/>
      <c r="C1064"/>
      <c r="D1064"/>
      <c r="E1064"/>
      <c r="F1064"/>
      <c r="G1064"/>
      <c r="H1064"/>
      <c r="I1064"/>
    </row>
    <row r="1065" spans="1:9">
      <c r="A1065"/>
      <c r="B1065"/>
      <c r="C1065"/>
      <c r="D1065"/>
      <c r="E1065"/>
      <c r="F1065"/>
      <c r="G1065"/>
      <c r="H1065"/>
      <c r="I1065"/>
    </row>
    <row r="1066" spans="1:9">
      <c r="A1066"/>
      <c r="B1066"/>
      <c r="C1066"/>
      <c r="D1066"/>
      <c r="E1066"/>
      <c r="F1066"/>
      <c r="G1066"/>
      <c r="H1066"/>
      <c r="I1066"/>
    </row>
    <row r="1067" spans="1:9">
      <c r="A1067"/>
      <c r="B1067"/>
      <c r="C1067"/>
      <c r="D1067"/>
      <c r="E1067"/>
      <c r="F1067"/>
      <c r="G1067"/>
      <c r="H1067"/>
      <c r="I1067"/>
    </row>
    <row r="1068" spans="1:9">
      <c r="A1068"/>
      <c r="B1068"/>
      <c r="C1068"/>
      <c r="D1068"/>
      <c r="E1068"/>
      <c r="F1068"/>
      <c r="G1068"/>
      <c r="H1068"/>
      <c r="I1068"/>
    </row>
    <row r="1069" spans="1:9">
      <c r="A1069"/>
      <c r="B1069"/>
      <c r="C1069"/>
      <c r="D1069"/>
      <c r="E1069"/>
      <c r="F1069"/>
      <c r="G1069"/>
      <c r="H1069"/>
      <c r="I1069"/>
    </row>
    <row r="1070" spans="1:9">
      <c r="A1070"/>
      <c r="B1070"/>
      <c r="C1070"/>
      <c r="D1070"/>
      <c r="E1070"/>
      <c r="F1070"/>
      <c r="G1070"/>
      <c r="H1070"/>
      <c r="I1070"/>
    </row>
    <row r="1071" spans="1:9">
      <c r="A1071"/>
      <c r="B1071"/>
      <c r="C1071"/>
      <c r="D1071"/>
      <c r="E1071"/>
      <c r="F1071"/>
      <c r="G1071"/>
      <c r="H1071"/>
      <c r="I1071"/>
    </row>
    <row r="1072" spans="1:9">
      <c r="A1072"/>
      <c r="B1072"/>
      <c r="C1072"/>
      <c r="D1072"/>
      <c r="E1072"/>
      <c r="F1072"/>
      <c r="G1072"/>
      <c r="H1072"/>
      <c r="I1072"/>
    </row>
    <row r="1073" spans="1:9">
      <c r="A1073"/>
      <c r="B1073"/>
      <c r="C1073"/>
      <c r="D1073"/>
      <c r="E1073"/>
      <c r="F1073"/>
      <c r="G1073"/>
      <c r="H1073"/>
      <c r="I1073"/>
    </row>
    <row r="1074" spans="1:9">
      <c r="A1074"/>
      <c r="B1074"/>
      <c r="C1074"/>
      <c r="D1074"/>
      <c r="E1074"/>
      <c r="F1074"/>
      <c r="G1074"/>
      <c r="H1074"/>
      <c r="I1074"/>
    </row>
    <row r="1075" spans="1:9">
      <c r="A1075"/>
      <c r="B1075"/>
      <c r="C1075"/>
      <c r="D1075"/>
      <c r="E1075"/>
      <c r="F1075"/>
      <c r="G1075"/>
      <c r="H1075"/>
      <c r="I1075"/>
    </row>
    <row r="1076" spans="1:9">
      <c r="A1076"/>
      <c r="B1076"/>
      <c r="C1076"/>
      <c r="D1076"/>
      <c r="E1076"/>
      <c r="F1076"/>
      <c r="G1076"/>
      <c r="H1076"/>
      <c r="I1076"/>
    </row>
    <row r="1077" spans="1:9">
      <c r="A1077"/>
      <c r="B1077"/>
      <c r="C1077"/>
      <c r="D1077"/>
      <c r="E1077"/>
      <c r="F1077"/>
      <c r="G1077"/>
      <c r="H1077"/>
      <c r="I1077"/>
    </row>
    <row r="1078" spans="1:9">
      <c r="A1078"/>
      <c r="B1078"/>
      <c r="C1078"/>
      <c r="D1078"/>
      <c r="E1078"/>
      <c r="F1078"/>
      <c r="G1078"/>
      <c r="H1078"/>
      <c r="I1078"/>
    </row>
    <row r="1079" spans="1:9">
      <c r="A1079"/>
      <c r="B1079"/>
      <c r="C1079"/>
      <c r="D1079"/>
      <c r="E1079"/>
      <c r="F1079"/>
      <c r="G1079"/>
      <c r="H1079"/>
      <c r="I1079"/>
    </row>
    <row r="1080" spans="1:9">
      <c r="A1080"/>
      <c r="B1080"/>
      <c r="C1080"/>
      <c r="D1080"/>
      <c r="E1080"/>
      <c r="F1080"/>
      <c r="G1080"/>
      <c r="H1080"/>
      <c r="I1080"/>
    </row>
    <row r="1081" spans="1:9">
      <c r="A1081"/>
      <c r="B1081"/>
      <c r="C1081"/>
      <c r="D1081"/>
      <c r="E1081"/>
      <c r="F1081"/>
      <c r="G1081"/>
      <c r="H1081"/>
      <c r="I1081"/>
    </row>
    <row r="1082" spans="1:9">
      <c r="A1082"/>
      <c r="B1082"/>
      <c r="C1082"/>
      <c r="D1082"/>
      <c r="E1082"/>
      <c r="F1082"/>
      <c r="G1082"/>
      <c r="H1082"/>
      <c r="I1082"/>
    </row>
    <row r="1083" spans="1:9">
      <c r="A1083"/>
      <c r="B1083"/>
      <c r="C1083"/>
      <c r="D1083"/>
      <c r="E1083"/>
      <c r="F1083"/>
      <c r="G1083"/>
      <c r="H1083"/>
      <c r="I1083"/>
    </row>
    <row r="1084" spans="1:9">
      <c r="A1084"/>
      <c r="B1084"/>
      <c r="C1084"/>
      <c r="D1084"/>
      <c r="E1084"/>
      <c r="F1084"/>
      <c r="G1084"/>
      <c r="H1084"/>
      <c r="I1084"/>
    </row>
    <row r="1085" spans="1:9">
      <c r="A1085"/>
      <c r="B1085"/>
      <c r="C1085"/>
      <c r="D1085"/>
      <c r="E1085"/>
      <c r="F1085"/>
      <c r="G1085"/>
      <c r="H1085"/>
      <c r="I1085"/>
    </row>
    <row r="1086" spans="1:9">
      <c r="A1086"/>
      <c r="B1086"/>
      <c r="C1086"/>
      <c r="D1086"/>
      <c r="E1086"/>
      <c r="F1086"/>
      <c r="G1086"/>
      <c r="H1086"/>
      <c r="I1086"/>
    </row>
    <row r="1087" spans="1:9">
      <c r="A1087"/>
      <c r="B1087"/>
      <c r="C1087"/>
      <c r="D1087"/>
      <c r="E1087"/>
      <c r="F1087"/>
      <c r="G1087"/>
      <c r="H1087"/>
      <c r="I1087"/>
    </row>
    <row r="1088" spans="1:9">
      <c r="A1088"/>
      <c r="B1088"/>
      <c r="C1088"/>
      <c r="D1088"/>
      <c r="E1088"/>
      <c r="F1088"/>
      <c r="G1088"/>
      <c r="H1088"/>
      <c r="I1088"/>
    </row>
    <row r="1089" spans="1:9">
      <c r="A1089"/>
      <c r="B1089"/>
      <c r="C1089"/>
      <c r="D1089"/>
      <c r="E1089"/>
      <c r="F1089"/>
      <c r="G1089"/>
      <c r="H1089"/>
      <c r="I1089"/>
    </row>
    <row r="1090" spans="1:9">
      <c r="A1090"/>
      <c r="B1090"/>
      <c r="C1090"/>
      <c r="D1090"/>
      <c r="E1090"/>
      <c r="F1090"/>
      <c r="G1090"/>
      <c r="H1090"/>
      <c r="I1090"/>
    </row>
    <row r="1091" spans="1:9">
      <c r="A1091"/>
      <c r="B1091"/>
      <c r="C1091"/>
      <c r="D1091"/>
      <c r="E1091"/>
      <c r="F1091"/>
      <c r="G1091"/>
      <c r="H1091"/>
      <c r="I1091"/>
    </row>
    <row r="1092" spans="1:9">
      <c r="A1092"/>
      <c r="B1092"/>
      <c r="C1092"/>
      <c r="D1092"/>
      <c r="E1092"/>
      <c r="F1092"/>
      <c r="G1092"/>
      <c r="H1092"/>
      <c r="I1092"/>
    </row>
    <row r="1093" spans="1:9">
      <c r="A1093"/>
      <c r="B1093"/>
      <c r="C1093"/>
      <c r="D1093"/>
      <c r="E1093"/>
      <c r="F1093"/>
      <c r="G1093"/>
      <c r="H1093"/>
      <c r="I1093"/>
    </row>
    <row r="1094" spans="1:9">
      <c r="A1094"/>
      <c r="B1094"/>
      <c r="C1094"/>
      <c r="D1094"/>
      <c r="E1094"/>
      <c r="F1094"/>
      <c r="G1094"/>
      <c r="H1094"/>
      <c r="I1094"/>
    </row>
    <row r="1095" spans="1:9">
      <c r="A1095"/>
      <c r="B1095"/>
      <c r="C1095"/>
      <c r="D1095"/>
      <c r="E1095"/>
      <c r="F1095"/>
      <c r="G1095"/>
      <c r="H1095"/>
      <c r="I1095"/>
    </row>
    <row r="1096" spans="1:9">
      <c r="A1096"/>
      <c r="B1096"/>
      <c r="C1096"/>
      <c r="D1096"/>
      <c r="E1096"/>
      <c r="F1096"/>
      <c r="G1096"/>
      <c r="H1096"/>
      <c r="I1096"/>
    </row>
    <row r="1097" spans="1:9">
      <c r="A1097"/>
      <c r="B1097"/>
      <c r="C1097"/>
      <c r="D1097"/>
      <c r="E1097"/>
      <c r="F1097"/>
      <c r="G1097"/>
      <c r="H1097"/>
      <c r="I1097"/>
    </row>
    <row r="1098" spans="1:9">
      <c r="A1098"/>
      <c r="B1098"/>
      <c r="C1098"/>
      <c r="D1098"/>
      <c r="E1098"/>
      <c r="F1098"/>
      <c r="G1098"/>
      <c r="H1098"/>
      <c r="I1098"/>
    </row>
    <row r="1099" spans="1:9">
      <c r="A1099"/>
      <c r="B1099"/>
      <c r="C1099"/>
      <c r="D1099"/>
      <c r="E1099"/>
      <c r="F1099"/>
      <c r="G1099"/>
      <c r="H1099"/>
      <c r="I1099"/>
    </row>
    <row r="1100" spans="1:9">
      <c r="A1100"/>
      <c r="B1100"/>
      <c r="C1100"/>
      <c r="D1100"/>
      <c r="E1100"/>
      <c r="F1100"/>
      <c r="G1100"/>
      <c r="H1100"/>
      <c r="I1100"/>
    </row>
    <row r="1101" spans="1:9">
      <c r="A1101"/>
      <c r="B1101"/>
      <c r="C1101"/>
      <c r="D1101"/>
      <c r="E1101"/>
      <c r="F1101"/>
      <c r="G1101"/>
      <c r="H1101"/>
      <c r="I1101"/>
    </row>
    <row r="1102" spans="1:9">
      <c r="A1102"/>
      <c r="B1102"/>
      <c r="C1102"/>
      <c r="D1102"/>
      <c r="E1102"/>
      <c r="F1102"/>
      <c r="G1102"/>
      <c r="H1102"/>
      <c r="I1102"/>
    </row>
    <row r="1103" spans="1:9">
      <c r="A1103"/>
      <c r="B1103"/>
      <c r="C1103"/>
      <c r="D1103"/>
      <c r="E1103"/>
      <c r="F1103"/>
      <c r="G1103"/>
      <c r="H1103"/>
      <c r="I1103"/>
    </row>
    <row r="1104" spans="1:9">
      <c r="A1104"/>
      <c r="B1104"/>
      <c r="C1104"/>
      <c r="D1104"/>
      <c r="E1104"/>
      <c r="F1104"/>
      <c r="G1104"/>
      <c r="H1104"/>
      <c r="I1104"/>
    </row>
    <row r="1105" spans="1:9">
      <c r="A1105"/>
      <c r="B1105"/>
      <c r="C1105"/>
      <c r="D1105"/>
      <c r="E1105"/>
      <c r="F1105"/>
      <c r="G1105"/>
      <c r="H1105"/>
      <c r="I1105"/>
    </row>
    <row r="1106" spans="1:9">
      <c r="A1106"/>
      <c r="B1106"/>
      <c r="C1106"/>
      <c r="D1106"/>
      <c r="E1106"/>
      <c r="F1106"/>
      <c r="G1106"/>
      <c r="H1106"/>
      <c r="I1106"/>
    </row>
    <row r="1107" spans="1:9">
      <c r="A1107"/>
      <c r="B1107"/>
      <c r="C1107"/>
      <c r="D1107"/>
      <c r="E1107"/>
      <c r="F1107"/>
      <c r="G1107"/>
      <c r="H1107"/>
      <c r="I1107"/>
    </row>
    <row r="1108" spans="1:9">
      <c r="A1108"/>
      <c r="B1108"/>
      <c r="C1108"/>
      <c r="D1108"/>
      <c r="E1108"/>
      <c r="F1108"/>
      <c r="G1108"/>
      <c r="H1108"/>
      <c r="I1108"/>
    </row>
    <row r="1109" spans="1:9">
      <c r="A1109"/>
      <c r="B1109"/>
      <c r="C1109"/>
      <c r="D1109"/>
      <c r="E1109"/>
      <c r="F1109"/>
      <c r="G1109"/>
      <c r="H1109"/>
      <c r="I1109"/>
    </row>
    <row r="1110" spans="1:9">
      <c r="A1110"/>
      <c r="B1110"/>
      <c r="C1110"/>
      <c r="D1110"/>
      <c r="E1110"/>
      <c r="F1110"/>
      <c r="G1110"/>
      <c r="H1110"/>
      <c r="I1110"/>
    </row>
    <row r="1111" spans="1:9">
      <c r="A1111"/>
      <c r="B1111"/>
      <c r="C1111"/>
      <c r="D1111"/>
      <c r="E1111"/>
      <c r="F1111"/>
      <c r="G1111"/>
      <c r="H1111"/>
      <c r="I1111"/>
    </row>
    <row r="1112" spans="1:9">
      <c r="A1112"/>
      <c r="B1112"/>
      <c r="C1112"/>
      <c r="D1112"/>
      <c r="E1112"/>
      <c r="F1112"/>
      <c r="G1112"/>
      <c r="H1112"/>
      <c r="I1112"/>
    </row>
    <row r="1113" spans="1:9">
      <c r="A1113"/>
      <c r="B1113"/>
      <c r="C1113"/>
      <c r="D1113"/>
      <c r="E1113"/>
      <c r="F1113"/>
      <c r="G1113"/>
      <c r="H1113"/>
      <c r="I1113"/>
    </row>
    <row r="1114" spans="1:9">
      <c r="A1114"/>
      <c r="B1114"/>
      <c r="C1114"/>
      <c r="D1114"/>
      <c r="E1114"/>
      <c r="F1114"/>
      <c r="G1114"/>
      <c r="H1114"/>
      <c r="I1114"/>
    </row>
    <row r="1115" spans="1:9">
      <c r="A1115"/>
      <c r="B1115"/>
      <c r="C1115"/>
      <c r="D1115"/>
      <c r="E1115"/>
      <c r="F1115"/>
      <c r="G1115"/>
      <c r="H1115"/>
      <c r="I1115"/>
    </row>
    <row r="1116" spans="1:9">
      <c r="A1116"/>
      <c r="B1116"/>
      <c r="C1116"/>
      <c r="D1116"/>
      <c r="E1116"/>
      <c r="F1116"/>
      <c r="G1116"/>
      <c r="H1116"/>
      <c r="I1116"/>
    </row>
    <row r="1117" spans="1:9">
      <c r="A1117"/>
      <c r="B1117"/>
      <c r="C1117"/>
      <c r="D1117"/>
      <c r="E1117"/>
      <c r="F1117"/>
      <c r="G1117"/>
      <c r="H1117"/>
      <c r="I1117"/>
    </row>
    <row r="1118" spans="1:9">
      <c r="A1118"/>
      <c r="B1118"/>
      <c r="C1118"/>
      <c r="D1118"/>
      <c r="E1118"/>
      <c r="F1118"/>
      <c r="G1118"/>
      <c r="H1118"/>
      <c r="I1118"/>
    </row>
    <row r="1119" spans="1:9">
      <c r="A1119"/>
      <c r="B1119"/>
      <c r="C1119"/>
      <c r="D1119"/>
      <c r="E1119"/>
      <c r="F1119"/>
      <c r="G1119"/>
      <c r="H1119"/>
      <c r="I1119"/>
    </row>
    <row r="1120" spans="1:9">
      <c r="A1120"/>
      <c r="B1120"/>
      <c r="C1120"/>
      <c r="D1120"/>
      <c r="E1120"/>
      <c r="F1120"/>
      <c r="G1120"/>
      <c r="H1120"/>
      <c r="I1120"/>
    </row>
    <row r="1121" spans="1:9">
      <c r="A1121"/>
      <c r="B1121"/>
      <c r="C1121"/>
      <c r="D1121"/>
      <c r="E1121"/>
      <c r="F1121"/>
      <c r="G1121"/>
      <c r="H1121"/>
      <c r="I1121"/>
    </row>
    <row r="1122" spans="1:9">
      <c r="A1122"/>
      <c r="B1122"/>
      <c r="C1122"/>
      <c r="D1122"/>
      <c r="E1122"/>
      <c r="F1122"/>
      <c r="G1122"/>
      <c r="H1122"/>
      <c r="I1122"/>
    </row>
    <row r="1123" spans="1:9">
      <c r="A1123"/>
      <c r="B1123"/>
      <c r="C1123"/>
      <c r="D1123"/>
      <c r="E1123"/>
      <c r="F1123"/>
      <c r="G1123"/>
      <c r="H1123"/>
      <c r="I1123"/>
    </row>
    <row r="1124" spans="1:9">
      <c r="A1124"/>
      <c r="B1124"/>
      <c r="C1124"/>
      <c r="D1124"/>
      <c r="E1124"/>
      <c r="F1124"/>
      <c r="G1124"/>
      <c r="H1124"/>
      <c r="I1124"/>
    </row>
    <row r="1125" spans="1:9">
      <c r="A1125"/>
      <c r="B1125"/>
      <c r="C1125"/>
      <c r="D1125"/>
      <c r="E1125"/>
      <c r="F1125"/>
      <c r="G1125"/>
      <c r="H1125"/>
      <c r="I1125"/>
    </row>
    <row r="1126" spans="1:9">
      <c r="A1126"/>
      <c r="B1126"/>
      <c r="C1126"/>
      <c r="D1126"/>
      <c r="E1126"/>
      <c r="F1126"/>
      <c r="G1126"/>
      <c r="H1126"/>
      <c r="I1126"/>
    </row>
    <row r="1127" spans="1:9">
      <c r="A1127"/>
      <c r="B1127"/>
      <c r="C1127"/>
      <c r="D1127"/>
      <c r="E1127"/>
      <c r="F1127"/>
      <c r="G1127"/>
      <c r="H1127"/>
      <c r="I1127"/>
    </row>
    <row r="1128" spans="1:9">
      <c r="A1128"/>
      <c r="B1128"/>
      <c r="C1128"/>
      <c r="D1128"/>
      <c r="E1128"/>
      <c r="F1128"/>
      <c r="G1128"/>
      <c r="H1128"/>
      <c r="I1128"/>
    </row>
    <row r="1129" spans="1:9">
      <c r="A1129"/>
      <c r="B1129"/>
      <c r="C1129"/>
      <c r="D1129"/>
      <c r="E1129"/>
      <c r="F1129"/>
      <c r="G1129"/>
      <c r="H1129"/>
      <c r="I1129"/>
    </row>
    <row r="1130" spans="1:9">
      <c r="A1130"/>
      <c r="B1130"/>
      <c r="C1130"/>
      <c r="D1130"/>
      <c r="E1130"/>
      <c r="F1130"/>
      <c r="G1130"/>
      <c r="H1130"/>
      <c r="I1130"/>
    </row>
    <row r="1131" spans="1:9">
      <c r="A1131"/>
      <c r="B1131"/>
      <c r="C1131"/>
      <c r="D1131"/>
      <c r="E1131"/>
      <c r="F1131"/>
      <c r="G1131"/>
      <c r="H1131"/>
      <c r="I1131"/>
    </row>
    <row r="1132" spans="1:9">
      <c r="A1132"/>
      <c r="B1132"/>
      <c r="C1132"/>
      <c r="D1132"/>
      <c r="E1132"/>
      <c r="F1132"/>
      <c r="G1132"/>
      <c r="H1132"/>
      <c r="I1132"/>
    </row>
    <row r="1133" spans="1:9">
      <c r="A1133"/>
      <c r="B1133"/>
      <c r="C1133"/>
      <c r="D1133"/>
      <c r="E1133"/>
      <c r="F1133"/>
      <c r="G1133"/>
      <c r="H1133"/>
      <c r="I1133"/>
    </row>
    <row r="1134" spans="1:9">
      <c r="A1134"/>
      <c r="B1134"/>
      <c r="C1134"/>
      <c r="D1134"/>
      <c r="E1134"/>
      <c r="F1134"/>
      <c r="G1134"/>
      <c r="H1134"/>
      <c r="I1134"/>
    </row>
  </sheetData>
  <phoneticPr fontId="8"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zoomScale="118" zoomScaleNormal="120" workbookViewId="0">
      <selection activeCell="A2" sqref="A2:XFD93"/>
    </sheetView>
  </sheetViews>
  <sheetFormatPr defaultColWidth="8.875" defaultRowHeight="13.5"/>
  <cols>
    <col min="4" max="4" width="14.375" style="137" customWidth="1"/>
    <col min="5" max="5" width="16.625" style="137" customWidth="1"/>
    <col min="6" max="6" width="13.625" style="137" customWidth="1"/>
    <col min="7" max="7" width="11.625" style="137" customWidth="1"/>
    <col min="8" max="8" width="47.625" style="137" customWidth="1"/>
    <col min="9" max="9" width="12.125" style="137" customWidth="1"/>
    <col min="10" max="10" width="16" style="137" customWidth="1"/>
    <col min="11" max="11" width="10.625" style="137" customWidth="1"/>
    <col min="12" max="12" width="20.375" style="137" customWidth="1"/>
    <col min="13" max="13" width="19.625" style="137" customWidth="1"/>
  </cols>
  <sheetData>
    <row r="1" spans="1:13" ht="22.5" customHeight="1">
      <c r="A1" s="94" t="s">
        <v>154</v>
      </c>
      <c r="B1" s="94" t="s">
        <v>152</v>
      </c>
      <c r="C1" s="94" t="s">
        <v>230</v>
      </c>
      <c r="D1" s="94" t="s">
        <v>231</v>
      </c>
      <c r="E1" s="94" t="s">
        <v>232</v>
      </c>
      <c r="F1" s="94" t="s">
        <v>233</v>
      </c>
      <c r="G1" s="94" t="s">
        <v>234</v>
      </c>
      <c r="H1" s="94" t="s">
        <v>155</v>
      </c>
      <c r="I1" s="94" t="s">
        <v>235</v>
      </c>
      <c r="J1" s="94" t="s">
        <v>236</v>
      </c>
      <c r="K1" s="94" t="s">
        <v>237</v>
      </c>
      <c r="L1" s="94" t="s">
        <v>238</v>
      </c>
      <c r="M1" s="94" t="s">
        <v>239</v>
      </c>
    </row>
    <row r="2" spans="1:13" ht="16.5" customHeight="1">
      <c r="A2" s="78"/>
      <c r="B2" s="78"/>
      <c r="C2" s="78"/>
      <c r="D2" s="97"/>
      <c r="E2" s="97"/>
      <c r="F2" s="95"/>
      <c r="G2" s="96"/>
      <c r="H2" s="97"/>
      <c r="I2" s="97"/>
      <c r="J2" s="97"/>
      <c r="K2" s="97"/>
      <c r="L2" s="97"/>
      <c r="M2" s="97"/>
    </row>
    <row r="3" spans="1:13" ht="16.5" customHeight="1">
      <c r="A3" s="78"/>
      <c r="B3" s="78"/>
      <c r="C3" s="78"/>
      <c r="D3" s="97"/>
      <c r="E3" s="97"/>
      <c r="F3" s="95"/>
      <c r="G3" s="96"/>
      <c r="H3" s="97"/>
      <c r="I3" s="97"/>
      <c r="J3" s="97"/>
      <c r="K3" s="97"/>
      <c r="L3" s="97"/>
      <c r="M3" s="97"/>
    </row>
    <row r="4" spans="1:13" ht="16.5" customHeight="1">
      <c r="A4" s="78"/>
      <c r="B4" s="78"/>
      <c r="C4" s="78"/>
      <c r="D4" s="97"/>
      <c r="E4" s="97"/>
      <c r="F4" s="95"/>
      <c r="G4" s="96"/>
      <c r="H4" s="97"/>
      <c r="I4" s="97"/>
      <c r="J4" s="97"/>
      <c r="K4" s="97"/>
      <c r="L4" s="97"/>
      <c r="M4" s="97"/>
    </row>
    <row r="5" spans="1:13" ht="16.5" customHeight="1">
      <c r="A5" s="78"/>
      <c r="B5" s="78"/>
      <c r="C5" s="78"/>
      <c r="D5" s="97"/>
      <c r="E5" s="97"/>
      <c r="F5" s="95"/>
      <c r="G5" s="96"/>
      <c r="H5" s="97"/>
      <c r="I5" s="97"/>
      <c r="J5" s="97"/>
      <c r="K5" s="97"/>
      <c r="L5" s="97"/>
      <c r="M5" s="97"/>
    </row>
    <row r="6" spans="1:13" ht="16.5" customHeight="1">
      <c r="A6" s="78"/>
      <c r="B6" s="78"/>
      <c r="C6" s="78"/>
      <c r="D6" s="97"/>
      <c r="E6" s="97"/>
      <c r="F6" s="95"/>
      <c r="G6" s="96"/>
      <c r="H6" s="97"/>
      <c r="I6" s="97"/>
      <c r="J6" s="97"/>
      <c r="K6" s="97"/>
      <c r="L6" s="97"/>
      <c r="M6" s="97"/>
    </row>
    <row r="7" spans="1:13" ht="16.5" customHeight="1">
      <c r="A7" s="78"/>
      <c r="B7" s="78"/>
      <c r="C7" s="78"/>
      <c r="D7" s="97"/>
      <c r="E7" s="97"/>
      <c r="F7" s="95"/>
      <c r="G7" s="96"/>
      <c r="H7" s="97"/>
      <c r="I7" s="97"/>
      <c r="J7" s="97"/>
      <c r="K7" s="97"/>
      <c r="L7" s="97"/>
      <c r="M7" s="97"/>
    </row>
    <row r="8" spans="1:13" ht="16.5" customHeight="1">
      <c r="A8" s="78"/>
      <c r="B8" s="78"/>
      <c r="C8" s="78"/>
      <c r="D8" s="97"/>
      <c r="E8" s="97"/>
      <c r="F8" s="95"/>
      <c r="G8" s="96"/>
      <c r="H8" s="97"/>
      <c r="I8" s="97"/>
      <c r="J8" s="97"/>
      <c r="K8" s="97"/>
      <c r="L8" s="97"/>
      <c r="M8" s="97"/>
    </row>
    <row r="9" spans="1:13" ht="16.5" customHeight="1">
      <c r="A9" s="78"/>
      <c r="B9" s="78"/>
      <c r="C9" s="78"/>
      <c r="D9" s="97"/>
      <c r="E9" s="97"/>
      <c r="F9" s="95"/>
      <c r="G9" s="96"/>
      <c r="H9" s="97"/>
      <c r="I9" s="97"/>
      <c r="J9" s="97"/>
      <c r="K9" s="97"/>
      <c r="L9" s="97"/>
      <c r="M9" s="97"/>
    </row>
    <row r="10" spans="1:13" ht="16.5" customHeight="1">
      <c r="A10" s="78"/>
      <c r="B10" s="78"/>
      <c r="C10" s="78"/>
      <c r="D10" s="97"/>
      <c r="E10" s="97"/>
      <c r="F10" s="95"/>
      <c r="G10" s="96"/>
      <c r="H10" s="97"/>
      <c r="I10" s="97"/>
      <c r="J10" s="97"/>
      <c r="K10" s="97"/>
      <c r="L10" s="97"/>
      <c r="M10" s="97"/>
    </row>
    <row r="11" spans="1:13" ht="16.5" customHeight="1">
      <c r="A11" s="78"/>
      <c r="B11" s="78"/>
      <c r="C11" s="78"/>
      <c r="D11" s="97"/>
      <c r="E11" s="97"/>
      <c r="F11" s="95"/>
      <c r="G11" s="96"/>
      <c r="H11" s="97"/>
      <c r="I11" s="97"/>
      <c r="J11" s="97"/>
      <c r="K11" s="97"/>
      <c r="L11" s="97"/>
      <c r="M11" s="97"/>
    </row>
    <row r="12" spans="1:13" ht="16.5" customHeight="1">
      <c r="A12" s="78"/>
      <c r="B12" s="78"/>
      <c r="C12" s="78"/>
      <c r="D12" s="97"/>
      <c r="E12" s="97"/>
      <c r="F12" s="95"/>
      <c r="G12" s="96"/>
      <c r="H12" s="97"/>
      <c r="I12" s="97"/>
      <c r="J12" s="97"/>
      <c r="K12" s="97"/>
      <c r="L12" s="97"/>
      <c r="M12" s="97"/>
    </row>
    <row r="13" spans="1:13" ht="16.5" customHeight="1">
      <c r="A13" s="78"/>
      <c r="B13" s="78"/>
      <c r="C13" s="78"/>
      <c r="D13" s="97"/>
      <c r="E13" s="97"/>
      <c r="F13" s="95"/>
      <c r="G13" s="96"/>
      <c r="H13" s="97"/>
      <c r="I13" s="97"/>
      <c r="J13" s="97"/>
      <c r="K13" s="97"/>
      <c r="L13" s="97"/>
      <c r="M13" s="97"/>
    </row>
    <row r="14" spans="1:13" ht="16.5" customHeight="1">
      <c r="A14" s="78"/>
      <c r="B14" s="78"/>
      <c r="C14" s="78"/>
      <c r="D14" s="97"/>
      <c r="E14" s="97"/>
      <c r="F14" s="95"/>
      <c r="G14" s="96"/>
      <c r="H14" s="97"/>
      <c r="I14" s="97"/>
      <c r="J14" s="97"/>
      <c r="K14" s="97"/>
      <c r="L14" s="97"/>
      <c r="M14" s="97"/>
    </row>
    <row r="15" spans="1:13" ht="16.5" customHeight="1">
      <c r="A15" s="78"/>
      <c r="B15" s="78"/>
      <c r="C15" s="78"/>
      <c r="D15" s="97"/>
      <c r="E15" s="97"/>
      <c r="F15" s="95"/>
      <c r="G15" s="96"/>
      <c r="H15" s="97"/>
      <c r="I15" s="97"/>
      <c r="J15" s="97"/>
      <c r="K15" s="97"/>
      <c r="L15" s="97"/>
      <c r="M15" s="97"/>
    </row>
    <row r="16" spans="1:13" ht="16.5" customHeight="1">
      <c r="A16" s="78"/>
      <c r="B16" s="78"/>
      <c r="C16" s="78"/>
      <c r="D16" s="97"/>
      <c r="E16" s="97"/>
      <c r="F16" s="95"/>
      <c r="G16" s="96"/>
      <c r="H16" s="97"/>
      <c r="I16" s="97"/>
      <c r="J16" s="97"/>
      <c r="K16" s="97"/>
      <c r="L16" s="97"/>
      <c r="M16" s="97"/>
    </row>
    <row r="17" spans="1:13" ht="16.5" customHeight="1">
      <c r="A17" s="78"/>
      <c r="B17" s="78"/>
      <c r="C17" s="78"/>
      <c r="D17" s="97"/>
      <c r="E17" s="97"/>
      <c r="F17" s="95"/>
      <c r="G17" s="96"/>
      <c r="H17" s="97"/>
      <c r="I17" s="97"/>
      <c r="J17" s="97"/>
      <c r="K17" s="97"/>
      <c r="L17" s="97"/>
      <c r="M17" s="97"/>
    </row>
    <row r="18" spans="1:13" ht="16.5" customHeight="1">
      <c r="A18" s="78"/>
      <c r="B18" s="78"/>
      <c r="C18" s="78"/>
      <c r="D18" s="97"/>
      <c r="E18" s="97"/>
      <c r="F18" s="95"/>
      <c r="G18" s="96"/>
      <c r="H18" s="97"/>
      <c r="I18" s="97"/>
      <c r="J18" s="97"/>
      <c r="K18" s="97"/>
      <c r="L18" s="97"/>
      <c r="M18" s="97"/>
    </row>
    <row r="19" spans="1:13" ht="16.5" customHeight="1">
      <c r="A19" s="78"/>
      <c r="B19" s="78"/>
      <c r="C19" s="78"/>
      <c r="D19" s="97"/>
      <c r="E19" s="97"/>
      <c r="F19" s="95"/>
      <c r="G19" s="96"/>
      <c r="H19" s="97"/>
      <c r="I19" s="97"/>
      <c r="J19" s="97"/>
      <c r="K19" s="97"/>
      <c r="L19" s="97"/>
      <c r="M19" s="97"/>
    </row>
    <row r="20" spans="1:13" ht="16.5" customHeight="1">
      <c r="A20" s="78"/>
      <c r="B20" s="78"/>
      <c r="C20" s="78"/>
      <c r="D20" s="97"/>
      <c r="E20" s="97"/>
      <c r="F20" s="95"/>
      <c r="G20" s="96"/>
      <c r="H20" s="97"/>
      <c r="I20" s="97"/>
      <c r="J20" s="97"/>
      <c r="K20" s="97"/>
      <c r="L20" s="97"/>
      <c r="M20" s="97"/>
    </row>
    <row r="21" spans="1:13" ht="16.5" customHeight="1">
      <c r="A21" s="78"/>
      <c r="B21" s="78"/>
      <c r="C21" s="78"/>
      <c r="D21" s="97"/>
      <c r="E21" s="97"/>
      <c r="F21" s="95"/>
      <c r="G21" s="96"/>
      <c r="H21" s="97"/>
      <c r="I21" s="97"/>
      <c r="J21" s="97"/>
      <c r="K21" s="97"/>
      <c r="L21" s="97"/>
      <c r="M21" s="97"/>
    </row>
    <row r="22" spans="1:13" ht="16.5" customHeight="1">
      <c r="A22" s="78"/>
      <c r="B22" s="78"/>
      <c r="C22" s="78"/>
      <c r="D22" s="97"/>
      <c r="E22" s="97"/>
      <c r="F22" s="95"/>
      <c r="G22" s="96"/>
      <c r="H22" s="97"/>
      <c r="I22" s="97"/>
      <c r="J22" s="97"/>
      <c r="K22" s="97"/>
      <c r="L22" s="97"/>
      <c r="M22" s="97"/>
    </row>
    <row r="23" spans="1:13" ht="16.5" customHeight="1">
      <c r="A23" s="78"/>
      <c r="B23" s="78"/>
      <c r="C23" s="78"/>
      <c r="D23" s="97"/>
      <c r="E23" s="97"/>
      <c r="F23" s="95"/>
      <c r="G23" s="96"/>
      <c r="H23" s="97"/>
      <c r="I23" s="97"/>
      <c r="J23" s="97"/>
      <c r="K23" s="97"/>
      <c r="L23" s="97"/>
      <c r="M23" s="97"/>
    </row>
    <row r="24" spans="1:13" ht="16.5" customHeight="1">
      <c r="A24" s="78"/>
      <c r="B24" s="78"/>
      <c r="C24" s="78"/>
      <c r="D24" s="97"/>
      <c r="E24" s="97"/>
      <c r="F24" s="95"/>
      <c r="G24" s="96"/>
      <c r="H24" s="97"/>
      <c r="I24" s="97"/>
      <c r="J24" s="97"/>
      <c r="K24" s="97"/>
      <c r="L24" s="97"/>
      <c r="M24" s="97"/>
    </row>
    <row r="25" spans="1:13" ht="16.5" customHeight="1">
      <c r="A25" s="78"/>
      <c r="B25" s="78"/>
      <c r="C25" s="78"/>
      <c r="D25" s="97"/>
      <c r="E25" s="97"/>
      <c r="F25" s="95"/>
      <c r="G25" s="96"/>
      <c r="H25" s="97"/>
      <c r="I25" s="97"/>
      <c r="J25" s="97"/>
      <c r="K25" s="97"/>
      <c r="L25" s="97"/>
      <c r="M25" s="97"/>
    </row>
    <row r="26" spans="1:13" ht="16.5" customHeight="1">
      <c r="A26" s="78"/>
      <c r="B26" s="78"/>
      <c r="C26" s="78"/>
      <c r="D26" s="97"/>
      <c r="E26" s="97"/>
      <c r="F26" s="95"/>
      <c r="G26" s="96"/>
      <c r="H26" s="97"/>
      <c r="I26" s="97"/>
      <c r="J26" s="97"/>
      <c r="K26" s="97"/>
      <c r="L26" s="97"/>
      <c r="M26" s="97"/>
    </row>
    <row r="27" spans="1:13" ht="16.5" customHeight="1">
      <c r="A27" s="78"/>
      <c r="B27" s="78"/>
      <c r="C27" s="78"/>
      <c r="D27" s="97"/>
      <c r="E27" s="97"/>
      <c r="F27" s="95"/>
      <c r="G27" s="96"/>
      <c r="H27" s="97"/>
      <c r="I27" s="97"/>
      <c r="J27" s="97"/>
      <c r="K27" s="97"/>
      <c r="L27" s="97"/>
      <c r="M27" s="97"/>
    </row>
    <row r="28" spans="1:13" ht="16.5" customHeight="1">
      <c r="A28" s="78"/>
      <c r="B28" s="78"/>
      <c r="C28" s="78"/>
      <c r="D28" s="97"/>
      <c r="E28" s="97"/>
      <c r="F28" s="95"/>
      <c r="G28" s="96"/>
      <c r="H28" s="97"/>
      <c r="I28" s="97"/>
      <c r="J28" s="97"/>
      <c r="K28" s="97"/>
      <c r="L28" s="97"/>
      <c r="M28" s="97"/>
    </row>
    <row r="29" spans="1:13" ht="16.5" customHeight="1">
      <c r="A29" s="78"/>
      <c r="B29" s="78"/>
      <c r="C29" s="78"/>
      <c r="D29" s="97"/>
      <c r="E29" s="97"/>
      <c r="F29" s="95"/>
      <c r="G29" s="96"/>
      <c r="H29" s="97"/>
      <c r="I29" s="97"/>
      <c r="J29" s="97"/>
      <c r="K29" s="97"/>
      <c r="L29" s="97"/>
      <c r="M29" s="97"/>
    </row>
    <row r="30" spans="1:13" ht="16.5" customHeight="1">
      <c r="A30" s="78"/>
      <c r="B30" s="78"/>
      <c r="C30" s="78"/>
      <c r="D30" s="97"/>
      <c r="E30" s="97"/>
      <c r="F30" s="95"/>
      <c r="G30" s="96"/>
      <c r="H30" s="97"/>
      <c r="I30" s="97"/>
      <c r="J30" s="97"/>
      <c r="K30" s="97"/>
      <c r="L30" s="97"/>
      <c r="M30" s="97"/>
    </row>
    <row r="31" spans="1:13" ht="16.5" customHeight="1">
      <c r="A31" s="78"/>
      <c r="B31" s="78"/>
      <c r="C31" s="78"/>
      <c r="D31" s="97"/>
      <c r="E31" s="97"/>
      <c r="F31" s="95"/>
      <c r="G31" s="96"/>
      <c r="H31" s="97"/>
      <c r="I31" s="97"/>
      <c r="J31" s="97"/>
      <c r="K31" s="97"/>
      <c r="L31" s="97"/>
      <c r="M31" s="97"/>
    </row>
    <row r="32" spans="1:13" ht="16.5" customHeight="1">
      <c r="A32" s="78"/>
      <c r="B32" s="78"/>
      <c r="C32" s="78"/>
      <c r="D32" s="97"/>
      <c r="E32" s="97"/>
      <c r="F32" s="95"/>
      <c r="G32" s="96"/>
      <c r="H32" s="97"/>
      <c r="I32" s="97"/>
      <c r="J32" s="97"/>
      <c r="K32" s="97"/>
      <c r="L32" s="97"/>
      <c r="M32" s="97"/>
    </row>
    <row r="33" spans="1:13" ht="16.5" customHeight="1">
      <c r="A33" s="78"/>
      <c r="B33" s="78"/>
      <c r="C33" s="78"/>
      <c r="D33" s="97"/>
      <c r="E33" s="97"/>
      <c r="F33" s="95"/>
      <c r="G33" s="96"/>
      <c r="H33" s="97"/>
      <c r="I33" s="97"/>
      <c r="J33" s="97"/>
      <c r="K33" s="97"/>
      <c r="L33" s="97"/>
      <c r="M33" s="97"/>
    </row>
    <row r="34" spans="1:13" ht="16.5" customHeight="1">
      <c r="A34" s="78"/>
      <c r="B34" s="78"/>
      <c r="C34" s="78"/>
      <c r="D34" s="97"/>
      <c r="E34" s="97"/>
      <c r="F34" s="95"/>
      <c r="G34" s="96"/>
      <c r="H34" s="97"/>
      <c r="I34" s="97"/>
      <c r="J34" s="97"/>
      <c r="K34" s="97"/>
      <c r="L34" s="97"/>
      <c r="M34" s="97"/>
    </row>
    <row r="35" spans="1:13" ht="16.5" customHeight="1">
      <c r="A35" s="78"/>
      <c r="B35" s="78"/>
      <c r="C35" s="78"/>
      <c r="D35" s="97"/>
      <c r="E35" s="97"/>
      <c r="F35" s="95"/>
      <c r="G35" s="96"/>
      <c r="H35" s="97"/>
      <c r="I35" s="97"/>
      <c r="J35" s="97"/>
      <c r="K35" s="97"/>
      <c r="L35" s="97"/>
      <c r="M35" s="97"/>
    </row>
    <row r="36" spans="1:13" ht="16.5" customHeight="1">
      <c r="A36" s="78"/>
      <c r="B36" s="78"/>
      <c r="C36" s="78"/>
      <c r="D36" s="97"/>
      <c r="E36" s="97"/>
      <c r="F36" s="95"/>
      <c r="G36" s="96"/>
      <c r="H36" s="97"/>
      <c r="I36" s="97"/>
      <c r="J36" s="97"/>
      <c r="K36" s="97"/>
      <c r="L36" s="97"/>
      <c r="M36" s="97"/>
    </row>
    <row r="37" spans="1:13" ht="16.5" customHeight="1">
      <c r="A37" s="78"/>
      <c r="B37" s="78"/>
      <c r="C37" s="78"/>
      <c r="D37" s="97"/>
      <c r="E37" s="97"/>
      <c r="F37" s="95"/>
      <c r="G37" s="96"/>
      <c r="H37" s="97"/>
      <c r="I37" s="97"/>
      <c r="J37" s="97"/>
      <c r="K37" s="97"/>
      <c r="L37" s="97"/>
      <c r="M37" s="97"/>
    </row>
    <row r="38" spans="1:13" ht="16.5" customHeight="1">
      <c r="A38" s="78"/>
      <c r="B38" s="78"/>
      <c r="C38" s="78"/>
      <c r="D38" s="97"/>
      <c r="E38" s="97"/>
      <c r="F38" s="95"/>
      <c r="G38" s="96"/>
      <c r="H38" s="97"/>
      <c r="I38" s="97"/>
      <c r="J38" s="97"/>
      <c r="K38" s="97"/>
      <c r="L38" s="97"/>
      <c r="M38" s="97"/>
    </row>
    <row r="39" spans="1:13" ht="16.5" customHeight="1">
      <c r="A39" s="78"/>
      <c r="B39" s="78"/>
      <c r="C39" s="78"/>
      <c r="D39" s="97"/>
      <c r="E39" s="97"/>
      <c r="F39" s="95"/>
      <c r="G39" s="96"/>
      <c r="H39" s="97"/>
      <c r="I39" s="97"/>
      <c r="J39" s="97"/>
      <c r="K39" s="97"/>
      <c r="L39" s="97"/>
      <c r="M39" s="97"/>
    </row>
    <row r="40" spans="1:13" ht="16.5" customHeight="1">
      <c r="A40" s="78"/>
      <c r="B40" s="78"/>
      <c r="C40" s="78"/>
      <c r="D40" s="97"/>
      <c r="E40" s="97"/>
      <c r="F40" s="95"/>
      <c r="G40" s="96"/>
      <c r="H40" s="97"/>
      <c r="I40" s="97"/>
      <c r="J40" s="97"/>
      <c r="K40" s="97"/>
      <c r="L40" s="97"/>
      <c r="M40" s="97"/>
    </row>
    <row r="41" spans="1:13" ht="16.5" customHeight="1">
      <c r="A41" s="78"/>
      <c r="B41" s="78"/>
      <c r="C41" s="78"/>
      <c r="D41" s="97"/>
      <c r="E41" s="97"/>
      <c r="F41" s="95"/>
      <c r="G41" s="96"/>
      <c r="H41" s="97"/>
      <c r="I41" s="97"/>
      <c r="J41" s="97"/>
      <c r="K41" s="97"/>
      <c r="L41" s="97"/>
      <c r="M41" s="97"/>
    </row>
    <row r="42" spans="1:13" ht="16.5" customHeight="1">
      <c r="A42" s="78"/>
      <c r="B42" s="78"/>
      <c r="C42" s="78"/>
      <c r="D42" s="97"/>
      <c r="E42" s="97"/>
      <c r="F42" s="95"/>
      <c r="G42" s="96"/>
      <c r="H42" s="97"/>
      <c r="I42" s="97"/>
      <c r="J42" s="97"/>
      <c r="K42" s="97"/>
      <c r="L42" s="97"/>
      <c r="M42" s="97"/>
    </row>
    <row r="43" spans="1:13" ht="16.5" customHeight="1">
      <c r="A43" s="78"/>
      <c r="B43" s="78"/>
      <c r="C43" s="78"/>
      <c r="D43" s="97"/>
      <c r="E43" s="97"/>
      <c r="F43" s="95"/>
      <c r="G43" s="96"/>
      <c r="H43" s="97"/>
      <c r="I43" s="97"/>
      <c r="J43" s="97"/>
      <c r="K43" s="97"/>
      <c r="L43" s="97"/>
      <c r="M43" s="97"/>
    </row>
    <row r="44" spans="1:13" ht="16.5" customHeight="1">
      <c r="A44" s="78"/>
      <c r="B44" s="78"/>
      <c r="C44" s="78"/>
      <c r="D44" s="97"/>
      <c r="E44" s="97"/>
      <c r="F44" s="95"/>
      <c r="G44" s="96"/>
      <c r="H44" s="97"/>
      <c r="I44" s="97"/>
      <c r="J44" s="97"/>
      <c r="K44" s="97"/>
      <c r="L44" s="97"/>
      <c r="M44" s="97"/>
    </row>
    <row r="45" spans="1:13" ht="16.5" customHeight="1">
      <c r="A45" s="78"/>
      <c r="B45" s="78"/>
      <c r="C45" s="78"/>
      <c r="D45" s="97"/>
      <c r="E45" s="97"/>
      <c r="F45" s="95"/>
      <c r="G45" s="96"/>
      <c r="H45" s="97"/>
      <c r="I45" s="97"/>
      <c r="J45" s="97"/>
      <c r="K45" s="97"/>
      <c r="L45" s="97"/>
      <c r="M45" s="97"/>
    </row>
    <row r="46" spans="1:13" ht="16.5" customHeight="1">
      <c r="A46" s="78"/>
      <c r="B46" s="78"/>
      <c r="C46" s="78"/>
      <c r="D46" s="97"/>
      <c r="E46" s="97"/>
      <c r="F46" s="95"/>
      <c r="G46" s="96"/>
      <c r="H46" s="97"/>
      <c r="I46" s="97"/>
      <c r="J46" s="97"/>
      <c r="K46" s="97"/>
      <c r="L46" s="97"/>
      <c r="M46" s="97"/>
    </row>
    <row r="47" spans="1:13" ht="16.5" customHeight="1">
      <c r="A47" s="78"/>
      <c r="B47" s="78"/>
      <c r="C47" s="78"/>
      <c r="D47" s="97"/>
      <c r="E47" s="97"/>
      <c r="F47" s="95"/>
      <c r="G47" s="96"/>
      <c r="H47" s="97"/>
      <c r="I47" s="97"/>
      <c r="J47" s="97"/>
      <c r="K47" s="97"/>
      <c r="L47" s="97"/>
      <c r="M47" s="97"/>
    </row>
    <row r="48" spans="1:13" ht="16.5" customHeight="1">
      <c r="A48" s="78"/>
      <c r="B48" s="78"/>
      <c r="C48" s="78"/>
      <c r="D48" s="97"/>
      <c r="E48" s="97"/>
      <c r="F48" s="95"/>
      <c r="G48" s="96"/>
      <c r="H48" s="97"/>
      <c r="I48" s="97"/>
      <c r="J48" s="97"/>
      <c r="K48" s="97"/>
      <c r="L48" s="97"/>
      <c r="M48" s="97"/>
    </row>
    <row r="49" spans="1:13" ht="16.5" customHeight="1">
      <c r="A49" s="78"/>
      <c r="B49" s="78"/>
      <c r="C49" s="78"/>
      <c r="D49" s="97"/>
      <c r="E49" s="97"/>
      <c r="F49" s="95"/>
      <c r="G49" s="96"/>
      <c r="H49" s="97"/>
      <c r="I49" s="97"/>
      <c r="J49" s="97"/>
      <c r="K49" s="97"/>
      <c r="L49" s="97"/>
      <c r="M49" s="97"/>
    </row>
    <row r="50" spans="1:13" ht="16.5" customHeight="1">
      <c r="A50" s="78"/>
      <c r="B50" s="78"/>
      <c r="C50" s="78"/>
      <c r="D50" s="97"/>
      <c r="E50" s="97"/>
      <c r="F50" s="95"/>
      <c r="G50" s="96"/>
      <c r="H50" s="97"/>
      <c r="I50" s="97"/>
      <c r="J50" s="97"/>
      <c r="K50" s="97"/>
      <c r="L50" s="97"/>
      <c r="M50" s="97"/>
    </row>
    <row r="51" spans="1:13" ht="16.5" customHeight="1">
      <c r="A51" s="78"/>
      <c r="B51" s="78"/>
      <c r="C51" s="78"/>
      <c r="D51" s="97"/>
      <c r="E51" s="97"/>
      <c r="F51" s="95"/>
      <c r="G51" s="96"/>
      <c r="H51" s="97"/>
      <c r="I51" s="97"/>
      <c r="J51" s="97"/>
      <c r="K51" s="97"/>
      <c r="L51" s="97"/>
      <c r="M51" s="97"/>
    </row>
    <row r="52" spans="1:13" ht="16.5" customHeight="1">
      <c r="A52" s="78"/>
      <c r="B52" s="78"/>
      <c r="C52" s="78"/>
      <c r="D52" s="97"/>
      <c r="E52" s="97"/>
      <c r="F52" s="95"/>
      <c r="G52" s="96"/>
      <c r="H52" s="97"/>
      <c r="I52" s="97"/>
      <c r="J52" s="97"/>
      <c r="K52" s="97"/>
      <c r="L52" s="97"/>
      <c r="M52" s="97"/>
    </row>
    <row r="53" spans="1:13" ht="16.5" customHeight="1">
      <c r="A53" s="78"/>
      <c r="B53" s="78"/>
      <c r="C53" s="78"/>
      <c r="D53" s="97"/>
      <c r="E53" s="97"/>
      <c r="F53" s="95"/>
      <c r="G53" s="96"/>
      <c r="H53" s="97"/>
      <c r="I53" s="97"/>
      <c r="J53" s="97"/>
      <c r="K53" s="97"/>
      <c r="L53" s="97"/>
      <c r="M53" s="97"/>
    </row>
    <row r="54" spans="1:13" ht="16.5" customHeight="1">
      <c r="A54" s="78"/>
      <c r="B54" s="78"/>
      <c r="C54" s="78"/>
      <c r="D54" s="97"/>
      <c r="E54" s="97"/>
      <c r="F54" s="95"/>
      <c r="G54" s="96"/>
      <c r="H54" s="97"/>
      <c r="I54" s="97"/>
      <c r="J54" s="97"/>
      <c r="K54" s="97"/>
      <c r="L54" s="97"/>
      <c r="M54" s="97"/>
    </row>
    <row r="55" spans="1:13" ht="16.5" customHeight="1">
      <c r="A55" s="78"/>
      <c r="B55" s="78"/>
      <c r="C55" s="78"/>
      <c r="D55" s="97"/>
      <c r="E55" s="97"/>
      <c r="F55" s="95"/>
      <c r="G55" s="96"/>
      <c r="H55" s="97"/>
      <c r="I55" s="97"/>
      <c r="J55" s="97"/>
      <c r="K55" s="97"/>
      <c r="L55" s="97"/>
      <c r="M55" s="97"/>
    </row>
    <row r="56" spans="1:13" ht="16.5" customHeight="1">
      <c r="A56" s="78"/>
      <c r="B56" s="78"/>
      <c r="C56" s="78"/>
      <c r="D56" s="97"/>
      <c r="E56" s="97"/>
      <c r="F56" s="95"/>
      <c r="G56" s="96"/>
      <c r="H56" s="97"/>
      <c r="I56" s="97"/>
      <c r="J56" s="97"/>
      <c r="K56" s="97"/>
      <c r="L56" s="97"/>
      <c r="M56" s="97"/>
    </row>
    <row r="57" spans="1:13" ht="16.5" customHeight="1">
      <c r="A57" s="78"/>
      <c r="B57" s="78"/>
      <c r="C57" s="78"/>
      <c r="D57" s="97"/>
      <c r="E57" s="97"/>
      <c r="F57" s="95"/>
      <c r="G57" s="96"/>
      <c r="H57" s="97"/>
      <c r="I57" s="97"/>
      <c r="J57" s="97"/>
      <c r="K57" s="97"/>
      <c r="L57" s="97"/>
      <c r="M57" s="97"/>
    </row>
    <row r="58" spans="1:13" ht="16.5" customHeight="1">
      <c r="A58" s="78"/>
      <c r="B58" s="78"/>
      <c r="C58" s="78"/>
      <c r="D58" s="97"/>
      <c r="E58" s="97"/>
      <c r="F58" s="95"/>
      <c r="G58" s="96"/>
      <c r="H58" s="97"/>
      <c r="I58" s="97"/>
      <c r="J58" s="97"/>
      <c r="K58" s="97"/>
      <c r="L58" s="97"/>
      <c r="M58" s="97"/>
    </row>
    <row r="59" spans="1:13" ht="16.5" customHeight="1">
      <c r="A59" s="78"/>
      <c r="B59" s="78"/>
      <c r="C59" s="78"/>
      <c r="D59" s="97"/>
      <c r="E59" s="97"/>
      <c r="F59" s="95"/>
      <c r="G59" s="96"/>
      <c r="H59" s="97"/>
      <c r="I59" s="97"/>
      <c r="J59" s="97"/>
      <c r="K59" s="97"/>
      <c r="L59" s="97"/>
      <c r="M59" s="97"/>
    </row>
    <row r="60" spans="1:13" ht="16.5" customHeight="1">
      <c r="A60" s="78"/>
      <c r="B60" s="78"/>
      <c r="C60" s="78"/>
      <c r="D60" s="97"/>
      <c r="E60" s="97"/>
      <c r="F60" s="95"/>
      <c r="G60" s="96"/>
      <c r="H60" s="97"/>
      <c r="I60" s="97"/>
      <c r="J60" s="97"/>
      <c r="K60" s="97"/>
      <c r="L60" s="97"/>
      <c r="M60" s="97"/>
    </row>
    <row r="61" spans="1:13" ht="16.5" customHeight="1">
      <c r="A61" s="78"/>
      <c r="B61" s="78"/>
      <c r="C61" s="78"/>
      <c r="D61" s="97"/>
      <c r="E61" s="97"/>
      <c r="F61" s="95"/>
      <c r="G61" s="96"/>
      <c r="H61" s="97"/>
      <c r="I61" s="97"/>
      <c r="J61" s="97"/>
      <c r="K61" s="97"/>
      <c r="L61" s="97"/>
      <c r="M61" s="97"/>
    </row>
    <row r="62" spans="1:13" ht="16.5" customHeight="1">
      <c r="A62" s="78"/>
      <c r="B62" s="78"/>
      <c r="C62" s="78"/>
      <c r="D62" s="97"/>
      <c r="E62" s="97"/>
      <c r="F62" s="95"/>
      <c r="G62" s="96"/>
      <c r="H62" s="97"/>
      <c r="I62" s="97"/>
      <c r="J62" s="97"/>
      <c r="K62" s="97"/>
      <c r="L62" s="97"/>
      <c r="M62" s="97"/>
    </row>
    <row r="63" spans="1:13" ht="16.5" customHeight="1">
      <c r="A63" s="78"/>
      <c r="B63" s="78"/>
      <c r="C63" s="78"/>
      <c r="D63" s="97"/>
      <c r="E63" s="97"/>
      <c r="F63" s="95"/>
      <c r="G63" s="96"/>
      <c r="H63" s="97"/>
      <c r="I63" s="97"/>
      <c r="J63" s="97"/>
      <c r="K63" s="97"/>
      <c r="L63" s="97"/>
      <c r="M63" s="97"/>
    </row>
    <row r="64" spans="1:13" ht="16.5" customHeight="1">
      <c r="A64" s="78"/>
      <c r="B64" s="78"/>
      <c r="C64" s="78"/>
      <c r="D64" s="97"/>
      <c r="E64" s="97"/>
      <c r="F64" s="95"/>
      <c r="G64" s="96"/>
      <c r="H64" s="97"/>
      <c r="I64" s="97"/>
      <c r="J64" s="97"/>
      <c r="K64" s="97"/>
      <c r="L64" s="97"/>
      <c r="M64" s="97"/>
    </row>
    <row r="65" spans="1:13" ht="16.5" customHeight="1">
      <c r="A65" s="78"/>
      <c r="B65" s="78"/>
      <c r="C65" s="78"/>
      <c r="D65" s="97"/>
      <c r="E65" s="97"/>
      <c r="F65" s="95"/>
      <c r="G65" s="96"/>
      <c r="H65" s="97"/>
      <c r="I65" s="97"/>
      <c r="J65" s="97"/>
      <c r="K65" s="97"/>
      <c r="L65" s="97"/>
      <c r="M65" s="97"/>
    </row>
    <row r="66" spans="1:13" ht="16.5" customHeight="1">
      <c r="A66" s="78"/>
      <c r="B66" s="78"/>
      <c r="C66" s="78"/>
      <c r="D66" s="97"/>
      <c r="E66" s="97"/>
      <c r="F66" s="95"/>
      <c r="G66" s="96"/>
      <c r="H66" s="97"/>
      <c r="I66" s="97"/>
      <c r="J66" s="97"/>
      <c r="K66" s="97"/>
      <c r="L66" s="97"/>
      <c r="M66" s="97"/>
    </row>
    <row r="67" spans="1:13" ht="16.5" customHeight="1">
      <c r="A67" s="78"/>
      <c r="B67" s="78"/>
      <c r="C67" s="78"/>
      <c r="D67" s="97"/>
      <c r="E67" s="97"/>
      <c r="F67" s="95"/>
      <c r="G67" s="96"/>
      <c r="H67" s="97"/>
      <c r="I67" s="97"/>
      <c r="J67" s="97"/>
      <c r="K67" s="97"/>
      <c r="L67" s="97"/>
      <c r="M67" s="97"/>
    </row>
    <row r="68" spans="1:13" ht="16.5" customHeight="1">
      <c r="A68" s="78"/>
      <c r="B68" s="78"/>
      <c r="C68" s="78"/>
      <c r="D68" s="97"/>
      <c r="E68" s="97"/>
      <c r="F68" s="95"/>
      <c r="G68" s="96"/>
      <c r="H68" s="97"/>
      <c r="I68" s="97"/>
      <c r="J68" s="97"/>
      <c r="K68" s="97"/>
      <c r="L68" s="97"/>
      <c r="M68" s="97"/>
    </row>
    <row r="69" spans="1:13" ht="16.5" customHeight="1">
      <c r="A69" s="78"/>
      <c r="B69" s="78"/>
      <c r="C69" s="78"/>
      <c r="D69" s="97"/>
      <c r="E69" s="97"/>
      <c r="F69" s="95"/>
      <c r="G69" s="96"/>
      <c r="H69" s="97"/>
      <c r="I69" s="97"/>
      <c r="J69" s="97"/>
      <c r="K69" s="97"/>
      <c r="L69" s="97"/>
      <c r="M69" s="97"/>
    </row>
    <row r="70" spans="1:13" ht="16.5" customHeight="1">
      <c r="A70" s="78"/>
      <c r="B70" s="78"/>
      <c r="C70" s="78"/>
      <c r="D70" s="97"/>
      <c r="E70" s="97"/>
      <c r="F70" s="95"/>
      <c r="G70" s="96"/>
      <c r="H70" s="97"/>
      <c r="I70" s="97"/>
      <c r="J70" s="97"/>
      <c r="K70" s="97"/>
      <c r="L70" s="97"/>
      <c r="M70" s="97"/>
    </row>
    <row r="71" spans="1:13" ht="16.5" customHeight="1">
      <c r="A71" s="78"/>
      <c r="B71" s="78"/>
      <c r="C71" s="78"/>
      <c r="D71" s="97"/>
      <c r="E71" s="97"/>
      <c r="F71" s="95"/>
      <c r="G71" s="96"/>
      <c r="H71" s="97"/>
      <c r="I71" s="97"/>
      <c r="J71" s="97"/>
      <c r="K71" s="97"/>
      <c r="L71" s="97"/>
      <c r="M71" s="97"/>
    </row>
    <row r="72" spans="1:13" ht="16.5" customHeight="1">
      <c r="A72" s="78"/>
      <c r="B72" s="78"/>
      <c r="C72" s="78"/>
      <c r="D72" s="97"/>
      <c r="E72" s="97"/>
      <c r="F72" s="95"/>
      <c r="G72" s="96"/>
      <c r="H72" s="97"/>
      <c r="I72" s="97"/>
      <c r="J72" s="97"/>
      <c r="K72" s="97"/>
      <c r="L72" s="97"/>
      <c r="M72" s="97"/>
    </row>
    <row r="73" spans="1:13" ht="16.5" customHeight="1">
      <c r="A73" s="78"/>
      <c r="B73" s="78"/>
      <c r="C73" s="78"/>
      <c r="D73" s="97"/>
      <c r="E73" s="97"/>
      <c r="F73" s="95"/>
      <c r="G73" s="96"/>
      <c r="H73" s="97"/>
      <c r="I73" s="97"/>
      <c r="J73" s="97"/>
      <c r="K73" s="97"/>
      <c r="L73" s="97"/>
      <c r="M73" s="97"/>
    </row>
    <row r="74" spans="1:13" ht="16.5" customHeight="1">
      <c r="A74" s="78"/>
      <c r="B74" s="78"/>
      <c r="C74" s="78"/>
      <c r="D74" s="97"/>
      <c r="E74" s="97"/>
      <c r="F74" s="95"/>
      <c r="G74" s="96"/>
      <c r="H74" s="97"/>
      <c r="I74" s="97"/>
      <c r="J74" s="97"/>
      <c r="K74" s="97"/>
      <c r="L74" s="97"/>
      <c r="M74" s="97"/>
    </row>
    <row r="75" spans="1:13" ht="16.5" customHeight="1">
      <c r="A75" s="78"/>
      <c r="B75" s="78"/>
      <c r="C75" s="78"/>
      <c r="D75" s="97"/>
      <c r="E75" s="97"/>
      <c r="F75" s="95"/>
      <c r="G75" s="96"/>
      <c r="H75" s="97"/>
      <c r="I75" s="97"/>
      <c r="J75" s="97"/>
      <c r="K75" s="97"/>
      <c r="L75" s="97"/>
      <c r="M75" s="97"/>
    </row>
    <row r="76" spans="1:13" ht="16.5" customHeight="1">
      <c r="A76" s="78"/>
      <c r="B76" s="78"/>
      <c r="C76" s="78"/>
      <c r="D76" s="97"/>
      <c r="E76" s="97"/>
      <c r="F76" s="95"/>
      <c r="G76" s="96"/>
      <c r="H76" s="97"/>
      <c r="I76" s="97"/>
      <c r="J76" s="97"/>
      <c r="K76" s="97"/>
      <c r="L76" s="97"/>
      <c r="M76" s="97"/>
    </row>
    <row r="77" spans="1:13" ht="16.5" customHeight="1">
      <c r="A77" s="78"/>
      <c r="B77" s="78"/>
      <c r="C77" s="78"/>
      <c r="D77" s="97"/>
      <c r="E77" s="97"/>
      <c r="F77" s="95"/>
      <c r="G77" s="96"/>
      <c r="H77" s="97"/>
      <c r="I77" s="97"/>
      <c r="J77" s="97"/>
      <c r="K77" s="97"/>
      <c r="L77" s="97"/>
      <c r="M77" s="97"/>
    </row>
    <row r="78" spans="1:13" ht="16.5" customHeight="1">
      <c r="A78" s="78"/>
      <c r="B78" s="78"/>
      <c r="C78" s="78"/>
      <c r="D78" s="97"/>
      <c r="E78" s="97"/>
      <c r="F78" s="95"/>
      <c r="G78" s="96"/>
      <c r="H78" s="97"/>
      <c r="I78" s="97"/>
      <c r="J78" s="97"/>
      <c r="K78" s="97"/>
      <c r="L78" s="97"/>
      <c r="M78" s="97"/>
    </row>
    <row r="79" spans="1:13" ht="16.5" customHeight="1">
      <c r="A79" s="78"/>
      <c r="B79" s="78"/>
      <c r="C79" s="78"/>
      <c r="D79" s="97"/>
      <c r="E79" s="97"/>
      <c r="F79" s="95"/>
      <c r="G79" s="96"/>
      <c r="H79" s="97"/>
      <c r="I79" s="97"/>
      <c r="J79" s="97"/>
      <c r="K79" s="97"/>
      <c r="L79" s="97"/>
      <c r="M79" s="97"/>
    </row>
    <row r="80" spans="1:13" ht="16.5" customHeight="1">
      <c r="A80" s="78"/>
      <c r="B80" s="78"/>
      <c r="C80" s="78"/>
      <c r="D80" s="97"/>
      <c r="E80" s="97"/>
      <c r="F80" s="95"/>
      <c r="G80" s="96"/>
      <c r="H80" s="97"/>
      <c r="I80" s="97"/>
      <c r="J80" s="97"/>
      <c r="K80" s="97"/>
      <c r="L80" s="97"/>
      <c r="M80" s="97"/>
    </row>
    <row r="81" spans="1:13" ht="16.5" customHeight="1">
      <c r="A81" s="78"/>
      <c r="B81" s="78"/>
      <c r="C81" s="78"/>
      <c r="D81" s="97"/>
      <c r="E81" s="97"/>
      <c r="F81" s="95"/>
      <c r="G81" s="96"/>
      <c r="H81" s="97"/>
      <c r="I81" s="97"/>
      <c r="J81" s="97"/>
      <c r="K81" s="97"/>
      <c r="L81" s="97"/>
      <c r="M81" s="97"/>
    </row>
    <row r="82" spans="1:13" ht="16.5" customHeight="1">
      <c r="A82" s="78"/>
      <c r="B82" s="78"/>
      <c r="C82" s="78"/>
      <c r="D82" s="97"/>
      <c r="E82" s="97"/>
      <c r="F82" s="95"/>
      <c r="G82" s="96"/>
      <c r="H82" s="97"/>
      <c r="I82" s="97"/>
      <c r="J82" s="97"/>
      <c r="K82" s="97"/>
      <c r="L82" s="97"/>
      <c r="M82" s="97"/>
    </row>
    <row r="83" spans="1:13" ht="16.5" customHeight="1">
      <c r="A83" s="78"/>
      <c r="B83" s="78"/>
      <c r="C83" s="78"/>
      <c r="D83" s="97"/>
      <c r="E83" s="97"/>
      <c r="F83" s="95"/>
      <c r="G83" s="96"/>
      <c r="H83" s="97"/>
      <c r="I83" s="97"/>
      <c r="J83" s="97"/>
      <c r="K83" s="97"/>
      <c r="L83" s="97"/>
      <c r="M83" s="97"/>
    </row>
    <row r="84" spans="1:13" ht="16.5" customHeight="1">
      <c r="A84" s="78"/>
      <c r="B84" s="78"/>
      <c r="C84" s="78"/>
      <c r="D84" s="97"/>
      <c r="E84" s="97"/>
      <c r="F84" s="95"/>
      <c r="G84" s="96"/>
      <c r="H84" s="97"/>
      <c r="I84" s="97"/>
      <c r="J84" s="97"/>
      <c r="K84" s="97"/>
      <c r="L84" s="97"/>
      <c r="M84" s="97"/>
    </row>
    <row r="85" spans="1:13" ht="16.5" customHeight="1">
      <c r="A85" s="78"/>
      <c r="B85" s="78"/>
      <c r="C85" s="78"/>
      <c r="D85" s="97"/>
      <c r="E85" s="97"/>
      <c r="F85" s="95"/>
      <c r="G85" s="96"/>
      <c r="H85" s="97"/>
      <c r="I85" s="97"/>
      <c r="J85" s="97"/>
      <c r="K85" s="97"/>
      <c r="L85" s="97"/>
      <c r="M85" s="97"/>
    </row>
    <row r="86" spans="1:13" ht="16.5" customHeight="1">
      <c r="A86" s="78"/>
      <c r="B86" s="78"/>
      <c r="C86" s="78"/>
      <c r="D86" s="97"/>
      <c r="E86" s="97"/>
      <c r="F86" s="95"/>
      <c r="G86" s="96"/>
      <c r="H86" s="97"/>
      <c r="I86" s="97"/>
      <c r="J86" s="97"/>
      <c r="K86" s="97"/>
      <c r="L86" s="97"/>
      <c r="M86" s="97"/>
    </row>
    <row r="87" spans="1:13" ht="16.5" customHeight="1">
      <c r="A87" s="78"/>
      <c r="B87" s="78"/>
      <c r="C87" s="78"/>
      <c r="D87" s="97"/>
      <c r="E87" s="97"/>
      <c r="F87" s="95"/>
      <c r="G87" s="96"/>
      <c r="H87" s="97"/>
      <c r="I87" s="97"/>
      <c r="J87" s="97"/>
      <c r="K87" s="97"/>
      <c r="L87" s="97"/>
      <c r="M87" s="97"/>
    </row>
    <row r="88" spans="1:13" ht="16.5" customHeight="1">
      <c r="A88" s="78"/>
      <c r="B88" s="78"/>
      <c r="C88" s="78"/>
      <c r="D88" s="97"/>
      <c r="E88" s="97"/>
      <c r="F88" s="95"/>
      <c r="G88" s="96"/>
      <c r="H88" s="97"/>
      <c r="I88" s="97"/>
      <c r="J88" s="97"/>
      <c r="K88" s="97"/>
      <c r="L88" s="97"/>
      <c r="M88" s="97"/>
    </row>
    <row r="89" spans="1:13" ht="16.5" customHeight="1">
      <c r="A89" s="78"/>
      <c r="B89" s="78"/>
      <c r="C89" s="78"/>
      <c r="D89" s="97"/>
      <c r="E89" s="97"/>
      <c r="F89" s="95"/>
      <c r="G89" s="96"/>
      <c r="H89" s="97"/>
      <c r="I89" s="97"/>
      <c r="J89" s="97"/>
      <c r="K89" s="97"/>
      <c r="L89" s="97"/>
      <c r="M89" s="97"/>
    </row>
    <row r="90" spans="1:13" ht="16.5" customHeight="1">
      <c r="A90" s="78"/>
      <c r="B90" s="78"/>
      <c r="C90" s="78"/>
      <c r="D90" s="97"/>
      <c r="E90" s="97"/>
      <c r="F90" s="95"/>
      <c r="G90" s="96"/>
      <c r="H90" s="97"/>
      <c r="I90" s="97"/>
      <c r="J90" s="97"/>
      <c r="K90" s="97"/>
      <c r="L90" s="97"/>
      <c r="M90" s="97"/>
    </row>
    <row r="91" spans="1:13" ht="16.5" customHeight="1">
      <c r="A91" s="78"/>
      <c r="B91" s="78"/>
      <c r="C91" s="78"/>
      <c r="D91" s="97"/>
      <c r="E91" s="97"/>
      <c r="F91" s="95"/>
      <c r="G91" s="96"/>
      <c r="H91" s="97"/>
      <c r="I91" s="97"/>
      <c r="J91" s="97"/>
      <c r="K91" s="97"/>
      <c r="L91" s="97"/>
      <c r="M91" s="97"/>
    </row>
    <row r="92" spans="1:13" ht="16.5" customHeight="1">
      <c r="A92" s="78"/>
      <c r="B92" s="78"/>
      <c r="C92" s="78"/>
      <c r="D92" s="97"/>
      <c r="E92" s="97"/>
      <c r="F92" s="95"/>
      <c r="G92" s="96"/>
      <c r="H92" s="97"/>
      <c r="I92" s="97"/>
      <c r="J92" s="97"/>
      <c r="K92" s="97"/>
      <c r="L92" s="97"/>
      <c r="M92" s="97"/>
    </row>
    <row r="93" spans="1:13" ht="16.5" customHeight="1">
      <c r="E93" s="97"/>
    </row>
    <row r="94" spans="1:13" ht="16.5" customHeight="1">
      <c r="E94" s="97"/>
    </row>
    <row r="95" spans="1:13" ht="16.5" customHeight="1">
      <c r="E95" s="97"/>
    </row>
    <row r="96" spans="1:13" ht="16.5" customHeight="1">
      <c r="E96" s="97"/>
    </row>
    <row r="97" spans="5:5" ht="16.5" customHeight="1">
      <c r="E97" s="97"/>
    </row>
    <row r="98" spans="5:5" ht="16.5" customHeight="1">
      <c r="E98" s="97"/>
    </row>
    <row r="99" spans="5:5" ht="16.5" customHeight="1">
      <c r="E99" s="97"/>
    </row>
    <row r="100" spans="5:5" ht="16.5" customHeight="1">
      <c r="E100" s="97"/>
    </row>
    <row r="101" spans="5:5" ht="16.5" customHeight="1">
      <c r="E101" s="97"/>
    </row>
    <row r="102" spans="5:5" ht="16.5" customHeight="1">
      <c r="E102" s="97"/>
    </row>
    <row r="103" spans="5:5" ht="16.5" customHeight="1">
      <c r="E103" s="97"/>
    </row>
    <row r="104" spans="5:5" ht="16.5" customHeight="1">
      <c r="E104" s="97"/>
    </row>
    <row r="105" spans="5:5" ht="16.5" customHeight="1">
      <c r="E105" s="97"/>
    </row>
    <row r="106" spans="5:5" ht="16.5" customHeight="1">
      <c r="E106" s="97"/>
    </row>
    <row r="107" spans="5:5" ht="16.5" customHeight="1">
      <c r="E107" s="97"/>
    </row>
    <row r="108" spans="5:5" ht="16.5" customHeight="1">
      <c r="E108" s="97"/>
    </row>
    <row r="109" spans="5:5" ht="16.5" customHeight="1">
      <c r="E109" s="97"/>
    </row>
    <row r="110" spans="5:5" ht="16.5" customHeight="1">
      <c r="E110" s="97"/>
    </row>
    <row r="111" spans="5:5" ht="16.5" customHeight="1">
      <c r="E111" s="97"/>
    </row>
    <row r="112" spans="5:5" ht="16.5" customHeight="1">
      <c r="E112" s="97"/>
    </row>
    <row r="113" spans="5:5" ht="16.5" customHeight="1">
      <c r="E113" s="97"/>
    </row>
    <row r="114" spans="5:5" ht="16.5" customHeight="1">
      <c r="E114" s="97"/>
    </row>
    <row r="115" spans="5:5" ht="16.5" customHeight="1">
      <c r="E115" s="97"/>
    </row>
  </sheetData>
  <phoneticPr fontId="8"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O22" sqref="O22"/>
    </sheetView>
  </sheetViews>
  <sheetFormatPr defaultColWidth="8.875" defaultRowHeight="13.5"/>
  <cols>
    <col min="1" max="1" width="11" style="137" bestFit="1" customWidth="1"/>
    <col min="3" max="4" width="11.125" style="137" customWidth="1"/>
  </cols>
  <sheetData>
    <row r="1" spans="1:4">
      <c r="A1" s="93" t="s">
        <v>158</v>
      </c>
      <c r="B1" s="93" t="s">
        <v>45</v>
      </c>
      <c r="C1" s="93" t="s">
        <v>240</v>
      </c>
    </row>
    <row r="2" spans="1:4" ht="17.25" customHeight="1">
      <c r="A2" s="48"/>
      <c r="B2" s="93"/>
      <c r="C2" s="112"/>
      <c r="D2" s="112"/>
    </row>
  </sheetData>
  <phoneticPr fontId="8" type="noConversion"/>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6"/>
  <sheetViews>
    <sheetView workbookViewId="0">
      <selection activeCell="H35" sqref="H35"/>
    </sheetView>
  </sheetViews>
  <sheetFormatPr defaultColWidth="8.875" defaultRowHeight="13.5"/>
  <cols>
    <col min="1" max="1" width="17.125" style="137" customWidth="1"/>
    <col min="3" max="3" width="11.625" style="137" customWidth="1"/>
    <col min="4" max="4" width="17.375" style="137" customWidth="1"/>
    <col min="5" max="5" width="13.625" style="137" customWidth="1"/>
    <col min="6" max="6" width="12.875" style="137" customWidth="1"/>
    <col min="7" max="7" width="11.375" style="137" customWidth="1"/>
    <col min="8" max="8" width="26.875" style="137" customWidth="1"/>
  </cols>
  <sheetData>
    <row r="1" spans="1:8" ht="16.5" customHeight="1">
      <c r="A1" s="5" t="s">
        <v>160</v>
      </c>
      <c r="B1" s="5" t="s">
        <v>218</v>
      </c>
      <c r="C1" s="5" t="s">
        <v>219</v>
      </c>
      <c r="D1" s="5" t="s">
        <v>220</v>
      </c>
      <c r="E1" s="5" t="s">
        <v>221</v>
      </c>
      <c r="F1" s="5" t="s">
        <v>241</v>
      </c>
      <c r="G1" s="5" t="s">
        <v>223</v>
      </c>
      <c r="H1" s="5" t="s">
        <v>242</v>
      </c>
    </row>
    <row r="2" spans="1:8" ht="16.5" customHeight="1">
      <c r="A2" s="50">
        <v>43064</v>
      </c>
      <c r="B2" s="51">
        <v>0.60972222222222228</v>
      </c>
      <c r="C2" s="52" t="s">
        <v>174</v>
      </c>
      <c r="D2" s="52" t="s">
        <v>243</v>
      </c>
      <c r="E2" s="52">
        <v>13883278696</v>
      </c>
      <c r="F2" s="52"/>
      <c r="G2" s="52" t="s">
        <v>229</v>
      </c>
      <c r="H2" s="52" t="s">
        <v>244</v>
      </c>
    </row>
    <row r="3" spans="1:8" ht="16.5" customHeight="1">
      <c r="A3" s="50">
        <v>43064</v>
      </c>
      <c r="B3" s="51">
        <v>0.6069444444444444</v>
      </c>
      <c r="C3" s="52" t="s">
        <v>180</v>
      </c>
      <c r="D3" s="52" t="s">
        <v>245</v>
      </c>
      <c r="E3" s="52">
        <v>13883278696</v>
      </c>
      <c r="F3" s="52"/>
      <c r="G3" s="52" t="s">
        <v>226</v>
      </c>
      <c r="H3" s="52" t="s">
        <v>246</v>
      </c>
    </row>
    <row r="4" spans="1:8" ht="16.5" customHeight="1">
      <c r="A4" s="50">
        <v>43066</v>
      </c>
      <c r="B4" s="51">
        <v>0.73541666666666672</v>
      </c>
      <c r="C4" s="52" t="s">
        <v>177</v>
      </c>
      <c r="D4" s="52" t="s">
        <v>224</v>
      </c>
      <c r="E4" s="52">
        <v>13911871785</v>
      </c>
      <c r="F4" s="52"/>
      <c r="G4" s="52" t="s">
        <v>229</v>
      </c>
      <c r="H4" s="52" t="s">
        <v>247</v>
      </c>
    </row>
    <row r="5" spans="1:8" ht="16.5" customHeight="1">
      <c r="A5" s="50">
        <v>43066</v>
      </c>
      <c r="B5" s="51">
        <v>0.46805555555555561</v>
      </c>
      <c r="C5" s="52" t="s">
        <v>174</v>
      </c>
      <c r="D5" s="52" t="s">
        <v>248</v>
      </c>
      <c r="E5" s="52">
        <v>18510739473</v>
      </c>
      <c r="F5" s="52"/>
      <c r="G5" s="52" t="s">
        <v>226</v>
      </c>
      <c r="H5" s="52" t="s">
        <v>246</v>
      </c>
    </row>
    <row r="6" spans="1:8" ht="16.5" customHeight="1">
      <c r="A6" s="50">
        <v>43090</v>
      </c>
      <c r="B6" s="51">
        <v>0.49513888888888891</v>
      </c>
      <c r="C6" s="52" t="s">
        <v>193</v>
      </c>
      <c r="D6" s="52"/>
      <c r="E6" s="52">
        <v>13552067001</v>
      </c>
      <c r="F6" s="52" t="s">
        <v>249</v>
      </c>
      <c r="G6" s="52" t="s">
        <v>226</v>
      </c>
      <c r="H6" s="52" t="s">
        <v>250</v>
      </c>
    </row>
    <row r="7" spans="1:8" ht="16.5" customHeight="1">
      <c r="A7" s="50">
        <v>43090</v>
      </c>
      <c r="B7" s="51">
        <v>0.49583333333333329</v>
      </c>
      <c r="C7" s="52" t="s">
        <v>180</v>
      </c>
      <c r="D7" s="52"/>
      <c r="E7" s="52">
        <v>13552067001</v>
      </c>
      <c r="F7" s="52"/>
      <c r="G7" s="52" t="s">
        <v>226</v>
      </c>
      <c r="H7" s="52" t="s">
        <v>251</v>
      </c>
    </row>
    <row r="8" spans="1:8" ht="16.5" customHeight="1">
      <c r="A8" s="50">
        <v>43094</v>
      </c>
      <c r="B8" s="51">
        <v>0.67847222222222225</v>
      </c>
      <c r="C8" s="52" t="s">
        <v>193</v>
      </c>
      <c r="D8" s="52" t="s">
        <v>245</v>
      </c>
      <c r="E8" s="52">
        <v>13883278696</v>
      </c>
      <c r="F8" s="52" t="s">
        <v>249</v>
      </c>
      <c r="G8" s="52" t="s">
        <v>226</v>
      </c>
      <c r="H8" s="52" t="s">
        <v>246</v>
      </c>
    </row>
    <row r="9" spans="1:8" ht="16.5" customHeight="1">
      <c r="A9" s="50">
        <v>43095</v>
      </c>
      <c r="B9" s="51">
        <v>0.59791666666666665</v>
      </c>
      <c r="C9" s="52" t="s">
        <v>193</v>
      </c>
      <c r="D9" s="52" t="s">
        <v>246</v>
      </c>
      <c r="E9" s="52">
        <v>15711068157</v>
      </c>
      <c r="F9" s="52" t="s">
        <v>252</v>
      </c>
      <c r="G9" s="52" t="s">
        <v>226</v>
      </c>
      <c r="H9" s="52" t="s">
        <v>246</v>
      </c>
    </row>
    <row r="10" spans="1:8" ht="16.5" customHeight="1">
      <c r="A10" s="50">
        <v>43096</v>
      </c>
      <c r="B10" s="51">
        <v>0.65277777777777779</v>
      </c>
      <c r="C10" s="52" t="s">
        <v>180</v>
      </c>
      <c r="D10" s="52"/>
      <c r="E10" s="52">
        <v>13071295087</v>
      </c>
      <c r="F10" s="52"/>
      <c r="G10" s="52" t="s">
        <v>226</v>
      </c>
      <c r="H10" s="52" t="s">
        <v>246</v>
      </c>
    </row>
    <row r="11" spans="1:8" ht="16.5" customHeight="1">
      <c r="A11" s="50">
        <v>43161</v>
      </c>
      <c r="B11" s="51">
        <v>0.43402777777777779</v>
      </c>
      <c r="C11" s="52" t="s">
        <v>177</v>
      </c>
      <c r="D11" s="52" t="s">
        <v>224</v>
      </c>
      <c r="E11" s="52">
        <v>18510739473</v>
      </c>
      <c r="F11" s="52"/>
      <c r="G11" s="52" t="s">
        <v>225</v>
      </c>
      <c r="H11" s="52" t="s">
        <v>246</v>
      </c>
    </row>
    <row r="12" spans="1:8" ht="16.5" customHeight="1">
      <c r="A12" s="50">
        <v>43170</v>
      </c>
      <c r="B12" s="51">
        <v>0.87083333333333335</v>
      </c>
      <c r="C12" s="52" t="s">
        <v>193</v>
      </c>
      <c r="D12" s="52"/>
      <c r="E12" s="52">
        <v>13883278696</v>
      </c>
      <c r="F12" s="52" t="s">
        <v>253</v>
      </c>
      <c r="G12" s="52" t="s">
        <v>226</v>
      </c>
      <c r="H12" s="52" t="s">
        <v>246</v>
      </c>
    </row>
    <row r="13" spans="1:8" ht="16.5" customHeight="1">
      <c r="A13" s="50">
        <v>43068</v>
      </c>
      <c r="B13" s="51">
        <v>0.44027777777777782</v>
      </c>
      <c r="C13" s="52" t="s">
        <v>177</v>
      </c>
      <c r="D13" s="52" t="s">
        <v>224</v>
      </c>
      <c r="E13" s="52">
        <v>2139913205</v>
      </c>
      <c r="F13" s="52"/>
      <c r="G13" s="52" t="s">
        <v>225</v>
      </c>
      <c r="H13" s="52" t="s">
        <v>201</v>
      </c>
    </row>
    <row r="14" spans="1:8" ht="16.5" customHeight="1">
      <c r="A14" s="50">
        <v>43116</v>
      </c>
      <c r="B14" s="51">
        <v>0.49027777777777781</v>
      </c>
      <c r="C14" s="52" t="s">
        <v>9</v>
      </c>
      <c r="D14" s="52" t="s">
        <v>228</v>
      </c>
      <c r="E14" s="52">
        <v>18811565857</v>
      </c>
      <c r="F14" s="52"/>
      <c r="G14" s="52" t="s">
        <v>226</v>
      </c>
      <c r="H14" s="52" t="s">
        <v>201</v>
      </c>
    </row>
    <row r="15" spans="1:8" ht="16.5" customHeight="1">
      <c r="A15" s="50">
        <v>43117</v>
      </c>
      <c r="B15" s="51">
        <v>0.62708333333333333</v>
      </c>
      <c r="C15" s="52" t="s">
        <v>177</v>
      </c>
      <c r="D15" s="52" t="s">
        <v>224</v>
      </c>
      <c r="E15" s="52">
        <v>1056131181</v>
      </c>
      <c r="F15" s="52"/>
      <c r="G15" s="52" t="s">
        <v>229</v>
      </c>
      <c r="H15" s="52" t="s">
        <v>201</v>
      </c>
    </row>
    <row r="16" spans="1:8" ht="16.5" customHeight="1">
      <c r="A16" s="50">
        <v>43118</v>
      </c>
      <c r="B16" s="51">
        <v>0.47708333333333341</v>
      </c>
      <c r="C16" s="52" t="s">
        <v>177</v>
      </c>
      <c r="D16" s="52" t="s">
        <v>224</v>
      </c>
      <c r="E16" s="52">
        <v>2139913173</v>
      </c>
      <c r="F16" s="52"/>
      <c r="G16" s="52" t="s">
        <v>225</v>
      </c>
      <c r="H16" s="52" t="s">
        <v>201</v>
      </c>
    </row>
    <row r="17" spans="1:8" ht="16.5" customHeight="1">
      <c r="A17" s="50">
        <v>43123</v>
      </c>
      <c r="B17" s="51">
        <v>0.47222222222222221</v>
      </c>
      <c r="C17" s="52" t="s">
        <v>177</v>
      </c>
      <c r="D17" s="52" t="s">
        <v>224</v>
      </c>
      <c r="E17" s="52">
        <v>1052814307</v>
      </c>
      <c r="F17" s="52"/>
      <c r="G17" s="52" t="s">
        <v>225</v>
      </c>
      <c r="H17" s="52" t="s">
        <v>201</v>
      </c>
    </row>
    <row r="18" spans="1:8" ht="16.5" customHeight="1">
      <c r="A18" s="50">
        <v>43155</v>
      </c>
      <c r="B18" s="51">
        <v>0.74097222222222225</v>
      </c>
      <c r="C18" s="52" t="s">
        <v>177</v>
      </c>
      <c r="D18" s="52" t="s">
        <v>224</v>
      </c>
      <c r="E18" s="52">
        <v>1085795936</v>
      </c>
      <c r="F18" s="52"/>
      <c r="G18" s="52" t="s">
        <v>225</v>
      </c>
      <c r="H18" s="52" t="s">
        <v>201</v>
      </c>
    </row>
    <row r="19" spans="1:8" ht="16.5" customHeight="1">
      <c r="A19" s="50">
        <v>43157</v>
      </c>
      <c r="B19" s="51">
        <v>0.73750000000000004</v>
      </c>
      <c r="C19" s="52" t="s">
        <v>177</v>
      </c>
      <c r="D19" s="52" t="s">
        <v>224</v>
      </c>
      <c r="E19" s="52">
        <v>15321805790</v>
      </c>
      <c r="F19" s="52"/>
      <c r="G19" s="52" t="s">
        <v>227</v>
      </c>
      <c r="H19" s="52" t="s">
        <v>254</v>
      </c>
    </row>
    <row r="20" spans="1:8" ht="16.5" customHeight="1">
      <c r="A20" s="50">
        <v>43158</v>
      </c>
      <c r="B20" s="51">
        <v>0.56180555555555556</v>
      </c>
      <c r="C20" s="52" t="s">
        <v>177</v>
      </c>
      <c r="D20" s="52" t="s">
        <v>224</v>
      </c>
      <c r="E20" s="52">
        <v>1085550103</v>
      </c>
      <c r="F20" s="52"/>
      <c r="G20" s="52" t="s">
        <v>225</v>
      </c>
      <c r="H20" s="52" t="s">
        <v>201</v>
      </c>
    </row>
    <row r="21" spans="1:8" ht="16.5" customHeight="1">
      <c r="A21" s="50">
        <v>43183</v>
      </c>
      <c r="B21" s="51">
        <v>0.61597222222222225</v>
      </c>
      <c r="C21" s="52" t="s">
        <v>174</v>
      </c>
      <c r="D21" s="52" t="s">
        <v>224</v>
      </c>
      <c r="E21" s="52">
        <v>1053220736</v>
      </c>
      <c r="F21" s="52"/>
      <c r="G21" s="52" t="s">
        <v>229</v>
      </c>
      <c r="H21" s="52" t="s">
        <v>201</v>
      </c>
    </row>
    <row r="22" spans="1:8" ht="16.5" customHeight="1">
      <c r="A22" s="50">
        <v>43186</v>
      </c>
      <c r="B22" s="51">
        <v>0.72430555555555554</v>
      </c>
      <c r="C22" s="52" t="s">
        <v>177</v>
      </c>
      <c r="D22" s="52" t="s">
        <v>201</v>
      </c>
      <c r="E22" s="52">
        <v>1053220757</v>
      </c>
      <c r="F22" s="52"/>
      <c r="G22" s="52" t="s">
        <v>227</v>
      </c>
      <c r="H22" s="52" t="s">
        <v>201</v>
      </c>
    </row>
    <row r="23" spans="1:8" ht="16.5" customHeight="1">
      <c r="A23" s="50">
        <v>43189</v>
      </c>
      <c r="B23" s="51">
        <v>0.63749999999999996</v>
      </c>
      <c r="C23" s="52" t="s">
        <v>174</v>
      </c>
      <c r="D23" s="52" t="s">
        <v>201</v>
      </c>
      <c r="E23" s="52">
        <v>13512426836</v>
      </c>
      <c r="F23" s="52"/>
      <c r="G23" s="52" t="s">
        <v>229</v>
      </c>
      <c r="H23" s="52"/>
    </row>
    <row r="24" spans="1:8" ht="16.5" customHeight="1">
      <c r="A24" s="50">
        <v>43190</v>
      </c>
      <c r="B24" s="51">
        <v>0.55000000000000004</v>
      </c>
      <c r="C24" s="52" t="s">
        <v>177</v>
      </c>
      <c r="D24" s="52" t="s">
        <v>255</v>
      </c>
      <c r="E24" s="52">
        <v>16601116132</v>
      </c>
      <c r="F24" s="52"/>
      <c r="G24" s="52" t="s">
        <v>229</v>
      </c>
      <c r="H24" s="52"/>
    </row>
    <row r="25" spans="1:8">
      <c r="A25" s="48"/>
      <c r="B25" s="49"/>
    </row>
    <row r="26" spans="1:8">
      <c r="A26" s="48"/>
      <c r="B26" s="49"/>
    </row>
    <row r="27" spans="1:8">
      <c r="A27" s="48"/>
      <c r="B27" s="49"/>
    </row>
    <row r="28" spans="1:8">
      <c r="A28" s="48"/>
      <c r="B28" s="49"/>
    </row>
    <row r="29" spans="1:8">
      <c r="A29" s="48"/>
      <c r="B29" s="49"/>
    </row>
    <row r="30" spans="1:8">
      <c r="A30" s="48"/>
      <c r="B30" s="49"/>
    </row>
    <row r="31" spans="1:8">
      <c r="A31" s="48"/>
      <c r="B31" s="49"/>
    </row>
    <row r="32" spans="1:8">
      <c r="A32" s="48"/>
      <c r="B32" s="49"/>
    </row>
    <row r="33" spans="1:2">
      <c r="A33" s="48"/>
      <c r="B33" s="49"/>
    </row>
    <row r="34" spans="1:2">
      <c r="A34" s="48"/>
      <c r="B34" s="49"/>
    </row>
    <row r="35" spans="1:2">
      <c r="A35" s="48"/>
      <c r="B35" s="49"/>
    </row>
    <row r="36" spans="1:2">
      <c r="A36" s="48"/>
      <c r="B36" s="49"/>
    </row>
    <row r="37" spans="1:2">
      <c r="A37" s="48"/>
      <c r="B37" s="49"/>
    </row>
    <row r="38" spans="1:2">
      <c r="A38" s="48"/>
      <c r="B38" s="49"/>
    </row>
    <row r="39" spans="1:2">
      <c r="A39" s="48"/>
      <c r="B39" s="49"/>
    </row>
    <row r="40" spans="1:2">
      <c r="A40" s="48"/>
      <c r="B40" s="49"/>
    </row>
    <row r="41" spans="1:2">
      <c r="A41" s="48"/>
      <c r="B41" s="49"/>
    </row>
    <row r="42" spans="1:2">
      <c r="A42" s="48"/>
      <c r="B42" s="49"/>
    </row>
    <row r="43" spans="1:2">
      <c r="A43" s="48"/>
      <c r="B43" s="49"/>
    </row>
    <row r="44" spans="1:2">
      <c r="A44" s="48"/>
      <c r="B44" s="49"/>
    </row>
    <row r="45" spans="1:2">
      <c r="A45" s="48"/>
      <c r="B45" s="49"/>
    </row>
    <row r="46" spans="1:2">
      <c r="A46" s="48"/>
      <c r="B46" s="49"/>
    </row>
    <row r="47" spans="1:2">
      <c r="A47" s="48"/>
      <c r="B47" s="49"/>
    </row>
    <row r="48" spans="1:2">
      <c r="A48" s="48"/>
      <c r="B48" s="49"/>
    </row>
    <row r="49" spans="1:2">
      <c r="A49" s="48"/>
      <c r="B49" s="49"/>
    </row>
    <row r="50" spans="1:2">
      <c r="A50" s="48"/>
      <c r="B50" s="49"/>
    </row>
    <row r="51" spans="1:2">
      <c r="A51" s="48"/>
      <c r="B51" s="49"/>
    </row>
    <row r="52" spans="1:2">
      <c r="A52" s="48"/>
      <c r="B52" s="49"/>
    </row>
    <row r="53" spans="1:2">
      <c r="A53" s="48"/>
      <c r="B53" s="49"/>
    </row>
    <row r="54" spans="1:2">
      <c r="A54" s="48"/>
      <c r="B54" s="49"/>
    </row>
    <row r="55" spans="1:2">
      <c r="A55" s="48"/>
      <c r="B55" s="49"/>
    </row>
    <row r="56" spans="1:2">
      <c r="A56" s="48"/>
      <c r="B56" s="49"/>
    </row>
    <row r="57" spans="1:2">
      <c r="A57" s="48"/>
      <c r="B57" s="49"/>
    </row>
    <row r="58" spans="1:2">
      <c r="A58" s="48"/>
      <c r="B58" s="49"/>
    </row>
    <row r="59" spans="1:2">
      <c r="A59" s="48"/>
      <c r="B59" s="49"/>
    </row>
    <row r="60" spans="1:2">
      <c r="A60" s="48"/>
      <c r="B60" s="49"/>
    </row>
    <row r="61" spans="1:2">
      <c r="A61" s="48"/>
      <c r="B61" s="49"/>
    </row>
    <row r="62" spans="1:2">
      <c r="A62" s="48"/>
      <c r="B62" s="49"/>
    </row>
    <row r="63" spans="1:2">
      <c r="A63" s="48"/>
      <c r="B63" s="49"/>
    </row>
    <row r="64" spans="1:2">
      <c r="A64" s="48"/>
      <c r="B64" s="49"/>
    </row>
    <row r="65" spans="1:2">
      <c r="A65" s="48"/>
      <c r="B65" s="49"/>
    </row>
    <row r="66" spans="1:2">
      <c r="A66" s="48"/>
      <c r="B66" s="49"/>
    </row>
    <row r="67" spans="1:2">
      <c r="A67" s="48"/>
      <c r="B67" s="49"/>
    </row>
    <row r="68" spans="1:2">
      <c r="A68" s="48"/>
      <c r="B68" s="49"/>
    </row>
    <row r="69" spans="1:2">
      <c r="A69" s="48"/>
      <c r="B69" s="49"/>
    </row>
    <row r="70" spans="1:2">
      <c r="A70" s="48"/>
      <c r="B70" s="49"/>
    </row>
    <row r="71" spans="1:2">
      <c r="A71" s="48"/>
      <c r="B71" s="49"/>
    </row>
    <row r="72" spans="1:2">
      <c r="A72" s="48"/>
      <c r="B72" s="49"/>
    </row>
    <row r="73" spans="1:2">
      <c r="A73" s="48"/>
      <c r="B73" s="49"/>
    </row>
    <row r="74" spans="1:2">
      <c r="A74" s="48"/>
      <c r="B74" s="49"/>
    </row>
    <row r="75" spans="1:2">
      <c r="A75" s="48"/>
      <c r="B75" s="49"/>
    </row>
    <row r="76" spans="1:2">
      <c r="A76" s="48"/>
      <c r="B76" s="49"/>
    </row>
    <row r="77" spans="1:2">
      <c r="A77" s="48"/>
      <c r="B77" s="49"/>
    </row>
    <row r="78" spans="1:2">
      <c r="A78" s="48"/>
      <c r="B78" s="49"/>
    </row>
    <row r="79" spans="1:2">
      <c r="A79" s="48"/>
      <c r="B79" s="49"/>
    </row>
    <row r="80" spans="1:2">
      <c r="A80" s="48"/>
      <c r="B80" s="49"/>
    </row>
    <row r="81" spans="1:2">
      <c r="A81" s="48"/>
      <c r="B81" s="49"/>
    </row>
    <row r="82" spans="1:2">
      <c r="A82" s="48"/>
      <c r="B82" s="49"/>
    </row>
    <row r="83" spans="1:2">
      <c r="A83" s="48"/>
      <c r="B83" s="49"/>
    </row>
    <row r="84" spans="1:2">
      <c r="A84" s="48"/>
      <c r="B84" s="49"/>
    </row>
    <row r="85" spans="1:2">
      <c r="A85" s="48"/>
      <c r="B85" s="49"/>
    </row>
    <row r="86" spans="1:2">
      <c r="A86" s="48"/>
      <c r="B86" s="49"/>
    </row>
    <row r="87" spans="1:2">
      <c r="A87" s="48"/>
      <c r="B87" s="49"/>
    </row>
    <row r="88" spans="1:2">
      <c r="A88" s="48"/>
      <c r="B88" s="49"/>
    </row>
    <row r="89" spans="1:2">
      <c r="A89" s="48"/>
      <c r="B89" s="49"/>
    </row>
    <row r="90" spans="1:2">
      <c r="A90" s="48"/>
      <c r="B90" s="49"/>
    </row>
    <row r="91" spans="1:2">
      <c r="A91" s="48"/>
      <c r="B91" s="49"/>
    </row>
    <row r="92" spans="1:2">
      <c r="A92" s="48"/>
      <c r="B92" s="49"/>
    </row>
    <row r="93" spans="1:2">
      <c r="A93" s="48"/>
      <c r="B93" s="49"/>
    </row>
    <row r="94" spans="1:2">
      <c r="A94" s="48"/>
      <c r="B94" s="49"/>
    </row>
    <row r="95" spans="1:2">
      <c r="A95" s="48"/>
      <c r="B95" s="49"/>
    </row>
    <row r="96" spans="1:2">
      <c r="A96" s="48"/>
      <c r="B96" s="49"/>
    </row>
    <row r="97" spans="1:2">
      <c r="A97" s="48"/>
      <c r="B97" s="49"/>
    </row>
    <row r="98" spans="1:2">
      <c r="A98" s="48"/>
      <c r="B98" s="49"/>
    </row>
    <row r="99" spans="1:2">
      <c r="A99" s="48"/>
      <c r="B99" s="49"/>
    </row>
    <row r="100" spans="1:2">
      <c r="A100" s="48"/>
      <c r="B100" s="49"/>
    </row>
    <row r="101" spans="1:2">
      <c r="A101" s="48"/>
      <c r="B101" s="49"/>
    </row>
    <row r="102" spans="1:2">
      <c r="A102" s="48"/>
      <c r="B102" s="49"/>
    </row>
    <row r="103" spans="1:2">
      <c r="A103" s="48"/>
      <c r="B103" s="49"/>
    </row>
    <row r="104" spans="1:2">
      <c r="A104" s="48"/>
      <c r="B104" s="49"/>
    </row>
    <row r="105" spans="1:2">
      <c r="A105" s="48"/>
      <c r="B105" s="49"/>
    </row>
    <row r="106" spans="1:2">
      <c r="A106" s="48"/>
      <c r="B106" s="49"/>
    </row>
    <row r="107" spans="1:2">
      <c r="A107" s="48"/>
      <c r="B107" s="49"/>
    </row>
    <row r="108" spans="1:2">
      <c r="A108" s="48"/>
      <c r="B108" s="49"/>
    </row>
    <row r="109" spans="1:2">
      <c r="A109" s="48"/>
      <c r="B109" s="49"/>
    </row>
    <row r="110" spans="1:2">
      <c r="A110" s="48"/>
      <c r="B110" s="49"/>
    </row>
    <row r="111" spans="1:2">
      <c r="A111" s="48"/>
      <c r="B111" s="49"/>
    </row>
    <row r="112" spans="1:2">
      <c r="A112" s="48"/>
      <c r="B112" s="49"/>
    </row>
    <row r="113" spans="1:2">
      <c r="A113" s="48"/>
      <c r="B113" s="49"/>
    </row>
    <row r="114" spans="1:2">
      <c r="A114" s="48"/>
      <c r="B114" s="49"/>
    </row>
    <row r="115" spans="1:2">
      <c r="A115" s="48"/>
      <c r="B115" s="49"/>
    </row>
    <row r="116" spans="1:2">
      <c r="A116" s="48"/>
      <c r="B116" s="49"/>
    </row>
    <row r="117" spans="1:2">
      <c r="A117" s="48"/>
      <c r="B117" s="49"/>
    </row>
    <row r="118" spans="1:2">
      <c r="A118" s="48"/>
      <c r="B118" s="49"/>
    </row>
    <row r="119" spans="1:2">
      <c r="A119" s="48"/>
      <c r="B119" s="49"/>
    </row>
    <row r="120" spans="1:2">
      <c r="A120" s="48"/>
      <c r="B120" s="49"/>
    </row>
    <row r="121" spans="1:2">
      <c r="A121" s="48"/>
      <c r="B121" s="49"/>
    </row>
    <row r="122" spans="1:2">
      <c r="A122" s="48"/>
      <c r="B122" s="49"/>
    </row>
    <row r="123" spans="1:2">
      <c r="A123" s="48"/>
      <c r="B123" s="49"/>
    </row>
    <row r="124" spans="1:2">
      <c r="A124" s="48"/>
      <c r="B124" s="49"/>
    </row>
    <row r="125" spans="1:2">
      <c r="A125" s="48"/>
      <c r="B125" s="49"/>
    </row>
    <row r="126" spans="1:2">
      <c r="A126" s="48"/>
      <c r="B126" s="49"/>
    </row>
    <row r="127" spans="1:2">
      <c r="A127" s="48"/>
      <c r="B127" s="49"/>
    </row>
    <row r="128" spans="1:2">
      <c r="A128" s="48"/>
      <c r="B128" s="49"/>
    </row>
    <row r="129" spans="1:2">
      <c r="A129" s="48"/>
      <c r="B129" s="49"/>
    </row>
    <row r="130" spans="1:2">
      <c r="A130" s="48"/>
      <c r="B130" s="49"/>
    </row>
    <row r="131" spans="1:2">
      <c r="A131" s="48"/>
      <c r="B131" s="49"/>
    </row>
    <row r="132" spans="1:2">
      <c r="A132" s="48"/>
      <c r="B132" s="49"/>
    </row>
    <row r="133" spans="1:2">
      <c r="A133" s="48"/>
      <c r="B133" s="49"/>
    </row>
    <row r="134" spans="1:2">
      <c r="A134" s="48"/>
      <c r="B134" s="49"/>
    </row>
    <row r="135" spans="1:2">
      <c r="A135" s="48"/>
      <c r="B135" s="49"/>
    </row>
    <row r="136" spans="1:2">
      <c r="A136" s="48"/>
      <c r="B136" s="49"/>
    </row>
    <row r="137" spans="1:2">
      <c r="A137" s="48"/>
      <c r="B137" s="49"/>
    </row>
    <row r="138" spans="1:2">
      <c r="A138" s="48"/>
      <c r="B138" s="49"/>
    </row>
    <row r="139" spans="1:2">
      <c r="A139" s="48"/>
      <c r="B139" s="49"/>
    </row>
    <row r="140" spans="1:2">
      <c r="A140" s="48"/>
      <c r="B140" s="49"/>
    </row>
    <row r="141" spans="1:2">
      <c r="A141" s="48"/>
      <c r="B141" s="49"/>
    </row>
    <row r="142" spans="1:2">
      <c r="A142" s="48"/>
      <c r="B142" s="49"/>
    </row>
    <row r="143" spans="1:2">
      <c r="A143" s="48"/>
      <c r="B143" s="49"/>
    </row>
    <row r="144" spans="1:2">
      <c r="A144" s="48"/>
      <c r="B144" s="49"/>
    </row>
    <row r="145" spans="1:2">
      <c r="A145" s="48"/>
      <c r="B145" s="49"/>
    </row>
    <row r="146" spans="1:2">
      <c r="A146" s="48"/>
      <c r="B146" s="49"/>
    </row>
    <row r="147" spans="1:2">
      <c r="A147" s="48"/>
      <c r="B147" s="49"/>
    </row>
    <row r="148" spans="1:2">
      <c r="A148" s="48"/>
      <c r="B148" s="49"/>
    </row>
    <row r="149" spans="1:2">
      <c r="A149" s="48"/>
      <c r="B149" s="49"/>
    </row>
    <row r="150" spans="1:2">
      <c r="A150" s="48"/>
      <c r="B150" s="49"/>
    </row>
    <row r="151" spans="1:2">
      <c r="A151" s="48"/>
      <c r="B151" s="49"/>
    </row>
    <row r="152" spans="1:2">
      <c r="A152" s="48"/>
      <c r="B152" s="49"/>
    </row>
    <row r="153" spans="1:2">
      <c r="A153" s="48"/>
      <c r="B153" s="49"/>
    </row>
    <row r="154" spans="1:2">
      <c r="A154" s="48"/>
      <c r="B154" s="49"/>
    </row>
    <row r="155" spans="1:2">
      <c r="A155" s="48"/>
      <c r="B155" s="49"/>
    </row>
    <row r="156" spans="1:2">
      <c r="A156" s="48"/>
      <c r="B156" s="49"/>
    </row>
    <row r="157" spans="1:2">
      <c r="A157" s="48"/>
      <c r="B157" s="49"/>
    </row>
    <row r="158" spans="1:2">
      <c r="A158" s="48"/>
      <c r="B158" s="49"/>
    </row>
    <row r="159" spans="1:2">
      <c r="A159" s="48"/>
      <c r="B159" s="49"/>
    </row>
    <row r="160" spans="1:2">
      <c r="A160" s="48"/>
      <c r="B160" s="49"/>
    </row>
    <row r="161" spans="1:2">
      <c r="A161" s="48"/>
      <c r="B161" s="49"/>
    </row>
    <row r="162" spans="1:2">
      <c r="A162" s="48"/>
      <c r="B162" s="49"/>
    </row>
    <row r="163" spans="1:2">
      <c r="A163" s="48"/>
      <c r="B163" s="49"/>
    </row>
    <row r="164" spans="1:2">
      <c r="A164" s="48"/>
      <c r="B164" s="49"/>
    </row>
    <row r="165" spans="1:2">
      <c r="A165" s="48"/>
      <c r="B165" s="49"/>
    </row>
    <row r="166" spans="1:2">
      <c r="A166" s="48"/>
      <c r="B166" s="49"/>
    </row>
    <row r="167" spans="1:2">
      <c r="A167" s="48"/>
      <c r="B167" s="49"/>
    </row>
    <row r="168" spans="1:2">
      <c r="A168" s="48"/>
      <c r="B168" s="49"/>
    </row>
    <row r="169" spans="1:2">
      <c r="A169" s="48"/>
      <c r="B169" s="49"/>
    </row>
    <row r="170" spans="1:2">
      <c r="A170" s="48"/>
      <c r="B170" s="49"/>
    </row>
    <row r="171" spans="1:2">
      <c r="A171" s="48"/>
      <c r="B171" s="49"/>
    </row>
    <row r="172" spans="1:2">
      <c r="A172" s="48"/>
      <c r="B172" s="49"/>
    </row>
    <row r="173" spans="1:2">
      <c r="A173" s="48"/>
      <c r="B173" s="49"/>
    </row>
    <row r="174" spans="1:2">
      <c r="A174" s="48"/>
      <c r="B174" s="49"/>
    </row>
    <row r="175" spans="1:2">
      <c r="A175" s="48"/>
      <c r="B175" s="49"/>
    </row>
    <row r="176" spans="1:2">
      <c r="A176" s="48"/>
      <c r="B176" s="49"/>
    </row>
    <row r="177" spans="1:2">
      <c r="A177" s="48"/>
      <c r="B177" s="49"/>
    </row>
    <row r="178" spans="1:2">
      <c r="A178" s="48"/>
      <c r="B178" s="49"/>
    </row>
    <row r="179" spans="1:2">
      <c r="A179" s="48"/>
      <c r="B179" s="49"/>
    </row>
    <row r="180" spans="1:2">
      <c r="A180" s="48"/>
      <c r="B180" s="49"/>
    </row>
    <row r="181" spans="1:2">
      <c r="A181" s="48"/>
      <c r="B181" s="49"/>
    </row>
    <row r="182" spans="1:2">
      <c r="A182" s="48"/>
      <c r="B182" s="49"/>
    </row>
    <row r="183" spans="1:2">
      <c r="A183" s="48"/>
      <c r="B183" s="49"/>
    </row>
    <row r="184" spans="1:2">
      <c r="A184" s="48"/>
      <c r="B184" s="49"/>
    </row>
    <row r="185" spans="1:2">
      <c r="A185" s="48"/>
      <c r="B185" s="49"/>
    </row>
    <row r="186" spans="1:2">
      <c r="A186" s="48"/>
      <c r="B186" s="49"/>
    </row>
    <row r="187" spans="1:2">
      <c r="A187" s="48"/>
      <c r="B187" s="49"/>
    </row>
    <row r="188" spans="1:2">
      <c r="A188" s="48"/>
      <c r="B188" s="49"/>
    </row>
    <row r="189" spans="1:2">
      <c r="A189" s="48"/>
      <c r="B189" s="49"/>
    </row>
    <row r="190" spans="1:2">
      <c r="A190" s="48"/>
      <c r="B190" s="49"/>
    </row>
    <row r="191" spans="1:2">
      <c r="A191" s="48"/>
      <c r="B191" s="49"/>
    </row>
    <row r="192" spans="1:2">
      <c r="A192" s="48"/>
      <c r="B192" s="49"/>
    </row>
    <row r="193" spans="1:2">
      <c r="A193" s="48"/>
      <c r="B193" s="49"/>
    </row>
    <row r="194" spans="1:2">
      <c r="A194" s="48"/>
      <c r="B194" s="49"/>
    </row>
    <row r="195" spans="1:2">
      <c r="A195" s="48"/>
      <c r="B195" s="49"/>
    </row>
    <row r="196" spans="1:2">
      <c r="A196" s="48"/>
      <c r="B196" s="49"/>
    </row>
    <row r="197" spans="1:2">
      <c r="A197" s="48"/>
      <c r="B197" s="49"/>
    </row>
    <row r="198" spans="1:2">
      <c r="A198" s="48"/>
      <c r="B198" s="49"/>
    </row>
    <row r="199" spans="1:2">
      <c r="A199" s="48"/>
      <c r="B199" s="49"/>
    </row>
    <row r="200" spans="1:2">
      <c r="A200" s="48"/>
      <c r="B200" s="49"/>
    </row>
    <row r="201" spans="1:2">
      <c r="A201" s="48"/>
      <c r="B201" s="49"/>
    </row>
    <row r="202" spans="1:2">
      <c r="A202" s="48"/>
      <c r="B202" s="49"/>
    </row>
    <row r="203" spans="1:2">
      <c r="A203" s="48"/>
      <c r="B203" s="49"/>
    </row>
    <row r="204" spans="1:2">
      <c r="A204" s="48"/>
      <c r="B204" s="49"/>
    </row>
    <row r="205" spans="1:2">
      <c r="A205" s="48"/>
      <c r="B205" s="49"/>
    </row>
    <row r="206" spans="1:2">
      <c r="A206" s="48"/>
      <c r="B206" s="49"/>
    </row>
    <row r="207" spans="1:2">
      <c r="A207" s="48"/>
      <c r="B207" s="49"/>
    </row>
    <row r="208" spans="1:2">
      <c r="A208" s="48"/>
      <c r="B208" s="49"/>
    </row>
    <row r="209" spans="1:2">
      <c r="A209" s="48"/>
      <c r="B209" s="49"/>
    </row>
    <row r="210" spans="1:2">
      <c r="A210" s="48"/>
      <c r="B210" s="49"/>
    </row>
    <row r="211" spans="1:2">
      <c r="A211" s="48"/>
      <c r="B211" s="49"/>
    </row>
    <row r="212" spans="1:2">
      <c r="A212" s="48"/>
      <c r="B212" s="49"/>
    </row>
    <row r="213" spans="1:2">
      <c r="A213" s="48"/>
      <c r="B213" s="49"/>
    </row>
    <row r="214" spans="1:2">
      <c r="A214" s="48"/>
      <c r="B214" s="49"/>
    </row>
    <row r="215" spans="1:2">
      <c r="A215" s="48"/>
      <c r="B215" s="49"/>
    </row>
    <row r="216" spans="1:2">
      <c r="A216" s="48"/>
      <c r="B216" s="49"/>
    </row>
    <row r="217" spans="1:2">
      <c r="A217" s="48"/>
      <c r="B217" s="49"/>
    </row>
    <row r="218" spans="1:2">
      <c r="A218" s="48"/>
      <c r="B218" s="49"/>
    </row>
    <row r="219" spans="1:2">
      <c r="A219" s="48"/>
      <c r="B219" s="49"/>
    </row>
    <row r="220" spans="1:2">
      <c r="A220" s="48"/>
      <c r="B220" s="49"/>
    </row>
    <row r="221" spans="1:2">
      <c r="A221" s="48"/>
      <c r="B221" s="49"/>
    </row>
    <row r="222" spans="1:2">
      <c r="A222" s="48"/>
      <c r="B222" s="49"/>
    </row>
    <row r="223" spans="1:2">
      <c r="A223" s="48"/>
      <c r="B223" s="49"/>
    </row>
    <row r="224" spans="1:2">
      <c r="A224" s="48"/>
      <c r="B224" s="49"/>
    </row>
    <row r="225" spans="1:2">
      <c r="A225" s="48"/>
      <c r="B225" s="49"/>
    </row>
    <row r="226" spans="1:2">
      <c r="A226" s="48"/>
      <c r="B226" s="49"/>
    </row>
    <row r="227" spans="1:2">
      <c r="A227" s="48"/>
      <c r="B227" s="49"/>
    </row>
    <row r="228" spans="1:2">
      <c r="A228" s="48"/>
      <c r="B228" s="49"/>
    </row>
    <row r="229" spans="1:2">
      <c r="A229" s="48"/>
      <c r="B229" s="49"/>
    </row>
    <row r="230" spans="1:2">
      <c r="A230" s="48"/>
      <c r="B230" s="49"/>
    </row>
    <row r="231" spans="1:2">
      <c r="A231" s="48"/>
      <c r="B231" s="49"/>
    </row>
    <row r="232" spans="1:2">
      <c r="A232" s="48"/>
      <c r="B232" s="49"/>
    </row>
    <row r="233" spans="1:2">
      <c r="A233" s="48"/>
      <c r="B233" s="49"/>
    </row>
    <row r="234" spans="1:2">
      <c r="A234" s="48"/>
      <c r="B234" s="49"/>
    </row>
    <row r="235" spans="1:2">
      <c r="A235" s="48"/>
      <c r="B235" s="49"/>
    </row>
    <row r="236" spans="1:2">
      <c r="A236" s="48"/>
      <c r="B236" s="49"/>
    </row>
    <row r="237" spans="1:2">
      <c r="A237" s="48"/>
      <c r="B237" s="49"/>
    </row>
    <row r="238" spans="1:2">
      <c r="A238" s="48"/>
      <c r="B238" s="49"/>
    </row>
    <row r="239" spans="1:2">
      <c r="A239" s="48"/>
      <c r="B239" s="49"/>
    </row>
    <row r="240" spans="1:2">
      <c r="A240" s="48"/>
      <c r="B240" s="49"/>
    </row>
    <row r="241" spans="1:2">
      <c r="A241" s="48"/>
      <c r="B241" s="49"/>
    </row>
    <row r="242" spans="1:2">
      <c r="A242" s="48"/>
      <c r="B242" s="49"/>
    </row>
    <row r="243" spans="1:2">
      <c r="A243" s="48"/>
      <c r="B243" s="49"/>
    </row>
    <row r="244" spans="1:2">
      <c r="A244" s="48"/>
      <c r="B244" s="49"/>
    </row>
    <row r="245" spans="1:2">
      <c r="A245" s="48"/>
      <c r="B245" s="49"/>
    </row>
    <row r="246" spans="1:2">
      <c r="A246" s="48"/>
      <c r="B246" s="49"/>
    </row>
    <row r="247" spans="1:2">
      <c r="A247" s="48"/>
      <c r="B247" s="49"/>
    </row>
    <row r="248" spans="1:2">
      <c r="A248" s="48"/>
      <c r="B248" s="49"/>
    </row>
    <row r="249" spans="1:2">
      <c r="A249" s="48"/>
      <c r="B249" s="49"/>
    </row>
    <row r="250" spans="1:2">
      <c r="A250" s="48"/>
      <c r="B250" s="49"/>
    </row>
    <row r="251" spans="1:2">
      <c r="A251" s="48"/>
      <c r="B251" s="49"/>
    </row>
    <row r="252" spans="1:2">
      <c r="A252" s="48"/>
      <c r="B252" s="49"/>
    </row>
    <row r="253" spans="1:2">
      <c r="A253" s="48"/>
      <c r="B253" s="49"/>
    </row>
    <row r="254" spans="1:2">
      <c r="A254" s="48"/>
      <c r="B254" s="49"/>
    </row>
    <row r="255" spans="1:2">
      <c r="A255" s="48"/>
      <c r="B255" s="49"/>
    </row>
    <row r="256" spans="1:2">
      <c r="A256" s="48"/>
      <c r="B256" s="49"/>
    </row>
    <row r="257" spans="1:2">
      <c r="A257" s="48"/>
      <c r="B257" s="49"/>
    </row>
    <row r="258" spans="1:2">
      <c r="A258" s="48"/>
      <c r="B258" s="49"/>
    </row>
    <row r="259" spans="1:2">
      <c r="A259" s="48"/>
      <c r="B259" s="49"/>
    </row>
    <row r="260" spans="1:2">
      <c r="A260" s="48"/>
      <c r="B260" s="49"/>
    </row>
    <row r="261" spans="1:2">
      <c r="A261" s="48"/>
      <c r="B261" s="49"/>
    </row>
    <row r="262" spans="1:2">
      <c r="A262" s="48"/>
      <c r="B262" s="49"/>
    </row>
    <row r="263" spans="1:2">
      <c r="A263" s="48"/>
      <c r="B263" s="49"/>
    </row>
    <row r="264" spans="1:2">
      <c r="A264" s="48"/>
      <c r="B264" s="49"/>
    </row>
    <row r="265" spans="1:2">
      <c r="A265" s="48"/>
      <c r="B265" s="49"/>
    </row>
    <row r="266" spans="1:2">
      <c r="A266" s="48"/>
      <c r="B266" s="49"/>
    </row>
    <row r="267" spans="1:2">
      <c r="A267" s="48"/>
      <c r="B267" s="49"/>
    </row>
    <row r="268" spans="1:2">
      <c r="A268" s="48"/>
      <c r="B268" s="49"/>
    </row>
    <row r="269" spans="1:2">
      <c r="A269" s="48"/>
      <c r="B269" s="49"/>
    </row>
    <row r="270" spans="1:2">
      <c r="A270" s="48"/>
      <c r="B270" s="49"/>
    </row>
    <row r="271" spans="1:2">
      <c r="A271" s="48"/>
      <c r="B271" s="49"/>
    </row>
    <row r="272" spans="1:2">
      <c r="A272" s="48"/>
      <c r="B272" s="49"/>
    </row>
    <row r="273" spans="1:2">
      <c r="A273" s="48"/>
      <c r="B273" s="49"/>
    </row>
    <row r="274" spans="1:2">
      <c r="A274" s="48"/>
      <c r="B274" s="49"/>
    </row>
    <row r="275" spans="1:2">
      <c r="A275" s="48"/>
      <c r="B275" s="49"/>
    </row>
    <row r="276" spans="1:2">
      <c r="A276" s="48"/>
      <c r="B276" s="49"/>
    </row>
    <row r="277" spans="1:2">
      <c r="A277" s="48"/>
      <c r="B277" s="49"/>
    </row>
    <row r="278" spans="1:2">
      <c r="A278" s="48"/>
      <c r="B278" s="49"/>
    </row>
    <row r="279" spans="1:2">
      <c r="A279" s="48"/>
      <c r="B279" s="49"/>
    </row>
    <row r="280" spans="1:2">
      <c r="A280" s="48"/>
      <c r="B280" s="49"/>
    </row>
    <row r="281" spans="1:2">
      <c r="A281" s="48"/>
      <c r="B281" s="49"/>
    </row>
    <row r="282" spans="1:2">
      <c r="A282" s="48"/>
      <c r="B282" s="49"/>
    </row>
    <row r="283" spans="1:2">
      <c r="A283" s="48"/>
      <c r="B283" s="49"/>
    </row>
    <row r="284" spans="1:2">
      <c r="A284" s="48"/>
      <c r="B284" s="49"/>
    </row>
    <row r="285" spans="1:2">
      <c r="A285" s="48"/>
      <c r="B285" s="49"/>
    </row>
    <row r="286" spans="1:2">
      <c r="A286" s="48"/>
      <c r="B286" s="49"/>
    </row>
    <row r="287" spans="1:2">
      <c r="A287" s="48"/>
      <c r="B287" s="49"/>
    </row>
    <row r="288" spans="1:2">
      <c r="A288" s="48"/>
      <c r="B288" s="49"/>
    </row>
    <row r="289" spans="1:2">
      <c r="A289" s="48"/>
      <c r="B289" s="49"/>
    </row>
    <row r="290" spans="1:2">
      <c r="A290" s="48"/>
      <c r="B290" s="49"/>
    </row>
    <row r="291" spans="1:2">
      <c r="A291" s="48"/>
      <c r="B291" s="49"/>
    </row>
    <row r="292" spans="1:2">
      <c r="A292" s="48"/>
      <c r="B292" s="49"/>
    </row>
    <row r="293" spans="1:2">
      <c r="A293" s="48"/>
      <c r="B293" s="49"/>
    </row>
    <row r="294" spans="1:2">
      <c r="A294" s="48"/>
      <c r="B294" s="49"/>
    </row>
    <row r="295" spans="1:2">
      <c r="A295" s="48"/>
      <c r="B295" s="49"/>
    </row>
    <row r="296" spans="1:2">
      <c r="A296" s="48"/>
      <c r="B296" s="49"/>
    </row>
    <row r="297" spans="1:2">
      <c r="A297" s="48"/>
      <c r="B297" s="49"/>
    </row>
    <row r="298" spans="1:2">
      <c r="A298" s="48"/>
      <c r="B298" s="49"/>
    </row>
    <row r="299" spans="1:2">
      <c r="A299" s="48"/>
      <c r="B299" s="49"/>
    </row>
    <row r="300" spans="1:2">
      <c r="A300" s="48"/>
      <c r="B300" s="49"/>
    </row>
    <row r="301" spans="1:2">
      <c r="A301" s="48"/>
      <c r="B301" s="49"/>
    </row>
    <row r="302" spans="1:2">
      <c r="A302" s="48"/>
      <c r="B302" s="49"/>
    </row>
    <row r="303" spans="1:2">
      <c r="A303" s="48"/>
      <c r="B303" s="49"/>
    </row>
    <row r="304" spans="1:2">
      <c r="A304" s="48"/>
      <c r="B304" s="49"/>
    </row>
    <row r="305" spans="1:2">
      <c r="A305" s="48"/>
      <c r="B305" s="49"/>
    </row>
    <row r="306" spans="1:2">
      <c r="A306" s="48"/>
      <c r="B306" s="49"/>
    </row>
    <row r="307" spans="1:2">
      <c r="A307" s="48"/>
      <c r="B307" s="49"/>
    </row>
    <row r="308" spans="1:2">
      <c r="A308" s="48"/>
      <c r="B308" s="49"/>
    </row>
    <row r="309" spans="1:2">
      <c r="A309" s="48"/>
      <c r="B309" s="49"/>
    </row>
    <row r="310" spans="1:2">
      <c r="A310" s="48"/>
      <c r="B310" s="49"/>
    </row>
    <row r="311" spans="1:2">
      <c r="A311" s="48"/>
      <c r="B311" s="49"/>
    </row>
    <row r="312" spans="1:2">
      <c r="A312" s="48"/>
      <c r="B312" s="49"/>
    </row>
    <row r="313" spans="1:2">
      <c r="A313" s="48"/>
      <c r="B313" s="49"/>
    </row>
    <row r="314" spans="1:2">
      <c r="A314" s="48"/>
      <c r="B314" s="49"/>
    </row>
    <row r="315" spans="1:2">
      <c r="A315" s="48"/>
      <c r="B315" s="49"/>
    </row>
    <row r="316" spans="1:2">
      <c r="A316" s="48"/>
      <c r="B316" s="49"/>
    </row>
    <row r="317" spans="1:2">
      <c r="A317" s="48"/>
      <c r="B317" s="49"/>
    </row>
    <row r="318" spans="1:2">
      <c r="A318" s="48"/>
      <c r="B318" s="49"/>
    </row>
    <row r="319" spans="1:2">
      <c r="A319" s="48"/>
      <c r="B319" s="49"/>
    </row>
    <row r="320" spans="1:2">
      <c r="A320" s="48"/>
      <c r="B320" s="49"/>
    </row>
    <row r="321" spans="1:2">
      <c r="A321" s="48"/>
      <c r="B321" s="49"/>
    </row>
    <row r="322" spans="1:2">
      <c r="A322" s="48"/>
      <c r="B322" s="49"/>
    </row>
    <row r="323" spans="1:2">
      <c r="A323" s="48"/>
      <c r="B323" s="49"/>
    </row>
    <row r="324" spans="1:2">
      <c r="A324" s="48"/>
      <c r="B324" s="49"/>
    </row>
    <row r="325" spans="1:2">
      <c r="A325" s="48"/>
      <c r="B325" s="49"/>
    </row>
    <row r="326" spans="1:2">
      <c r="A326" s="48"/>
      <c r="B326" s="49"/>
    </row>
    <row r="327" spans="1:2">
      <c r="A327" s="48"/>
      <c r="B327" s="49"/>
    </row>
    <row r="328" spans="1:2">
      <c r="A328" s="48"/>
      <c r="B328" s="49"/>
    </row>
    <row r="329" spans="1:2">
      <c r="A329" s="48"/>
      <c r="B329" s="49"/>
    </row>
    <row r="330" spans="1:2">
      <c r="A330" s="48"/>
      <c r="B330" s="49"/>
    </row>
    <row r="331" spans="1:2">
      <c r="A331" s="48"/>
      <c r="B331" s="49"/>
    </row>
    <row r="332" spans="1:2">
      <c r="A332" s="48"/>
      <c r="B332" s="49"/>
    </row>
    <row r="333" spans="1:2">
      <c r="A333" s="48"/>
      <c r="B333" s="49"/>
    </row>
    <row r="334" spans="1:2">
      <c r="A334" s="48"/>
      <c r="B334" s="49"/>
    </row>
    <row r="335" spans="1:2">
      <c r="A335" s="48"/>
      <c r="B335" s="49"/>
    </row>
    <row r="336" spans="1:2">
      <c r="A336" s="48"/>
      <c r="B336" s="49"/>
    </row>
    <row r="337" spans="1:2">
      <c r="A337" s="48"/>
      <c r="B337" s="49"/>
    </row>
    <row r="338" spans="1:2">
      <c r="A338" s="48"/>
      <c r="B338" s="49"/>
    </row>
    <row r="339" spans="1:2">
      <c r="A339" s="48"/>
      <c r="B339" s="49"/>
    </row>
    <row r="340" spans="1:2">
      <c r="A340" s="48"/>
      <c r="B340" s="49"/>
    </row>
    <row r="341" spans="1:2">
      <c r="A341" s="48"/>
      <c r="B341" s="49"/>
    </row>
    <row r="342" spans="1:2">
      <c r="A342" s="48"/>
      <c r="B342" s="49"/>
    </row>
    <row r="343" spans="1:2">
      <c r="A343" s="48"/>
      <c r="B343" s="49"/>
    </row>
    <row r="344" spans="1:2">
      <c r="A344" s="48"/>
      <c r="B344" s="49"/>
    </row>
    <row r="345" spans="1:2">
      <c r="A345" s="48"/>
      <c r="B345" s="49"/>
    </row>
    <row r="346" spans="1:2">
      <c r="A346" s="48"/>
      <c r="B346" s="49"/>
    </row>
    <row r="347" spans="1:2">
      <c r="A347" s="48"/>
      <c r="B347" s="49"/>
    </row>
    <row r="348" spans="1:2">
      <c r="A348" s="48"/>
      <c r="B348" s="49"/>
    </row>
    <row r="349" spans="1:2">
      <c r="A349" s="48"/>
      <c r="B349" s="49"/>
    </row>
    <row r="350" spans="1:2">
      <c r="A350" s="48"/>
      <c r="B350" s="49"/>
    </row>
    <row r="351" spans="1:2">
      <c r="A351" s="48"/>
      <c r="B351" s="49"/>
    </row>
    <row r="352" spans="1:2">
      <c r="A352" s="48"/>
      <c r="B352" s="49"/>
    </row>
    <row r="353" spans="1:2">
      <c r="A353" s="48"/>
      <c r="B353" s="49"/>
    </row>
    <row r="354" spans="1:2">
      <c r="A354" s="48"/>
      <c r="B354" s="49"/>
    </row>
    <row r="355" spans="1:2">
      <c r="A355" s="48"/>
      <c r="B355" s="49"/>
    </row>
    <row r="356" spans="1:2">
      <c r="A356" s="48"/>
      <c r="B356" s="49"/>
    </row>
    <row r="357" spans="1:2">
      <c r="A357" s="48"/>
      <c r="B357" s="49"/>
    </row>
    <row r="358" spans="1:2">
      <c r="A358" s="48"/>
      <c r="B358" s="49"/>
    </row>
    <row r="359" spans="1:2">
      <c r="A359" s="48"/>
      <c r="B359" s="49"/>
    </row>
    <row r="360" spans="1:2">
      <c r="A360" s="48"/>
      <c r="B360" s="49"/>
    </row>
    <row r="361" spans="1:2">
      <c r="A361" s="48"/>
      <c r="B361" s="49"/>
    </row>
    <row r="362" spans="1:2">
      <c r="A362" s="48"/>
      <c r="B362" s="49"/>
    </row>
    <row r="363" spans="1:2">
      <c r="A363" s="48"/>
      <c r="B363" s="49"/>
    </row>
    <row r="364" spans="1:2">
      <c r="A364" s="48"/>
      <c r="B364" s="49"/>
    </row>
    <row r="365" spans="1:2">
      <c r="A365" s="48"/>
      <c r="B365" s="49"/>
    </row>
    <row r="366" spans="1:2">
      <c r="A366" s="48"/>
      <c r="B366" s="49"/>
    </row>
    <row r="367" spans="1:2">
      <c r="A367" s="48"/>
      <c r="B367" s="49"/>
    </row>
    <row r="368" spans="1:2">
      <c r="A368" s="48"/>
      <c r="B368" s="49"/>
    </row>
    <row r="369" spans="1:2">
      <c r="A369" s="48"/>
      <c r="B369" s="49"/>
    </row>
    <row r="370" spans="1:2">
      <c r="A370" s="48"/>
      <c r="B370" s="49"/>
    </row>
    <row r="371" spans="1:2">
      <c r="A371" s="48"/>
      <c r="B371" s="49"/>
    </row>
    <row r="372" spans="1:2">
      <c r="A372" s="48"/>
      <c r="B372" s="49"/>
    </row>
    <row r="373" spans="1:2">
      <c r="A373" s="48"/>
      <c r="B373" s="49"/>
    </row>
    <row r="374" spans="1:2">
      <c r="A374" s="48"/>
      <c r="B374" s="49"/>
    </row>
    <row r="375" spans="1:2">
      <c r="A375" s="48"/>
      <c r="B375" s="49"/>
    </row>
    <row r="376" spans="1:2">
      <c r="A376" s="48"/>
      <c r="B376" s="49"/>
    </row>
    <row r="377" spans="1:2">
      <c r="A377" s="48"/>
      <c r="B377" s="49"/>
    </row>
    <row r="378" spans="1:2">
      <c r="A378" s="48"/>
      <c r="B378" s="49"/>
    </row>
    <row r="379" spans="1:2">
      <c r="A379" s="48"/>
      <c r="B379" s="49"/>
    </row>
    <row r="380" spans="1:2">
      <c r="A380" s="48"/>
      <c r="B380" s="49"/>
    </row>
    <row r="381" spans="1:2">
      <c r="A381" s="48"/>
      <c r="B381" s="49"/>
    </row>
    <row r="382" spans="1:2">
      <c r="A382" s="48"/>
      <c r="B382" s="49"/>
    </row>
    <row r="383" spans="1:2">
      <c r="A383" s="48"/>
      <c r="B383" s="49"/>
    </row>
    <row r="384" spans="1:2">
      <c r="A384" s="48"/>
      <c r="B384" s="49"/>
    </row>
    <row r="385" spans="1:2">
      <c r="A385" s="48"/>
      <c r="B385" s="49"/>
    </row>
    <row r="386" spans="1:2">
      <c r="A386" s="48"/>
      <c r="B386" s="49"/>
    </row>
    <row r="387" spans="1:2">
      <c r="A387" s="48"/>
      <c r="B387" s="49"/>
    </row>
    <row r="388" spans="1:2">
      <c r="A388" s="48"/>
      <c r="B388" s="49"/>
    </row>
    <row r="389" spans="1:2">
      <c r="A389" s="48"/>
      <c r="B389" s="49"/>
    </row>
    <row r="390" spans="1:2">
      <c r="A390" s="48"/>
      <c r="B390" s="49"/>
    </row>
    <row r="391" spans="1:2">
      <c r="A391" s="48"/>
      <c r="B391" s="49"/>
    </row>
    <row r="392" spans="1:2">
      <c r="A392" s="48"/>
      <c r="B392" s="49"/>
    </row>
    <row r="393" spans="1:2">
      <c r="A393" s="48"/>
      <c r="B393" s="49"/>
    </row>
    <row r="394" spans="1:2">
      <c r="A394" s="48"/>
      <c r="B394" s="49"/>
    </row>
    <row r="395" spans="1:2">
      <c r="A395" s="48"/>
      <c r="B395" s="49"/>
    </row>
    <row r="396" spans="1:2">
      <c r="A396" s="48"/>
      <c r="B396" s="49"/>
    </row>
    <row r="397" spans="1:2">
      <c r="A397" s="48"/>
      <c r="B397" s="49"/>
    </row>
    <row r="398" spans="1:2">
      <c r="A398" s="48"/>
      <c r="B398" s="49"/>
    </row>
    <row r="399" spans="1:2">
      <c r="A399" s="48"/>
      <c r="B399" s="49"/>
    </row>
    <row r="400" spans="1:2">
      <c r="A400" s="48"/>
      <c r="B400" s="49"/>
    </row>
    <row r="401" spans="1:2">
      <c r="A401" s="48"/>
      <c r="B401" s="49"/>
    </row>
    <row r="402" spans="1:2">
      <c r="A402" s="48"/>
      <c r="B402" s="49"/>
    </row>
    <row r="403" spans="1:2">
      <c r="A403" s="48"/>
      <c r="B403" s="49"/>
    </row>
    <row r="404" spans="1:2">
      <c r="A404" s="48"/>
      <c r="B404" s="49"/>
    </row>
    <row r="405" spans="1:2">
      <c r="A405" s="48"/>
      <c r="B405" s="49"/>
    </row>
    <row r="406" spans="1:2">
      <c r="A406" s="48"/>
      <c r="B406" s="49"/>
    </row>
    <row r="407" spans="1:2">
      <c r="A407" s="48"/>
      <c r="B407" s="49"/>
    </row>
    <row r="408" spans="1:2">
      <c r="A408" s="48"/>
      <c r="B408" s="49"/>
    </row>
    <row r="409" spans="1:2">
      <c r="A409" s="48"/>
      <c r="B409" s="49"/>
    </row>
    <row r="410" spans="1:2">
      <c r="A410" s="48"/>
      <c r="B410" s="49"/>
    </row>
    <row r="411" spans="1:2">
      <c r="A411" s="48"/>
      <c r="B411" s="49"/>
    </row>
    <row r="412" spans="1:2">
      <c r="A412" s="48"/>
      <c r="B412" s="49"/>
    </row>
    <row r="413" spans="1:2">
      <c r="A413" s="48"/>
      <c r="B413" s="49"/>
    </row>
    <row r="414" spans="1:2">
      <c r="A414" s="48"/>
      <c r="B414" s="49"/>
    </row>
    <row r="415" spans="1:2">
      <c r="A415" s="48"/>
      <c r="B415" s="49"/>
    </row>
    <row r="416" spans="1:2">
      <c r="A416" s="48"/>
      <c r="B416" s="49"/>
    </row>
    <row r="417" spans="1:2">
      <c r="A417" s="48"/>
      <c r="B417" s="49"/>
    </row>
    <row r="418" spans="1:2">
      <c r="A418" s="48"/>
      <c r="B418" s="49"/>
    </row>
    <row r="419" spans="1:2">
      <c r="A419" s="48"/>
      <c r="B419" s="49"/>
    </row>
    <row r="420" spans="1:2">
      <c r="A420" s="48"/>
      <c r="B420" s="49"/>
    </row>
    <row r="421" spans="1:2">
      <c r="A421" s="48"/>
      <c r="B421" s="49"/>
    </row>
    <row r="422" spans="1:2">
      <c r="A422" s="48"/>
      <c r="B422" s="49"/>
    </row>
    <row r="423" spans="1:2">
      <c r="A423" s="48"/>
      <c r="B423" s="49"/>
    </row>
    <row r="424" spans="1:2">
      <c r="A424" s="48"/>
      <c r="B424" s="49"/>
    </row>
    <row r="425" spans="1:2">
      <c r="A425" s="48"/>
      <c r="B425" s="49"/>
    </row>
    <row r="426" spans="1:2">
      <c r="A426" s="48"/>
      <c r="B426" s="49"/>
    </row>
    <row r="427" spans="1:2">
      <c r="A427" s="48"/>
      <c r="B427" s="49"/>
    </row>
    <row r="428" spans="1:2">
      <c r="A428" s="48"/>
      <c r="B428" s="49"/>
    </row>
    <row r="429" spans="1:2">
      <c r="A429" s="48"/>
      <c r="B429" s="49"/>
    </row>
    <row r="430" spans="1:2">
      <c r="A430" s="48"/>
      <c r="B430" s="49"/>
    </row>
    <row r="431" spans="1:2">
      <c r="A431" s="48"/>
      <c r="B431" s="49"/>
    </row>
    <row r="432" spans="1:2">
      <c r="A432" s="48"/>
      <c r="B432" s="49"/>
    </row>
    <row r="433" spans="1:2">
      <c r="A433" s="48"/>
      <c r="B433" s="49"/>
    </row>
    <row r="434" spans="1:2">
      <c r="A434" s="48"/>
      <c r="B434" s="49"/>
    </row>
    <row r="435" spans="1:2">
      <c r="A435" s="48"/>
      <c r="B435" s="49"/>
    </row>
    <row r="436" spans="1:2">
      <c r="A436" s="48"/>
      <c r="B436" s="49"/>
    </row>
    <row r="437" spans="1:2">
      <c r="A437" s="48"/>
      <c r="B437" s="49"/>
    </row>
    <row r="438" spans="1:2">
      <c r="A438" s="48"/>
      <c r="B438" s="49"/>
    </row>
    <row r="439" spans="1:2">
      <c r="A439" s="48"/>
      <c r="B439" s="49"/>
    </row>
    <row r="440" spans="1:2">
      <c r="A440" s="48"/>
      <c r="B440" s="49"/>
    </row>
    <row r="441" spans="1:2">
      <c r="A441" s="48"/>
      <c r="B441" s="49"/>
    </row>
    <row r="442" spans="1:2">
      <c r="A442" s="48"/>
      <c r="B442" s="49"/>
    </row>
    <row r="443" spans="1:2">
      <c r="A443" s="48"/>
      <c r="B443" s="49"/>
    </row>
    <row r="444" spans="1:2">
      <c r="A444" s="48"/>
      <c r="B444" s="49"/>
    </row>
    <row r="445" spans="1:2">
      <c r="A445" s="48"/>
      <c r="B445" s="49"/>
    </row>
    <row r="446" spans="1:2">
      <c r="A446" s="48"/>
      <c r="B446" s="49"/>
    </row>
    <row r="447" spans="1:2">
      <c r="A447" s="48"/>
      <c r="B447" s="49"/>
    </row>
    <row r="448" spans="1:2">
      <c r="A448" s="48"/>
      <c r="B448" s="49"/>
    </row>
    <row r="449" spans="1:2">
      <c r="A449" s="48"/>
      <c r="B449" s="49"/>
    </row>
    <row r="450" spans="1:2">
      <c r="A450" s="48"/>
      <c r="B450" s="49"/>
    </row>
    <row r="451" spans="1:2">
      <c r="A451" s="48"/>
      <c r="B451" s="49"/>
    </row>
    <row r="452" spans="1:2">
      <c r="A452" s="48"/>
      <c r="B452" s="49"/>
    </row>
    <row r="453" spans="1:2">
      <c r="A453" s="48"/>
      <c r="B453" s="49"/>
    </row>
    <row r="454" spans="1:2">
      <c r="A454" s="48"/>
      <c r="B454" s="49"/>
    </row>
    <row r="455" spans="1:2">
      <c r="A455" s="48"/>
      <c r="B455" s="49"/>
    </row>
    <row r="456" spans="1:2">
      <c r="A456" s="48"/>
      <c r="B456" s="49"/>
    </row>
    <row r="457" spans="1:2">
      <c r="A457" s="48"/>
      <c r="B457" s="49"/>
    </row>
    <row r="458" spans="1:2">
      <c r="A458" s="48"/>
      <c r="B458" s="49"/>
    </row>
    <row r="459" spans="1:2">
      <c r="A459" s="48"/>
      <c r="B459" s="49"/>
    </row>
    <row r="460" spans="1:2">
      <c r="A460" s="48"/>
      <c r="B460" s="49"/>
    </row>
    <row r="461" spans="1:2">
      <c r="A461" s="48"/>
      <c r="B461" s="49"/>
    </row>
    <row r="462" spans="1:2">
      <c r="A462" s="48"/>
      <c r="B462" s="49"/>
    </row>
    <row r="463" spans="1:2">
      <c r="A463" s="48"/>
      <c r="B463" s="49"/>
    </row>
    <row r="464" spans="1:2">
      <c r="A464" s="48"/>
      <c r="B464" s="49"/>
    </row>
    <row r="465" spans="1:2">
      <c r="A465" s="48"/>
      <c r="B465" s="49"/>
    </row>
    <row r="466" spans="1:2">
      <c r="A466" s="48"/>
      <c r="B466" s="49"/>
    </row>
    <row r="467" spans="1:2">
      <c r="A467" s="48"/>
      <c r="B467" s="49"/>
    </row>
    <row r="468" spans="1:2">
      <c r="A468" s="48"/>
      <c r="B468" s="49"/>
    </row>
    <row r="469" spans="1:2">
      <c r="A469" s="48"/>
      <c r="B469" s="49"/>
    </row>
    <row r="470" spans="1:2">
      <c r="A470" s="48"/>
      <c r="B470" s="49"/>
    </row>
    <row r="471" spans="1:2">
      <c r="A471" s="48"/>
      <c r="B471" s="49"/>
    </row>
    <row r="472" spans="1:2">
      <c r="A472" s="48"/>
      <c r="B472" s="49"/>
    </row>
    <row r="473" spans="1:2">
      <c r="A473" s="48"/>
      <c r="B473" s="49"/>
    </row>
    <row r="474" spans="1:2">
      <c r="A474" s="48"/>
      <c r="B474" s="49"/>
    </row>
    <row r="475" spans="1:2">
      <c r="A475" s="48"/>
      <c r="B475" s="49"/>
    </row>
    <row r="476" spans="1:2">
      <c r="A476" s="48"/>
      <c r="B476" s="49"/>
    </row>
    <row r="477" spans="1:2">
      <c r="A477" s="48"/>
      <c r="B477" s="49"/>
    </row>
    <row r="478" spans="1:2">
      <c r="A478" s="48"/>
      <c r="B478" s="49"/>
    </row>
    <row r="479" spans="1:2">
      <c r="A479" s="48"/>
      <c r="B479" s="49"/>
    </row>
    <row r="480" spans="1:2">
      <c r="A480" s="48"/>
      <c r="B480" s="49"/>
    </row>
    <row r="481" spans="1:2">
      <c r="A481" s="48"/>
      <c r="B481" s="49"/>
    </row>
    <row r="482" spans="1:2">
      <c r="A482" s="48"/>
      <c r="B482" s="49"/>
    </row>
    <row r="483" spans="1:2">
      <c r="A483" s="48"/>
      <c r="B483" s="49"/>
    </row>
    <row r="484" spans="1:2">
      <c r="A484" s="48"/>
      <c r="B484" s="49"/>
    </row>
    <row r="485" spans="1:2">
      <c r="A485" s="48"/>
      <c r="B485" s="49"/>
    </row>
    <row r="486" spans="1:2">
      <c r="A486" s="48"/>
      <c r="B486" s="49"/>
    </row>
    <row r="487" spans="1:2">
      <c r="A487" s="48"/>
      <c r="B487" s="49"/>
    </row>
    <row r="488" spans="1:2">
      <c r="A488" s="48"/>
      <c r="B488" s="49"/>
    </row>
    <row r="489" spans="1:2">
      <c r="A489" s="48"/>
      <c r="B489" s="49"/>
    </row>
    <row r="490" spans="1:2">
      <c r="A490" s="48"/>
      <c r="B490" s="49"/>
    </row>
    <row r="491" spans="1:2">
      <c r="A491" s="48"/>
      <c r="B491" s="49"/>
    </row>
    <row r="492" spans="1:2">
      <c r="A492" s="48"/>
      <c r="B492" s="49"/>
    </row>
    <row r="493" spans="1:2">
      <c r="A493" s="48"/>
      <c r="B493" s="49"/>
    </row>
    <row r="494" spans="1:2">
      <c r="A494" s="48"/>
      <c r="B494" s="49"/>
    </row>
    <row r="495" spans="1:2">
      <c r="A495" s="48"/>
      <c r="B495" s="49"/>
    </row>
    <row r="496" spans="1:2">
      <c r="A496" s="48"/>
      <c r="B496" s="49"/>
    </row>
    <row r="497" spans="1:2">
      <c r="A497" s="48"/>
      <c r="B497" s="49"/>
    </row>
    <row r="498" spans="1:2">
      <c r="A498" s="48"/>
      <c r="B498" s="49"/>
    </row>
    <row r="499" spans="1:2">
      <c r="A499" s="48"/>
      <c r="B499" s="49"/>
    </row>
    <row r="500" spans="1:2">
      <c r="A500" s="48"/>
      <c r="B500" s="49"/>
    </row>
    <row r="501" spans="1:2">
      <c r="A501" s="48"/>
      <c r="B501" s="49"/>
    </row>
    <row r="502" spans="1:2">
      <c r="A502" s="48"/>
      <c r="B502" s="49"/>
    </row>
    <row r="503" spans="1:2">
      <c r="A503" s="48"/>
      <c r="B503" s="49"/>
    </row>
    <row r="504" spans="1:2">
      <c r="A504" s="48"/>
      <c r="B504" s="49"/>
    </row>
    <row r="505" spans="1:2">
      <c r="A505" s="48"/>
      <c r="B505" s="49"/>
    </row>
    <row r="506" spans="1:2">
      <c r="A506" s="48"/>
      <c r="B506" s="49"/>
    </row>
    <row r="507" spans="1:2">
      <c r="A507" s="48"/>
      <c r="B507" s="49"/>
    </row>
    <row r="508" spans="1:2">
      <c r="A508" s="48"/>
      <c r="B508" s="49"/>
    </row>
    <row r="509" spans="1:2">
      <c r="A509" s="48"/>
      <c r="B509" s="49"/>
    </row>
    <row r="510" spans="1:2">
      <c r="A510" s="48"/>
      <c r="B510" s="49"/>
    </row>
    <row r="511" spans="1:2">
      <c r="A511" s="48"/>
      <c r="B511" s="49"/>
    </row>
    <row r="512" spans="1:2">
      <c r="A512" s="48"/>
      <c r="B512" s="49"/>
    </row>
    <row r="513" spans="1:2">
      <c r="A513" s="48"/>
      <c r="B513" s="49"/>
    </row>
    <row r="514" spans="1:2">
      <c r="A514" s="48"/>
      <c r="B514" s="49"/>
    </row>
    <row r="515" spans="1:2">
      <c r="A515" s="48"/>
      <c r="B515" s="49"/>
    </row>
    <row r="516" spans="1:2">
      <c r="A516" s="48"/>
      <c r="B516" s="49"/>
    </row>
    <row r="517" spans="1:2">
      <c r="A517" s="48"/>
      <c r="B517" s="49"/>
    </row>
    <row r="518" spans="1:2">
      <c r="A518" s="48"/>
      <c r="B518" s="49"/>
    </row>
    <row r="519" spans="1:2">
      <c r="A519" s="48"/>
      <c r="B519" s="49"/>
    </row>
    <row r="520" spans="1:2">
      <c r="A520" s="48"/>
      <c r="B520" s="49"/>
    </row>
    <row r="521" spans="1:2">
      <c r="A521" s="48"/>
      <c r="B521" s="49"/>
    </row>
    <row r="522" spans="1:2">
      <c r="A522" s="48"/>
      <c r="B522" s="49"/>
    </row>
    <row r="523" spans="1:2">
      <c r="A523" s="48"/>
      <c r="B523" s="49"/>
    </row>
    <row r="524" spans="1:2">
      <c r="A524" s="48"/>
      <c r="B524" s="49"/>
    </row>
    <row r="525" spans="1:2">
      <c r="A525" s="48"/>
      <c r="B525" s="49"/>
    </row>
    <row r="526" spans="1:2">
      <c r="A526" s="48"/>
      <c r="B526" s="49"/>
    </row>
    <row r="527" spans="1:2">
      <c r="A527" s="48"/>
      <c r="B527" s="49"/>
    </row>
    <row r="528" spans="1:2">
      <c r="A528" s="48"/>
      <c r="B528" s="49"/>
    </row>
    <row r="529" spans="1:2">
      <c r="A529" s="48"/>
      <c r="B529" s="49"/>
    </row>
    <row r="530" spans="1:2">
      <c r="A530" s="48"/>
      <c r="B530" s="49"/>
    </row>
    <row r="531" spans="1:2">
      <c r="A531" s="48"/>
      <c r="B531" s="49"/>
    </row>
    <row r="532" spans="1:2">
      <c r="A532" s="48"/>
      <c r="B532" s="49"/>
    </row>
    <row r="533" spans="1:2">
      <c r="A533" s="48"/>
      <c r="B533" s="49"/>
    </row>
    <row r="534" spans="1:2">
      <c r="A534" s="48"/>
      <c r="B534" s="49"/>
    </row>
    <row r="535" spans="1:2">
      <c r="A535" s="48"/>
      <c r="B535" s="49"/>
    </row>
    <row r="536" spans="1:2">
      <c r="A536" s="48"/>
      <c r="B536" s="49"/>
    </row>
    <row r="537" spans="1:2">
      <c r="A537" s="48"/>
      <c r="B537" s="49"/>
    </row>
    <row r="538" spans="1:2">
      <c r="A538" s="48"/>
      <c r="B538" s="49"/>
    </row>
    <row r="539" spans="1:2">
      <c r="A539" s="48"/>
      <c r="B539" s="49"/>
    </row>
    <row r="540" spans="1:2">
      <c r="A540" s="48"/>
      <c r="B540" s="49"/>
    </row>
    <row r="541" spans="1:2">
      <c r="A541" s="48"/>
      <c r="B541" s="49"/>
    </row>
    <row r="542" spans="1:2">
      <c r="A542" s="48"/>
      <c r="B542" s="49"/>
    </row>
    <row r="543" spans="1:2">
      <c r="A543" s="48"/>
      <c r="B543" s="49"/>
    </row>
    <row r="544" spans="1:2">
      <c r="A544" s="48"/>
      <c r="B544" s="49"/>
    </row>
    <row r="545" spans="1:2">
      <c r="A545" s="48"/>
      <c r="B545" s="49"/>
    </row>
    <row r="546" spans="1:2">
      <c r="A546" s="48"/>
      <c r="B546" s="49"/>
    </row>
    <row r="547" spans="1:2">
      <c r="A547" s="48"/>
      <c r="B547" s="49"/>
    </row>
    <row r="548" spans="1:2">
      <c r="A548" s="48"/>
      <c r="B548" s="49"/>
    </row>
    <row r="549" spans="1:2">
      <c r="A549" s="48"/>
      <c r="B549" s="49"/>
    </row>
    <row r="550" spans="1:2">
      <c r="A550" s="48"/>
      <c r="B550" s="49"/>
    </row>
    <row r="551" spans="1:2">
      <c r="A551" s="48"/>
      <c r="B551" s="49"/>
    </row>
    <row r="552" spans="1:2">
      <c r="A552" s="48"/>
      <c r="B552" s="49"/>
    </row>
    <row r="553" spans="1:2">
      <c r="A553" s="48"/>
      <c r="B553" s="49"/>
    </row>
    <row r="554" spans="1:2">
      <c r="A554" s="48"/>
      <c r="B554" s="49"/>
    </row>
    <row r="555" spans="1:2">
      <c r="A555" s="48"/>
      <c r="B555" s="49"/>
    </row>
    <row r="556" spans="1:2">
      <c r="A556" s="48"/>
      <c r="B556" s="49"/>
    </row>
    <row r="557" spans="1:2">
      <c r="A557" s="48"/>
      <c r="B557" s="49"/>
    </row>
    <row r="558" spans="1:2">
      <c r="A558" s="48"/>
      <c r="B558" s="49"/>
    </row>
    <row r="559" spans="1:2">
      <c r="A559" s="48"/>
      <c r="B559" s="49"/>
    </row>
    <row r="560" spans="1:2">
      <c r="A560" s="48"/>
      <c r="B560" s="49"/>
    </row>
    <row r="561" spans="1:2">
      <c r="A561" s="48"/>
      <c r="B561" s="49"/>
    </row>
    <row r="562" spans="1:2">
      <c r="A562" s="48"/>
      <c r="B562" s="49"/>
    </row>
    <row r="563" spans="1:2">
      <c r="A563" s="48"/>
      <c r="B563" s="49"/>
    </row>
    <row r="564" spans="1:2">
      <c r="A564" s="48"/>
      <c r="B564" s="49"/>
    </row>
    <row r="565" spans="1:2">
      <c r="A565" s="48"/>
      <c r="B565" s="49"/>
    </row>
    <row r="566" spans="1:2">
      <c r="A566" s="48"/>
      <c r="B566" s="49"/>
    </row>
    <row r="567" spans="1:2">
      <c r="A567" s="48"/>
      <c r="B567" s="49"/>
    </row>
    <row r="568" spans="1:2">
      <c r="A568" s="48"/>
      <c r="B568" s="49"/>
    </row>
    <row r="569" spans="1:2">
      <c r="A569" s="48"/>
      <c r="B569" s="49"/>
    </row>
    <row r="570" spans="1:2">
      <c r="A570" s="48"/>
      <c r="B570" s="49"/>
    </row>
    <row r="571" spans="1:2">
      <c r="A571" s="48"/>
      <c r="B571" s="49"/>
    </row>
    <row r="572" spans="1:2">
      <c r="A572" s="48"/>
      <c r="B572" s="49"/>
    </row>
    <row r="573" spans="1:2">
      <c r="A573" s="48"/>
      <c r="B573" s="49"/>
    </row>
    <row r="574" spans="1:2">
      <c r="A574" s="48"/>
      <c r="B574" s="49"/>
    </row>
    <row r="575" spans="1:2">
      <c r="A575" s="48"/>
      <c r="B575" s="49"/>
    </row>
    <row r="576" spans="1:2">
      <c r="A576" s="48"/>
      <c r="B576" s="49"/>
    </row>
    <row r="577" spans="1:2">
      <c r="A577" s="48"/>
      <c r="B577" s="49"/>
    </row>
    <row r="578" spans="1:2">
      <c r="A578" s="48"/>
      <c r="B578" s="49"/>
    </row>
    <row r="579" spans="1:2">
      <c r="A579" s="48"/>
      <c r="B579" s="49"/>
    </row>
    <row r="580" spans="1:2">
      <c r="A580" s="48"/>
      <c r="B580" s="49"/>
    </row>
    <row r="581" spans="1:2">
      <c r="A581" s="48"/>
      <c r="B581" s="49"/>
    </row>
    <row r="582" spans="1:2">
      <c r="A582" s="48"/>
      <c r="B582" s="49"/>
    </row>
    <row r="583" spans="1:2">
      <c r="A583" s="48"/>
      <c r="B583" s="49"/>
    </row>
    <row r="584" spans="1:2">
      <c r="A584" s="48"/>
      <c r="B584" s="49"/>
    </row>
    <row r="585" spans="1:2">
      <c r="A585" s="48"/>
      <c r="B585" s="49"/>
    </row>
    <row r="586" spans="1:2">
      <c r="A586" s="48"/>
      <c r="B586" s="49"/>
    </row>
    <row r="587" spans="1:2">
      <c r="A587" s="48"/>
      <c r="B587" s="49"/>
    </row>
    <row r="588" spans="1:2">
      <c r="A588" s="48"/>
      <c r="B588" s="49"/>
    </row>
    <row r="589" spans="1:2">
      <c r="A589" s="48"/>
      <c r="B589" s="49"/>
    </row>
    <row r="590" spans="1:2">
      <c r="A590" s="48"/>
      <c r="B590" s="49"/>
    </row>
    <row r="591" spans="1:2">
      <c r="A591" s="48"/>
      <c r="B591" s="49"/>
    </row>
    <row r="592" spans="1:2">
      <c r="A592" s="48"/>
      <c r="B592" s="49"/>
    </row>
    <row r="593" spans="1:2">
      <c r="A593" s="48"/>
      <c r="B593" s="49"/>
    </row>
    <row r="594" spans="1:2">
      <c r="A594" s="48"/>
      <c r="B594" s="49"/>
    </row>
    <row r="595" spans="1:2">
      <c r="A595" s="48"/>
      <c r="B595" s="49"/>
    </row>
    <row r="596" spans="1:2">
      <c r="A596" s="48"/>
      <c r="B596" s="49"/>
    </row>
    <row r="597" spans="1:2">
      <c r="A597" s="48"/>
      <c r="B597" s="49"/>
    </row>
    <row r="598" spans="1:2">
      <c r="A598" s="48"/>
      <c r="B598" s="49"/>
    </row>
    <row r="599" spans="1:2">
      <c r="A599" s="48"/>
      <c r="B599" s="49"/>
    </row>
    <row r="600" spans="1:2">
      <c r="A600" s="48"/>
      <c r="B600" s="49"/>
    </row>
    <row r="601" spans="1:2">
      <c r="A601" s="48"/>
      <c r="B601" s="49"/>
    </row>
    <row r="602" spans="1:2">
      <c r="A602" s="48"/>
      <c r="B602" s="49"/>
    </row>
    <row r="603" spans="1:2">
      <c r="A603" s="48"/>
      <c r="B603" s="49"/>
    </row>
    <row r="604" spans="1:2">
      <c r="A604" s="48"/>
      <c r="B604" s="49"/>
    </row>
    <row r="605" spans="1:2">
      <c r="A605" s="48"/>
      <c r="B605" s="49"/>
    </row>
    <row r="606" spans="1:2">
      <c r="A606" s="48"/>
      <c r="B606" s="49"/>
    </row>
    <row r="607" spans="1:2">
      <c r="A607" s="48"/>
      <c r="B607" s="49"/>
    </row>
    <row r="608" spans="1:2">
      <c r="A608" s="48"/>
      <c r="B608" s="49"/>
    </row>
    <row r="609" spans="1:2">
      <c r="A609" s="48"/>
      <c r="B609" s="49"/>
    </row>
    <row r="610" spans="1:2">
      <c r="A610" s="48"/>
      <c r="B610" s="49"/>
    </row>
    <row r="611" spans="1:2">
      <c r="A611" s="48"/>
      <c r="B611" s="49"/>
    </row>
    <row r="612" spans="1:2">
      <c r="A612" s="48"/>
      <c r="B612" s="49"/>
    </row>
    <row r="613" spans="1:2">
      <c r="A613" s="48"/>
      <c r="B613" s="49"/>
    </row>
    <row r="614" spans="1:2">
      <c r="A614" s="48"/>
      <c r="B614" s="49"/>
    </row>
    <row r="615" spans="1:2">
      <c r="A615" s="48"/>
      <c r="B615" s="49"/>
    </row>
    <row r="616" spans="1:2">
      <c r="A616" s="48"/>
      <c r="B616" s="49"/>
    </row>
    <row r="617" spans="1:2">
      <c r="A617" s="48"/>
      <c r="B617" s="49"/>
    </row>
    <row r="618" spans="1:2">
      <c r="A618" s="48"/>
      <c r="B618" s="49"/>
    </row>
    <row r="619" spans="1:2">
      <c r="A619" s="48"/>
      <c r="B619" s="49"/>
    </row>
    <row r="620" spans="1:2">
      <c r="A620" s="48"/>
      <c r="B620" s="49"/>
    </row>
    <row r="621" spans="1:2">
      <c r="A621" s="48"/>
      <c r="B621" s="49"/>
    </row>
    <row r="622" spans="1:2">
      <c r="A622" s="48"/>
      <c r="B622" s="49"/>
    </row>
    <row r="623" spans="1:2">
      <c r="A623" s="48"/>
      <c r="B623" s="49"/>
    </row>
    <row r="624" spans="1:2">
      <c r="A624" s="48"/>
      <c r="B624" s="49"/>
    </row>
    <row r="625" spans="1:2">
      <c r="A625" s="48"/>
      <c r="B625" s="49"/>
    </row>
    <row r="626" spans="1:2">
      <c r="A626" s="48"/>
      <c r="B626" s="49"/>
    </row>
    <row r="627" spans="1:2">
      <c r="A627" s="48"/>
      <c r="B627" s="49"/>
    </row>
    <row r="628" spans="1:2">
      <c r="A628" s="48"/>
      <c r="B628" s="49"/>
    </row>
    <row r="629" spans="1:2">
      <c r="A629" s="48"/>
      <c r="B629" s="49"/>
    </row>
    <row r="630" spans="1:2">
      <c r="A630" s="48"/>
      <c r="B630" s="49"/>
    </row>
    <row r="631" spans="1:2">
      <c r="A631" s="48"/>
      <c r="B631" s="49"/>
    </row>
    <row r="632" spans="1:2">
      <c r="A632" s="48"/>
      <c r="B632" s="49"/>
    </row>
    <row r="633" spans="1:2">
      <c r="A633" s="48"/>
      <c r="B633" s="49"/>
    </row>
    <row r="634" spans="1:2">
      <c r="A634" s="48"/>
      <c r="B634" s="49"/>
    </row>
    <row r="635" spans="1:2">
      <c r="A635" s="48"/>
      <c r="B635" s="49"/>
    </row>
    <row r="636" spans="1:2">
      <c r="A636" s="48"/>
      <c r="B636" s="49"/>
    </row>
    <row r="637" spans="1:2">
      <c r="A637" s="48"/>
      <c r="B637" s="49"/>
    </row>
    <row r="638" spans="1:2">
      <c r="A638" s="48"/>
      <c r="B638" s="49"/>
    </row>
    <row r="639" spans="1:2">
      <c r="A639" s="48"/>
      <c r="B639" s="49"/>
    </row>
    <row r="640" spans="1:2">
      <c r="A640" s="48"/>
      <c r="B640" s="49"/>
    </row>
    <row r="641" spans="1:2">
      <c r="A641" s="48"/>
      <c r="B641" s="49"/>
    </row>
    <row r="642" spans="1:2">
      <c r="A642" s="48"/>
      <c r="B642" s="49"/>
    </row>
    <row r="643" spans="1:2">
      <c r="A643" s="48"/>
      <c r="B643" s="49"/>
    </row>
    <row r="644" spans="1:2">
      <c r="A644" s="48"/>
      <c r="B644" s="49"/>
    </row>
    <row r="645" spans="1:2">
      <c r="A645" s="48"/>
      <c r="B645" s="49"/>
    </row>
    <row r="646" spans="1:2">
      <c r="A646" s="48"/>
      <c r="B646" s="49"/>
    </row>
    <row r="647" spans="1:2">
      <c r="A647" s="48"/>
      <c r="B647" s="49"/>
    </row>
    <row r="648" spans="1:2">
      <c r="A648" s="48"/>
      <c r="B648" s="49"/>
    </row>
    <row r="649" spans="1:2">
      <c r="A649" s="48"/>
      <c r="B649" s="49"/>
    </row>
    <row r="650" spans="1:2">
      <c r="A650" s="48"/>
      <c r="B650" s="49"/>
    </row>
    <row r="651" spans="1:2">
      <c r="A651" s="48"/>
      <c r="B651" s="49"/>
    </row>
    <row r="652" spans="1:2">
      <c r="A652" s="48"/>
      <c r="B652" s="49"/>
    </row>
    <row r="653" spans="1:2">
      <c r="A653" s="48"/>
      <c r="B653" s="49"/>
    </row>
    <row r="654" spans="1:2">
      <c r="A654" s="48"/>
      <c r="B654" s="49"/>
    </row>
    <row r="655" spans="1:2">
      <c r="A655" s="48"/>
      <c r="B655" s="49"/>
    </row>
    <row r="656" spans="1:2">
      <c r="A656" s="48"/>
      <c r="B656" s="49"/>
    </row>
    <row r="657" spans="1:2">
      <c r="A657" s="48"/>
      <c r="B657" s="49"/>
    </row>
    <row r="658" spans="1:2">
      <c r="A658" s="48"/>
      <c r="B658" s="49"/>
    </row>
    <row r="659" spans="1:2">
      <c r="A659" s="48"/>
      <c r="B659" s="49"/>
    </row>
    <row r="660" spans="1:2">
      <c r="A660" s="48"/>
      <c r="B660" s="49"/>
    </row>
    <row r="661" spans="1:2">
      <c r="A661" s="48"/>
      <c r="B661" s="49"/>
    </row>
    <row r="662" spans="1:2">
      <c r="A662" s="48"/>
      <c r="B662" s="49"/>
    </row>
    <row r="663" spans="1:2">
      <c r="A663" s="48"/>
      <c r="B663" s="49"/>
    </row>
    <row r="664" spans="1:2">
      <c r="A664" s="48"/>
      <c r="B664" s="49"/>
    </row>
    <row r="665" spans="1:2">
      <c r="A665" s="48"/>
      <c r="B665" s="49"/>
    </row>
    <row r="666" spans="1:2">
      <c r="A666" s="48"/>
      <c r="B666" s="49"/>
    </row>
    <row r="667" spans="1:2">
      <c r="A667" s="48"/>
      <c r="B667" s="49"/>
    </row>
    <row r="668" spans="1:2">
      <c r="A668" s="48"/>
      <c r="B668" s="49"/>
    </row>
    <row r="669" spans="1:2">
      <c r="A669" s="48"/>
      <c r="B669" s="49"/>
    </row>
    <row r="670" spans="1:2">
      <c r="A670" s="48"/>
      <c r="B670" s="49"/>
    </row>
    <row r="671" spans="1:2">
      <c r="A671" s="48"/>
      <c r="B671" s="49"/>
    </row>
    <row r="672" spans="1:2">
      <c r="A672" s="48"/>
      <c r="B672" s="49"/>
    </row>
    <row r="673" spans="1:2">
      <c r="A673" s="48"/>
      <c r="B673" s="49"/>
    </row>
    <row r="674" spans="1:2">
      <c r="A674" s="48"/>
      <c r="B674" s="49"/>
    </row>
    <row r="675" spans="1:2">
      <c r="A675" s="48"/>
      <c r="B675" s="49"/>
    </row>
    <row r="676" spans="1:2">
      <c r="A676" s="48"/>
      <c r="B676" s="49"/>
    </row>
    <row r="677" spans="1:2">
      <c r="A677" s="48"/>
      <c r="B677" s="49"/>
    </row>
    <row r="678" spans="1:2">
      <c r="A678" s="48"/>
      <c r="B678" s="49"/>
    </row>
    <row r="679" spans="1:2">
      <c r="A679" s="48"/>
      <c r="B679" s="49"/>
    </row>
    <row r="680" spans="1:2">
      <c r="A680" s="48"/>
      <c r="B680" s="49"/>
    </row>
    <row r="681" spans="1:2">
      <c r="A681" s="48"/>
      <c r="B681" s="49"/>
    </row>
    <row r="682" spans="1:2">
      <c r="A682" s="48"/>
      <c r="B682" s="49"/>
    </row>
    <row r="683" spans="1:2">
      <c r="A683" s="48"/>
      <c r="B683" s="49"/>
    </row>
    <row r="684" spans="1:2">
      <c r="A684" s="48"/>
      <c r="B684" s="49"/>
    </row>
    <row r="685" spans="1:2">
      <c r="A685" s="48"/>
      <c r="B685" s="49"/>
    </row>
    <row r="686" spans="1:2">
      <c r="A686" s="48"/>
      <c r="B686" s="49"/>
    </row>
    <row r="687" spans="1:2">
      <c r="A687" s="48"/>
      <c r="B687" s="49"/>
    </row>
    <row r="688" spans="1:2">
      <c r="A688" s="48"/>
      <c r="B688" s="49"/>
    </row>
    <row r="689" spans="1:2">
      <c r="A689" s="48"/>
      <c r="B689" s="49"/>
    </row>
    <row r="690" spans="1:2">
      <c r="A690" s="48"/>
      <c r="B690" s="49"/>
    </row>
    <row r="691" spans="1:2">
      <c r="A691" s="48"/>
      <c r="B691" s="49"/>
    </row>
    <row r="692" spans="1:2">
      <c r="A692" s="48"/>
      <c r="B692" s="49"/>
    </row>
    <row r="693" spans="1:2">
      <c r="A693" s="48"/>
      <c r="B693" s="49"/>
    </row>
    <row r="694" spans="1:2">
      <c r="A694" s="48"/>
      <c r="B694" s="49"/>
    </row>
    <row r="695" spans="1:2">
      <c r="A695" s="48"/>
      <c r="B695" s="49"/>
    </row>
    <row r="696" spans="1:2">
      <c r="A696" s="48"/>
      <c r="B696" s="49"/>
    </row>
    <row r="697" spans="1:2">
      <c r="A697" s="48"/>
      <c r="B697" s="49"/>
    </row>
    <row r="698" spans="1:2">
      <c r="A698" s="48"/>
      <c r="B698" s="49"/>
    </row>
    <row r="699" spans="1:2">
      <c r="A699" s="48"/>
      <c r="B699" s="49"/>
    </row>
    <row r="700" spans="1:2">
      <c r="A700" s="48"/>
      <c r="B700" s="49"/>
    </row>
    <row r="701" spans="1:2">
      <c r="A701" s="48"/>
      <c r="B701" s="49"/>
    </row>
    <row r="702" spans="1:2">
      <c r="A702" s="48"/>
      <c r="B702" s="49"/>
    </row>
    <row r="703" spans="1:2">
      <c r="A703" s="48"/>
      <c r="B703" s="49"/>
    </row>
    <row r="704" spans="1:2">
      <c r="A704" s="48"/>
      <c r="B704" s="49"/>
    </row>
    <row r="705" spans="1:2">
      <c r="A705" s="48"/>
      <c r="B705" s="49"/>
    </row>
    <row r="706" spans="1:2">
      <c r="A706" s="48"/>
      <c r="B706" s="49"/>
    </row>
  </sheetData>
  <autoFilter ref="A1:I706"/>
  <phoneticPr fontId="8"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124" zoomScaleNormal="120" workbookViewId="0">
      <selection activeCell="I21" sqref="I21"/>
    </sheetView>
  </sheetViews>
  <sheetFormatPr defaultColWidth="8.875" defaultRowHeight="13.5"/>
  <cols>
    <col min="1" max="2" width="9.375" style="137" customWidth="1"/>
    <col min="3" max="3" width="17.625" style="137" customWidth="1"/>
    <col min="4" max="4" width="10.125" style="137" customWidth="1"/>
    <col min="6" max="6" width="19.625" style="137" customWidth="1"/>
    <col min="7" max="7" width="18.625" style="137" customWidth="1"/>
    <col min="9" max="9" width="21.875" style="137" customWidth="1"/>
    <col min="13" max="13" width="58.5" style="137" customWidth="1"/>
    <col min="14" max="14" width="16.375" style="137" customWidth="1"/>
    <col min="15" max="15" width="21.875" style="137" customWidth="1"/>
  </cols>
  <sheetData>
    <row r="1" spans="1:15">
      <c r="A1" s="3" t="s">
        <v>154</v>
      </c>
      <c r="B1" s="3" t="s">
        <v>152</v>
      </c>
      <c r="C1" s="4" t="s">
        <v>160</v>
      </c>
      <c r="D1" s="4" t="s">
        <v>256</v>
      </c>
      <c r="E1" s="3" t="s">
        <v>257</v>
      </c>
      <c r="F1" s="3" t="s">
        <v>258</v>
      </c>
      <c r="G1" s="3" t="s">
        <v>259</v>
      </c>
      <c r="H1" s="3" t="s">
        <v>209</v>
      </c>
      <c r="I1" s="3" t="s">
        <v>260</v>
      </c>
      <c r="J1" s="4" t="s">
        <v>117</v>
      </c>
      <c r="K1" s="4" t="s">
        <v>118</v>
      </c>
      <c r="L1" s="4" t="s">
        <v>119</v>
      </c>
      <c r="M1" s="3" t="s">
        <v>261</v>
      </c>
      <c r="N1" s="3" t="s">
        <v>262</v>
      </c>
      <c r="O1" s="3" t="s">
        <v>233</v>
      </c>
    </row>
    <row r="2" spans="1:15" ht="16.5" customHeight="1">
      <c r="A2" s="7"/>
      <c r="B2" s="7"/>
      <c r="C2" s="81"/>
      <c r="D2" s="83"/>
      <c r="E2" s="7"/>
      <c r="F2" s="90"/>
      <c r="G2" s="90"/>
      <c r="H2" s="7"/>
      <c r="I2" s="7"/>
      <c r="J2" s="7"/>
      <c r="K2" s="7"/>
      <c r="L2" s="7"/>
      <c r="M2" s="90"/>
      <c r="N2" s="7"/>
      <c r="O2" s="7"/>
    </row>
    <row r="3" spans="1:15" ht="16.5" customHeight="1">
      <c r="A3" s="7"/>
      <c r="B3" s="7"/>
      <c r="C3" s="81"/>
      <c r="D3" s="83"/>
      <c r="E3" s="7"/>
      <c r="F3" s="90"/>
      <c r="G3" s="90"/>
      <c r="H3" s="7"/>
      <c r="I3" s="7"/>
      <c r="J3" s="7"/>
      <c r="K3" s="7"/>
      <c r="L3" s="7"/>
      <c r="M3" s="90"/>
      <c r="N3" s="7"/>
      <c r="O3" s="7"/>
    </row>
    <row r="4" spans="1:15" ht="16.5" customHeight="1">
      <c r="A4" s="7"/>
      <c r="B4" s="7"/>
      <c r="C4" s="81"/>
      <c r="D4" s="83"/>
      <c r="E4" s="7"/>
      <c r="F4" s="90"/>
      <c r="G4" s="90"/>
      <c r="H4" s="7"/>
      <c r="I4" s="7"/>
      <c r="J4" s="7"/>
      <c r="K4" s="7"/>
      <c r="L4" s="7"/>
      <c r="M4" s="90"/>
      <c r="N4" s="7"/>
      <c r="O4" s="7"/>
    </row>
    <row r="5" spans="1:15" ht="16.5" customHeight="1">
      <c r="A5" s="7"/>
      <c r="B5" s="7"/>
      <c r="C5" s="81"/>
      <c r="D5" s="83"/>
      <c r="E5" s="7"/>
      <c r="F5" s="90"/>
      <c r="G5" s="90"/>
      <c r="H5" s="7"/>
      <c r="I5" s="7"/>
      <c r="J5" s="7"/>
      <c r="K5" s="7"/>
      <c r="L5" s="7"/>
      <c r="M5" s="90"/>
      <c r="N5" s="7"/>
      <c r="O5" s="7"/>
    </row>
    <row r="6" spans="1:15" ht="16.5" customHeight="1">
      <c r="A6" s="7"/>
      <c r="B6" s="7"/>
      <c r="C6" s="81"/>
      <c r="D6" s="83"/>
      <c r="E6" s="7"/>
      <c r="F6" s="90"/>
      <c r="G6" s="90"/>
      <c r="H6" s="7"/>
      <c r="I6" s="7"/>
      <c r="J6" s="7"/>
      <c r="K6" s="7"/>
      <c r="L6" s="7"/>
      <c r="M6" s="90"/>
      <c r="N6" s="7"/>
      <c r="O6" s="7"/>
    </row>
    <row r="7" spans="1:15" ht="16.5" customHeight="1">
      <c r="A7" s="7"/>
      <c r="B7" s="7"/>
      <c r="C7" s="81"/>
      <c r="D7" s="83"/>
      <c r="E7" s="7"/>
      <c r="F7" s="90"/>
      <c r="G7" s="90"/>
      <c r="H7" s="7"/>
      <c r="I7" s="7"/>
      <c r="J7" s="7"/>
      <c r="K7" s="7"/>
      <c r="L7" s="7"/>
      <c r="M7" s="90"/>
      <c r="N7" s="7"/>
      <c r="O7" s="7"/>
    </row>
    <row r="8" spans="1:15" ht="16.5" customHeight="1">
      <c r="A8" s="7"/>
      <c r="B8" s="7"/>
      <c r="C8" s="81"/>
      <c r="D8" s="83"/>
      <c r="E8" s="7"/>
      <c r="F8" s="90"/>
      <c r="G8" s="90"/>
      <c r="H8" s="7"/>
      <c r="I8" s="7"/>
      <c r="J8" s="7"/>
      <c r="K8" s="7"/>
      <c r="L8" s="7"/>
      <c r="M8" s="90"/>
      <c r="N8" s="7"/>
      <c r="O8" s="7"/>
    </row>
    <row r="9" spans="1:15" ht="16.5" customHeight="1">
      <c r="A9" s="7"/>
      <c r="B9" s="7"/>
      <c r="C9" s="81"/>
      <c r="D9" s="83"/>
      <c r="E9" s="7"/>
      <c r="F9" s="90"/>
      <c r="G9" s="90"/>
      <c r="H9" s="7"/>
      <c r="I9" s="7"/>
      <c r="J9" s="7"/>
      <c r="K9" s="7"/>
      <c r="L9" s="7"/>
      <c r="M9" s="90"/>
      <c r="N9" s="7"/>
      <c r="O9" s="7"/>
    </row>
    <row r="10" spans="1:15" ht="16.5" customHeight="1">
      <c r="A10" s="7"/>
      <c r="B10" s="7"/>
      <c r="C10" s="81"/>
      <c r="D10" s="83"/>
      <c r="E10" s="7"/>
      <c r="F10" s="90"/>
      <c r="G10" s="90"/>
      <c r="H10" s="7"/>
      <c r="I10" s="7"/>
      <c r="J10" s="7"/>
      <c r="K10" s="7"/>
      <c r="L10" s="7"/>
      <c r="M10" s="90"/>
      <c r="N10" s="7"/>
      <c r="O10" s="7"/>
    </row>
    <row r="11" spans="1:15" ht="16.5" customHeight="1">
      <c r="A11" s="7"/>
      <c r="B11" s="7"/>
      <c r="C11" s="81"/>
      <c r="D11" s="83"/>
      <c r="E11" s="7"/>
      <c r="F11" s="90"/>
      <c r="G11" s="90"/>
      <c r="H11" s="7"/>
      <c r="I11" s="7"/>
      <c r="J11" s="7"/>
      <c r="K11" s="7"/>
      <c r="L11" s="7"/>
      <c r="M11" s="90"/>
      <c r="N11" s="7"/>
      <c r="O11" s="7"/>
    </row>
    <row r="12" spans="1:15" ht="16.5" customHeight="1">
      <c r="A12" s="7"/>
      <c r="B12" s="7"/>
      <c r="C12" s="81"/>
      <c r="D12" s="83"/>
      <c r="E12" s="7"/>
      <c r="F12" s="90"/>
      <c r="G12" s="90"/>
      <c r="H12" s="7"/>
      <c r="I12" s="7"/>
      <c r="J12" s="7"/>
      <c r="K12" s="7"/>
      <c r="L12" s="7"/>
      <c r="M12" s="90"/>
      <c r="N12" s="7"/>
      <c r="O12" s="7"/>
    </row>
    <row r="13" spans="1:15" ht="16.5" customHeight="1">
      <c r="A13" s="7"/>
      <c r="B13" s="7"/>
      <c r="C13" s="81"/>
      <c r="D13" s="83"/>
      <c r="E13" s="7"/>
      <c r="F13" s="90"/>
      <c r="G13" s="90"/>
      <c r="H13" s="7"/>
      <c r="I13" s="7"/>
      <c r="J13" s="7"/>
      <c r="K13" s="7"/>
      <c r="L13" s="7"/>
      <c r="M13" s="90"/>
      <c r="N13" s="7"/>
      <c r="O13" s="7"/>
    </row>
    <row r="14" spans="1:15" ht="16.5" customHeight="1">
      <c r="A14" s="7"/>
      <c r="B14" s="7"/>
      <c r="C14" s="81"/>
      <c r="D14" s="83"/>
      <c r="E14" s="7"/>
      <c r="F14" s="90"/>
      <c r="G14" s="90"/>
      <c r="H14" s="7"/>
      <c r="I14" s="7"/>
      <c r="J14" s="7"/>
      <c r="K14" s="7"/>
      <c r="L14" s="7"/>
      <c r="M14" s="90"/>
      <c r="N14" s="7"/>
      <c r="O14" s="7"/>
    </row>
    <row r="15" spans="1:15" ht="16.5" customHeight="1">
      <c r="A15" s="7"/>
      <c r="B15" s="7"/>
      <c r="C15" s="81"/>
      <c r="D15" s="83"/>
      <c r="E15" s="7"/>
      <c r="F15" s="90"/>
      <c r="G15" s="90"/>
      <c r="H15" s="7"/>
      <c r="I15" s="7"/>
      <c r="J15" s="7"/>
      <c r="K15" s="7"/>
      <c r="L15" s="7"/>
      <c r="M15" s="90"/>
      <c r="N15" s="7"/>
      <c r="O15" s="7"/>
    </row>
    <row r="16" spans="1:15" ht="16.5" customHeight="1">
      <c r="A16" s="7"/>
      <c r="B16" s="7"/>
      <c r="C16" s="81"/>
      <c r="D16" s="83"/>
      <c r="E16" s="7"/>
      <c r="F16" s="90"/>
      <c r="G16" s="90"/>
      <c r="H16" s="7"/>
      <c r="I16" s="7"/>
      <c r="J16" s="7"/>
      <c r="K16" s="7"/>
      <c r="L16" s="7"/>
      <c r="M16" s="90"/>
      <c r="N16" s="7"/>
      <c r="O16" s="7"/>
    </row>
    <row r="17" spans="1:15" ht="16.5" customHeight="1">
      <c r="A17" s="7"/>
      <c r="B17" s="7"/>
      <c r="C17" s="81"/>
      <c r="D17" s="83"/>
      <c r="E17" s="7"/>
      <c r="F17" s="90"/>
      <c r="G17" s="90"/>
      <c r="H17" s="7"/>
      <c r="I17" s="7"/>
      <c r="J17" s="7"/>
      <c r="K17" s="7"/>
      <c r="L17" s="7"/>
      <c r="M17" s="90"/>
      <c r="N17" s="7"/>
      <c r="O17" s="7"/>
    </row>
    <row r="18" spans="1:15" ht="16.5" customHeight="1">
      <c r="A18" s="7"/>
      <c r="B18" s="7"/>
      <c r="C18" s="81"/>
      <c r="D18" s="83"/>
      <c r="E18" s="7"/>
      <c r="F18" s="90"/>
      <c r="G18" s="90"/>
      <c r="H18" s="7"/>
      <c r="I18" s="7"/>
      <c r="J18" s="7"/>
      <c r="K18" s="7"/>
      <c r="L18" s="7"/>
      <c r="M18" s="90"/>
      <c r="N18" s="7"/>
      <c r="O18" s="7"/>
    </row>
    <row r="19" spans="1:15" ht="16.5" customHeight="1">
      <c r="A19" s="7"/>
      <c r="B19" s="7"/>
      <c r="C19" s="81"/>
      <c r="D19" s="83"/>
      <c r="E19" s="7"/>
      <c r="F19" s="90"/>
      <c r="G19" s="90"/>
      <c r="H19" s="7"/>
      <c r="I19" s="7"/>
      <c r="J19" s="7"/>
      <c r="K19" s="7"/>
      <c r="L19" s="7"/>
      <c r="M19" s="90"/>
      <c r="N19" s="7"/>
      <c r="O19" s="7"/>
    </row>
    <row r="20" spans="1:15" ht="16.5" customHeight="1">
      <c r="A20" s="7"/>
      <c r="B20" s="7"/>
      <c r="C20" s="81"/>
      <c r="D20" s="83"/>
      <c r="E20" s="7"/>
      <c r="F20" s="90"/>
      <c r="G20" s="90"/>
      <c r="H20" s="7"/>
      <c r="I20" s="7"/>
      <c r="J20" s="7"/>
      <c r="K20" s="7"/>
      <c r="L20" s="7"/>
      <c r="M20" s="90"/>
      <c r="N20" s="7"/>
      <c r="O20" s="7"/>
    </row>
    <row r="21" spans="1:15" ht="16.5" customHeight="1">
      <c r="A21" s="7"/>
      <c r="B21" s="7"/>
      <c r="C21" s="81"/>
      <c r="D21" s="83"/>
      <c r="E21" s="7"/>
      <c r="F21" s="90"/>
      <c r="G21" s="90"/>
      <c r="H21" s="7"/>
      <c r="I21" s="7"/>
      <c r="J21" s="7"/>
      <c r="K21" s="7"/>
      <c r="L21" s="7"/>
      <c r="M21" s="90"/>
      <c r="N21" s="7"/>
      <c r="O21" s="7"/>
    </row>
    <row r="22" spans="1:15" ht="16.5" customHeight="1">
      <c r="A22" s="7"/>
      <c r="B22" s="7"/>
      <c r="C22" s="81"/>
      <c r="D22" s="83"/>
      <c r="E22" s="7"/>
      <c r="F22" s="90"/>
      <c r="G22" s="90"/>
      <c r="H22" s="7"/>
      <c r="I22" s="7"/>
      <c r="J22" s="7"/>
      <c r="K22" s="7"/>
      <c r="L22" s="7"/>
      <c r="M22" s="90"/>
      <c r="N22" s="7"/>
      <c r="O22" s="7"/>
    </row>
    <row r="23" spans="1:15" ht="16.5" customHeight="1">
      <c r="A23" s="7"/>
      <c r="B23" s="7"/>
      <c r="C23" s="81"/>
      <c r="D23" s="83"/>
      <c r="E23" s="7"/>
      <c r="F23" s="90"/>
      <c r="G23" s="90"/>
      <c r="H23" s="7"/>
      <c r="I23" s="7"/>
      <c r="J23" s="7"/>
      <c r="K23" s="7"/>
      <c r="L23" s="7"/>
      <c r="M23" s="90"/>
      <c r="N23" s="7"/>
      <c r="O23" s="7"/>
    </row>
    <row r="24" spans="1:15" ht="16.5" customHeight="1">
      <c r="A24" s="7"/>
      <c r="B24" s="7"/>
      <c r="C24" s="81"/>
      <c r="D24" s="83"/>
      <c r="E24" s="7"/>
      <c r="F24" s="90"/>
      <c r="G24" s="90"/>
      <c r="H24" s="7"/>
      <c r="I24" s="7"/>
      <c r="J24" s="7"/>
      <c r="K24" s="7"/>
      <c r="L24" s="7"/>
      <c r="M24" s="90"/>
      <c r="N24" s="7"/>
      <c r="O24" s="7"/>
    </row>
    <row r="25" spans="1:15" ht="16.5" customHeight="1">
      <c r="A25" s="7"/>
      <c r="B25" s="7"/>
      <c r="C25" s="81"/>
      <c r="D25" s="83"/>
      <c r="E25" s="7"/>
      <c r="F25" s="90"/>
      <c r="G25" s="90"/>
      <c r="H25" s="7"/>
      <c r="I25" s="7"/>
      <c r="J25" s="7"/>
      <c r="K25" s="7"/>
      <c r="L25" s="7"/>
      <c r="M25" s="90"/>
      <c r="N25" s="7"/>
      <c r="O25" s="7"/>
    </row>
    <row r="26" spans="1:15" ht="16.5" customHeight="1">
      <c r="A26" s="7"/>
      <c r="B26" s="7"/>
      <c r="C26" s="81"/>
      <c r="D26" s="83"/>
      <c r="E26" s="7"/>
      <c r="F26" s="90"/>
      <c r="G26" s="90"/>
      <c r="H26" s="7"/>
      <c r="I26" s="7"/>
      <c r="J26" s="7"/>
      <c r="K26" s="7"/>
      <c r="L26" s="7"/>
      <c r="M26" s="90"/>
      <c r="N26" s="7"/>
      <c r="O26" s="7"/>
    </row>
    <row r="27" spans="1:15" ht="16.5" customHeight="1">
      <c r="A27" s="7"/>
      <c r="B27" s="7"/>
      <c r="C27" s="81"/>
      <c r="D27" s="83"/>
      <c r="E27" s="7"/>
      <c r="F27" s="90"/>
      <c r="G27" s="90"/>
      <c r="H27" s="7"/>
      <c r="I27" s="7"/>
      <c r="J27" s="7"/>
      <c r="K27" s="7"/>
      <c r="L27" s="7"/>
      <c r="M27" s="90"/>
      <c r="N27" s="7"/>
      <c r="O27" s="7"/>
    </row>
    <row r="28" spans="1:15" ht="16.5" customHeight="1">
      <c r="A28" s="7"/>
      <c r="B28" s="7"/>
      <c r="C28" s="81"/>
      <c r="D28" s="83"/>
      <c r="E28" s="7"/>
      <c r="F28" s="90"/>
      <c r="G28" s="90"/>
      <c r="H28" s="7"/>
      <c r="I28" s="7"/>
      <c r="J28" s="7"/>
      <c r="K28" s="7"/>
      <c r="L28" s="7"/>
      <c r="M28" s="90"/>
      <c r="N28" s="7"/>
      <c r="O28" s="7"/>
    </row>
    <row r="29" spans="1:15" ht="16.5" customHeight="1">
      <c r="A29" s="7"/>
      <c r="B29" s="7"/>
      <c r="C29" s="81"/>
      <c r="D29" s="83"/>
      <c r="E29" s="7"/>
      <c r="F29" s="90"/>
      <c r="G29" s="90"/>
      <c r="H29" s="7"/>
      <c r="I29" s="7"/>
      <c r="J29" s="7"/>
      <c r="K29" s="7"/>
      <c r="L29" s="7"/>
      <c r="M29" s="90"/>
      <c r="N29" s="7"/>
      <c r="O29" s="7"/>
    </row>
    <row r="30" spans="1:15" ht="16.5" customHeight="1">
      <c r="A30" s="7"/>
      <c r="B30" s="7"/>
      <c r="C30" s="81"/>
      <c r="D30" s="83"/>
      <c r="E30" s="7"/>
      <c r="F30" s="90"/>
      <c r="G30" s="90"/>
      <c r="H30" s="7"/>
      <c r="I30" s="7"/>
      <c r="J30" s="7"/>
      <c r="K30" s="7"/>
      <c r="L30" s="7"/>
      <c r="M30" s="90"/>
      <c r="N30" s="7"/>
      <c r="O30" s="7"/>
    </row>
    <row r="31" spans="1:15" ht="16.5" customHeight="1">
      <c r="A31" s="7"/>
      <c r="B31" s="7"/>
      <c r="C31" s="81"/>
      <c r="D31" s="83"/>
      <c r="E31" s="7"/>
      <c r="F31" s="90"/>
      <c r="G31" s="90"/>
      <c r="H31" s="7"/>
      <c r="I31" s="7"/>
      <c r="J31" s="7"/>
      <c r="K31" s="7"/>
      <c r="L31" s="7"/>
      <c r="M31" s="90"/>
      <c r="N31" s="7"/>
      <c r="O31" s="7"/>
    </row>
    <row r="32" spans="1:15" ht="16.5" customHeight="1">
      <c r="A32" s="7"/>
      <c r="B32" s="7"/>
      <c r="C32" s="81"/>
      <c r="D32" s="83"/>
      <c r="E32" s="7"/>
      <c r="F32" s="90"/>
      <c r="G32" s="90"/>
      <c r="H32" s="7"/>
      <c r="I32" s="7"/>
      <c r="J32" s="7"/>
      <c r="K32" s="7"/>
      <c r="L32" s="7"/>
      <c r="M32" s="90"/>
      <c r="N32" s="7"/>
      <c r="O32" s="7"/>
    </row>
    <row r="33" spans="1:15" ht="16.5" customHeight="1">
      <c r="A33" s="7"/>
      <c r="B33" s="7"/>
      <c r="C33" s="81"/>
      <c r="D33" s="83"/>
      <c r="E33" s="7"/>
      <c r="F33" s="90"/>
      <c r="G33" s="90"/>
      <c r="H33" s="7"/>
      <c r="I33" s="7"/>
      <c r="J33" s="7"/>
      <c r="K33" s="7"/>
      <c r="L33" s="7"/>
      <c r="M33" s="90"/>
      <c r="N33" s="7"/>
      <c r="O33" s="7"/>
    </row>
    <row r="34" spans="1:15" ht="16.5" customHeight="1">
      <c r="A34" s="7"/>
      <c r="B34" s="7"/>
      <c r="C34" s="81"/>
      <c r="D34" s="83"/>
      <c r="E34" s="7"/>
      <c r="F34" s="90"/>
      <c r="G34" s="90"/>
      <c r="H34" s="7"/>
      <c r="I34" s="7"/>
      <c r="J34" s="7"/>
      <c r="K34" s="7"/>
      <c r="L34" s="7"/>
      <c r="M34" s="90"/>
      <c r="N34" s="7"/>
      <c r="O34" s="7"/>
    </row>
    <row r="35" spans="1:15" ht="16.5" customHeight="1">
      <c r="A35" s="7"/>
      <c r="B35" s="7"/>
      <c r="C35" s="81"/>
      <c r="D35" s="83"/>
      <c r="E35" s="7"/>
      <c r="F35" s="90"/>
      <c r="G35" s="90"/>
      <c r="H35" s="7"/>
      <c r="I35" s="7"/>
      <c r="J35" s="7"/>
      <c r="K35" s="7"/>
      <c r="L35" s="7"/>
      <c r="M35" s="90"/>
      <c r="N35" s="7"/>
      <c r="O35" s="7"/>
    </row>
    <row r="36" spans="1:15" ht="16.5" customHeight="1">
      <c r="A36" s="7"/>
      <c r="B36" s="7"/>
      <c r="C36" s="81"/>
      <c r="D36" s="83"/>
      <c r="E36" s="7"/>
      <c r="F36" s="90"/>
      <c r="G36" s="90"/>
      <c r="H36" s="7"/>
      <c r="I36" s="7"/>
      <c r="J36" s="7"/>
      <c r="K36" s="7"/>
      <c r="L36" s="7"/>
      <c r="M36" s="90"/>
      <c r="N36" s="7"/>
      <c r="O36" s="7"/>
    </row>
    <row r="37" spans="1:15" ht="16.5" customHeight="1">
      <c r="A37" s="7"/>
      <c r="B37" s="7"/>
      <c r="C37" s="81"/>
      <c r="D37" s="83"/>
      <c r="E37" s="7"/>
      <c r="F37" s="90"/>
      <c r="G37" s="90"/>
      <c r="H37" s="7"/>
      <c r="I37" s="7"/>
      <c r="J37" s="7"/>
      <c r="K37" s="7"/>
      <c r="L37" s="7"/>
      <c r="M37" s="90"/>
      <c r="N37" s="7"/>
      <c r="O37" s="7"/>
    </row>
    <row r="38" spans="1:15" ht="16.5" customHeight="1">
      <c r="A38" s="7"/>
      <c r="B38" s="7"/>
      <c r="C38" s="81"/>
      <c r="D38" s="83"/>
      <c r="E38" s="7"/>
      <c r="F38" s="90"/>
      <c r="G38" s="90"/>
      <c r="H38" s="7"/>
      <c r="I38" s="7"/>
      <c r="J38" s="7"/>
      <c r="K38" s="7"/>
      <c r="L38" s="7"/>
      <c r="M38" s="90"/>
      <c r="N38" s="7"/>
      <c r="O38" s="7"/>
    </row>
    <row r="39" spans="1:15" ht="16.5" customHeight="1">
      <c r="A39" s="7"/>
      <c r="B39" s="7"/>
      <c r="C39" s="81"/>
      <c r="D39" s="83"/>
      <c r="E39" s="7"/>
      <c r="F39" s="90"/>
      <c r="G39" s="90"/>
      <c r="H39" s="7"/>
      <c r="I39" s="7"/>
      <c r="J39" s="7"/>
      <c r="K39" s="7"/>
      <c r="L39" s="7"/>
      <c r="M39" s="90"/>
      <c r="N39" s="7"/>
      <c r="O39" s="7"/>
    </row>
    <row r="40" spans="1:15" ht="16.5" customHeight="1">
      <c r="A40" s="7"/>
      <c r="B40" s="7"/>
      <c r="C40" s="81"/>
      <c r="D40" s="83"/>
      <c r="E40" s="7"/>
      <c r="F40" s="90"/>
      <c r="G40" s="90"/>
      <c r="H40" s="7"/>
      <c r="I40" s="7"/>
      <c r="J40" s="7"/>
      <c r="K40" s="7"/>
      <c r="L40" s="7"/>
      <c r="M40" s="90"/>
      <c r="N40" s="7"/>
      <c r="O40" s="7"/>
    </row>
    <row r="41" spans="1:15" ht="16.5" customHeight="1">
      <c r="A41" s="7"/>
      <c r="B41" s="7"/>
      <c r="C41" s="81"/>
      <c r="D41" s="83"/>
      <c r="E41" s="7"/>
      <c r="F41" s="90"/>
      <c r="G41" s="90"/>
      <c r="H41" s="7"/>
      <c r="I41" s="7"/>
      <c r="J41" s="7"/>
      <c r="K41" s="7"/>
      <c r="L41" s="7"/>
      <c r="M41" s="90"/>
      <c r="N41" s="7"/>
      <c r="O41" s="7"/>
    </row>
    <row r="42" spans="1:15" ht="16.5" customHeight="1">
      <c r="A42" s="7"/>
      <c r="B42" s="7"/>
      <c r="C42" s="81"/>
      <c r="D42" s="83"/>
      <c r="E42" s="7"/>
      <c r="F42" s="90"/>
      <c r="G42" s="90"/>
      <c r="H42" s="7"/>
      <c r="I42" s="7"/>
      <c r="J42" s="7"/>
      <c r="K42" s="7"/>
      <c r="L42" s="7"/>
      <c r="M42" s="90"/>
      <c r="N42" s="7"/>
      <c r="O42" s="7"/>
    </row>
    <row r="43" spans="1:15" ht="16.5" customHeight="1">
      <c r="A43" s="7"/>
      <c r="B43" s="7"/>
      <c r="C43" s="81"/>
      <c r="D43" s="83"/>
      <c r="E43" s="7"/>
      <c r="F43" s="90"/>
      <c r="G43" s="90"/>
      <c r="H43" s="7"/>
      <c r="I43" s="7"/>
      <c r="J43" s="7"/>
      <c r="K43" s="7"/>
      <c r="L43" s="7"/>
      <c r="M43" s="90"/>
      <c r="N43" s="7"/>
      <c r="O43" s="7"/>
    </row>
    <row r="44" spans="1:15" ht="16.5" customHeight="1">
      <c r="A44" s="7"/>
      <c r="B44" s="7"/>
      <c r="C44" s="81"/>
      <c r="D44" s="83"/>
      <c r="E44" s="7"/>
      <c r="F44" s="90"/>
      <c r="G44" s="90"/>
      <c r="H44" s="7"/>
      <c r="I44" s="7"/>
      <c r="J44" s="7"/>
      <c r="K44" s="7"/>
      <c r="L44" s="7"/>
      <c r="M44" s="90"/>
      <c r="N44" s="7"/>
      <c r="O44" s="7"/>
    </row>
    <row r="45" spans="1:15" ht="16.5" customHeight="1">
      <c r="A45" s="7"/>
      <c r="B45" s="7"/>
      <c r="C45" s="81"/>
      <c r="D45" s="83"/>
      <c r="E45" s="7"/>
      <c r="F45" s="90"/>
      <c r="G45" s="90"/>
      <c r="H45" s="7"/>
      <c r="I45" s="7"/>
      <c r="J45" s="7"/>
      <c r="K45" s="7"/>
      <c r="L45" s="7"/>
      <c r="M45" s="90"/>
      <c r="N45" s="7"/>
      <c r="O45" s="7"/>
    </row>
    <row r="46" spans="1:15" ht="16.5" customHeight="1">
      <c r="A46" s="7"/>
      <c r="B46" s="7"/>
      <c r="C46" s="81"/>
      <c r="D46" s="83"/>
      <c r="E46" s="7"/>
      <c r="F46" s="90"/>
      <c r="G46" s="90"/>
      <c r="H46" s="7"/>
      <c r="I46" s="7"/>
      <c r="J46" s="7"/>
      <c r="K46" s="7"/>
      <c r="L46" s="7"/>
      <c r="M46" s="90"/>
      <c r="N46" s="7"/>
      <c r="O46" s="7"/>
    </row>
    <row r="47" spans="1:15" ht="16.5" customHeight="1">
      <c r="A47" s="7"/>
      <c r="B47" s="7"/>
      <c r="C47" s="81"/>
      <c r="D47" s="83"/>
      <c r="E47" s="7"/>
      <c r="F47" s="90"/>
      <c r="G47" s="90"/>
      <c r="H47" s="7"/>
      <c r="I47" s="7"/>
      <c r="J47" s="7"/>
      <c r="K47" s="7"/>
      <c r="L47" s="7"/>
      <c r="M47" s="90"/>
      <c r="N47" s="7"/>
      <c r="O47" s="7"/>
    </row>
    <row r="48" spans="1:15" ht="16.5" customHeight="1">
      <c r="A48" s="7"/>
      <c r="B48" s="7"/>
      <c r="C48" s="81"/>
      <c r="D48" s="83"/>
      <c r="E48" s="7"/>
      <c r="F48" s="90"/>
      <c r="G48" s="90"/>
      <c r="H48" s="7"/>
      <c r="I48" s="7"/>
      <c r="J48" s="7"/>
      <c r="K48" s="7"/>
      <c r="L48" s="7"/>
      <c r="M48" s="90"/>
      <c r="N48" s="7"/>
      <c r="O48" s="7"/>
    </row>
    <row r="49" spans="1:15" ht="16.5" customHeight="1">
      <c r="A49" s="7"/>
      <c r="B49" s="7"/>
      <c r="C49" s="81"/>
      <c r="D49" s="83"/>
      <c r="E49" s="7"/>
      <c r="F49" s="90"/>
      <c r="G49" s="90"/>
      <c r="H49" s="7"/>
      <c r="I49" s="7"/>
      <c r="J49" s="7"/>
      <c r="K49" s="7"/>
      <c r="L49" s="7"/>
      <c r="M49" s="90"/>
      <c r="N49" s="7"/>
      <c r="O49" s="7"/>
    </row>
    <row r="50" spans="1:15" ht="16.5" customHeight="1">
      <c r="A50" s="7"/>
      <c r="B50" s="7"/>
      <c r="C50" s="81"/>
      <c r="D50" s="83"/>
      <c r="E50" s="7"/>
      <c r="F50" s="90"/>
      <c r="G50" s="90"/>
      <c r="H50" s="7"/>
      <c r="I50" s="7"/>
      <c r="J50" s="7"/>
      <c r="K50" s="7"/>
      <c r="L50" s="7"/>
      <c r="M50" s="90"/>
      <c r="N50" s="7"/>
      <c r="O50" s="7"/>
    </row>
    <row r="51" spans="1:15" ht="16.5" customHeight="1">
      <c r="A51" s="7"/>
      <c r="B51" s="7"/>
      <c r="C51" s="81"/>
      <c r="D51" s="83"/>
      <c r="E51" s="7"/>
      <c r="F51" s="90"/>
      <c r="G51" s="90"/>
      <c r="H51" s="7"/>
      <c r="I51" s="7"/>
      <c r="J51" s="7"/>
      <c r="K51" s="7"/>
      <c r="L51" s="7"/>
      <c r="M51" s="90"/>
      <c r="N51" s="7"/>
      <c r="O51" s="7"/>
    </row>
    <row r="52" spans="1:15" ht="16.5" customHeight="1">
      <c r="A52" s="7"/>
      <c r="B52" s="7"/>
      <c r="C52" s="81"/>
      <c r="D52" s="83"/>
      <c r="E52" s="7"/>
      <c r="F52" s="90"/>
      <c r="G52" s="90"/>
      <c r="H52" s="7"/>
      <c r="I52" s="7"/>
      <c r="J52" s="7"/>
      <c r="K52" s="7"/>
      <c r="L52" s="7"/>
      <c r="M52" s="90"/>
      <c r="N52" s="7"/>
      <c r="O52" s="7"/>
    </row>
    <row r="53" spans="1:15" ht="16.5" customHeight="1">
      <c r="A53" s="7"/>
      <c r="B53" s="7"/>
      <c r="C53" s="81"/>
      <c r="D53" s="83"/>
      <c r="E53" s="7"/>
      <c r="F53" s="90"/>
      <c r="G53" s="90"/>
      <c r="H53" s="7"/>
      <c r="I53" s="7"/>
      <c r="J53" s="7"/>
      <c r="K53" s="7"/>
      <c r="L53" s="7"/>
      <c r="M53" s="90"/>
      <c r="N53" s="7"/>
      <c r="O53" s="7"/>
    </row>
    <row r="54" spans="1:15" ht="16.5" customHeight="1">
      <c r="A54" s="7"/>
      <c r="B54" s="7"/>
      <c r="C54" s="81"/>
      <c r="D54" s="83"/>
      <c r="E54" s="7"/>
      <c r="F54" s="90"/>
      <c r="G54" s="90"/>
      <c r="H54" s="7"/>
      <c r="I54" s="7"/>
      <c r="J54" s="7"/>
      <c r="K54" s="7"/>
      <c r="L54" s="7"/>
      <c r="M54" s="90"/>
      <c r="N54" s="7"/>
      <c r="O54" s="7"/>
    </row>
    <row r="55" spans="1:15" ht="16.5" customHeight="1">
      <c r="A55" s="7"/>
      <c r="B55" s="7"/>
      <c r="C55" s="81"/>
      <c r="D55" s="83"/>
      <c r="E55" s="7"/>
      <c r="F55" s="90"/>
      <c r="G55" s="90"/>
      <c r="H55" s="7"/>
      <c r="I55" s="7"/>
      <c r="J55" s="7"/>
      <c r="K55" s="7"/>
      <c r="L55" s="7"/>
      <c r="M55" s="90"/>
      <c r="N55" s="7"/>
      <c r="O55" s="7"/>
    </row>
    <row r="56" spans="1:15" ht="16.5" customHeight="1">
      <c r="A56" s="7"/>
      <c r="B56" s="7"/>
      <c r="C56" s="81"/>
      <c r="D56" s="83"/>
      <c r="E56" s="7"/>
      <c r="F56" s="90"/>
      <c r="G56" s="90"/>
      <c r="H56" s="7"/>
      <c r="I56" s="7"/>
      <c r="J56" s="7"/>
      <c r="K56" s="7"/>
      <c r="L56" s="7"/>
      <c r="M56" s="90"/>
      <c r="N56" s="7"/>
      <c r="O56" s="7"/>
    </row>
    <row r="57" spans="1:15" ht="16.5" customHeight="1">
      <c r="A57" s="7"/>
      <c r="B57" s="7"/>
      <c r="C57" s="81"/>
      <c r="D57" s="83"/>
      <c r="E57" s="7"/>
      <c r="F57" s="90"/>
      <c r="G57" s="90"/>
      <c r="H57" s="7"/>
      <c r="I57" s="7"/>
      <c r="J57" s="7"/>
      <c r="K57" s="7"/>
      <c r="L57" s="7"/>
      <c r="M57" s="90"/>
      <c r="N57" s="7"/>
      <c r="O57" s="7"/>
    </row>
    <row r="58" spans="1:15" ht="16.5" customHeight="1">
      <c r="A58" s="7"/>
      <c r="B58" s="7"/>
      <c r="C58" s="81"/>
      <c r="D58" s="83"/>
      <c r="E58" s="7"/>
      <c r="F58" s="90"/>
      <c r="G58" s="90"/>
      <c r="H58" s="7"/>
      <c r="I58" s="7"/>
      <c r="J58" s="7"/>
      <c r="K58" s="7"/>
      <c r="L58" s="7"/>
      <c r="M58" s="90"/>
      <c r="N58" s="7"/>
      <c r="O58" s="7"/>
    </row>
    <row r="59" spans="1:15" ht="16.5" customHeight="1">
      <c r="A59" s="7"/>
      <c r="B59" s="7"/>
      <c r="C59" s="81"/>
      <c r="D59" s="83"/>
      <c r="E59" s="7"/>
      <c r="F59" s="90"/>
      <c r="G59" s="90"/>
      <c r="H59" s="7"/>
      <c r="I59" s="7"/>
      <c r="J59" s="7"/>
      <c r="K59" s="7"/>
      <c r="L59" s="7"/>
      <c r="M59" s="90"/>
      <c r="N59" s="7"/>
      <c r="O59" s="7"/>
    </row>
    <row r="60" spans="1:15" ht="16.5" customHeight="1">
      <c r="A60" s="7"/>
      <c r="B60" s="7"/>
      <c r="C60" s="81"/>
      <c r="D60" s="83"/>
      <c r="E60" s="7"/>
      <c r="F60" s="90"/>
      <c r="G60" s="90"/>
      <c r="H60" s="7"/>
      <c r="I60" s="7"/>
      <c r="J60" s="7"/>
      <c r="K60" s="7"/>
      <c r="L60" s="7"/>
      <c r="M60" s="90"/>
      <c r="N60" s="7"/>
      <c r="O60" s="7"/>
    </row>
    <row r="61" spans="1:15" ht="16.5" customHeight="1">
      <c r="A61" s="7"/>
      <c r="B61" s="7"/>
      <c r="C61" s="81"/>
      <c r="D61" s="83"/>
      <c r="E61" s="7"/>
      <c r="F61" s="90"/>
      <c r="G61" s="90"/>
      <c r="H61" s="7"/>
      <c r="I61" s="7"/>
      <c r="J61" s="7"/>
      <c r="K61" s="7"/>
      <c r="L61" s="7"/>
      <c r="M61" s="7"/>
      <c r="N61" s="7"/>
      <c r="O61" s="7"/>
    </row>
    <row r="62" spans="1:15" ht="16.5" customHeight="1">
      <c r="A62" s="7"/>
      <c r="B62" s="7"/>
      <c r="C62" s="81"/>
      <c r="D62" s="83"/>
      <c r="E62" s="7"/>
      <c r="F62" s="90"/>
      <c r="G62" s="90"/>
      <c r="H62" s="7"/>
      <c r="I62" s="7"/>
      <c r="J62" s="7"/>
      <c r="K62" s="7"/>
      <c r="L62" s="7"/>
      <c r="M62" s="7"/>
      <c r="N62" s="7"/>
      <c r="O62" s="7"/>
    </row>
    <row r="63" spans="1:15" ht="16.5" customHeight="1">
      <c r="A63" s="7"/>
      <c r="B63" s="7"/>
      <c r="C63" s="81"/>
      <c r="D63" s="83"/>
      <c r="E63" s="7"/>
      <c r="F63" s="90"/>
      <c r="G63" s="90"/>
      <c r="H63" s="7"/>
      <c r="I63" s="7"/>
      <c r="J63" s="7"/>
      <c r="K63" s="7"/>
      <c r="L63" s="7"/>
      <c r="M63" s="7"/>
      <c r="N63" s="7"/>
      <c r="O63" s="7"/>
    </row>
    <row r="64" spans="1:15" ht="16.5" customHeight="1">
      <c r="A64" s="7"/>
      <c r="B64" s="7"/>
      <c r="C64" s="81"/>
      <c r="D64" s="83"/>
      <c r="E64" s="7"/>
      <c r="F64" s="90"/>
      <c r="G64" s="90"/>
      <c r="H64" s="7"/>
      <c r="I64" s="7"/>
      <c r="J64" s="7"/>
      <c r="K64" s="7"/>
      <c r="L64" s="7"/>
      <c r="M64" s="7"/>
      <c r="N64" s="7"/>
      <c r="O64" s="7"/>
    </row>
    <row r="65" spans="1:15" ht="16.5" customHeight="1">
      <c r="A65" s="7"/>
      <c r="B65" s="7"/>
      <c r="C65" s="81"/>
      <c r="D65" s="83"/>
      <c r="E65" s="7"/>
      <c r="F65" s="90"/>
      <c r="G65" s="90"/>
      <c r="H65" s="7"/>
      <c r="I65" s="7"/>
      <c r="J65" s="7"/>
      <c r="K65" s="7"/>
      <c r="L65" s="7"/>
      <c r="M65" s="90"/>
      <c r="N65" s="7"/>
      <c r="O65" s="7"/>
    </row>
    <row r="66" spans="1:15" ht="16.5" customHeight="1">
      <c r="A66" s="7"/>
      <c r="B66" s="7"/>
      <c r="C66" s="81"/>
      <c r="D66" s="83"/>
      <c r="E66" s="7"/>
      <c r="F66" s="90"/>
      <c r="G66" s="90"/>
      <c r="H66" s="7"/>
      <c r="I66" s="7"/>
      <c r="J66" s="7"/>
      <c r="K66" s="7"/>
      <c r="L66" s="7"/>
      <c r="M66" s="90"/>
      <c r="N66" s="7"/>
      <c r="O66" s="7"/>
    </row>
    <row r="67" spans="1:15" ht="16.5" customHeight="1">
      <c r="A67" s="7"/>
      <c r="B67" s="7"/>
      <c r="C67" s="81"/>
      <c r="D67" s="83"/>
      <c r="E67" s="7"/>
      <c r="F67" s="90"/>
      <c r="G67" s="90"/>
      <c r="H67" s="7"/>
      <c r="I67" s="7"/>
      <c r="J67" s="7"/>
      <c r="K67" s="7"/>
      <c r="L67" s="7"/>
      <c r="M67" s="90"/>
      <c r="N67" s="7"/>
      <c r="O67" s="7"/>
    </row>
    <row r="68" spans="1:15" ht="16.5" customHeight="1">
      <c r="A68" s="7"/>
      <c r="B68" s="7"/>
      <c r="C68" s="81"/>
      <c r="D68" s="83"/>
      <c r="E68" s="7"/>
      <c r="F68" s="90"/>
      <c r="G68" s="90"/>
      <c r="H68" s="7"/>
      <c r="I68" s="7"/>
      <c r="J68" s="7"/>
      <c r="K68" s="7"/>
      <c r="L68" s="7"/>
      <c r="M68" s="90"/>
      <c r="N68" s="7"/>
      <c r="O68" s="7"/>
    </row>
    <row r="69" spans="1:15" ht="16.5" customHeight="1">
      <c r="A69" s="7"/>
      <c r="B69" s="7"/>
      <c r="C69" s="81"/>
      <c r="D69" s="83"/>
      <c r="E69" s="7"/>
      <c r="F69" s="90"/>
      <c r="G69" s="90"/>
      <c r="H69" s="7"/>
      <c r="I69" s="7"/>
      <c r="J69" s="7"/>
      <c r="K69" s="7"/>
      <c r="L69" s="7"/>
      <c r="M69" s="90"/>
      <c r="N69" s="7"/>
      <c r="O69" s="7"/>
    </row>
    <row r="70" spans="1:15" ht="16.5" customHeight="1">
      <c r="A70" s="7"/>
      <c r="B70" s="7"/>
      <c r="C70" s="81"/>
      <c r="D70" s="83"/>
      <c r="E70" s="7"/>
      <c r="F70" s="90"/>
      <c r="G70" s="90"/>
      <c r="H70" s="7"/>
      <c r="I70" s="7"/>
      <c r="J70" s="7"/>
      <c r="K70" s="7"/>
      <c r="L70" s="7"/>
      <c r="M70" s="90"/>
      <c r="N70" s="7"/>
      <c r="O70" s="7"/>
    </row>
    <row r="71" spans="1:15" ht="16.5" customHeight="1">
      <c r="A71" s="7"/>
      <c r="B71" s="7"/>
      <c r="C71" s="81"/>
      <c r="D71" s="83"/>
      <c r="E71" s="7"/>
      <c r="F71" s="90"/>
      <c r="G71" s="90"/>
      <c r="H71" s="7"/>
      <c r="I71" s="7"/>
      <c r="J71" s="7"/>
      <c r="K71" s="7"/>
      <c r="L71" s="7"/>
      <c r="M71" s="7"/>
      <c r="N71" s="7"/>
      <c r="O71" s="7"/>
    </row>
    <row r="72" spans="1:15" ht="16.5" customHeight="1">
      <c r="A72" s="7"/>
      <c r="B72" s="7"/>
      <c r="C72" s="81"/>
      <c r="D72" s="83"/>
      <c r="E72" s="7"/>
      <c r="F72" s="90"/>
      <c r="G72" s="90"/>
      <c r="H72" s="7"/>
      <c r="I72" s="7"/>
      <c r="J72" s="7"/>
      <c r="K72" s="7"/>
      <c r="L72" s="7"/>
      <c r="M72" s="7"/>
      <c r="N72" s="7"/>
      <c r="O72" s="7"/>
    </row>
  </sheetData>
  <phoneticPr fontId="8"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K23"/>
  <sheetViews>
    <sheetView showGridLines="0" workbookViewId="0">
      <selection activeCell="E18" sqref="E18"/>
    </sheetView>
  </sheetViews>
  <sheetFormatPr defaultColWidth="9" defaultRowHeight="16.5"/>
  <cols>
    <col min="1" max="1" width="9" style="12" customWidth="1"/>
    <col min="2" max="2" width="15.125" style="12" customWidth="1"/>
    <col min="3" max="3" width="15.5" style="12" customWidth="1"/>
    <col min="4" max="4" width="19.875" style="12" customWidth="1"/>
    <col min="5" max="5" width="17.875" style="12" customWidth="1"/>
    <col min="6" max="6" width="17.5" style="12" customWidth="1"/>
    <col min="7" max="8" width="14.5" style="12" customWidth="1"/>
    <col min="9" max="11" width="17.5" style="12" customWidth="1"/>
    <col min="12" max="12" width="9" style="12" customWidth="1"/>
    <col min="13" max="16384" width="9" style="12"/>
  </cols>
  <sheetData>
    <row r="1" spans="2:11" ht="21.75" customHeight="1" thickBot="1">
      <c r="B1" s="32" t="s">
        <v>25</v>
      </c>
    </row>
    <row r="2" spans="2:11" ht="30.75" customHeight="1" thickBot="1">
      <c r="B2" s="182" t="s">
        <v>26</v>
      </c>
      <c r="C2" s="57" t="s">
        <v>27</v>
      </c>
      <c r="D2" s="57" t="str">
        <f>透视表!$J$30</f>
        <v>8月</v>
      </c>
      <c r="E2" s="57" t="str">
        <f>透视表!$J$29</f>
        <v>环比</v>
      </c>
      <c r="F2" s="57" t="str">
        <f>透视表!$J$31</f>
        <v>7月</v>
      </c>
      <c r="H2" s="143" t="s">
        <v>28</v>
      </c>
      <c r="I2" s="143" t="str">
        <f>透视表!$J$30</f>
        <v>8月</v>
      </c>
      <c r="J2" s="143" t="str">
        <f>透视表!$J$29</f>
        <v>环比</v>
      </c>
      <c r="K2" s="143" t="str">
        <f>透视表!$J$31</f>
        <v>7月</v>
      </c>
    </row>
    <row r="3" spans="2:11" ht="27.95" customHeight="1" thickBot="1">
      <c r="B3" s="181"/>
      <c r="C3" s="58" t="s">
        <v>10</v>
      </c>
      <c r="D3" s="55">
        <f>透视表!K25</f>
        <v>198</v>
      </c>
      <c r="E3" s="56">
        <f>IFERROR((D3/透视表!$J$32)/(F3/透视表!$J$33)-1,"-")</f>
        <v>0.26923076923076916</v>
      </c>
      <c r="F3" s="55">
        <f>透视表!L25</f>
        <v>156</v>
      </c>
      <c r="H3" s="54" t="s">
        <v>29</v>
      </c>
      <c r="I3" s="54">
        <v>13</v>
      </c>
      <c r="J3" s="152">
        <f>IFERROR((I3/透视表!$J$32)/(K3/透视表!$J$33)-1,"-")</f>
        <v>0.44444444444444442</v>
      </c>
      <c r="K3" s="54">
        <v>9</v>
      </c>
    </row>
    <row r="4" spans="2:11" ht="27.95" customHeight="1" thickBot="1">
      <c r="B4" s="181"/>
      <c r="C4" s="25" t="s">
        <v>13</v>
      </c>
      <c r="D4" s="87">
        <f>关键指标!D9</f>
        <v>59</v>
      </c>
      <c r="E4" s="88">
        <f>IFERROR((D4/透视表!$J$32)/(F4/透视表!$J$33)-1,"-")</f>
        <v>-0.30588235294117638</v>
      </c>
      <c r="F4" s="87">
        <f>关键指标!F9</f>
        <v>85</v>
      </c>
      <c r="H4" s="54" t="s">
        <v>30</v>
      </c>
      <c r="I4" s="54">
        <v>13</v>
      </c>
      <c r="J4" s="152">
        <f>IFERROR((I4/透视表!$J$32)/(K4/透视表!$J$33)-1,"-")</f>
        <v>1.6</v>
      </c>
      <c r="K4" s="54">
        <v>5</v>
      </c>
    </row>
    <row r="5" spans="2:11" ht="27.95" customHeight="1" thickBot="1">
      <c r="B5" s="181"/>
      <c r="C5" s="26" t="s">
        <v>14</v>
      </c>
      <c r="D5" s="164">
        <f>D4/D3</f>
        <v>0.29797979797979796</v>
      </c>
      <c r="E5" s="27">
        <f>D5-F5</f>
        <v>-0.24689199689199687</v>
      </c>
      <c r="F5" s="164">
        <f>F4/F3</f>
        <v>0.54487179487179482</v>
      </c>
      <c r="H5" s="54" t="s">
        <v>31</v>
      </c>
      <c r="I5" s="54">
        <v>11</v>
      </c>
      <c r="J5" s="152">
        <f>IFERROR((I5/透视表!$J$32)/(K5/透视表!$J$33)-1,"-")</f>
        <v>0.83333333333333348</v>
      </c>
      <c r="K5" s="54">
        <v>6</v>
      </c>
    </row>
    <row r="6" spans="2:11" ht="27.95" customHeight="1" thickBot="1">
      <c r="B6" s="183" t="s">
        <v>32</v>
      </c>
      <c r="C6" s="29" t="s">
        <v>33</v>
      </c>
      <c r="D6" s="28">
        <f>D8+D7</f>
        <v>88</v>
      </c>
      <c r="E6" s="56">
        <f>IFERROR((D6/透视表!$J$32)/(F6/透视表!$J$33)-1,"-")</f>
        <v>0.20547945205479445</v>
      </c>
      <c r="F6" s="28">
        <f>F8+F7</f>
        <v>73</v>
      </c>
      <c r="H6" s="54" t="s">
        <v>34</v>
      </c>
      <c r="I6" s="54">
        <v>10</v>
      </c>
      <c r="J6" s="152">
        <f>IFERROR((I6/透视表!$J$32)/(K6/透视表!$J$33)-1,"-")</f>
        <v>0.66666666666666674</v>
      </c>
      <c r="K6" s="54">
        <v>6</v>
      </c>
    </row>
    <row r="7" spans="2:11" ht="27.95" customHeight="1" thickBot="1">
      <c r="B7" s="181"/>
      <c r="C7" s="10" t="s">
        <v>35</v>
      </c>
      <c r="D7" s="11">
        <f>VLOOKUP($C7,透视表!$J$18:$K$24,2,0)</f>
        <v>72</v>
      </c>
      <c r="E7" s="56">
        <f>IFERROR((D7/透视表!$J$32)/(F7/透视表!$J$33)-1,"-")</f>
        <v>1.4084507042253502E-2</v>
      </c>
      <c r="F7" s="11">
        <f>VLOOKUP($C7,透视表!$J$18:$L$25,3,0)</f>
        <v>71</v>
      </c>
      <c r="H7" s="54" t="s">
        <v>36</v>
      </c>
      <c r="I7" s="54">
        <v>6</v>
      </c>
      <c r="J7" s="152">
        <f>IFERROR((I7/透视表!$J$32)/(K7/透视表!$J$33)-1,"-")</f>
        <v>-0.25</v>
      </c>
      <c r="K7" s="54">
        <v>8</v>
      </c>
    </row>
    <row r="8" spans="2:11" ht="27.95" customHeight="1" thickBot="1">
      <c r="B8" s="181"/>
      <c r="C8" s="10" t="s">
        <v>37</v>
      </c>
      <c r="D8" s="11">
        <f>VLOOKUP($C8,透视表!$J$18:$K$24,2,0)</f>
        <v>16</v>
      </c>
      <c r="E8" s="56">
        <f>IFERROR((D8/透视表!$J$32)/(F8/透视表!$J$33)-1,"-")</f>
        <v>7</v>
      </c>
      <c r="F8" s="11">
        <f>VLOOKUP($C8,透视表!$J$18:$L$25,3,0)</f>
        <v>2</v>
      </c>
      <c r="H8" s="54" t="s">
        <v>38</v>
      </c>
      <c r="I8" s="54">
        <v>5</v>
      </c>
      <c r="J8" s="152">
        <f>IFERROR((I8/透视表!$J$32)/(K8/透视表!$J$33)-1,"-")</f>
        <v>0.25</v>
      </c>
      <c r="K8" s="54">
        <v>4</v>
      </c>
    </row>
    <row r="9" spans="2:11" ht="27.95" customHeight="1" thickBot="1">
      <c r="B9" s="183" t="s">
        <v>39</v>
      </c>
      <c r="C9" s="29" t="s">
        <v>33</v>
      </c>
      <c r="D9" s="11">
        <f>D10+D11+D12</f>
        <v>8</v>
      </c>
      <c r="E9" s="56">
        <f>IFERROR((D9/透视表!$J$32)/(F9/透视表!$J$33)-1,"-")</f>
        <v>-0.4285714285714286</v>
      </c>
      <c r="F9" s="28">
        <f>F10+F11+F12</f>
        <v>14</v>
      </c>
      <c r="H9" s="54" t="s">
        <v>40</v>
      </c>
      <c r="I9" s="54">
        <v>5</v>
      </c>
      <c r="J9" s="152">
        <f>IFERROR((I9/透视表!$J$32)/(K9/透视表!$J$33)-1,"-")</f>
        <v>0.25</v>
      </c>
      <c r="K9" s="54">
        <v>4</v>
      </c>
    </row>
    <row r="10" spans="2:11" ht="27.95" customHeight="1" thickBot="1">
      <c r="B10" s="181"/>
      <c r="C10" s="10" t="s">
        <v>41</v>
      </c>
      <c r="D10" s="11">
        <f>VLOOKUP($C10,透视表!$J$18:$K$24,2,0)</f>
        <v>8</v>
      </c>
      <c r="E10" s="56">
        <f>IFERROR((D10/透视表!$J$32)/(F10/透视表!$J$33)-1,"-")</f>
        <v>-0.4285714285714286</v>
      </c>
      <c r="F10" s="11">
        <f>VLOOKUP($C10,透视表!$J$18:$L$25,3,0)</f>
        <v>14</v>
      </c>
      <c r="H10" s="54" t="s">
        <v>42</v>
      </c>
      <c r="I10" s="54">
        <v>4</v>
      </c>
      <c r="J10" s="152" t="str">
        <f>IFERROR((I10/透视表!$J$32)/(K10/透视表!$J$33)-1,"-")</f>
        <v>-</v>
      </c>
      <c r="K10" s="54"/>
    </row>
    <row r="11" spans="2:11" ht="27.95" customHeight="1" thickBot="1">
      <c r="B11" s="181"/>
      <c r="C11" s="10" t="s">
        <v>43</v>
      </c>
      <c r="D11" s="11">
        <f>VLOOKUP($C11,透视表!$J$18:$K$24,2,0)</f>
        <v>0</v>
      </c>
      <c r="E11" s="56" t="str">
        <f>IFERROR((D11/透视表!$J$32)/(F11/透视表!$J$33)-1,"-")</f>
        <v>-</v>
      </c>
      <c r="F11" s="11">
        <f>VLOOKUP($C11,透视表!$J$18:$L$25,3,0)</f>
        <v>0</v>
      </c>
      <c r="H11" s="54" t="s">
        <v>44</v>
      </c>
      <c r="I11" s="54">
        <v>4</v>
      </c>
      <c r="J11" s="152">
        <f>IFERROR((I11/透视表!$J$32)/(K11/透视表!$J$33)-1,"-")</f>
        <v>0.33333333333333326</v>
      </c>
      <c r="K11" s="54">
        <v>3</v>
      </c>
    </row>
    <row r="12" spans="2:11" ht="27.95" customHeight="1" thickBot="1">
      <c r="B12" s="181"/>
      <c r="C12" s="10" t="s">
        <v>45</v>
      </c>
      <c r="D12" s="11">
        <f>VLOOKUP($C12,透视表!$J$18:$K$24,2,0)</f>
        <v>0</v>
      </c>
      <c r="E12" s="56" t="str">
        <f>IFERROR((D12/透视表!$J$32)/(F12/透视表!$J$33)-1,"-")</f>
        <v>-</v>
      </c>
      <c r="F12" s="11">
        <f>VLOOKUP($C12,透视表!$J$18:$L$25,3,0)</f>
        <v>0</v>
      </c>
      <c r="H12" s="54" t="s">
        <v>46</v>
      </c>
      <c r="I12" s="54">
        <v>4</v>
      </c>
      <c r="J12" s="152" t="str">
        <f>IFERROR((I12/透视表!$J$32)/(K12/透视表!$J$33)-1,"-")</f>
        <v>-</v>
      </c>
      <c r="K12" s="54"/>
    </row>
    <row r="13" spans="2:11" ht="27.95" customHeight="1">
      <c r="B13" s="154" t="s">
        <v>47</v>
      </c>
      <c r="C13" s="106" t="s">
        <v>33</v>
      </c>
      <c r="D13" s="107">
        <f>GETPIVOTDATA("姓名",透视表!$F$6)</f>
        <v>102</v>
      </c>
      <c r="E13" s="108">
        <f>IFERROR((D13/透视表!$J$32)/(F13/透视表!$J$33)-1,"-")</f>
        <v>0.47826086956521752</v>
      </c>
      <c r="F13" s="109">
        <f>GETPIVOTDATA("姓名",透视表!$F$16)</f>
        <v>69</v>
      </c>
      <c r="H13" s="54" t="s">
        <v>48</v>
      </c>
      <c r="I13" s="54">
        <v>4</v>
      </c>
      <c r="J13" s="152">
        <f>IFERROR((I13/透视表!$J$32)/(K13/透视表!$J$33)-1,"-")</f>
        <v>-0.33333333333333337</v>
      </c>
      <c r="K13" s="54">
        <v>6</v>
      </c>
    </row>
    <row r="14" spans="2:11" ht="27.95" customHeight="1">
      <c r="B14" s="180" t="s">
        <v>49</v>
      </c>
      <c r="C14" s="181"/>
      <c r="D14" s="181"/>
      <c r="E14" s="181"/>
      <c r="F14" s="181"/>
      <c r="H14" s="54" t="s">
        <v>50</v>
      </c>
      <c r="I14" s="54">
        <v>4</v>
      </c>
      <c r="J14" s="152">
        <f>IFERROR((I14/透视表!$J$32)/(K14/透视表!$J$33)-1,"-")</f>
        <v>0</v>
      </c>
      <c r="K14" s="54">
        <v>4</v>
      </c>
    </row>
    <row r="15" spans="2:11" ht="27.95" customHeight="1">
      <c r="B15" s="181"/>
      <c r="C15" s="181"/>
      <c r="D15" s="181"/>
      <c r="E15" s="181"/>
      <c r="F15" s="181"/>
      <c r="H15" s="54" t="s">
        <v>51</v>
      </c>
      <c r="I15" s="54">
        <v>4</v>
      </c>
      <c r="J15" s="152">
        <f>IFERROR((I15/透视表!$J$32)/(K15/透视表!$J$33)-1,"-")</f>
        <v>-0.19999999999999996</v>
      </c>
      <c r="K15" s="54">
        <v>5</v>
      </c>
    </row>
    <row r="16" spans="2:11" ht="27.95" customHeight="1">
      <c r="B16" s="181"/>
      <c r="C16" s="181"/>
      <c r="D16" s="181"/>
      <c r="E16" s="181"/>
      <c r="F16" s="181"/>
      <c r="H16" s="54" t="s">
        <v>52</v>
      </c>
      <c r="I16" s="54">
        <v>3</v>
      </c>
      <c r="J16" s="152">
        <f>IFERROR((I16/透视表!$J$32)/(K16/透视表!$J$33)-1,"-")</f>
        <v>2</v>
      </c>
      <c r="K16" s="54">
        <v>1</v>
      </c>
    </row>
    <row r="17" spans="8:11" ht="26.1" customHeight="1">
      <c r="H17" s="54" t="s">
        <v>53</v>
      </c>
      <c r="I17" s="54">
        <v>3</v>
      </c>
      <c r="J17" s="152">
        <f>IFERROR((I17/透视表!$J$32)/(K17/透视表!$J$33)-1,"-")</f>
        <v>2</v>
      </c>
      <c r="K17" s="54">
        <v>1</v>
      </c>
    </row>
    <row r="18" spans="8:11" ht="26.1" customHeight="1">
      <c r="H18" s="54" t="s">
        <v>54</v>
      </c>
      <c r="I18" s="54">
        <v>2</v>
      </c>
      <c r="J18" s="152">
        <f>IFERROR((I18/透视表!$J$32)/(K18/透视表!$J$33)-1,"-")</f>
        <v>1</v>
      </c>
      <c r="K18" s="54">
        <v>1</v>
      </c>
    </row>
    <row r="19" spans="8:11" ht="26.1" customHeight="1">
      <c r="H19" s="54" t="s">
        <v>55</v>
      </c>
      <c r="I19" s="54">
        <v>2</v>
      </c>
      <c r="J19" s="152">
        <f>IFERROR((I19/透视表!$J$32)/(K19/透视表!$J$33)-1,"-")</f>
        <v>1</v>
      </c>
      <c r="K19" s="54">
        <v>1</v>
      </c>
    </row>
    <row r="20" spans="8:11" ht="26.1" customHeight="1">
      <c r="H20" s="54" t="s">
        <v>56</v>
      </c>
      <c r="I20" s="54">
        <v>1</v>
      </c>
      <c r="J20" s="152" t="str">
        <f>IFERROR((I20/透视表!$J$32)/(K20/透视表!$J$33)-1,"-")</f>
        <v>-</v>
      </c>
      <c r="K20" s="54"/>
    </row>
    <row r="21" spans="8:11" ht="26.1" customHeight="1">
      <c r="H21" s="54" t="s">
        <v>57</v>
      </c>
      <c r="I21" s="54">
        <v>1</v>
      </c>
      <c r="J21" s="152" t="str">
        <f>IFERROR((I21/透视表!$J$32)/(K21/透视表!$J$33)-1,"-")</f>
        <v>-</v>
      </c>
      <c r="K21" s="54"/>
    </row>
    <row r="22" spans="8:11" ht="26.1" customHeight="1">
      <c r="H22" s="54" t="s">
        <v>58</v>
      </c>
      <c r="I22" s="54">
        <v>1</v>
      </c>
      <c r="J22" s="152">
        <f>IFERROR((I22/透视表!$J$32)/(K22/透视表!$J$33)-1,"-")</f>
        <v>-0.8</v>
      </c>
      <c r="K22" s="54">
        <v>5</v>
      </c>
    </row>
    <row r="23" spans="8:11" ht="26.1" customHeight="1">
      <c r="H23" s="54" t="s">
        <v>59</v>
      </c>
      <c r="I23" s="54"/>
      <c r="J23" s="152">
        <f>IFERROR((I23/透视表!$J$32)/(K23/透视表!$J$33)-1,"-")</f>
        <v>-1</v>
      </c>
      <c r="K23" s="54">
        <v>1</v>
      </c>
    </row>
  </sheetData>
  <mergeCells count="4">
    <mergeCell ref="B14:F16"/>
    <mergeCell ref="B2:B5"/>
    <mergeCell ref="B6:B8"/>
    <mergeCell ref="B9:B12"/>
  </mergeCells>
  <phoneticPr fontId="8" type="noConversion"/>
  <conditionalFormatting sqref="E1:E13 E17:E1048576 J3:J23">
    <cfRule type="cellIs" dxfId="65" priority="5" operator="lessThan">
      <formula>0</formula>
    </cfRule>
  </conditionalFormatting>
  <conditionalFormatting sqref="J2">
    <cfRule type="cellIs" dxfId="64" priority="3" operator="lessThan">
      <formula>0</formula>
    </cfRule>
  </conditionalFormatting>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abSelected="1" workbookViewId="0">
      <selection activeCell="J15" sqref="J15"/>
    </sheetView>
  </sheetViews>
  <sheetFormatPr defaultColWidth="9" defaultRowHeight="16.5"/>
  <cols>
    <col min="1" max="2" width="9" style="12" customWidth="1"/>
    <col min="3" max="3" width="13.125" style="12" customWidth="1"/>
    <col min="4" max="5" width="9" style="12" customWidth="1"/>
    <col min="6" max="6" width="30.625" style="12" customWidth="1"/>
    <col min="7" max="7" width="21" style="12" customWidth="1"/>
    <col min="8" max="8" width="9" style="12" customWidth="1"/>
    <col min="9" max="9" width="28.125" style="12" customWidth="1"/>
    <col min="10" max="10" width="32" style="12" customWidth="1"/>
    <col min="11" max="11" width="9" style="12" customWidth="1"/>
    <col min="12" max="12" width="26.125" style="12" customWidth="1"/>
    <col min="13" max="13" width="9" style="12" customWidth="1"/>
    <col min="14" max="16384" width="9" style="12"/>
  </cols>
  <sheetData>
    <row r="1" spans="1:12">
      <c r="A1" s="21" t="s">
        <v>154</v>
      </c>
      <c r="B1" s="21" t="s">
        <v>152</v>
      </c>
      <c r="C1" s="47" t="s">
        <v>160</v>
      </c>
      <c r="D1" s="21" t="s">
        <v>256</v>
      </c>
      <c r="E1" s="21" t="s">
        <v>257</v>
      </c>
      <c r="F1" s="21" t="s">
        <v>258</v>
      </c>
      <c r="G1" s="21" t="s">
        <v>259</v>
      </c>
      <c r="H1" s="21" t="s">
        <v>209</v>
      </c>
      <c r="I1" s="21" t="s">
        <v>260</v>
      </c>
      <c r="J1" s="21" t="s">
        <v>261</v>
      </c>
      <c r="K1" s="21" t="s">
        <v>262</v>
      </c>
      <c r="L1" s="21" t="s">
        <v>233</v>
      </c>
    </row>
    <row r="2" spans="1:12">
      <c r="A2" s="52"/>
      <c r="B2" s="52"/>
      <c r="C2" s="50"/>
      <c r="D2" s="91"/>
      <c r="E2" s="52"/>
      <c r="F2" s="52"/>
      <c r="G2" s="52"/>
      <c r="H2" s="52"/>
      <c r="I2" s="52"/>
      <c r="J2" s="52"/>
      <c r="K2" s="52"/>
      <c r="L2" s="52"/>
    </row>
    <row r="3" spans="1:12">
      <c r="A3" s="52"/>
      <c r="B3" s="52"/>
      <c r="C3" s="50"/>
      <c r="D3" s="91"/>
      <c r="E3" s="52"/>
      <c r="F3" s="52"/>
      <c r="G3" s="52"/>
      <c r="H3" s="52"/>
      <c r="I3" s="52"/>
      <c r="J3" s="52"/>
      <c r="K3" s="52"/>
      <c r="L3" s="52"/>
    </row>
    <row r="4" spans="1:12">
      <c r="A4" s="52"/>
      <c r="B4" s="52"/>
      <c r="C4" s="50"/>
      <c r="D4" s="91"/>
      <c r="E4" s="52"/>
      <c r="F4" s="52"/>
      <c r="G4" s="52"/>
      <c r="H4" s="52"/>
      <c r="I4" s="52"/>
      <c r="J4" s="52"/>
      <c r="K4" s="52"/>
      <c r="L4" s="52"/>
    </row>
    <row r="5" spans="1:12">
      <c r="A5" s="52"/>
      <c r="B5" s="52"/>
      <c r="C5" s="50"/>
      <c r="D5" s="91"/>
      <c r="E5" s="52"/>
      <c r="F5" s="52"/>
      <c r="G5" s="52"/>
      <c r="H5" s="52"/>
      <c r="I5" s="52"/>
      <c r="J5" s="52"/>
      <c r="K5" s="52"/>
      <c r="L5" s="52"/>
    </row>
    <row r="6" spans="1:12">
      <c r="A6" s="52"/>
      <c r="B6" s="52"/>
      <c r="C6" s="50"/>
      <c r="D6" s="91"/>
      <c r="E6" s="52"/>
      <c r="F6" s="52"/>
      <c r="G6" s="52"/>
      <c r="H6" s="52"/>
      <c r="I6" s="52"/>
      <c r="J6" s="52"/>
      <c r="K6" s="52"/>
      <c r="L6" s="52"/>
    </row>
    <row r="7" spans="1:12">
      <c r="A7" s="52"/>
      <c r="B7" s="52"/>
      <c r="C7" s="50"/>
      <c r="D7" s="91"/>
      <c r="E7" s="52"/>
      <c r="F7" s="52"/>
      <c r="G7" s="52"/>
      <c r="H7" s="52"/>
      <c r="I7" s="52"/>
      <c r="J7" s="52"/>
      <c r="K7" s="52"/>
      <c r="L7" s="52"/>
    </row>
    <row r="8" spans="1:12">
      <c r="A8" s="52"/>
      <c r="B8" s="52"/>
      <c r="C8" s="50"/>
      <c r="D8" s="91"/>
      <c r="E8" s="52"/>
      <c r="F8" s="52"/>
      <c r="G8" s="52"/>
      <c r="H8" s="52"/>
      <c r="I8" s="52"/>
      <c r="J8" s="52"/>
      <c r="K8" s="52"/>
      <c r="L8" s="52"/>
    </row>
    <row r="9" spans="1:12">
      <c r="A9" s="52"/>
      <c r="B9" s="52"/>
      <c r="C9" s="50"/>
      <c r="D9" s="91"/>
      <c r="E9" s="52"/>
      <c r="F9" s="52"/>
      <c r="G9" s="52"/>
      <c r="H9" s="52"/>
      <c r="I9" s="52"/>
      <c r="J9" s="52"/>
      <c r="K9" s="52"/>
      <c r="L9" s="52"/>
    </row>
    <row r="10" spans="1:12">
      <c r="A10" s="52"/>
      <c r="B10" s="52"/>
      <c r="C10" s="50"/>
      <c r="D10" s="91"/>
      <c r="E10" s="52"/>
      <c r="F10" s="52"/>
      <c r="G10" s="52"/>
      <c r="H10" s="52"/>
      <c r="I10" s="52"/>
      <c r="J10" s="52"/>
      <c r="K10" s="52"/>
      <c r="L10" s="52"/>
    </row>
    <row r="11" spans="1:12">
      <c r="A11" s="52"/>
      <c r="B11" s="52"/>
      <c r="C11" s="50"/>
      <c r="D11" s="91"/>
      <c r="E11" s="52"/>
      <c r="F11" s="52"/>
      <c r="G11" s="52"/>
      <c r="H11" s="52"/>
      <c r="I11" s="52"/>
      <c r="J11" s="52"/>
      <c r="K11" s="52"/>
      <c r="L11" s="52"/>
    </row>
    <row r="12" spans="1:12">
      <c r="A12" s="52"/>
      <c r="B12" s="52"/>
      <c r="C12" s="50"/>
      <c r="D12" s="91"/>
      <c r="E12" s="52"/>
      <c r="F12" s="52"/>
      <c r="G12" s="52"/>
      <c r="H12" s="52"/>
      <c r="I12" s="52"/>
      <c r="J12" s="52"/>
      <c r="K12" s="52"/>
      <c r="L12" s="52"/>
    </row>
    <row r="13" spans="1:12">
      <c r="A13" s="52"/>
      <c r="B13" s="52"/>
      <c r="C13" s="50"/>
      <c r="D13" s="91"/>
      <c r="E13" s="52"/>
      <c r="F13" s="52"/>
      <c r="G13" s="52"/>
      <c r="H13" s="52"/>
      <c r="I13" s="52"/>
      <c r="J13" s="52"/>
      <c r="K13" s="52"/>
      <c r="L13" s="52"/>
    </row>
    <row r="14" spans="1:12">
      <c r="A14" s="52"/>
      <c r="B14" s="52"/>
      <c r="C14" s="50"/>
      <c r="D14" s="91"/>
      <c r="E14" s="52"/>
      <c r="F14" s="52"/>
      <c r="G14" s="52"/>
      <c r="H14" s="52"/>
      <c r="I14" s="52"/>
      <c r="J14" s="52"/>
      <c r="K14" s="52"/>
      <c r="L14" s="52"/>
    </row>
    <row r="15" spans="1:12">
      <c r="A15" s="52"/>
      <c r="B15" s="52"/>
      <c r="C15" s="50"/>
      <c r="D15" s="91"/>
      <c r="E15" s="52"/>
      <c r="F15" s="52"/>
      <c r="G15" s="52"/>
      <c r="H15" s="52"/>
      <c r="I15" s="52"/>
      <c r="J15" s="52"/>
      <c r="K15" s="52"/>
      <c r="L15" s="52"/>
    </row>
    <row r="16" spans="1:12">
      <c r="A16" s="52"/>
      <c r="B16" s="52"/>
      <c r="C16" s="50"/>
      <c r="D16" s="91"/>
      <c r="E16" s="52"/>
      <c r="F16" s="52"/>
      <c r="G16" s="52"/>
      <c r="H16" s="52"/>
      <c r="I16" s="52"/>
      <c r="J16" s="52"/>
      <c r="K16" s="52"/>
      <c r="L16" s="52"/>
    </row>
    <row r="17" spans="1:12">
      <c r="A17" s="52"/>
      <c r="B17" s="52"/>
      <c r="C17" s="50"/>
      <c r="D17" s="91"/>
      <c r="E17" s="52"/>
      <c r="F17" s="52"/>
      <c r="G17" s="52"/>
      <c r="H17" s="52"/>
      <c r="I17" s="52"/>
      <c r="J17" s="52"/>
      <c r="K17" s="52"/>
      <c r="L17" s="52"/>
    </row>
    <row r="18" spans="1:12">
      <c r="A18" s="52"/>
      <c r="B18" s="52"/>
      <c r="C18" s="50"/>
      <c r="D18" s="91"/>
      <c r="E18" s="52"/>
      <c r="F18" s="52"/>
      <c r="G18" s="52"/>
      <c r="H18" s="52"/>
      <c r="I18" s="52"/>
      <c r="J18" s="52"/>
      <c r="K18" s="52"/>
      <c r="L18" s="52"/>
    </row>
    <row r="19" spans="1:12">
      <c r="A19" s="52"/>
      <c r="B19" s="52"/>
      <c r="C19" s="50"/>
      <c r="D19" s="91"/>
      <c r="E19" s="52"/>
      <c r="F19" s="52"/>
      <c r="G19" s="52"/>
      <c r="H19" s="52"/>
      <c r="I19" s="52"/>
      <c r="J19" s="52"/>
      <c r="K19" s="52"/>
      <c r="L19" s="52"/>
    </row>
    <row r="20" spans="1:12">
      <c r="A20" s="52"/>
      <c r="B20" s="52"/>
      <c r="C20" s="50"/>
      <c r="D20" s="91"/>
      <c r="E20" s="52"/>
      <c r="F20" s="52"/>
      <c r="G20" s="52"/>
      <c r="H20" s="52"/>
      <c r="I20" s="52"/>
      <c r="J20" s="52"/>
      <c r="K20" s="52"/>
      <c r="L20" s="52"/>
    </row>
    <row r="21" spans="1:12">
      <c r="A21" s="52"/>
      <c r="B21" s="52"/>
      <c r="C21" s="50"/>
      <c r="D21" s="91"/>
      <c r="E21" s="52"/>
      <c r="F21" s="52"/>
      <c r="G21" s="52"/>
      <c r="H21" s="52"/>
      <c r="I21" s="52"/>
      <c r="J21" s="52"/>
      <c r="K21" s="52"/>
      <c r="L21" s="52"/>
    </row>
    <row r="22" spans="1:12">
      <c r="A22" s="52"/>
      <c r="B22" s="52"/>
      <c r="C22" s="50"/>
      <c r="D22" s="91"/>
      <c r="E22" s="52"/>
      <c r="F22" s="52"/>
      <c r="G22" s="52"/>
      <c r="H22" s="52"/>
      <c r="I22" s="52"/>
      <c r="J22" s="52"/>
      <c r="K22" s="52"/>
      <c r="L22" s="52"/>
    </row>
    <row r="23" spans="1:12">
      <c r="A23" s="52"/>
      <c r="B23" s="52"/>
      <c r="C23" s="50"/>
      <c r="D23" s="91"/>
      <c r="E23" s="52"/>
      <c r="F23" s="52"/>
      <c r="G23" s="52"/>
      <c r="H23" s="52"/>
      <c r="I23" s="52"/>
      <c r="J23" s="52"/>
      <c r="K23" s="52"/>
      <c r="L23" s="52"/>
    </row>
    <row r="24" spans="1:12">
      <c r="A24" s="52"/>
      <c r="B24" s="52"/>
      <c r="C24" s="50"/>
      <c r="D24" s="91"/>
      <c r="E24" s="52"/>
      <c r="F24" s="52"/>
      <c r="G24" s="52"/>
      <c r="H24" s="52"/>
      <c r="I24" s="52"/>
      <c r="J24" s="52"/>
      <c r="K24" s="52"/>
      <c r="L24" s="52"/>
    </row>
    <row r="25" spans="1:12">
      <c r="A25" s="52"/>
      <c r="B25" s="52"/>
      <c r="C25" s="50"/>
      <c r="D25" s="91"/>
      <c r="E25" s="52"/>
      <c r="F25" s="52"/>
      <c r="G25" s="52"/>
      <c r="H25" s="52"/>
      <c r="I25" s="52"/>
      <c r="J25" s="52"/>
      <c r="K25" s="52"/>
      <c r="L25" s="52"/>
    </row>
    <row r="26" spans="1:12">
      <c r="A26" s="52"/>
      <c r="B26" s="52"/>
      <c r="C26" s="50"/>
      <c r="D26" s="91"/>
      <c r="E26" s="52"/>
      <c r="F26" s="52"/>
      <c r="G26" s="52"/>
      <c r="H26" s="52"/>
      <c r="I26" s="52"/>
      <c r="J26" s="52"/>
      <c r="K26" s="52"/>
      <c r="L26" s="52"/>
    </row>
    <row r="27" spans="1:12">
      <c r="A27" s="52"/>
      <c r="B27" s="52"/>
      <c r="C27" s="50"/>
      <c r="D27" s="91"/>
      <c r="E27" s="52"/>
      <c r="F27" s="52"/>
      <c r="G27" s="52"/>
      <c r="H27" s="52"/>
      <c r="I27" s="52"/>
      <c r="J27" s="52"/>
      <c r="K27" s="52"/>
      <c r="L27" s="52"/>
    </row>
    <row r="28" spans="1:12">
      <c r="A28" s="52"/>
      <c r="B28" s="52"/>
      <c r="C28" s="50"/>
      <c r="D28" s="91"/>
      <c r="E28" s="52"/>
      <c r="F28" s="52"/>
      <c r="G28" s="52"/>
      <c r="H28" s="52"/>
      <c r="I28" s="52"/>
      <c r="J28" s="52"/>
      <c r="K28" s="52"/>
      <c r="L28" s="52"/>
    </row>
    <row r="29" spans="1:12">
      <c r="A29" s="52"/>
      <c r="B29" s="52"/>
      <c r="C29" s="50"/>
      <c r="D29" s="91"/>
      <c r="E29" s="52"/>
      <c r="F29" s="52"/>
      <c r="G29" s="52"/>
      <c r="H29" s="52"/>
      <c r="I29" s="52"/>
      <c r="J29" s="52"/>
      <c r="K29" s="52"/>
      <c r="L29" s="52"/>
    </row>
    <row r="30" spans="1:12">
      <c r="A30" s="52"/>
      <c r="B30" s="52"/>
      <c r="C30" s="50"/>
      <c r="D30" s="91"/>
      <c r="E30" s="52"/>
      <c r="F30" s="52"/>
      <c r="G30" s="52"/>
      <c r="H30" s="52"/>
      <c r="I30" s="52"/>
      <c r="J30" s="52"/>
      <c r="K30" s="52"/>
      <c r="L30" s="52"/>
    </row>
    <row r="31" spans="1:12">
      <c r="A31" s="52"/>
      <c r="B31" s="52"/>
      <c r="C31" s="50"/>
      <c r="D31" s="91"/>
      <c r="E31" s="52"/>
      <c r="F31" s="52"/>
      <c r="G31" s="52"/>
      <c r="H31" s="52"/>
      <c r="I31" s="52"/>
      <c r="J31" s="52"/>
      <c r="K31" s="52"/>
      <c r="L31" s="52"/>
    </row>
    <row r="32" spans="1:12">
      <c r="A32" s="52"/>
      <c r="B32" s="52"/>
      <c r="C32" s="50"/>
      <c r="D32" s="91"/>
      <c r="E32" s="52"/>
      <c r="F32" s="52"/>
      <c r="G32" s="52"/>
      <c r="H32" s="52"/>
      <c r="I32" s="52"/>
      <c r="J32" s="52"/>
      <c r="K32" s="52"/>
      <c r="L32" s="52"/>
    </row>
    <row r="33" spans="1:12">
      <c r="A33" s="52"/>
      <c r="B33" s="52"/>
      <c r="C33" s="50"/>
      <c r="D33" s="91"/>
      <c r="E33" s="52"/>
      <c r="F33" s="52"/>
      <c r="G33" s="52"/>
      <c r="H33" s="52"/>
      <c r="I33" s="52"/>
      <c r="J33" s="52"/>
      <c r="K33" s="52"/>
      <c r="L33" s="52"/>
    </row>
    <row r="34" spans="1:12">
      <c r="A34" s="52"/>
      <c r="B34" s="52"/>
      <c r="C34" s="50"/>
      <c r="D34" s="91"/>
      <c r="E34" s="52"/>
      <c r="F34" s="52"/>
      <c r="G34" s="52"/>
      <c r="H34" s="52"/>
      <c r="I34" s="52"/>
      <c r="J34" s="52"/>
      <c r="K34" s="52"/>
      <c r="L34" s="52"/>
    </row>
    <row r="35" spans="1:12">
      <c r="A35" s="52"/>
      <c r="B35" s="52"/>
      <c r="C35" s="50"/>
      <c r="D35" s="91"/>
      <c r="E35" s="52"/>
      <c r="F35" s="52"/>
      <c r="G35" s="52"/>
      <c r="H35" s="52"/>
      <c r="I35" s="52"/>
      <c r="J35" s="52"/>
      <c r="K35" s="52"/>
      <c r="L35" s="52"/>
    </row>
    <row r="36" spans="1:12">
      <c r="A36" s="52"/>
      <c r="B36" s="52"/>
      <c r="C36" s="50"/>
      <c r="D36" s="91"/>
      <c r="E36" s="52"/>
      <c r="F36" s="52"/>
      <c r="G36" s="52"/>
      <c r="H36" s="52"/>
      <c r="I36" s="52"/>
      <c r="J36" s="52"/>
      <c r="K36" s="52"/>
      <c r="L36" s="52"/>
    </row>
    <row r="37" spans="1:12">
      <c r="A37" s="52"/>
      <c r="B37" s="52"/>
      <c r="C37" s="50"/>
      <c r="D37" s="91"/>
      <c r="E37" s="52"/>
      <c r="F37" s="52"/>
      <c r="G37" s="52"/>
      <c r="H37" s="52"/>
      <c r="I37" s="52"/>
      <c r="J37" s="52"/>
      <c r="K37" s="52"/>
      <c r="L37" s="52"/>
    </row>
    <row r="38" spans="1:12">
      <c r="A38" s="52"/>
      <c r="B38" s="52"/>
      <c r="C38" s="50"/>
      <c r="D38" s="91"/>
      <c r="E38" s="52"/>
      <c r="F38" s="52"/>
      <c r="G38" s="52"/>
      <c r="H38" s="52"/>
      <c r="I38" s="52"/>
      <c r="J38" s="52"/>
      <c r="K38" s="52"/>
      <c r="L38" s="52"/>
    </row>
    <row r="39" spans="1:12">
      <c r="A39" s="52"/>
      <c r="B39" s="52"/>
      <c r="C39" s="50"/>
      <c r="D39" s="91"/>
      <c r="E39" s="52"/>
      <c r="F39" s="52"/>
      <c r="G39" s="52"/>
      <c r="H39" s="52"/>
      <c r="I39" s="52"/>
      <c r="J39" s="52"/>
      <c r="K39" s="52"/>
      <c r="L39" s="52"/>
    </row>
    <row r="40" spans="1:12">
      <c r="A40" s="52"/>
      <c r="B40" s="52"/>
      <c r="C40" s="50"/>
      <c r="D40" s="91"/>
      <c r="E40" s="52"/>
      <c r="F40" s="52"/>
      <c r="G40" s="52"/>
      <c r="H40" s="52"/>
      <c r="I40" s="52"/>
      <c r="J40" s="52"/>
      <c r="K40" s="52"/>
      <c r="L40" s="52"/>
    </row>
    <row r="41" spans="1:12">
      <c r="A41" s="52"/>
      <c r="B41" s="52"/>
      <c r="C41" s="50"/>
      <c r="D41" s="91"/>
      <c r="E41" s="52"/>
      <c r="F41" s="52"/>
      <c r="G41" s="52"/>
      <c r="H41" s="52"/>
      <c r="I41" s="52"/>
      <c r="J41" s="52"/>
      <c r="K41" s="52"/>
      <c r="L41" s="52"/>
    </row>
    <row r="42" spans="1:12">
      <c r="A42" s="52"/>
      <c r="B42" s="52"/>
      <c r="C42" s="50"/>
      <c r="D42" s="91"/>
      <c r="E42" s="52"/>
      <c r="F42" s="52"/>
      <c r="G42" s="52"/>
      <c r="H42" s="52"/>
      <c r="I42" s="52"/>
      <c r="J42" s="52"/>
      <c r="K42" s="52"/>
      <c r="L42" s="52"/>
    </row>
    <row r="43" spans="1:12">
      <c r="A43" s="52"/>
      <c r="B43" s="52"/>
      <c r="C43" s="50"/>
      <c r="D43" s="91"/>
      <c r="E43" s="52"/>
      <c r="F43" s="52"/>
      <c r="G43" s="52"/>
      <c r="H43" s="52"/>
      <c r="I43" s="52"/>
      <c r="J43" s="52"/>
      <c r="K43" s="52"/>
      <c r="L43" s="52"/>
    </row>
    <row r="44" spans="1:12">
      <c r="A44" s="52"/>
      <c r="B44" s="52"/>
      <c r="C44" s="50"/>
      <c r="D44" s="91"/>
      <c r="E44" s="52"/>
      <c r="F44" s="52"/>
      <c r="G44" s="52"/>
      <c r="H44" s="52"/>
      <c r="I44" s="52"/>
      <c r="J44" s="52"/>
      <c r="K44" s="52"/>
      <c r="L44" s="52"/>
    </row>
    <row r="45" spans="1:12">
      <c r="A45" s="52"/>
      <c r="B45" s="52"/>
      <c r="C45" s="50"/>
      <c r="D45" s="91"/>
      <c r="E45" s="52"/>
      <c r="F45" s="52"/>
      <c r="G45" s="52"/>
      <c r="H45" s="52"/>
      <c r="I45" s="52"/>
      <c r="J45" s="52"/>
      <c r="K45" s="52"/>
      <c r="L45" s="52"/>
    </row>
    <row r="46" spans="1:12">
      <c r="A46" s="52"/>
      <c r="B46" s="52"/>
      <c r="C46" s="50"/>
      <c r="D46" s="91"/>
      <c r="E46" s="52"/>
      <c r="F46" s="52"/>
      <c r="G46" s="52"/>
      <c r="H46" s="52"/>
      <c r="I46" s="52"/>
      <c r="J46" s="52"/>
      <c r="K46" s="52"/>
      <c r="L46" s="52"/>
    </row>
    <row r="47" spans="1:12">
      <c r="A47" s="52"/>
      <c r="B47" s="52"/>
      <c r="C47" s="50"/>
      <c r="D47" s="91"/>
      <c r="E47" s="52"/>
      <c r="F47" s="52"/>
      <c r="G47" s="52"/>
      <c r="H47" s="52"/>
      <c r="I47" s="52"/>
      <c r="J47" s="52"/>
      <c r="K47" s="52"/>
      <c r="L47" s="52"/>
    </row>
    <row r="48" spans="1:12">
      <c r="A48" s="52"/>
      <c r="B48" s="52"/>
      <c r="C48" s="50"/>
      <c r="D48" s="91"/>
      <c r="E48" s="52"/>
      <c r="F48" s="52"/>
      <c r="G48" s="52"/>
      <c r="H48" s="52"/>
      <c r="I48" s="52"/>
      <c r="J48" s="52"/>
      <c r="K48" s="52"/>
      <c r="L48" s="52"/>
    </row>
    <row r="49" spans="1:12">
      <c r="A49" s="52"/>
      <c r="B49" s="52"/>
      <c r="C49" s="50"/>
      <c r="D49" s="91"/>
      <c r="E49" s="52"/>
      <c r="F49" s="52"/>
      <c r="G49" s="52"/>
      <c r="H49" s="52"/>
      <c r="I49" s="52"/>
      <c r="J49" s="52"/>
      <c r="K49" s="52"/>
      <c r="L49" s="52"/>
    </row>
    <row r="50" spans="1:12">
      <c r="A50" s="52"/>
      <c r="B50" s="52"/>
      <c r="C50" s="50"/>
      <c r="D50" s="91"/>
      <c r="E50" s="52"/>
      <c r="F50" s="52"/>
      <c r="G50" s="52"/>
      <c r="H50" s="52"/>
      <c r="I50" s="52"/>
      <c r="J50" s="52"/>
      <c r="K50" s="52"/>
      <c r="L50" s="52"/>
    </row>
    <row r="51" spans="1:12">
      <c r="A51" s="52"/>
      <c r="B51" s="52"/>
      <c r="C51" s="50"/>
      <c r="D51" s="91"/>
      <c r="E51" s="52"/>
      <c r="F51" s="52"/>
      <c r="G51" s="52"/>
      <c r="H51" s="52"/>
      <c r="I51" s="52"/>
      <c r="J51" s="52"/>
      <c r="K51" s="52"/>
      <c r="L51" s="52"/>
    </row>
    <row r="52" spans="1:12">
      <c r="A52" s="52"/>
      <c r="B52" s="52"/>
      <c r="C52" s="50"/>
      <c r="D52" s="91"/>
      <c r="E52" s="52"/>
      <c r="F52" s="52"/>
      <c r="G52" s="52"/>
      <c r="H52" s="52"/>
      <c r="I52" s="52"/>
      <c r="J52" s="52"/>
      <c r="K52" s="52"/>
      <c r="L52" s="52"/>
    </row>
    <row r="53" spans="1:12">
      <c r="A53" s="52"/>
      <c r="B53" s="52"/>
      <c r="C53" s="50"/>
      <c r="D53" s="91"/>
      <c r="E53" s="52"/>
      <c r="F53" s="52"/>
      <c r="G53" s="52"/>
      <c r="H53" s="52"/>
      <c r="I53" s="52"/>
      <c r="J53" s="52"/>
      <c r="K53" s="52"/>
      <c r="L53" s="52"/>
    </row>
    <row r="54" spans="1:12">
      <c r="A54" s="52"/>
      <c r="B54" s="52"/>
      <c r="C54" s="50"/>
      <c r="D54" s="91"/>
      <c r="E54" s="52"/>
      <c r="F54" s="52"/>
      <c r="G54" s="52"/>
      <c r="H54" s="52"/>
      <c r="I54" s="52"/>
      <c r="J54" s="52"/>
      <c r="K54" s="52"/>
      <c r="L54" s="52"/>
    </row>
    <row r="55" spans="1:12">
      <c r="A55" s="52"/>
      <c r="B55" s="52"/>
      <c r="C55" s="50"/>
      <c r="D55" s="91"/>
      <c r="E55" s="52"/>
      <c r="F55" s="52"/>
      <c r="G55" s="52"/>
      <c r="H55" s="52"/>
      <c r="I55" s="52"/>
      <c r="J55" s="52"/>
      <c r="K55" s="52"/>
      <c r="L55" s="52"/>
    </row>
    <row r="56" spans="1:12">
      <c r="A56" s="52"/>
      <c r="B56" s="52"/>
      <c r="C56" s="50"/>
      <c r="D56" s="91"/>
      <c r="E56" s="52"/>
      <c r="F56" s="52"/>
      <c r="G56" s="52"/>
      <c r="H56" s="52"/>
      <c r="I56" s="52"/>
      <c r="J56" s="52"/>
      <c r="K56" s="52"/>
      <c r="L56" s="52"/>
    </row>
    <row r="57" spans="1:12">
      <c r="A57" s="52"/>
      <c r="B57" s="52"/>
      <c r="C57" s="50"/>
      <c r="D57" s="91"/>
      <c r="E57" s="52"/>
      <c r="F57" s="52"/>
      <c r="G57" s="52"/>
      <c r="H57" s="52"/>
      <c r="I57" s="52"/>
      <c r="J57" s="52"/>
      <c r="K57" s="52"/>
      <c r="L57" s="52"/>
    </row>
    <row r="58" spans="1:12">
      <c r="A58" s="52"/>
      <c r="B58" s="52"/>
      <c r="C58" s="50"/>
      <c r="D58" s="91"/>
      <c r="E58" s="52"/>
      <c r="F58" s="52"/>
      <c r="G58" s="52"/>
      <c r="H58" s="52"/>
      <c r="I58" s="52"/>
      <c r="J58" s="52"/>
      <c r="K58" s="52"/>
      <c r="L58" s="52"/>
    </row>
    <row r="59" spans="1:12">
      <c r="A59" s="52"/>
      <c r="B59" s="52"/>
      <c r="C59" s="50"/>
      <c r="D59" s="91"/>
      <c r="E59" s="52"/>
      <c r="F59" s="52"/>
      <c r="G59" s="52"/>
      <c r="H59" s="52"/>
      <c r="I59" s="52"/>
      <c r="J59" s="52"/>
      <c r="K59" s="52"/>
      <c r="L59" s="52"/>
    </row>
    <row r="60" spans="1:12">
      <c r="A60" s="52"/>
      <c r="B60" s="52"/>
      <c r="C60" s="50"/>
      <c r="D60" s="91"/>
      <c r="E60" s="52"/>
      <c r="F60" s="52"/>
      <c r="G60" s="52"/>
      <c r="H60" s="52"/>
      <c r="I60" s="52"/>
      <c r="J60" s="52"/>
      <c r="K60" s="52"/>
      <c r="L60" s="52"/>
    </row>
    <row r="61" spans="1:12">
      <c r="A61" s="52"/>
      <c r="B61" s="52"/>
      <c r="C61" s="50"/>
      <c r="D61" s="91"/>
      <c r="E61" s="52"/>
      <c r="F61" s="52"/>
      <c r="G61" s="52"/>
      <c r="H61" s="52"/>
      <c r="I61" s="52"/>
      <c r="J61" s="52"/>
      <c r="K61" s="52"/>
      <c r="L61" s="52"/>
    </row>
    <row r="62" spans="1:12">
      <c r="A62" s="52"/>
      <c r="B62" s="52"/>
      <c r="C62" s="50"/>
      <c r="D62" s="91"/>
      <c r="E62" s="52"/>
      <c r="F62" s="52"/>
      <c r="G62" s="52"/>
      <c r="H62" s="52"/>
      <c r="I62" s="52"/>
      <c r="J62" s="52"/>
      <c r="K62" s="52"/>
      <c r="L62" s="52"/>
    </row>
    <row r="63" spans="1:12">
      <c r="A63" s="52"/>
      <c r="B63" s="52"/>
      <c r="C63" s="50"/>
      <c r="D63" s="91"/>
      <c r="E63" s="52"/>
      <c r="F63" s="52"/>
      <c r="G63" s="52"/>
      <c r="H63" s="52"/>
      <c r="I63" s="52"/>
      <c r="J63" s="52"/>
      <c r="K63" s="52"/>
      <c r="L63" s="52"/>
    </row>
    <row r="64" spans="1:12">
      <c r="A64" s="52"/>
      <c r="B64" s="52"/>
      <c r="C64" s="50"/>
      <c r="D64" s="91"/>
      <c r="E64" s="52"/>
      <c r="F64" s="52"/>
      <c r="G64" s="52"/>
      <c r="H64" s="52"/>
      <c r="I64" s="52"/>
      <c r="J64" s="52"/>
      <c r="K64" s="52"/>
      <c r="L64" s="52"/>
    </row>
    <row r="65" spans="1:12">
      <c r="A65" s="52"/>
      <c r="B65" s="52"/>
      <c r="C65" s="50"/>
      <c r="D65" s="91"/>
      <c r="E65" s="52"/>
      <c r="F65" s="52"/>
      <c r="G65" s="52"/>
      <c r="H65" s="52"/>
      <c r="I65" s="52"/>
      <c r="J65" s="52"/>
      <c r="K65" s="52"/>
      <c r="L65" s="52"/>
    </row>
    <row r="66" spans="1:12">
      <c r="A66" s="52"/>
      <c r="B66" s="52"/>
      <c r="C66" s="50"/>
      <c r="D66" s="91"/>
      <c r="E66" s="52"/>
      <c r="F66" s="52"/>
      <c r="G66" s="52"/>
      <c r="H66" s="52"/>
      <c r="I66" s="52"/>
      <c r="J66" s="52"/>
      <c r="K66" s="52"/>
      <c r="L66" s="52"/>
    </row>
    <row r="67" spans="1:12">
      <c r="A67" s="52"/>
      <c r="B67" s="52"/>
      <c r="C67" s="50"/>
      <c r="D67" s="91"/>
      <c r="E67" s="52"/>
      <c r="F67" s="52"/>
      <c r="G67" s="52"/>
      <c r="H67" s="52"/>
      <c r="I67" s="52"/>
      <c r="J67" s="52"/>
      <c r="K67" s="52"/>
      <c r="L67" s="52"/>
    </row>
    <row r="68" spans="1:12">
      <c r="A68" s="52"/>
      <c r="B68" s="52"/>
      <c r="C68" s="50"/>
      <c r="D68" s="91"/>
      <c r="E68" s="52"/>
      <c r="F68" s="52"/>
      <c r="G68" s="52"/>
      <c r="H68" s="52"/>
      <c r="I68" s="52"/>
      <c r="J68" s="52"/>
      <c r="K68" s="52"/>
      <c r="L68" s="52"/>
    </row>
    <row r="69" spans="1:12">
      <c r="A69" s="52"/>
      <c r="B69" s="52"/>
      <c r="C69" s="50"/>
      <c r="D69" s="91"/>
      <c r="E69" s="52"/>
      <c r="F69" s="52"/>
      <c r="G69" s="52"/>
      <c r="H69" s="52"/>
      <c r="I69" s="52"/>
      <c r="J69" s="52"/>
      <c r="K69" s="52"/>
      <c r="L69" s="52"/>
    </row>
    <row r="70" spans="1:12">
      <c r="A70" s="52"/>
      <c r="B70" s="52"/>
      <c r="C70" s="50"/>
      <c r="D70" s="91"/>
      <c r="E70" s="52"/>
      <c r="F70" s="52"/>
      <c r="G70" s="52"/>
      <c r="H70" s="52"/>
      <c r="I70" s="52"/>
      <c r="J70" s="52"/>
      <c r="K70" s="52"/>
      <c r="L70" s="52"/>
    </row>
    <row r="71" spans="1:12">
      <c r="A71" s="52"/>
      <c r="B71" s="52"/>
      <c r="C71" s="50"/>
      <c r="D71" s="91"/>
      <c r="E71" s="52"/>
      <c r="F71" s="52"/>
      <c r="G71" s="52"/>
      <c r="H71" s="52"/>
      <c r="I71" s="52"/>
      <c r="J71" s="52"/>
      <c r="K71" s="52"/>
      <c r="L71" s="52"/>
    </row>
  </sheetData>
  <phoneticPr fontId="8" type="noConversion"/>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4"/>
  <sheetViews>
    <sheetView workbookViewId="0">
      <pane ySplit="1" topLeftCell="A206" activePane="bottomLeft" state="frozen"/>
      <selection pane="bottomLeft" activeCell="F139" sqref="F139:F224"/>
    </sheetView>
  </sheetViews>
  <sheetFormatPr defaultColWidth="9" defaultRowHeight="16.5"/>
  <cols>
    <col min="1" max="1" width="9" style="12" customWidth="1"/>
    <col min="2" max="2" width="11.125" style="12" customWidth="1"/>
    <col min="3" max="3" width="15.125" style="12" customWidth="1"/>
    <col min="4" max="4" width="23.125" style="12" customWidth="1"/>
    <col min="5" max="5" width="15.875" style="12" customWidth="1"/>
    <col min="6" max="14" width="11.625" style="12" customWidth="1"/>
    <col min="15" max="15" width="15.375" style="12" customWidth="1"/>
    <col min="16" max="16" width="9" style="12" customWidth="1"/>
    <col min="17" max="16384" width="9" style="12"/>
  </cols>
  <sheetData>
    <row r="1" spans="1:15">
      <c r="A1" s="52" t="s">
        <v>154</v>
      </c>
      <c r="B1" s="52" t="s">
        <v>152</v>
      </c>
      <c r="C1" t="s">
        <v>158</v>
      </c>
      <c r="D1" t="s">
        <v>263</v>
      </c>
      <c r="E1" t="s">
        <v>264</v>
      </c>
      <c r="F1" t="s">
        <v>125</v>
      </c>
      <c r="G1" t="s">
        <v>128</v>
      </c>
      <c r="H1" t="s">
        <v>126</v>
      </c>
      <c r="I1" t="s">
        <v>127</v>
      </c>
      <c r="J1" t="s">
        <v>129</v>
      </c>
      <c r="K1" t="s">
        <v>265</v>
      </c>
      <c r="L1" t="s">
        <v>266</v>
      </c>
      <c r="M1" t="s">
        <v>267</v>
      </c>
      <c r="N1" t="s">
        <v>268</v>
      </c>
      <c r="O1" t="s">
        <v>269</v>
      </c>
    </row>
    <row r="2" spans="1:15">
      <c r="A2" s="52">
        <f t="shared" ref="A2:A65" si="0">YEAR(C2)</f>
        <v>2018</v>
      </c>
      <c r="B2" s="52">
        <f t="shared" ref="B2:B65" si="1">MONTH(C2)</f>
        <v>5</v>
      </c>
      <c r="C2" s="138" t="s">
        <v>270</v>
      </c>
      <c r="D2" s="138" t="s">
        <v>217</v>
      </c>
      <c r="E2" s="138" t="s">
        <v>271</v>
      </c>
      <c r="F2" s="138">
        <v>100</v>
      </c>
      <c r="G2" s="138">
        <v>512</v>
      </c>
      <c r="H2" s="138">
        <v>16</v>
      </c>
      <c r="I2" s="138">
        <v>6.25</v>
      </c>
      <c r="J2" s="138">
        <v>46</v>
      </c>
      <c r="K2" s="138">
        <v>0</v>
      </c>
      <c r="L2" s="138">
        <v>0</v>
      </c>
      <c r="M2" s="138">
        <v>0</v>
      </c>
      <c r="N2" s="138">
        <v>1</v>
      </c>
      <c r="O2" s="138">
        <v>0</v>
      </c>
    </row>
    <row r="3" spans="1:15">
      <c r="A3" s="52">
        <f t="shared" si="0"/>
        <v>2018</v>
      </c>
      <c r="B3" s="52">
        <f t="shared" si="1"/>
        <v>5</v>
      </c>
      <c r="C3" s="138" t="s">
        <v>272</v>
      </c>
      <c r="D3" s="138" t="s">
        <v>217</v>
      </c>
      <c r="E3" s="138" t="s">
        <v>271</v>
      </c>
      <c r="F3" s="138">
        <v>100</v>
      </c>
      <c r="G3" s="138">
        <v>378</v>
      </c>
      <c r="H3" s="138">
        <v>14</v>
      </c>
      <c r="I3" s="138">
        <v>7.14</v>
      </c>
      <c r="J3" s="138">
        <v>59</v>
      </c>
      <c r="K3" s="138">
        <v>0</v>
      </c>
      <c r="L3" s="138">
        <v>1</v>
      </c>
      <c r="M3" s="138">
        <v>0</v>
      </c>
      <c r="N3" s="138">
        <v>0</v>
      </c>
      <c r="O3" s="138">
        <v>1</v>
      </c>
    </row>
    <row r="4" spans="1:15">
      <c r="A4" s="52">
        <f t="shared" si="0"/>
        <v>2018</v>
      </c>
      <c r="B4" s="52">
        <f t="shared" si="1"/>
        <v>5</v>
      </c>
      <c r="C4" s="138" t="s">
        <v>273</v>
      </c>
      <c r="D4" s="138" t="s">
        <v>217</v>
      </c>
      <c r="E4" s="138" t="s">
        <v>271</v>
      </c>
      <c r="F4" s="138">
        <v>100</v>
      </c>
      <c r="G4" s="138">
        <v>467</v>
      </c>
      <c r="H4" s="138">
        <v>15</v>
      </c>
      <c r="I4" s="138">
        <v>6.67</v>
      </c>
      <c r="J4" s="138">
        <v>66</v>
      </c>
      <c r="K4" s="138">
        <v>1</v>
      </c>
      <c r="L4" s="138">
        <v>2</v>
      </c>
      <c r="M4" s="138">
        <v>5</v>
      </c>
      <c r="N4" s="138">
        <v>1</v>
      </c>
      <c r="O4" s="138">
        <v>3</v>
      </c>
    </row>
    <row r="5" spans="1:15">
      <c r="A5" s="52">
        <f t="shared" si="0"/>
        <v>2018</v>
      </c>
      <c r="B5" s="52">
        <f t="shared" si="1"/>
        <v>5</v>
      </c>
      <c r="C5" s="138" t="s">
        <v>274</v>
      </c>
      <c r="D5" s="138" t="s">
        <v>217</v>
      </c>
      <c r="E5" s="138" t="s">
        <v>271</v>
      </c>
      <c r="F5" s="138">
        <v>100</v>
      </c>
      <c r="G5" s="138">
        <v>262</v>
      </c>
      <c r="H5" s="138">
        <v>13</v>
      </c>
      <c r="I5" s="138">
        <v>7.69</v>
      </c>
      <c r="J5" s="138">
        <v>38</v>
      </c>
      <c r="K5" s="138">
        <v>0</v>
      </c>
      <c r="L5" s="138">
        <v>0</v>
      </c>
      <c r="M5" s="138">
        <v>0</v>
      </c>
      <c r="N5" s="138">
        <v>2</v>
      </c>
      <c r="O5" s="138">
        <v>0</v>
      </c>
    </row>
    <row r="6" spans="1:15">
      <c r="A6" s="52">
        <f t="shared" si="0"/>
        <v>2018</v>
      </c>
      <c r="B6" s="52">
        <f t="shared" si="1"/>
        <v>5</v>
      </c>
      <c r="C6" s="138" t="s">
        <v>275</v>
      </c>
      <c r="D6" s="138" t="s">
        <v>217</v>
      </c>
      <c r="E6" s="138" t="s">
        <v>271</v>
      </c>
      <c r="F6" s="138">
        <v>100</v>
      </c>
      <c r="G6" s="138">
        <v>390</v>
      </c>
      <c r="H6" s="138">
        <v>13</v>
      </c>
      <c r="I6" s="138">
        <v>7.69</v>
      </c>
      <c r="J6" s="138">
        <v>31</v>
      </c>
      <c r="K6" s="138">
        <v>0</v>
      </c>
      <c r="L6" s="138">
        <v>0</v>
      </c>
      <c r="M6" s="138">
        <v>3</v>
      </c>
      <c r="N6" s="138">
        <v>2</v>
      </c>
      <c r="O6" s="138">
        <v>0</v>
      </c>
    </row>
    <row r="7" spans="1:15">
      <c r="A7" s="52">
        <f t="shared" si="0"/>
        <v>2018</v>
      </c>
      <c r="B7" s="52">
        <f t="shared" si="1"/>
        <v>5</v>
      </c>
      <c r="C7" s="138" t="s">
        <v>276</v>
      </c>
      <c r="D7" s="138" t="s">
        <v>217</v>
      </c>
      <c r="E7" s="138" t="s">
        <v>271</v>
      </c>
      <c r="F7" s="138">
        <v>100</v>
      </c>
      <c r="G7" s="138">
        <v>495</v>
      </c>
      <c r="H7" s="138">
        <v>13</v>
      </c>
      <c r="I7" s="138">
        <v>7.69</v>
      </c>
      <c r="J7" s="138">
        <v>19</v>
      </c>
      <c r="K7" s="138">
        <v>0</v>
      </c>
      <c r="L7" s="138">
        <v>0</v>
      </c>
      <c r="M7" s="138">
        <v>0</v>
      </c>
      <c r="N7" s="138">
        <v>0</v>
      </c>
      <c r="O7" s="138">
        <v>0</v>
      </c>
    </row>
    <row r="8" spans="1:15">
      <c r="A8" s="52">
        <f t="shared" si="0"/>
        <v>2018</v>
      </c>
      <c r="B8" s="52">
        <f t="shared" si="1"/>
        <v>5</v>
      </c>
      <c r="C8" s="138" t="s">
        <v>277</v>
      </c>
      <c r="D8" s="138" t="s">
        <v>217</v>
      </c>
      <c r="E8" s="138" t="s">
        <v>271</v>
      </c>
      <c r="F8" s="138">
        <v>100</v>
      </c>
      <c r="G8" s="138">
        <v>264</v>
      </c>
      <c r="H8" s="138">
        <v>13</v>
      </c>
      <c r="I8" s="138">
        <v>7.69</v>
      </c>
      <c r="J8" s="138">
        <v>28</v>
      </c>
      <c r="K8" s="138">
        <v>0</v>
      </c>
      <c r="L8" s="138">
        <v>0</v>
      </c>
      <c r="M8" s="138">
        <v>0</v>
      </c>
      <c r="N8" s="138">
        <v>0</v>
      </c>
      <c r="O8" s="138">
        <v>0</v>
      </c>
    </row>
    <row r="9" spans="1:15">
      <c r="A9" s="52">
        <f t="shared" si="0"/>
        <v>2018</v>
      </c>
      <c r="B9" s="52">
        <f t="shared" si="1"/>
        <v>5</v>
      </c>
      <c r="C9" s="138" t="s">
        <v>278</v>
      </c>
      <c r="D9" s="138" t="s">
        <v>217</v>
      </c>
      <c r="E9" s="138" t="s">
        <v>271</v>
      </c>
      <c r="F9" s="138">
        <v>100</v>
      </c>
      <c r="G9" s="138">
        <v>504</v>
      </c>
      <c r="H9" s="138">
        <v>13</v>
      </c>
      <c r="I9" s="138">
        <v>7.69</v>
      </c>
      <c r="J9" s="138">
        <v>34</v>
      </c>
      <c r="K9" s="138">
        <v>0</v>
      </c>
      <c r="L9" s="138">
        <v>0</v>
      </c>
      <c r="M9" s="138">
        <v>1</v>
      </c>
      <c r="N9" s="138">
        <v>3</v>
      </c>
      <c r="O9" s="138">
        <v>0</v>
      </c>
    </row>
    <row r="10" spans="1:15">
      <c r="A10" s="52">
        <f t="shared" si="0"/>
        <v>2018</v>
      </c>
      <c r="B10" s="52">
        <f t="shared" si="1"/>
        <v>5</v>
      </c>
      <c r="C10" s="138" t="s">
        <v>278</v>
      </c>
      <c r="D10" s="138" t="s">
        <v>217</v>
      </c>
      <c r="E10" s="138" t="s">
        <v>279</v>
      </c>
      <c r="F10" s="138">
        <v>100</v>
      </c>
      <c r="G10" s="138">
        <v>327</v>
      </c>
      <c r="H10" s="138">
        <v>11</v>
      </c>
      <c r="I10" s="138">
        <v>9.09</v>
      </c>
      <c r="J10" s="138">
        <v>29</v>
      </c>
      <c r="K10" s="138">
        <v>0</v>
      </c>
      <c r="L10" s="138">
        <v>0</v>
      </c>
      <c r="M10" s="138">
        <v>1</v>
      </c>
      <c r="N10" s="138">
        <v>0</v>
      </c>
      <c r="O10" s="138">
        <v>0</v>
      </c>
    </row>
    <row r="11" spans="1:15">
      <c r="A11" s="52">
        <f t="shared" si="0"/>
        <v>2018</v>
      </c>
      <c r="B11" s="52">
        <f t="shared" si="1"/>
        <v>5</v>
      </c>
      <c r="C11" s="138" t="s">
        <v>280</v>
      </c>
      <c r="D11" s="138" t="s">
        <v>217</v>
      </c>
      <c r="E11" s="138" t="s">
        <v>279</v>
      </c>
      <c r="F11" s="138">
        <v>300</v>
      </c>
      <c r="G11" s="139">
        <v>1050</v>
      </c>
      <c r="H11" s="138">
        <v>29</v>
      </c>
      <c r="I11" s="138">
        <v>10.34</v>
      </c>
      <c r="J11" s="138">
        <v>88</v>
      </c>
      <c r="K11" s="138">
        <v>0</v>
      </c>
      <c r="L11" s="138">
        <v>0</v>
      </c>
      <c r="M11" s="138">
        <v>6</v>
      </c>
      <c r="N11" s="138">
        <v>0</v>
      </c>
      <c r="O11" s="138">
        <v>0</v>
      </c>
    </row>
    <row r="12" spans="1:15">
      <c r="A12" s="52">
        <f t="shared" si="0"/>
        <v>2018</v>
      </c>
      <c r="B12" s="52">
        <f t="shared" si="1"/>
        <v>5</v>
      </c>
      <c r="C12" s="138" t="s">
        <v>281</v>
      </c>
      <c r="D12" s="138" t="s">
        <v>217</v>
      </c>
      <c r="E12" s="138" t="s">
        <v>279</v>
      </c>
      <c r="F12" s="138">
        <v>300</v>
      </c>
      <c r="G12" s="139">
        <v>1190</v>
      </c>
      <c r="H12" s="138">
        <v>28</v>
      </c>
      <c r="I12" s="138">
        <v>10.71</v>
      </c>
      <c r="J12" s="138">
        <v>52</v>
      </c>
      <c r="K12" s="138">
        <v>0</v>
      </c>
      <c r="L12" s="138">
        <v>0</v>
      </c>
      <c r="M12" s="138">
        <v>3</v>
      </c>
      <c r="N12" s="138">
        <v>1</v>
      </c>
      <c r="O12" s="138">
        <v>0</v>
      </c>
    </row>
    <row r="13" spans="1:15">
      <c r="A13" s="52">
        <f t="shared" si="0"/>
        <v>2018</v>
      </c>
      <c r="B13" s="52">
        <f t="shared" si="1"/>
        <v>5</v>
      </c>
      <c r="C13" s="138" t="s">
        <v>282</v>
      </c>
      <c r="D13" s="138" t="s">
        <v>217</v>
      </c>
      <c r="E13" s="138" t="s">
        <v>279</v>
      </c>
      <c r="F13" s="138">
        <v>300</v>
      </c>
      <c r="G13" s="139">
        <v>1667</v>
      </c>
      <c r="H13" s="138">
        <v>30</v>
      </c>
      <c r="I13" s="138">
        <v>10</v>
      </c>
      <c r="J13" s="138">
        <v>61</v>
      </c>
      <c r="K13" s="138">
        <v>0</v>
      </c>
      <c r="L13" s="138">
        <v>1</v>
      </c>
      <c r="M13" s="138">
        <v>1</v>
      </c>
      <c r="N13" s="138">
        <v>0</v>
      </c>
      <c r="O13" s="138">
        <v>1</v>
      </c>
    </row>
    <row r="14" spans="1:15">
      <c r="A14" s="52">
        <f t="shared" si="0"/>
        <v>2018</v>
      </c>
      <c r="B14" s="52">
        <f t="shared" si="1"/>
        <v>5</v>
      </c>
      <c r="C14" s="138" t="s">
        <v>283</v>
      </c>
      <c r="D14" s="138" t="s">
        <v>217</v>
      </c>
      <c r="E14" s="138" t="s">
        <v>279</v>
      </c>
      <c r="F14" s="138">
        <v>300</v>
      </c>
      <c r="G14" s="139">
        <v>1411</v>
      </c>
      <c r="H14" s="138">
        <v>29</v>
      </c>
      <c r="I14" s="138">
        <v>10.34</v>
      </c>
      <c r="J14" s="138">
        <v>58</v>
      </c>
      <c r="K14" s="138">
        <v>0</v>
      </c>
      <c r="L14" s="138">
        <v>0</v>
      </c>
      <c r="M14" s="138">
        <v>1</v>
      </c>
      <c r="N14" s="138">
        <v>9</v>
      </c>
      <c r="O14" s="138">
        <v>0</v>
      </c>
    </row>
    <row r="15" spans="1:15">
      <c r="A15" s="52">
        <f t="shared" si="0"/>
        <v>2018</v>
      </c>
      <c r="B15" s="52">
        <f t="shared" si="1"/>
        <v>5</v>
      </c>
      <c r="C15" s="138" t="s">
        <v>284</v>
      </c>
      <c r="D15" s="138" t="s">
        <v>217</v>
      </c>
      <c r="E15" s="138" t="s">
        <v>279</v>
      </c>
      <c r="F15" s="138">
        <v>300</v>
      </c>
      <c r="G15" s="139">
        <v>1700</v>
      </c>
      <c r="H15" s="138">
        <v>29</v>
      </c>
      <c r="I15" s="138">
        <v>10.34</v>
      </c>
      <c r="J15" s="138">
        <v>116</v>
      </c>
      <c r="K15" s="138">
        <v>0</v>
      </c>
      <c r="L15" s="138">
        <v>0</v>
      </c>
      <c r="M15" s="138">
        <v>3</v>
      </c>
      <c r="N15" s="138">
        <v>1</v>
      </c>
      <c r="O15" s="138">
        <v>0</v>
      </c>
    </row>
    <row r="16" spans="1:15">
      <c r="A16" s="52">
        <f t="shared" si="0"/>
        <v>2018</v>
      </c>
      <c r="B16" s="52">
        <f t="shared" si="1"/>
        <v>5</v>
      </c>
      <c r="C16" s="138" t="s">
        <v>285</v>
      </c>
      <c r="D16" s="138" t="s">
        <v>217</v>
      </c>
      <c r="E16" s="138" t="s">
        <v>279</v>
      </c>
      <c r="F16" s="138">
        <v>300</v>
      </c>
      <c r="G16" s="139">
        <v>1861</v>
      </c>
      <c r="H16" s="138">
        <v>30</v>
      </c>
      <c r="I16" s="138">
        <v>10</v>
      </c>
      <c r="J16" s="138">
        <v>116</v>
      </c>
      <c r="K16" s="138">
        <v>0</v>
      </c>
      <c r="L16" s="138">
        <v>1</v>
      </c>
      <c r="M16" s="138">
        <v>2</v>
      </c>
      <c r="N16" s="138">
        <v>0</v>
      </c>
      <c r="O16" s="138">
        <v>1</v>
      </c>
    </row>
    <row r="17" spans="1:15">
      <c r="A17" s="52">
        <f t="shared" si="0"/>
        <v>2018</v>
      </c>
      <c r="B17" s="52">
        <f t="shared" si="1"/>
        <v>5</v>
      </c>
      <c r="C17" s="138" t="s">
        <v>286</v>
      </c>
      <c r="D17" s="138" t="s">
        <v>217</v>
      </c>
      <c r="E17" s="138" t="s">
        <v>279</v>
      </c>
      <c r="F17" s="138">
        <v>300</v>
      </c>
      <c r="G17" s="139">
        <v>1343</v>
      </c>
      <c r="H17" s="138">
        <v>28</v>
      </c>
      <c r="I17" s="138">
        <v>10.71</v>
      </c>
      <c r="J17" s="138">
        <v>85</v>
      </c>
      <c r="K17" s="138">
        <v>0</v>
      </c>
      <c r="L17" s="138">
        <v>1</v>
      </c>
      <c r="M17" s="138">
        <v>0</v>
      </c>
      <c r="N17" s="138">
        <v>6</v>
      </c>
      <c r="O17" s="138">
        <v>1</v>
      </c>
    </row>
    <row r="18" spans="1:15">
      <c r="A18" s="52">
        <f t="shared" si="0"/>
        <v>2018</v>
      </c>
      <c r="B18" s="52">
        <f t="shared" si="1"/>
        <v>5</v>
      </c>
      <c r="C18" s="138" t="s">
        <v>287</v>
      </c>
      <c r="D18" s="138" t="s">
        <v>217</v>
      </c>
      <c r="E18" s="138" t="s">
        <v>279</v>
      </c>
      <c r="F18" s="138">
        <v>300</v>
      </c>
      <c r="G18" s="139">
        <v>1215</v>
      </c>
      <c r="H18" s="138">
        <v>26</v>
      </c>
      <c r="I18" s="138">
        <v>11.54</v>
      </c>
      <c r="J18" s="138">
        <v>105</v>
      </c>
      <c r="K18" s="138">
        <v>1</v>
      </c>
      <c r="L18" s="138">
        <v>1</v>
      </c>
      <c r="M18" s="138">
        <v>7</v>
      </c>
      <c r="N18" s="138">
        <v>1</v>
      </c>
      <c r="O18" s="138">
        <v>2</v>
      </c>
    </row>
    <row r="19" spans="1:15">
      <c r="A19" s="52">
        <f t="shared" si="0"/>
        <v>2018</v>
      </c>
      <c r="B19" s="52">
        <f t="shared" si="1"/>
        <v>6</v>
      </c>
      <c r="C19" s="138" t="s">
        <v>288</v>
      </c>
      <c r="D19" s="138" t="s">
        <v>217</v>
      </c>
      <c r="E19" s="138" t="s">
        <v>279</v>
      </c>
      <c r="F19" s="138">
        <v>300</v>
      </c>
      <c r="G19" s="139">
        <v>1544</v>
      </c>
      <c r="H19" s="138">
        <v>28</v>
      </c>
      <c r="I19" s="138">
        <v>10.71</v>
      </c>
      <c r="J19" s="138">
        <v>104</v>
      </c>
      <c r="K19" s="138">
        <v>1</v>
      </c>
      <c r="L19" s="138">
        <v>3</v>
      </c>
      <c r="M19" s="138">
        <v>3</v>
      </c>
      <c r="N19" s="138">
        <v>1</v>
      </c>
      <c r="O19" s="138">
        <v>4</v>
      </c>
    </row>
    <row r="20" spans="1:15">
      <c r="A20" s="52">
        <f t="shared" si="0"/>
        <v>2018</v>
      </c>
      <c r="B20" s="52">
        <f t="shared" si="1"/>
        <v>6</v>
      </c>
      <c r="C20" s="138" t="s">
        <v>289</v>
      </c>
      <c r="D20" s="138" t="s">
        <v>217</v>
      </c>
      <c r="E20" s="138" t="s">
        <v>279</v>
      </c>
      <c r="F20" s="138">
        <v>300</v>
      </c>
      <c r="G20" s="139">
        <v>1891</v>
      </c>
      <c r="H20" s="138">
        <v>29</v>
      </c>
      <c r="I20" s="138">
        <v>10.34</v>
      </c>
      <c r="J20" s="138">
        <v>87</v>
      </c>
      <c r="K20" s="138">
        <v>0</v>
      </c>
      <c r="L20" s="138">
        <v>1</v>
      </c>
      <c r="M20" s="138">
        <v>3</v>
      </c>
      <c r="N20" s="138">
        <v>3</v>
      </c>
      <c r="O20" s="138">
        <v>1</v>
      </c>
    </row>
    <row r="21" spans="1:15">
      <c r="A21" s="52">
        <f t="shared" si="0"/>
        <v>2018</v>
      </c>
      <c r="B21" s="52">
        <f t="shared" si="1"/>
        <v>6</v>
      </c>
      <c r="C21" s="138" t="s">
        <v>290</v>
      </c>
      <c r="D21" s="138" t="s">
        <v>217</v>
      </c>
      <c r="E21" s="138" t="s">
        <v>279</v>
      </c>
      <c r="F21" s="138">
        <v>300</v>
      </c>
      <c r="G21" s="139">
        <v>1268</v>
      </c>
      <c r="H21" s="138">
        <v>26</v>
      </c>
      <c r="I21" s="138">
        <v>11.54</v>
      </c>
      <c r="J21" s="138">
        <v>97</v>
      </c>
      <c r="K21" s="138">
        <v>1</v>
      </c>
      <c r="L21" s="138">
        <v>0</v>
      </c>
      <c r="M21" s="138">
        <v>4</v>
      </c>
      <c r="N21" s="138">
        <v>1</v>
      </c>
      <c r="O21" s="138">
        <v>1</v>
      </c>
    </row>
    <row r="22" spans="1:15">
      <c r="A22" s="52">
        <f t="shared" si="0"/>
        <v>2018</v>
      </c>
      <c r="B22" s="52">
        <f t="shared" si="1"/>
        <v>6</v>
      </c>
      <c r="C22" s="138" t="s">
        <v>291</v>
      </c>
      <c r="D22" s="138" t="s">
        <v>217</v>
      </c>
      <c r="E22" s="138" t="s">
        <v>279</v>
      </c>
      <c r="F22" s="138">
        <v>300</v>
      </c>
      <c r="G22" s="139">
        <v>1468</v>
      </c>
      <c r="H22" s="138">
        <v>25</v>
      </c>
      <c r="I22" s="138">
        <v>12</v>
      </c>
      <c r="J22" s="138">
        <v>36</v>
      </c>
      <c r="K22" s="138">
        <v>0</v>
      </c>
      <c r="L22" s="138">
        <v>0</v>
      </c>
      <c r="M22" s="138">
        <v>0</v>
      </c>
      <c r="N22" s="138">
        <v>2</v>
      </c>
      <c r="O22" s="138">
        <v>0</v>
      </c>
    </row>
    <row r="23" spans="1:15">
      <c r="A23" s="52">
        <f t="shared" si="0"/>
        <v>2018</v>
      </c>
      <c r="B23" s="52">
        <f t="shared" si="1"/>
        <v>6</v>
      </c>
      <c r="C23" s="138" t="s">
        <v>292</v>
      </c>
      <c r="D23" s="138" t="s">
        <v>217</v>
      </c>
      <c r="E23" s="138" t="s">
        <v>279</v>
      </c>
      <c r="F23" s="138">
        <v>300</v>
      </c>
      <c r="G23" s="139">
        <v>1371</v>
      </c>
      <c r="H23" s="138">
        <v>27</v>
      </c>
      <c r="I23" s="138">
        <v>11.11</v>
      </c>
      <c r="J23" s="138">
        <v>30</v>
      </c>
      <c r="K23" s="138">
        <v>0</v>
      </c>
      <c r="L23" s="138">
        <v>0</v>
      </c>
      <c r="M23" s="138">
        <v>2</v>
      </c>
      <c r="N23" s="138">
        <v>2</v>
      </c>
      <c r="O23" s="138">
        <v>0</v>
      </c>
    </row>
    <row r="24" spans="1:15">
      <c r="A24" s="52">
        <f t="shared" si="0"/>
        <v>2018</v>
      </c>
      <c r="B24" s="52">
        <f t="shared" si="1"/>
        <v>6</v>
      </c>
      <c r="C24" s="138" t="s">
        <v>293</v>
      </c>
      <c r="D24" s="138" t="s">
        <v>217</v>
      </c>
      <c r="E24" s="138" t="s">
        <v>279</v>
      </c>
      <c r="F24" s="138">
        <v>300</v>
      </c>
      <c r="G24" s="139">
        <v>1253</v>
      </c>
      <c r="H24" s="138">
        <v>24</v>
      </c>
      <c r="I24" s="138">
        <v>12.5</v>
      </c>
      <c r="J24" s="138">
        <v>78</v>
      </c>
      <c r="K24" s="138">
        <v>0</v>
      </c>
      <c r="L24" s="138">
        <v>0</v>
      </c>
      <c r="M24" s="138">
        <v>1</v>
      </c>
      <c r="N24" s="138">
        <v>0</v>
      </c>
      <c r="O24" s="138">
        <v>0</v>
      </c>
    </row>
    <row r="25" spans="1:15">
      <c r="A25" s="52">
        <f t="shared" si="0"/>
        <v>2018</v>
      </c>
      <c r="B25" s="52">
        <f t="shared" si="1"/>
        <v>6</v>
      </c>
      <c r="C25" s="138" t="s">
        <v>294</v>
      </c>
      <c r="D25" s="138" t="s">
        <v>217</v>
      </c>
      <c r="E25" s="138" t="s">
        <v>279</v>
      </c>
      <c r="F25" s="138">
        <v>300</v>
      </c>
      <c r="G25" s="139">
        <v>1018</v>
      </c>
      <c r="H25" s="138">
        <v>24</v>
      </c>
      <c r="I25" s="138">
        <v>12.5</v>
      </c>
      <c r="J25" s="138">
        <v>47</v>
      </c>
      <c r="K25" s="138">
        <v>0</v>
      </c>
      <c r="L25" s="138">
        <v>0</v>
      </c>
      <c r="M25" s="138">
        <v>3</v>
      </c>
      <c r="N25" s="138">
        <v>0</v>
      </c>
      <c r="O25" s="138">
        <v>0</v>
      </c>
    </row>
    <row r="26" spans="1:15">
      <c r="A26" s="52">
        <f t="shared" si="0"/>
        <v>2018</v>
      </c>
      <c r="B26" s="52">
        <f t="shared" si="1"/>
        <v>6</v>
      </c>
      <c r="C26" s="138" t="s">
        <v>295</v>
      </c>
      <c r="D26" s="138" t="s">
        <v>217</v>
      </c>
      <c r="E26" s="138" t="s">
        <v>279</v>
      </c>
      <c r="F26" s="138">
        <v>300</v>
      </c>
      <c r="G26" s="139">
        <v>1422</v>
      </c>
      <c r="H26" s="138">
        <v>26</v>
      </c>
      <c r="I26" s="138">
        <v>11.54</v>
      </c>
      <c r="J26" s="138">
        <v>42</v>
      </c>
      <c r="K26" s="138">
        <v>0</v>
      </c>
      <c r="L26" s="138">
        <v>0</v>
      </c>
      <c r="M26" s="138">
        <v>2</v>
      </c>
      <c r="N26" s="138">
        <v>0</v>
      </c>
      <c r="O26" s="138">
        <v>0</v>
      </c>
    </row>
    <row r="27" spans="1:15">
      <c r="A27" s="52">
        <f t="shared" si="0"/>
        <v>2018</v>
      </c>
      <c r="B27" s="52">
        <f t="shared" si="1"/>
        <v>6</v>
      </c>
      <c r="C27" s="138" t="s">
        <v>296</v>
      </c>
      <c r="D27" s="138" t="s">
        <v>217</v>
      </c>
      <c r="E27" s="138" t="s">
        <v>279</v>
      </c>
      <c r="F27" s="138">
        <v>300</v>
      </c>
      <c r="G27" s="139">
        <v>1170</v>
      </c>
      <c r="H27" s="138">
        <v>26</v>
      </c>
      <c r="I27" s="138">
        <v>11.54</v>
      </c>
      <c r="J27" s="138">
        <v>66</v>
      </c>
      <c r="K27" s="138">
        <v>1</v>
      </c>
      <c r="L27" s="138">
        <v>1</v>
      </c>
      <c r="M27" s="138">
        <v>8</v>
      </c>
      <c r="N27" s="138">
        <v>4</v>
      </c>
      <c r="O27" s="138">
        <v>2</v>
      </c>
    </row>
    <row r="28" spans="1:15">
      <c r="A28" s="52">
        <f t="shared" si="0"/>
        <v>2018</v>
      </c>
      <c r="B28" s="52">
        <f t="shared" si="1"/>
        <v>6</v>
      </c>
      <c r="C28" s="138" t="s">
        <v>297</v>
      </c>
      <c r="D28" s="138" t="s">
        <v>217</v>
      </c>
      <c r="E28" s="138" t="s">
        <v>279</v>
      </c>
      <c r="F28" s="138">
        <v>300</v>
      </c>
      <c r="G28" s="138">
        <v>933</v>
      </c>
      <c r="H28" s="138">
        <v>27</v>
      </c>
      <c r="I28" s="138">
        <v>11.11</v>
      </c>
      <c r="J28" s="138">
        <v>46</v>
      </c>
      <c r="K28" s="138">
        <v>0</v>
      </c>
      <c r="L28" s="138">
        <v>0</v>
      </c>
      <c r="M28" s="138">
        <v>2</v>
      </c>
      <c r="N28" s="138">
        <v>0</v>
      </c>
      <c r="O28" s="138">
        <v>0</v>
      </c>
    </row>
    <row r="29" spans="1:15">
      <c r="A29" s="52">
        <f t="shared" si="0"/>
        <v>2018</v>
      </c>
      <c r="B29" s="52">
        <f t="shared" si="1"/>
        <v>6</v>
      </c>
      <c r="C29" s="138" t="s">
        <v>298</v>
      </c>
      <c r="D29" s="138" t="s">
        <v>217</v>
      </c>
      <c r="E29" s="138" t="s">
        <v>279</v>
      </c>
      <c r="F29" s="138">
        <v>300</v>
      </c>
      <c r="G29" s="139">
        <v>1270</v>
      </c>
      <c r="H29" s="138">
        <v>26</v>
      </c>
      <c r="I29" s="138">
        <v>11.54</v>
      </c>
      <c r="J29" s="138">
        <v>56</v>
      </c>
      <c r="K29" s="138">
        <v>0</v>
      </c>
      <c r="L29" s="138">
        <v>0</v>
      </c>
      <c r="M29" s="138">
        <v>1</v>
      </c>
      <c r="N29" s="138">
        <v>0</v>
      </c>
      <c r="O29" s="138">
        <v>0</v>
      </c>
    </row>
    <row r="30" spans="1:15">
      <c r="A30" s="52">
        <f t="shared" si="0"/>
        <v>2018</v>
      </c>
      <c r="B30" s="52">
        <f t="shared" si="1"/>
        <v>6</v>
      </c>
      <c r="C30" s="138" t="s">
        <v>299</v>
      </c>
      <c r="D30" s="138" t="s">
        <v>217</v>
      </c>
      <c r="E30" s="138" t="s">
        <v>279</v>
      </c>
      <c r="F30" s="138">
        <v>300</v>
      </c>
      <c r="G30" s="139">
        <v>1324</v>
      </c>
      <c r="H30" s="138">
        <v>26</v>
      </c>
      <c r="I30" s="138">
        <v>11.54</v>
      </c>
      <c r="J30" s="138">
        <v>89</v>
      </c>
      <c r="K30" s="138">
        <v>0</v>
      </c>
      <c r="L30" s="138">
        <v>2</v>
      </c>
      <c r="M30" s="138">
        <v>7</v>
      </c>
      <c r="N30" s="138">
        <v>1</v>
      </c>
      <c r="O30" s="138">
        <v>2</v>
      </c>
    </row>
    <row r="31" spans="1:15">
      <c r="A31" s="52">
        <f t="shared" si="0"/>
        <v>2018</v>
      </c>
      <c r="B31" s="52">
        <f t="shared" si="1"/>
        <v>6</v>
      </c>
      <c r="C31" s="138" t="s">
        <v>300</v>
      </c>
      <c r="D31" s="138" t="s">
        <v>217</v>
      </c>
      <c r="E31" s="138" t="s">
        <v>279</v>
      </c>
      <c r="F31" s="138">
        <v>300</v>
      </c>
      <c r="G31" s="138">
        <v>922</v>
      </c>
      <c r="H31" s="138">
        <v>25</v>
      </c>
      <c r="I31" s="138">
        <v>12</v>
      </c>
      <c r="J31" s="138">
        <v>49</v>
      </c>
      <c r="K31" s="138">
        <v>0</v>
      </c>
      <c r="L31" s="138">
        <v>0</v>
      </c>
      <c r="M31" s="138">
        <v>3</v>
      </c>
      <c r="N31" s="138">
        <v>2</v>
      </c>
      <c r="O31" s="138">
        <v>0</v>
      </c>
    </row>
    <row r="32" spans="1:15">
      <c r="A32" s="52">
        <f t="shared" si="0"/>
        <v>2018</v>
      </c>
      <c r="B32" s="52">
        <f t="shared" si="1"/>
        <v>6</v>
      </c>
      <c r="C32" s="138" t="s">
        <v>301</v>
      </c>
      <c r="D32" s="138" t="s">
        <v>217</v>
      </c>
      <c r="E32" s="138" t="s">
        <v>279</v>
      </c>
      <c r="F32" s="138">
        <v>300</v>
      </c>
      <c r="G32" s="139">
        <v>1019</v>
      </c>
      <c r="H32" s="138">
        <v>24</v>
      </c>
      <c r="I32" s="138">
        <v>12.5</v>
      </c>
      <c r="J32" s="138">
        <v>34</v>
      </c>
      <c r="K32" s="138">
        <v>0</v>
      </c>
      <c r="L32" s="138">
        <v>1</v>
      </c>
      <c r="M32" s="138">
        <v>2</v>
      </c>
      <c r="N32" s="138">
        <v>1</v>
      </c>
      <c r="O32" s="138">
        <v>1</v>
      </c>
    </row>
    <row r="33" spans="1:15">
      <c r="A33" s="52">
        <f t="shared" si="0"/>
        <v>2018</v>
      </c>
      <c r="B33" s="52">
        <f t="shared" si="1"/>
        <v>6</v>
      </c>
      <c r="C33" s="138" t="s">
        <v>302</v>
      </c>
      <c r="D33" s="138" t="s">
        <v>217</v>
      </c>
      <c r="E33" s="138" t="s">
        <v>303</v>
      </c>
      <c r="F33" s="138">
        <v>300</v>
      </c>
      <c r="G33" s="139">
        <v>1095</v>
      </c>
      <c r="H33" s="138">
        <v>18</v>
      </c>
      <c r="I33" s="138">
        <v>16.670000000000002</v>
      </c>
      <c r="J33" s="138">
        <v>40</v>
      </c>
      <c r="K33" s="138">
        <v>0</v>
      </c>
      <c r="L33" s="138">
        <v>0</v>
      </c>
      <c r="M33" s="138">
        <v>3</v>
      </c>
      <c r="N33" s="138">
        <v>0</v>
      </c>
      <c r="O33" s="138">
        <v>0</v>
      </c>
    </row>
    <row r="34" spans="1:15">
      <c r="A34" s="52">
        <f t="shared" si="0"/>
        <v>2018</v>
      </c>
      <c r="B34" s="52">
        <f t="shared" si="1"/>
        <v>6</v>
      </c>
      <c r="C34" s="138" t="s">
        <v>302</v>
      </c>
      <c r="D34" s="138" t="s">
        <v>217</v>
      </c>
      <c r="E34" s="138" t="s">
        <v>304</v>
      </c>
      <c r="F34" s="138">
        <v>200</v>
      </c>
      <c r="G34" s="138">
        <v>630</v>
      </c>
      <c r="H34" s="138">
        <v>16</v>
      </c>
      <c r="I34" s="138">
        <v>12.5</v>
      </c>
      <c r="J34" s="138">
        <v>42</v>
      </c>
      <c r="K34" s="138">
        <v>0</v>
      </c>
      <c r="L34" s="138">
        <v>0</v>
      </c>
      <c r="M34" s="138">
        <v>3</v>
      </c>
      <c r="N34" s="138">
        <v>1</v>
      </c>
      <c r="O34" s="138">
        <v>0</v>
      </c>
    </row>
    <row r="35" spans="1:15">
      <c r="A35" s="52">
        <f t="shared" si="0"/>
        <v>2018</v>
      </c>
      <c r="B35" s="52">
        <f t="shared" si="1"/>
        <v>6</v>
      </c>
      <c r="C35" s="138" t="s">
        <v>302</v>
      </c>
      <c r="D35" s="138" t="s">
        <v>217</v>
      </c>
      <c r="E35" s="138" t="s">
        <v>279</v>
      </c>
      <c r="F35" s="138">
        <v>289.08999999999997</v>
      </c>
      <c r="G35" s="139">
        <v>1073</v>
      </c>
      <c r="H35" s="138">
        <v>18</v>
      </c>
      <c r="I35" s="138">
        <v>16.059999999999999</v>
      </c>
      <c r="J35" s="138">
        <v>28</v>
      </c>
      <c r="K35" s="138">
        <v>0</v>
      </c>
      <c r="L35" s="138">
        <v>1</v>
      </c>
      <c r="M35" s="138">
        <v>2</v>
      </c>
      <c r="N35" s="138">
        <v>2</v>
      </c>
      <c r="O35" s="138">
        <v>1</v>
      </c>
    </row>
    <row r="36" spans="1:15">
      <c r="A36" s="52">
        <f t="shared" si="0"/>
        <v>2018</v>
      </c>
      <c r="B36" s="52">
        <f t="shared" si="1"/>
        <v>6</v>
      </c>
      <c r="C36" s="138" t="s">
        <v>305</v>
      </c>
      <c r="D36" s="138" t="s">
        <v>217</v>
      </c>
      <c r="E36" s="138" t="s">
        <v>303</v>
      </c>
      <c r="F36" s="138">
        <v>300</v>
      </c>
      <c r="G36" s="139">
        <v>1468</v>
      </c>
      <c r="H36" s="138">
        <v>21</v>
      </c>
      <c r="I36" s="138">
        <v>14.29</v>
      </c>
      <c r="J36" s="138">
        <v>52</v>
      </c>
      <c r="K36" s="138">
        <v>0</v>
      </c>
      <c r="L36" s="138">
        <v>1</v>
      </c>
      <c r="M36" s="138">
        <v>2</v>
      </c>
      <c r="N36" s="138">
        <v>1</v>
      </c>
      <c r="O36" s="138">
        <v>1</v>
      </c>
    </row>
    <row r="37" spans="1:15">
      <c r="A37" s="52">
        <f t="shared" si="0"/>
        <v>2018</v>
      </c>
      <c r="B37" s="52">
        <f t="shared" si="1"/>
        <v>6</v>
      </c>
      <c r="C37" s="138" t="s">
        <v>305</v>
      </c>
      <c r="D37" s="138" t="s">
        <v>217</v>
      </c>
      <c r="E37" s="138" t="s">
        <v>304</v>
      </c>
      <c r="F37" s="138">
        <v>200</v>
      </c>
      <c r="G37" s="138">
        <v>517</v>
      </c>
      <c r="H37" s="138">
        <v>16</v>
      </c>
      <c r="I37" s="138">
        <v>12.5</v>
      </c>
      <c r="J37" s="138">
        <v>70</v>
      </c>
      <c r="K37" s="138">
        <v>0</v>
      </c>
      <c r="L37" s="138">
        <v>0</v>
      </c>
      <c r="M37" s="138">
        <v>2</v>
      </c>
      <c r="N37" s="138">
        <v>1</v>
      </c>
      <c r="O37" s="138">
        <v>0</v>
      </c>
    </row>
    <row r="38" spans="1:15">
      <c r="A38" s="52">
        <f t="shared" si="0"/>
        <v>2018</v>
      </c>
      <c r="B38" s="52">
        <f t="shared" si="1"/>
        <v>6</v>
      </c>
      <c r="C38" s="138" t="s">
        <v>305</v>
      </c>
      <c r="D38" s="138" t="s">
        <v>217</v>
      </c>
      <c r="E38" s="138" t="s">
        <v>279</v>
      </c>
      <c r="F38" s="138">
        <v>300</v>
      </c>
      <c r="G38" s="139">
        <v>1210</v>
      </c>
      <c r="H38" s="138">
        <v>16</v>
      </c>
      <c r="I38" s="138">
        <v>18.75</v>
      </c>
      <c r="J38" s="138">
        <v>79</v>
      </c>
      <c r="K38" s="138">
        <v>0</v>
      </c>
      <c r="L38" s="138">
        <v>1</v>
      </c>
      <c r="M38" s="138">
        <v>2</v>
      </c>
      <c r="N38" s="138">
        <v>0</v>
      </c>
      <c r="O38" s="138">
        <v>1</v>
      </c>
    </row>
    <row r="39" spans="1:15">
      <c r="A39" s="52">
        <f t="shared" si="0"/>
        <v>2018</v>
      </c>
      <c r="B39" s="52">
        <f t="shared" si="1"/>
        <v>6</v>
      </c>
      <c r="C39" s="138" t="s">
        <v>306</v>
      </c>
      <c r="D39" s="138" t="s">
        <v>217</v>
      </c>
      <c r="E39" s="138" t="s">
        <v>303</v>
      </c>
      <c r="F39" s="138">
        <v>300</v>
      </c>
      <c r="G39" s="139">
        <v>1188</v>
      </c>
      <c r="H39" s="138">
        <v>18</v>
      </c>
      <c r="I39" s="138">
        <v>16.670000000000002</v>
      </c>
      <c r="J39" s="138">
        <v>26</v>
      </c>
      <c r="K39" s="138">
        <v>0</v>
      </c>
      <c r="L39" s="138">
        <v>0</v>
      </c>
      <c r="M39" s="138">
        <v>3</v>
      </c>
      <c r="N39" s="138">
        <v>2</v>
      </c>
      <c r="O39" s="138">
        <v>0</v>
      </c>
    </row>
    <row r="40" spans="1:15">
      <c r="A40" s="52">
        <f t="shared" si="0"/>
        <v>2018</v>
      </c>
      <c r="B40" s="52">
        <f t="shared" si="1"/>
        <v>6</v>
      </c>
      <c r="C40" s="138" t="s">
        <v>306</v>
      </c>
      <c r="D40" s="138" t="s">
        <v>217</v>
      </c>
      <c r="E40" s="138" t="s">
        <v>304</v>
      </c>
      <c r="F40" s="138">
        <v>200</v>
      </c>
      <c r="G40" s="138">
        <v>913</v>
      </c>
      <c r="H40" s="138">
        <v>18</v>
      </c>
      <c r="I40" s="138">
        <v>11.11</v>
      </c>
      <c r="J40" s="138">
        <v>69</v>
      </c>
      <c r="K40" s="138">
        <v>0</v>
      </c>
      <c r="L40" s="138">
        <v>1</v>
      </c>
      <c r="M40" s="138">
        <v>0</v>
      </c>
      <c r="N40" s="138">
        <v>2</v>
      </c>
      <c r="O40" s="138">
        <v>1</v>
      </c>
    </row>
    <row r="41" spans="1:15">
      <c r="A41" s="52">
        <f t="shared" si="0"/>
        <v>2018</v>
      </c>
      <c r="B41" s="52">
        <f t="shared" si="1"/>
        <v>6</v>
      </c>
      <c r="C41" s="138" t="s">
        <v>306</v>
      </c>
      <c r="D41" s="138" t="s">
        <v>217</v>
      </c>
      <c r="E41" s="138" t="s">
        <v>279</v>
      </c>
      <c r="F41" s="138">
        <v>300</v>
      </c>
      <c r="G41" s="139">
        <v>1398</v>
      </c>
      <c r="H41" s="138">
        <v>20</v>
      </c>
      <c r="I41" s="138">
        <v>15</v>
      </c>
      <c r="J41" s="138">
        <v>42</v>
      </c>
      <c r="K41" s="138">
        <v>1</v>
      </c>
      <c r="L41" s="138">
        <v>0</v>
      </c>
      <c r="M41" s="138">
        <v>3</v>
      </c>
      <c r="N41" s="138">
        <v>4</v>
      </c>
      <c r="O41" s="138">
        <v>1</v>
      </c>
    </row>
    <row r="42" spans="1:15">
      <c r="A42" s="52">
        <f t="shared" si="0"/>
        <v>2018</v>
      </c>
      <c r="B42" s="52">
        <f t="shared" si="1"/>
        <v>6</v>
      </c>
      <c r="C42" s="138" t="s">
        <v>307</v>
      </c>
      <c r="D42" s="138" t="s">
        <v>217</v>
      </c>
      <c r="E42" s="138" t="s">
        <v>303</v>
      </c>
      <c r="F42" s="138">
        <v>300</v>
      </c>
      <c r="G42" s="139">
        <v>1330</v>
      </c>
      <c r="H42" s="138">
        <v>18</v>
      </c>
      <c r="I42" s="138">
        <v>16.670000000000002</v>
      </c>
      <c r="J42" s="138">
        <v>36</v>
      </c>
      <c r="K42" s="138">
        <v>0</v>
      </c>
      <c r="L42" s="138">
        <v>0</v>
      </c>
      <c r="M42" s="138">
        <v>2</v>
      </c>
      <c r="N42" s="138">
        <v>3</v>
      </c>
      <c r="O42" s="138">
        <v>0</v>
      </c>
    </row>
    <row r="43" spans="1:15">
      <c r="A43" s="52">
        <f t="shared" si="0"/>
        <v>2018</v>
      </c>
      <c r="B43" s="52">
        <f t="shared" si="1"/>
        <v>6</v>
      </c>
      <c r="C43" s="138" t="s">
        <v>307</v>
      </c>
      <c r="D43" s="138" t="s">
        <v>217</v>
      </c>
      <c r="E43" s="138" t="s">
        <v>304</v>
      </c>
      <c r="F43" s="138">
        <v>200</v>
      </c>
      <c r="G43" s="139">
        <v>1237</v>
      </c>
      <c r="H43" s="138">
        <v>17</v>
      </c>
      <c r="I43" s="138">
        <v>11.76</v>
      </c>
      <c r="J43" s="138">
        <v>47</v>
      </c>
      <c r="K43" s="138">
        <v>1</v>
      </c>
      <c r="L43" s="138">
        <v>0</v>
      </c>
      <c r="M43" s="138">
        <v>0</v>
      </c>
      <c r="N43" s="138">
        <v>0</v>
      </c>
      <c r="O43" s="138">
        <v>1</v>
      </c>
    </row>
    <row r="44" spans="1:15">
      <c r="A44" s="52">
        <f t="shared" si="0"/>
        <v>2018</v>
      </c>
      <c r="B44" s="52">
        <f t="shared" si="1"/>
        <v>6</v>
      </c>
      <c r="C44" s="138" t="s">
        <v>307</v>
      </c>
      <c r="D44" s="138" t="s">
        <v>217</v>
      </c>
      <c r="E44" s="138" t="s">
        <v>279</v>
      </c>
      <c r="F44" s="138">
        <v>300</v>
      </c>
      <c r="G44" s="139">
        <v>1735</v>
      </c>
      <c r="H44" s="138">
        <v>18</v>
      </c>
      <c r="I44" s="138">
        <v>16.670000000000002</v>
      </c>
      <c r="J44" s="138">
        <v>45</v>
      </c>
      <c r="K44" s="138">
        <v>0</v>
      </c>
      <c r="L44" s="138">
        <v>0</v>
      </c>
      <c r="M44" s="138">
        <v>2</v>
      </c>
      <c r="N44" s="138">
        <v>1</v>
      </c>
      <c r="O44" s="138">
        <v>0</v>
      </c>
    </row>
    <row r="45" spans="1:15">
      <c r="A45" s="52">
        <f t="shared" si="0"/>
        <v>2018</v>
      </c>
      <c r="B45" s="52">
        <f t="shared" si="1"/>
        <v>6</v>
      </c>
      <c r="C45" s="138" t="s">
        <v>308</v>
      </c>
      <c r="D45" s="138" t="s">
        <v>217</v>
      </c>
      <c r="E45" s="138" t="s">
        <v>303</v>
      </c>
      <c r="F45" s="138">
        <v>200</v>
      </c>
      <c r="G45" s="139">
        <v>1252</v>
      </c>
      <c r="H45" s="138">
        <v>13</v>
      </c>
      <c r="I45" s="138">
        <v>15.38</v>
      </c>
      <c r="J45" s="138">
        <v>42</v>
      </c>
      <c r="K45" s="138">
        <v>0</v>
      </c>
      <c r="L45" s="138">
        <v>1</v>
      </c>
      <c r="M45" s="138">
        <v>2</v>
      </c>
      <c r="N45" s="138">
        <v>1</v>
      </c>
      <c r="O45" s="138">
        <v>1</v>
      </c>
    </row>
    <row r="46" spans="1:15">
      <c r="A46" s="52">
        <f t="shared" si="0"/>
        <v>2018</v>
      </c>
      <c r="B46" s="52">
        <f t="shared" si="1"/>
        <v>6</v>
      </c>
      <c r="C46" s="138" t="s">
        <v>308</v>
      </c>
      <c r="D46" s="138" t="s">
        <v>217</v>
      </c>
      <c r="E46" s="138" t="s">
        <v>304</v>
      </c>
      <c r="F46" s="138">
        <v>100</v>
      </c>
      <c r="G46" s="138">
        <v>399</v>
      </c>
      <c r="H46" s="138">
        <v>9</v>
      </c>
      <c r="I46" s="138">
        <v>11.11</v>
      </c>
      <c r="J46" s="138">
        <v>24</v>
      </c>
      <c r="K46" s="138">
        <v>0</v>
      </c>
      <c r="L46" s="138">
        <v>1</v>
      </c>
      <c r="M46" s="138">
        <v>0</v>
      </c>
      <c r="N46" s="138">
        <v>1</v>
      </c>
      <c r="O46" s="138">
        <v>1</v>
      </c>
    </row>
    <row r="47" spans="1:15">
      <c r="A47" s="52">
        <f t="shared" si="0"/>
        <v>2018</v>
      </c>
      <c r="B47" s="52">
        <f t="shared" si="1"/>
        <v>6</v>
      </c>
      <c r="C47" s="138" t="s">
        <v>308</v>
      </c>
      <c r="D47" s="138" t="s">
        <v>217</v>
      </c>
      <c r="E47" s="138" t="s">
        <v>279</v>
      </c>
      <c r="F47" s="138">
        <v>200</v>
      </c>
      <c r="G47" s="138">
        <v>915</v>
      </c>
      <c r="H47" s="138">
        <v>13</v>
      </c>
      <c r="I47" s="138">
        <v>15.38</v>
      </c>
      <c r="J47" s="138">
        <v>25</v>
      </c>
      <c r="K47" s="138">
        <v>0</v>
      </c>
      <c r="L47" s="138">
        <v>0</v>
      </c>
      <c r="M47" s="138">
        <v>1</v>
      </c>
      <c r="N47" s="138">
        <v>1</v>
      </c>
      <c r="O47" s="138">
        <v>0</v>
      </c>
    </row>
    <row r="48" spans="1:15">
      <c r="A48" s="52">
        <f t="shared" si="0"/>
        <v>2018</v>
      </c>
      <c r="B48" s="52">
        <f t="shared" si="1"/>
        <v>6</v>
      </c>
      <c r="C48" s="138" t="s">
        <v>309</v>
      </c>
      <c r="D48" s="138" t="s">
        <v>217</v>
      </c>
      <c r="E48" s="138" t="s">
        <v>303</v>
      </c>
      <c r="F48" s="138">
        <v>200</v>
      </c>
      <c r="G48" s="138">
        <v>388</v>
      </c>
      <c r="H48" s="138">
        <v>12</v>
      </c>
      <c r="I48" s="138">
        <v>16.670000000000002</v>
      </c>
      <c r="J48" s="138">
        <v>27</v>
      </c>
      <c r="K48" s="138">
        <v>0</v>
      </c>
      <c r="L48" s="138">
        <v>0</v>
      </c>
      <c r="M48" s="138">
        <v>1</v>
      </c>
      <c r="N48" s="138">
        <v>0</v>
      </c>
      <c r="O48" s="138">
        <v>0</v>
      </c>
    </row>
    <row r="49" spans="1:15">
      <c r="A49" s="52">
        <f t="shared" si="0"/>
        <v>2018</v>
      </c>
      <c r="B49" s="52">
        <f t="shared" si="1"/>
        <v>6</v>
      </c>
      <c r="C49" s="138" t="s">
        <v>309</v>
      </c>
      <c r="D49" s="138" t="s">
        <v>217</v>
      </c>
      <c r="E49" s="138" t="s">
        <v>304</v>
      </c>
      <c r="F49" s="138">
        <v>100</v>
      </c>
      <c r="G49" s="138">
        <v>99</v>
      </c>
      <c r="H49" s="138">
        <v>8</v>
      </c>
      <c r="I49" s="138">
        <v>12.5</v>
      </c>
      <c r="J49" s="138">
        <v>16</v>
      </c>
      <c r="K49" s="138">
        <v>1</v>
      </c>
      <c r="L49" s="138">
        <v>0</v>
      </c>
      <c r="M49" s="138">
        <v>3</v>
      </c>
      <c r="N49" s="138">
        <v>0</v>
      </c>
      <c r="O49" s="138">
        <v>1</v>
      </c>
    </row>
    <row r="50" spans="1:15">
      <c r="A50" s="52">
        <f t="shared" si="0"/>
        <v>2018</v>
      </c>
      <c r="B50" s="52">
        <f t="shared" si="1"/>
        <v>6</v>
      </c>
      <c r="C50" s="138" t="s">
        <v>309</v>
      </c>
      <c r="D50" s="138" t="s">
        <v>217</v>
      </c>
      <c r="E50" s="138" t="s">
        <v>279</v>
      </c>
      <c r="F50" s="138">
        <v>184.79</v>
      </c>
      <c r="G50" s="138">
        <v>825</v>
      </c>
      <c r="H50" s="138">
        <v>12</v>
      </c>
      <c r="I50" s="138">
        <v>15.4</v>
      </c>
      <c r="J50" s="138">
        <v>20</v>
      </c>
      <c r="K50" s="138">
        <v>0</v>
      </c>
      <c r="L50" s="138">
        <v>0</v>
      </c>
      <c r="M50" s="138">
        <v>1</v>
      </c>
      <c r="N50" s="138">
        <v>0</v>
      </c>
      <c r="O50" s="138">
        <v>0</v>
      </c>
    </row>
    <row r="51" spans="1:15">
      <c r="A51" s="52">
        <f t="shared" si="0"/>
        <v>2018</v>
      </c>
      <c r="B51" s="52">
        <f t="shared" si="1"/>
        <v>6</v>
      </c>
      <c r="C51" s="138" t="s">
        <v>310</v>
      </c>
      <c r="D51" s="138" t="s">
        <v>217</v>
      </c>
      <c r="E51" s="138" t="s">
        <v>303</v>
      </c>
      <c r="F51" s="138">
        <v>200</v>
      </c>
      <c r="G51" s="138">
        <v>892</v>
      </c>
      <c r="H51" s="138">
        <v>14</v>
      </c>
      <c r="I51" s="138">
        <v>14.29</v>
      </c>
      <c r="J51" s="138">
        <v>46</v>
      </c>
      <c r="K51" s="138">
        <v>0</v>
      </c>
      <c r="L51" s="138">
        <v>0</v>
      </c>
      <c r="M51" s="138">
        <v>1</v>
      </c>
      <c r="N51" s="138">
        <v>0</v>
      </c>
      <c r="O51" s="138">
        <v>0</v>
      </c>
    </row>
    <row r="52" spans="1:15">
      <c r="A52" s="52">
        <f t="shared" si="0"/>
        <v>2018</v>
      </c>
      <c r="B52" s="52">
        <f t="shared" si="1"/>
        <v>6</v>
      </c>
      <c r="C52" s="138" t="s">
        <v>310</v>
      </c>
      <c r="D52" s="138" t="s">
        <v>217</v>
      </c>
      <c r="E52" s="138" t="s">
        <v>304</v>
      </c>
      <c r="F52" s="138">
        <v>100</v>
      </c>
      <c r="G52" s="138">
        <v>512</v>
      </c>
      <c r="H52" s="138">
        <v>10</v>
      </c>
      <c r="I52" s="138">
        <v>10</v>
      </c>
      <c r="J52" s="138">
        <v>30</v>
      </c>
      <c r="K52" s="138">
        <v>0</v>
      </c>
      <c r="L52" s="138">
        <v>0</v>
      </c>
      <c r="M52" s="138">
        <v>1</v>
      </c>
      <c r="N52" s="138">
        <v>0</v>
      </c>
      <c r="O52" s="138">
        <v>0</v>
      </c>
    </row>
    <row r="53" spans="1:15">
      <c r="A53" s="52">
        <f t="shared" si="0"/>
        <v>2018</v>
      </c>
      <c r="B53" s="52">
        <f t="shared" si="1"/>
        <v>6</v>
      </c>
      <c r="C53" s="138" t="s">
        <v>310</v>
      </c>
      <c r="D53" s="138" t="s">
        <v>217</v>
      </c>
      <c r="E53" s="138" t="s">
        <v>279</v>
      </c>
      <c r="F53" s="138">
        <v>200</v>
      </c>
      <c r="G53" s="138">
        <v>272</v>
      </c>
      <c r="H53" s="138">
        <v>12</v>
      </c>
      <c r="I53" s="138">
        <v>16.670000000000002</v>
      </c>
      <c r="J53" s="138">
        <v>47</v>
      </c>
      <c r="K53" s="138">
        <v>0</v>
      </c>
      <c r="L53" s="138">
        <v>1</v>
      </c>
      <c r="M53" s="138">
        <v>2</v>
      </c>
      <c r="N53" s="138">
        <v>0</v>
      </c>
      <c r="O53" s="138">
        <v>1</v>
      </c>
    </row>
    <row r="54" spans="1:15">
      <c r="A54" s="52">
        <f t="shared" si="0"/>
        <v>2018</v>
      </c>
      <c r="B54" s="52">
        <f t="shared" si="1"/>
        <v>6</v>
      </c>
      <c r="C54" s="138" t="s">
        <v>311</v>
      </c>
      <c r="D54" s="138" t="s">
        <v>217</v>
      </c>
      <c r="E54" s="138" t="s">
        <v>303</v>
      </c>
      <c r="F54" s="138">
        <v>200</v>
      </c>
      <c r="G54" s="139">
        <v>1130</v>
      </c>
      <c r="H54" s="138">
        <v>11</v>
      </c>
      <c r="I54" s="138">
        <v>18.18</v>
      </c>
      <c r="J54" s="138">
        <v>22</v>
      </c>
      <c r="K54" s="138">
        <v>0</v>
      </c>
      <c r="L54" s="138">
        <v>0</v>
      </c>
      <c r="M54" s="138">
        <v>1</v>
      </c>
      <c r="N54" s="138">
        <v>1</v>
      </c>
      <c r="O54" s="138">
        <v>0</v>
      </c>
    </row>
    <row r="55" spans="1:15">
      <c r="A55" s="52">
        <f t="shared" si="0"/>
        <v>2018</v>
      </c>
      <c r="B55" s="52">
        <f t="shared" si="1"/>
        <v>6</v>
      </c>
      <c r="C55" s="138" t="s">
        <v>311</v>
      </c>
      <c r="D55" s="138" t="s">
        <v>217</v>
      </c>
      <c r="E55" s="138" t="s">
        <v>304</v>
      </c>
      <c r="F55" s="138">
        <v>100</v>
      </c>
      <c r="G55" s="138">
        <v>451</v>
      </c>
      <c r="H55" s="138">
        <v>8</v>
      </c>
      <c r="I55" s="138">
        <v>12.5</v>
      </c>
      <c r="J55" s="138">
        <v>22</v>
      </c>
      <c r="K55" s="138">
        <v>0</v>
      </c>
      <c r="L55" s="138">
        <v>0</v>
      </c>
      <c r="M55" s="138">
        <v>0</v>
      </c>
      <c r="N55" s="138">
        <v>1</v>
      </c>
      <c r="O55" s="138">
        <v>0</v>
      </c>
    </row>
    <row r="56" spans="1:15">
      <c r="A56" s="52">
        <f t="shared" si="0"/>
        <v>2018</v>
      </c>
      <c r="B56" s="52">
        <f t="shared" si="1"/>
        <v>6</v>
      </c>
      <c r="C56" s="138" t="s">
        <v>311</v>
      </c>
      <c r="D56" s="138" t="s">
        <v>217</v>
      </c>
      <c r="E56" s="138" t="s">
        <v>279</v>
      </c>
      <c r="F56" s="138">
        <v>179.3</v>
      </c>
      <c r="G56" s="138">
        <v>767</v>
      </c>
      <c r="H56" s="138">
        <v>10</v>
      </c>
      <c r="I56" s="138">
        <v>17.93</v>
      </c>
      <c r="J56" s="138">
        <v>35</v>
      </c>
      <c r="K56" s="138">
        <v>0</v>
      </c>
      <c r="L56" s="138">
        <v>0</v>
      </c>
      <c r="M56" s="138">
        <v>4</v>
      </c>
      <c r="N56" s="138">
        <v>0</v>
      </c>
      <c r="O56" s="138">
        <v>0</v>
      </c>
    </row>
    <row r="57" spans="1:15">
      <c r="A57" s="52">
        <f t="shared" si="0"/>
        <v>2018</v>
      </c>
      <c r="B57" s="52">
        <f t="shared" si="1"/>
        <v>6</v>
      </c>
      <c r="C57" s="138" t="s">
        <v>312</v>
      </c>
      <c r="D57" s="138" t="s">
        <v>217</v>
      </c>
      <c r="E57" s="138" t="s">
        <v>303</v>
      </c>
      <c r="F57" s="138">
        <v>300</v>
      </c>
      <c r="G57" s="138">
        <v>942</v>
      </c>
      <c r="H57" s="138">
        <v>19</v>
      </c>
      <c r="I57" s="138">
        <v>15.79</v>
      </c>
      <c r="J57" s="138">
        <v>90</v>
      </c>
      <c r="K57" s="138">
        <v>0</v>
      </c>
      <c r="L57" s="138">
        <v>0</v>
      </c>
      <c r="M57" s="138">
        <v>4</v>
      </c>
      <c r="N57" s="138">
        <v>0</v>
      </c>
      <c r="O57" s="138">
        <v>0</v>
      </c>
    </row>
    <row r="58" spans="1:15">
      <c r="A58" s="52">
        <f t="shared" si="0"/>
        <v>2018</v>
      </c>
      <c r="B58" s="52">
        <f t="shared" si="1"/>
        <v>6</v>
      </c>
      <c r="C58" s="138" t="s">
        <v>312</v>
      </c>
      <c r="D58" s="138" t="s">
        <v>217</v>
      </c>
      <c r="E58" s="138" t="s">
        <v>304</v>
      </c>
      <c r="F58" s="138">
        <v>200</v>
      </c>
      <c r="G58" s="138">
        <v>759</v>
      </c>
      <c r="H58" s="138">
        <v>17</v>
      </c>
      <c r="I58" s="138">
        <v>11.76</v>
      </c>
      <c r="J58" s="138">
        <v>52</v>
      </c>
      <c r="K58" s="138">
        <v>0</v>
      </c>
      <c r="L58" s="138">
        <v>0</v>
      </c>
      <c r="M58" s="138">
        <v>2</v>
      </c>
      <c r="N58" s="138">
        <v>0</v>
      </c>
      <c r="O58" s="138">
        <v>0</v>
      </c>
    </row>
    <row r="59" spans="1:15">
      <c r="A59" s="52">
        <f t="shared" si="0"/>
        <v>2018</v>
      </c>
      <c r="B59" s="52">
        <f t="shared" si="1"/>
        <v>6</v>
      </c>
      <c r="C59" s="138" t="s">
        <v>312</v>
      </c>
      <c r="D59" s="138" t="s">
        <v>217</v>
      </c>
      <c r="E59" s="138" t="s">
        <v>279</v>
      </c>
      <c r="F59" s="138">
        <v>300</v>
      </c>
      <c r="G59" s="139">
        <v>1012</v>
      </c>
      <c r="H59" s="138">
        <v>20</v>
      </c>
      <c r="I59" s="138">
        <v>15</v>
      </c>
      <c r="J59" s="138">
        <v>53</v>
      </c>
      <c r="K59" s="138">
        <v>0</v>
      </c>
      <c r="L59" s="138">
        <v>0</v>
      </c>
      <c r="M59" s="138">
        <v>0</v>
      </c>
      <c r="N59" s="138">
        <v>3</v>
      </c>
      <c r="O59" s="138">
        <v>0</v>
      </c>
    </row>
    <row r="60" spans="1:15">
      <c r="A60" s="52">
        <f t="shared" si="0"/>
        <v>2018</v>
      </c>
      <c r="B60" s="52">
        <f t="shared" si="1"/>
        <v>6</v>
      </c>
      <c r="C60" s="138" t="s">
        <v>313</v>
      </c>
      <c r="D60" s="138" t="s">
        <v>217</v>
      </c>
      <c r="E60" s="138" t="s">
        <v>303</v>
      </c>
      <c r="F60" s="138">
        <v>300</v>
      </c>
      <c r="G60" s="139">
        <v>1448</v>
      </c>
      <c r="H60" s="138">
        <v>18</v>
      </c>
      <c r="I60" s="138">
        <v>16.670000000000002</v>
      </c>
      <c r="J60" s="138">
        <v>43</v>
      </c>
      <c r="K60" s="138">
        <v>0</v>
      </c>
      <c r="L60" s="138">
        <v>0</v>
      </c>
      <c r="M60" s="138">
        <v>0</v>
      </c>
      <c r="N60" s="138">
        <v>0</v>
      </c>
      <c r="O60" s="138">
        <v>0</v>
      </c>
    </row>
    <row r="61" spans="1:15">
      <c r="A61" s="52">
        <f t="shared" si="0"/>
        <v>2018</v>
      </c>
      <c r="B61" s="52">
        <f t="shared" si="1"/>
        <v>6</v>
      </c>
      <c r="C61" s="138" t="s">
        <v>313</v>
      </c>
      <c r="D61" s="138" t="s">
        <v>217</v>
      </c>
      <c r="E61" s="138" t="s">
        <v>304</v>
      </c>
      <c r="F61" s="138">
        <v>200</v>
      </c>
      <c r="G61" s="138">
        <v>563</v>
      </c>
      <c r="H61" s="138">
        <v>17</v>
      </c>
      <c r="I61" s="138">
        <v>11.76</v>
      </c>
      <c r="J61" s="138">
        <v>41</v>
      </c>
      <c r="K61" s="138">
        <v>0</v>
      </c>
      <c r="L61" s="138">
        <v>0</v>
      </c>
      <c r="M61" s="138">
        <v>5</v>
      </c>
      <c r="N61" s="138">
        <v>2</v>
      </c>
      <c r="O61" s="138">
        <v>0</v>
      </c>
    </row>
    <row r="62" spans="1:15">
      <c r="A62" s="52">
        <f t="shared" si="0"/>
        <v>2018</v>
      </c>
      <c r="B62" s="52">
        <f t="shared" si="1"/>
        <v>6</v>
      </c>
      <c r="C62" s="138" t="s">
        <v>313</v>
      </c>
      <c r="D62" s="138" t="s">
        <v>217</v>
      </c>
      <c r="E62" s="138" t="s">
        <v>279</v>
      </c>
      <c r="F62" s="138">
        <v>300</v>
      </c>
      <c r="G62" s="138">
        <v>712</v>
      </c>
      <c r="H62" s="138">
        <v>19</v>
      </c>
      <c r="I62" s="138">
        <v>15.79</v>
      </c>
      <c r="J62" s="138">
        <v>90</v>
      </c>
      <c r="K62" s="138">
        <v>0</v>
      </c>
      <c r="L62" s="138">
        <v>0</v>
      </c>
      <c r="M62" s="138">
        <v>5</v>
      </c>
      <c r="N62" s="138">
        <v>2</v>
      </c>
      <c r="O62" s="138">
        <v>0</v>
      </c>
    </row>
    <row r="63" spans="1:15">
      <c r="A63" s="52">
        <f t="shared" si="0"/>
        <v>2018</v>
      </c>
      <c r="B63" s="52">
        <f t="shared" si="1"/>
        <v>6</v>
      </c>
      <c r="C63" s="138" t="s">
        <v>314</v>
      </c>
      <c r="D63" s="138" t="s">
        <v>217</v>
      </c>
      <c r="E63" s="138" t="s">
        <v>303</v>
      </c>
      <c r="F63" s="138">
        <v>200</v>
      </c>
      <c r="G63" s="138">
        <v>931</v>
      </c>
      <c r="H63" s="138">
        <v>15</v>
      </c>
      <c r="I63" s="138">
        <v>13.33</v>
      </c>
      <c r="J63" s="138">
        <v>38</v>
      </c>
      <c r="K63" s="138">
        <v>0</v>
      </c>
      <c r="L63" s="138">
        <v>0</v>
      </c>
      <c r="M63" s="138">
        <v>0</v>
      </c>
      <c r="N63" s="138">
        <v>0</v>
      </c>
      <c r="O63" s="138">
        <v>0</v>
      </c>
    </row>
    <row r="64" spans="1:15">
      <c r="A64" s="52">
        <f t="shared" si="0"/>
        <v>2018</v>
      </c>
      <c r="B64" s="52">
        <f t="shared" si="1"/>
        <v>6</v>
      </c>
      <c r="C64" s="138" t="s">
        <v>314</v>
      </c>
      <c r="D64" s="138" t="s">
        <v>217</v>
      </c>
      <c r="E64" s="138" t="s">
        <v>304</v>
      </c>
      <c r="F64" s="138">
        <v>100</v>
      </c>
      <c r="G64" s="138">
        <v>480</v>
      </c>
      <c r="H64" s="138">
        <v>10</v>
      </c>
      <c r="I64" s="138">
        <v>10</v>
      </c>
      <c r="J64" s="138">
        <v>32</v>
      </c>
      <c r="K64" s="138">
        <v>0</v>
      </c>
      <c r="L64" s="138">
        <v>0</v>
      </c>
      <c r="M64" s="138">
        <v>1</v>
      </c>
      <c r="N64" s="138">
        <v>0</v>
      </c>
      <c r="O64" s="138">
        <v>0</v>
      </c>
    </row>
    <row r="65" spans="1:15">
      <c r="A65" s="52">
        <f t="shared" si="0"/>
        <v>2018</v>
      </c>
      <c r="B65" s="52">
        <f t="shared" si="1"/>
        <v>6</v>
      </c>
      <c r="C65" s="138" t="s">
        <v>314</v>
      </c>
      <c r="D65" s="138" t="s">
        <v>217</v>
      </c>
      <c r="E65" s="138" t="s">
        <v>279</v>
      </c>
      <c r="F65" s="138">
        <v>200</v>
      </c>
      <c r="G65" s="138">
        <v>977</v>
      </c>
      <c r="H65" s="138">
        <v>14</v>
      </c>
      <c r="I65" s="138">
        <v>14.29</v>
      </c>
      <c r="J65" s="138">
        <v>73</v>
      </c>
      <c r="K65" s="138">
        <v>0</v>
      </c>
      <c r="L65" s="138">
        <v>0</v>
      </c>
      <c r="M65" s="138">
        <v>1</v>
      </c>
      <c r="N65" s="138">
        <v>0</v>
      </c>
      <c r="O65" s="138">
        <v>0</v>
      </c>
    </row>
    <row r="66" spans="1:15">
      <c r="A66" s="52">
        <f t="shared" ref="A66:A129" si="2">YEAR(C66)</f>
        <v>2018</v>
      </c>
      <c r="B66" s="52">
        <f t="shared" ref="B66:B129" si="3">MONTH(C66)</f>
        <v>6</v>
      </c>
      <c r="C66" s="138" t="s">
        <v>315</v>
      </c>
      <c r="D66" s="138" t="s">
        <v>217</v>
      </c>
      <c r="E66" s="138" t="s">
        <v>303</v>
      </c>
      <c r="F66" s="138">
        <v>200</v>
      </c>
      <c r="G66" s="138">
        <v>506</v>
      </c>
      <c r="H66" s="138">
        <v>12</v>
      </c>
      <c r="I66" s="138">
        <v>16.670000000000002</v>
      </c>
      <c r="J66" s="138">
        <v>42</v>
      </c>
      <c r="K66" s="138">
        <v>0</v>
      </c>
      <c r="L66" s="138">
        <v>0</v>
      </c>
      <c r="M66" s="138">
        <v>0</v>
      </c>
      <c r="N66" s="138">
        <v>3</v>
      </c>
      <c r="O66" s="138">
        <v>1</v>
      </c>
    </row>
    <row r="67" spans="1:15">
      <c r="A67" s="52">
        <f t="shared" si="2"/>
        <v>2018</v>
      </c>
      <c r="B67" s="52">
        <f t="shared" si="3"/>
        <v>6</v>
      </c>
      <c r="C67" s="138" t="s">
        <v>315</v>
      </c>
      <c r="D67" s="138" t="s">
        <v>217</v>
      </c>
      <c r="E67" s="138" t="s">
        <v>304</v>
      </c>
      <c r="F67" s="138">
        <v>100</v>
      </c>
      <c r="G67" s="138">
        <v>317</v>
      </c>
      <c r="H67" s="138">
        <v>8</v>
      </c>
      <c r="I67" s="138">
        <v>12.5</v>
      </c>
      <c r="J67" s="138">
        <v>12</v>
      </c>
      <c r="K67" s="138">
        <v>0</v>
      </c>
      <c r="L67" s="138">
        <v>0</v>
      </c>
      <c r="M67" s="138">
        <v>0</v>
      </c>
      <c r="N67" s="138">
        <v>0</v>
      </c>
      <c r="O67" s="138">
        <v>0</v>
      </c>
    </row>
    <row r="68" spans="1:15">
      <c r="A68" s="52">
        <f t="shared" si="2"/>
        <v>2018</v>
      </c>
      <c r="B68" s="52">
        <f t="shared" si="3"/>
        <v>6</v>
      </c>
      <c r="C68" s="138" t="s">
        <v>315</v>
      </c>
      <c r="D68" s="138" t="s">
        <v>217</v>
      </c>
      <c r="E68" s="138" t="s">
        <v>279</v>
      </c>
      <c r="F68" s="138">
        <v>200</v>
      </c>
      <c r="G68" s="138">
        <v>863</v>
      </c>
      <c r="H68" s="138">
        <v>13</v>
      </c>
      <c r="I68" s="138">
        <v>15.38</v>
      </c>
      <c r="J68" s="138">
        <v>47</v>
      </c>
      <c r="K68" s="138">
        <v>0</v>
      </c>
      <c r="L68" s="138">
        <v>0</v>
      </c>
      <c r="M68" s="138">
        <v>1</v>
      </c>
      <c r="N68" s="138">
        <v>0</v>
      </c>
      <c r="O68" s="138">
        <v>0</v>
      </c>
    </row>
    <row r="69" spans="1:15">
      <c r="A69" s="52">
        <f t="shared" si="2"/>
        <v>2018</v>
      </c>
      <c r="B69" s="52">
        <f t="shared" si="3"/>
        <v>6</v>
      </c>
      <c r="C69" s="138" t="s">
        <v>316</v>
      </c>
      <c r="D69" s="138" t="s">
        <v>217</v>
      </c>
      <c r="E69" s="138" t="s">
        <v>303</v>
      </c>
      <c r="F69" s="138">
        <v>200</v>
      </c>
      <c r="G69" s="139">
        <v>1033</v>
      </c>
      <c r="H69" s="138">
        <v>14</v>
      </c>
      <c r="I69" s="138">
        <v>14.29</v>
      </c>
      <c r="J69" s="138">
        <v>41</v>
      </c>
      <c r="K69" s="138">
        <v>0</v>
      </c>
      <c r="L69" s="138">
        <v>0</v>
      </c>
      <c r="M69" s="138">
        <v>1</v>
      </c>
      <c r="N69" s="138">
        <v>0</v>
      </c>
      <c r="O69" s="138">
        <v>0</v>
      </c>
    </row>
    <row r="70" spans="1:15">
      <c r="A70" s="52">
        <f t="shared" si="2"/>
        <v>2018</v>
      </c>
      <c r="B70" s="52">
        <f t="shared" si="3"/>
        <v>6</v>
      </c>
      <c r="C70" s="138" t="s">
        <v>316</v>
      </c>
      <c r="D70" s="138" t="s">
        <v>217</v>
      </c>
      <c r="E70" s="138" t="s">
        <v>304</v>
      </c>
      <c r="F70" s="138">
        <v>100</v>
      </c>
      <c r="G70" s="138">
        <v>550</v>
      </c>
      <c r="H70" s="138">
        <v>9</v>
      </c>
      <c r="I70" s="138">
        <v>11.11</v>
      </c>
      <c r="J70" s="138">
        <v>12</v>
      </c>
      <c r="K70" s="138">
        <v>0</v>
      </c>
      <c r="L70" s="138">
        <v>0</v>
      </c>
      <c r="M70" s="138">
        <v>1</v>
      </c>
      <c r="N70" s="138">
        <v>0</v>
      </c>
      <c r="O70" s="138">
        <v>0</v>
      </c>
    </row>
    <row r="71" spans="1:15">
      <c r="A71" s="52">
        <f t="shared" si="2"/>
        <v>2018</v>
      </c>
      <c r="B71" s="52">
        <f t="shared" si="3"/>
        <v>6</v>
      </c>
      <c r="C71" s="138" t="s">
        <v>316</v>
      </c>
      <c r="D71" s="138" t="s">
        <v>217</v>
      </c>
      <c r="E71" s="138" t="s">
        <v>279</v>
      </c>
      <c r="F71" s="138">
        <v>180</v>
      </c>
      <c r="G71" s="138">
        <v>676</v>
      </c>
      <c r="H71" s="138">
        <v>11</v>
      </c>
      <c r="I71" s="138">
        <v>16.36</v>
      </c>
      <c r="J71" s="138">
        <v>76</v>
      </c>
      <c r="K71" s="138">
        <v>0</v>
      </c>
      <c r="L71" s="138">
        <v>0</v>
      </c>
      <c r="M71" s="138">
        <v>5</v>
      </c>
      <c r="N71" s="138">
        <v>2</v>
      </c>
      <c r="O71" s="138">
        <v>0</v>
      </c>
    </row>
    <row r="72" spans="1:15">
      <c r="A72" s="52">
        <f t="shared" si="2"/>
        <v>2018</v>
      </c>
      <c r="B72" s="52">
        <f t="shared" si="3"/>
        <v>6</v>
      </c>
      <c r="C72" s="138" t="s">
        <v>317</v>
      </c>
      <c r="D72" s="138" t="s">
        <v>217</v>
      </c>
      <c r="E72" s="138" t="s">
        <v>303</v>
      </c>
      <c r="F72" s="138">
        <v>200</v>
      </c>
      <c r="G72" s="138">
        <v>408</v>
      </c>
      <c r="H72" s="138">
        <v>14</v>
      </c>
      <c r="I72" s="138">
        <v>14.29</v>
      </c>
      <c r="J72" s="138">
        <v>55</v>
      </c>
      <c r="K72" s="138">
        <v>0</v>
      </c>
      <c r="L72" s="138">
        <v>0</v>
      </c>
      <c r="M72" s="138">
        <v>1</v>
      </c>
      <c r="N72" s="138">
        <v>0</v>
      </c>
      <c r="O72" s="138">
        <v>0</v>
      </c>
    </row>
    <row r="73" spans="1:15">
      <c r="A73" s="52">
        <f t="shared" si="2"/>
        <v>2018</v>
      </c>
      <c r="B73" s="52">
        <f t="shared" si="3"/>
        <v>6</v>
      </c>
      <c r="C73" s="138" t="s">
        <v>317</v>
      </c>
      <c r="D73" s="138" t="s">
        <v>217</v>
      </c>
      <c r="E73" s="138" t="s">
        <v>304</v>
      </c>
      <c r="F73" s="138">
        <v>100</v>
      </c>
      <c r="G73" s="138">
        <v>138</v>
      </c>
      <c r="H73" s="138">
        <v>8</v>
      </c>
      <c r="I73" s="138">
        <v>12.5</v>
      </c>
      <c r="J73" s="138">
        <v>12</v>
      </c>
      <c r="K73" s="138">
        <v>0</v>
      </c>
      <c r="L73" s="138">
        <v>0</v>
      </c>
      <c r="M73" s="138">
        <v>2</v>
      </c>
      <c r="N73" s="138">
        <v>0</v>
      </c>
      <c r="O73" s="138">
        <v>0</v>
      </c>
    </row>
    <row r="74" spans="1:15">
      <c r="A74" s="52">
        <f t="shared" si="2"/>
        <v>2018</v>
      </c>
      <c r="B74" s="52">
        <f t="shared" si="3"/>
        <v>6</v>
      </c>
      <c r="C74" s="138" t="s">
        <v>317</v>
      </c>
      <c r="D74" s="138" t="s">
        <v>217</v>
      </c>
      <c r="E74" s="138" t="s">
        <v>279</v>
      </c>
      <c r="F74" s="138">
        <v>200</v>
      </c>
      <c r="G74" s="138">
        <v>472</v>
      </c>
      <c r="H74" s="138">
        <v>12</v>
      </c>
      <c r="I74" s="138">
        <v>16.670000000000002</v>
      </c>
      <c r="J74" s="138">
        <v>29</v>
      </c>
      <c r="K74" s="138">
        <v>0</v>
      </c>
      <c r="L74" s="138">
        <v>0</v>
      </c>
      <c r="M74" s="138">
        <v>4</v>
      </c>
      <c r="N74" s="138">
        <v>0</v>
      </c>
      <c r="O74" s="138">
        <v>0</v>
      </c>
    </row>
    <row r="75" spans="1:15">
      <c r="A75" s="52">
        <f t="shared" si="2"/>
        <v>2018</v>
      </c>
      <c r="B75" s="52">
        <f t="shared" si="3"/>
        <v>6</v>
      </c>
      <c r="C75" s="138" t="s">
        <v>318</v>
      </c>
      <c r="D75" s="138" t="s">
        <v>217</v>
      </c>
      <c r="E75" s="138" t="s">
        <v>303</v>
      </c>
      <c r="F75" s="138">
        <v>200</v>
      </c>
      <c r="G75" s="138">
        <v>814</v>
      </c>
      <c r="H75" s="138">
        <v>13</v>
      </c>
      <c r="I75" s="138">
        <v>15.38</v>
      </c>
      <c r="J75" s="138">
        <v>31</v>
      </c>
      <c r="K75" s="138">
        <v>0</v>
      </c>
      <c r="L75" s="138">
        <v>0</v>
      </c>
      <c r="M75" s="138">
        <v>0</v>
      </c>
      <c r="N75" s="138">
        <v>0</v>
      </c>
      <c r="O75" s="138">
        <v>0</v>
      </c>
    </row>
    <row r="76" spans="1:15">
      <c r="A76" s="52">
        <f t="shared" si="2"/>
        <v>2018</v>
      </c>
      <c r="B76" s="52">
        <f t="shared" si="3"/>
        <v>6</v>
      </c>
      <c r="C76" s="138" t="s">
        <v>318</v>
      </c>
      <c r="D76" s="138" t="s">
        <v>217</v>
      </c>
      <c r="E76" s="138" t="s">
        <v>304</v>
      </c>
      <c r="F76" s="138">
        <v>100</v>
      </c>
      <c r="G76" s="138">
        <v>517</v>
      </c>
      <c r="H76" s="138">
        <v>8</v>
      </c>
      <c r="I76" s="138">
        <v>12.5</v>
      </c>
      <c r="J76" s="138">
        <v>38</v>
      </c>
      <c r="K76" s="138">
        <v>0</v>
      </c>
      <c r="L76" s="138">
        <v>0</v>
      </c>
      <c r="M76" s="138">
        <v>2</v>
      </c>
      <c r="N76" s="138">
        <v>0</v>
      </c>
      <c r="O76" s="138">
        <v>0</v>
      </c>
    </row>
    <row r="77" spans="1:15">
      <c r="A77" s="52">
        <f t="shared" si="2"/>
        <v>2018</v>
      </c>
      <c r="B77" s="52">
        <f t="shared" si="3"/>
        <v>6</v>
      </c>
      <c r="C77" s="138" t="s">
        <v>318</v>
      </c>
      <c r="D77" s="138" t="s">
        <v>217</v>
      </c>
      <c r="E77" s="138" t="s">
        <v>279</v>
      </c>
      <c r="F77" s="138">
        <v>200</v>
      </c>
      <c r="G77" s="139">
        <v>1289</v>
      </c>
      <c r="H77" s="138">
        <v>12</v>
      </c>
      <c r="I77" s="138">
        <v>16.670000000000002</v>
      </c>
      <c r="J77" s="138">
        <v>43</v>
      </c>
      <c r="K77" s="138">
        <v>0</v>
      </c>
      <c r="L77" s="138">
        <v>0</v>
      </c>
      <c r="M77" s="138">
        <v>1</v>
      </c>
      <c r="N77" s="138">
        <v>0</v>
      </c>
      <c r="O77" s="138">
        <v>1</v>
      </c>
    </row>
    <row r="78" spans="1:15">
      <c r="A78" s="52">
        <f t="shared" si="2"/>
        <v>2018</v>
      </c>
      <c r="B78" s="52">
        <f t="shared" si="3"/>
        <v>6</v>
      </c>
      <c r="C78" s="138" t="s">
        <v>319</v>
      </c>
      <c r="D78" s="138" t="s">
        <v>217</v>
      </c>
      <c r="E78" s="138" t="s">
        <v>303</v>
      </c>
      <c r="F78" s="138">
        <v>300</v>
      </c>
      <c r="G78" s="138">
        <v>814</v>
      </c>
      <c r="H78" s="138">
        <v>18</v>
      </c>
      <c r="I78" s="138">
        <v>16.670000000000002</v>
      </c>
      <c r="J78" s="138">
        <v>38</v>
      </c>
      <c r="K78" s="138">
        <v>0</v>
      </c>
      <c r="L78" s="138">
        <v>0</v>
      </c>
      <c r="M78" s="138">
        <v>0</v>
      </c>
      <c r="N78" s="138">
        <v>1</v>
      </c>
      <c r="O78" s="138">
        <v>0</v>
      </c>
    </row>
    <row r="79" spans="1:15">
      <c r="A79" s="52">
        <f t="shared" si="2"/>
        <v>2018</v>
      </c>
      <c r="B79" s="52">
        <f t="shared" si="3"/>
        <v>6</v>
      </c>
      <c r="C79" s="138" t="s">
        <v>319</v>
      </c>
      <c r="D79" s="138" t="s">
        <v>217</v>
      </c>
      <c r="E79" s="138" t="s">
        <v>304</v>
      </c>
      <c r="F79" s="138">
        <v>200</v>
      </c>
      <c r="G79" s="139">
        <v>1169</v>
      </c>
      <c r="H79" s="138">
        <v>18</v>
      </c>
      <c r="I79" s="138">
        <v>11.11</v>
      </c>
      <c r="J79" s="138">
        <v>61</v>
      </c>
      <c r="K79" s="138">
        <v>0</v>
      </c>
      <c r="L79" s="138">
        <v>0</v>
      </c>
      <c r="M79" s="138">
        <v>1</v>
      </c>
      <c r="N79" s="138">
        <v>2</v>
      </c>
      <c r="O79" s="138">
        <v>0</v>
      </c>
    </row>
    <row r="80" spans="1:15">
      <c r="A80" s="52">
        <f t="shared" si="2"/>
        <v>2018</v>
      </c>
      <c r="B80" s="52">
        <f t="shared" si="3"/>
        <v>6</v>
      </c>
      <c r="C80" s="138" t="s">
        <v>319</v>
      </c>
      <c r="D80" s="138" t="s">
        <v>217</v>
      </c>
      <c r="E80" s="138" t="s">
        <v>279</v>
      </c>
      <c r="F80" s="138">
        <v>300</v>
      </c>
      <c r="G80" s="139">
        <v>1634</v>
      </c>
      <c r="H80" s="138">
        <v>19</v>
      </c>
      <c r="I80" s="138">
        <v>15.79</v>
      </c>
      <c r="J80" s="138">
        <v>86</v>
      </c>
      <c r="K80" s="138">
        <v>0</v>
      </c>
      <c r="L80" s="138">
        <v>0</v>
      </c>
      <c r="M80" s="138">
        <v>6</v>
      </c>
      <c r="N80" s="138">
        <v>0</v>
      </c>
      <c r="O80" s="138">
        <v>1</v>
      </c>
    </row>
    <row r="81" spans="1:15">
      <c r="A81" s="52">
        <f t="shared" si="2"/>
        <v>2018</v>
      </c>
      <c r="B81" s="52">
        <f t="shared" si="3"/>
        <v>7</v>
      </c>
      <c r="C81" s="138" t="s">
        <v>320</v>
      </c>
      <c r="D81" s="138" t="s">
        <v>217</v>
      </c>
      <c r="E81" s="138" t="s">
        <v>303</v>
      </c>
      <c r="F81" s="138">
        <v>300</v>
      </c>
      <c r="G81" s="139">
        <v>1273</v>
      </c>
      <c r="H81" s="138">
        <v>18</v>
      </c>
      <c r="I81" s="138">
        <v>16.670000000000002</v>
      </c>
      <c r="J81" s="138">
        <v>46</v>
      </c>
      <c r="K81" s="138">
        <v>0</v>
      </c>
      <c r="L81" s="138">
        <v>0</v>
      </c>
      <c r="M81" s="138">
        <v>2</v>
      </c>
      <c r="N81" s="138">
        <v>0</v>
      </c>
      <c r="O81" s="138">
        <v>0</v>
      </c>
    </row>
    <row r="82" spans="1:15">
      <c r="A82" s="52">
        <f t="shared" si="2"/>
        <v>2018</v>
      </c>
      <c r="B82" s="52">
        <f t="shared" si="3"/>
        <v>7</v>
      </c>
      <c r="C82" s="138" t="s">
        <v>320</v>
      </c>
      <c r="D82" s="138" t="s">
        <v>217</v>
      </c>
      <c r="E82" s="138" t="s">
        <v>304</v>
      </c>
      <c r="F82" s="138">
        <v>200</v>
      </c>
      <c r="G82" s="138">
        <v>645</v>
      </c>
      <c r="H82" s="138">
        <v>17</v>
      </c>
      <c r="I82" s="138">
        <v>11.76</v>
      </c>
      <c r="J82" s="138">
        <v>87</v>
      </c>
      <c r="K82" s="138">
        <v>0</v>
      </c>
      <c r="L82" s="138">
        <v>0</v>
      </c>
      <c r="M82" s="138">
        <v>2</v>
      </c>
      <c r="N82" s="138">
        <v>0</v>
      </c>
      <c r="O82" s="138">
        <v>0</v>
      </c>
    </row>
    <row r="83" spans="1:15">
      <c r="A83" s="52">
        <f t="shared" si="2"/>
        <v>2018</v>
      </c>
      <c r="B83" s="52">
        <f t="shared" si="3"/>
        <v>7</v>
      </c>
      <c r="C83" s="138" t="s">
        <v>320</v>
      </c>
      <c r="D83" s="138" t="s">
        <v>217</v>
      </c>
      <c r="E83" s="138" t="s">
        <v>279</v>
      </c>
      <c r="F83" s="138">
        <v>300</v>
      </c>
      <c r="G83" s="139">
        <v>1348</v>
      </c>
      <c r="H83" s="138">
        <v>19</v>
      </c>
      <c r="I83" s="138">
        <v>15.79</v>
      </c>
      <c r="J83" s="138">
        <v>60</v>
      </c>
      <c r="K83" s="138">
        <v>0</v>
      </c>
      <c r="L83" s="138">
        <v>0</v>
      </c>
      <c r="M83" s="138">
        <v>1</v>
      </c>
      <c r="N83" s="138">
        <v>0</v>
      </c>
      <c r="O83" s="138">
        <v>0</v>
      </c>
    </row>
    <row r="84" spans="1:15">
      <c r="A84" s="52">
        <f t="shared" si="2"/>
        <v>2018</v>
      </c>
      <c r="B84" s="52">
        <f t="shared" si="3"/>
        <v>7</v>
      </c>
      <c r="C84" s="138" t="s">
        <v>321</v>
      </c>
      <c r="D84" s="138" t="s">
        <v>217</v>
      </c>
      <c r="E84" s="138" t="s">
        <v>303</v>
      </c>
      <c r="F84" s="138">
        <v>200</v>
      </c>
      <c r="G84" s="138">
        <v>793</v>
      </c>
      <c r="H84" s="138">
        <v>13</v>
      </c>
      <c r="I84" s="138">
        <v>15.38</v>
      </c>
      <c r="J84" s="138">
        <v>61</v>
      </c>
      <c r="K84" s="138">
        <v>0</v>
      </c>
      <c r="L84" s="138">
        <v>0</v>
      </c>
      <c r="M84" s="138">
        <v>2</v>
      </c>
      <c r="N84" s="138">
        <v>1</v>
      </c>
      <c r="O84" s="138">
        <v>0</v>
      </c>
    </row>
    <row r="85" spans="1:15">
      <c r="A85" s="52">
        <f t="shared" si="2"/>
        <v>2018</v>
      </c>
      <c r="B85" s="52">
        <f t="shared" si="3"/>
        <v>7</v>
      </c>
      <c r="C85" s="138" t="s">
        <v>321</v>
      </c>
      <c r="D85" s="138" t="s">
        <v>217</v>
      </c>
      <c r="E85" s="138" t="s">
        <v>304</v>
      </c>
      <c r="F85" s="138">
        <v>100</v>
      </c>
      <c r="G85" s="138">
        <v>201</v>
      </c>
      <c r="H85" s="138">
        <v>8</v>
      </c>
      <c r="I85" s="138">
        <v>12.5</v>
      </c>
      <c r="J85" s="138">
        <v>25</v>
      </c>
      <c r="K85" s="138">
        <v>0</v>
      </c>
      <c r="L85" s="138">
        <v>0</v>
      </c>
      <c r="M85" s="138">
        <v>1</v>
      </c>
      <c r="N85" s="138">
        <v>0</v>
      </c>
      <c r="O85" s="138">
        <v>0</v>
      </c>
    </row>
    <row r="86" spans="1:15">
      <c r="A86" s="52">
        <f t="shared" si="2"/>
        <v>2018</v>
      </c>
      <c r="B86" s="52">
        <f t="shared" si="3"/>
        <v>7</v>
      </c>
      <c r="C86" s="138" t="s">
        <v>321</v>
      </c>
      <c r="D86" s="138" t="s">
        <v>217</v>
      </c>
      <c r="E86" s="138" t="s">
        <v>279</v>
      </c>
      <c r="F86" s="138">
        <v>200</v>
      </c>
      <c r="G86" s="138">
        <v>923</v>
      </c>
      <c r="H86" s="138">
        <v>12</v>
      </c>
      <c r="I86" s="138">
        <v>16.670000000000002</v>
      </c>
      <c r="J86" s="138">
        <v>32</v>
      </c>
      <c r="K86" s="138">
        <v>0</v>
      </c>
      <c r="L86" s="138">
        <v>0</v>
      </c>
      <c r="M86" s="138">
        <v>4</v>
      </c>
      <c r="N86" s="138">
        <v>0</v>
      </c>
      <c r="O86" s="138">
        <v>0</v>
      </c>
    </row>
    <row r="87" spans="1:15">
      <c r="A87" s="52">
        <f t="shared" si="2"/>
        <v>2018</v>
      </c>
      <c r="B87" s="52">
        <f t="shared" si="3"/>
        <v>7</v>
      </c>
      <c r="C87" s="138" t="s">
        <v>322</v>
      </c>
      <c r="D87" s="138" t="s">
        <v>217</v>
      </c>
      <c r="E87" s="138" t="s">
        <v>303</v>
      </c>
      <c r="F87" s="138">
        <v>200</v>
      </c>
      <c r="G87" s="138">
        <v>987</v>
      </c>
      <c r="H87" s="138">
        <v>16</v>
      </c>
      <c r="I87" s="138">
        <v>12.5</v>
      </c>
      <c r="J87" s="138">
        <v>21</v>
      </c>
      <c r="K87" s="138">
        <v>0</v>
      </c>
      <c r="L87" s="138">
        <v>0</v>
      </c>
      <c r="M87" s="138">
        <v>2</v>
      </c>
      <c r="N87" s="138">
        <v>0</v>
      </c>
      <c r="O87" s="138">
        <v>0</v>
      </c>
    </row>
    <row r="88" spans="1:15">
      <c r="A88" s="52">
        <f t="shared" si="2"/>
        <v>2018</v>
      </c>
      <c r="B88" s="52">
        <f t="shared" si="3"/>
        <v>7</v>
      </c>
      <c r="C88" s="138" t="s">
        <v>322</v>
      </c>
      <c r="D88" s="138" t="s">
        <v>217</v>
      </c>
      <c r="E88" s="138" t="s">
        <v>304</v>
      </c>
      <c r="F88" s="138">
        <v>100</v>
      </c>
      <c r="G88" s="138">
        <v>411</v>
      </c>
      <c r="H88" s="138">
        <v>11</v>
      </c>
      <c r="I88" s="138">
        <v>9.09</v>
      </c>
      <c r="J88" s="138">
        <v>35</v>
      </c>
      <c r="K88" s="138">
        <v>0</v>
      </c>
      <c r="L88" s="138">
        <v>0</v>
      </c>
      <c r="M88" s="138">
        <v>3</v>
      </c>
      <c r="N88" s="138">
        <v>0</v>
      </c>
      <c r="O88" s="138">
        <v>0</v>
      </c>
    </row>
    <row r="89" spans="1:15">
      <c r="A89" s="52">
        <f t="shared" si="2"/>
        <v>2018</v>
      </c>
      <c r="B89" s="52">
        <f t="shared" si="3"/>
        <v>7</v>
      </c>
      <c r="C89" s="138" t="s">
        <v>322</v>
      </c>
      <c r="D89" s="138" t="s">
        <v>217</v>
      </c>
      <c r="E89" s="138" t="s">
        <v>279</v>
      </c>
      <c r="F89" s="138">
        <v>200</v>
      </c>
      <c r="G89" s="139">
        <v>1344</v>
      </c>
      <c r="H89" s="138">
        <v>14</v>
      </c>
      <c r="I89" s="138">
        <v>14.29</v>
      </c>
      <c r="J89" s="138">
        <v>31</v>
      </c>
      <c r="K89" s="138">
        <v>0</v>
      </c>
      <c r="L89" s="138">
        <v>0</v>
      </c>
      <c r="M89" s="138">
        <v>3</v>
      </c>
      <c r="N89" s="138">
        <v>0</v>
      </c>
      <c r="O89" s="138">
        <v>0</v>
      </c>
    </row>
    <row r="90" spans="1:15">
      <c r="A90" s="52">
        <f t="shared" si="2"/>
        <v>2018</v>
      </c>
      <c r="B90" s="52">
        <f t="shared" si="3"/>
        <v>7</v>
      </c>
      <c r="C90" s="138" t="s">
        <v>323</v>
      </c>
      <c r="D90" s="138" t="s">
        <v>217</v>
      </c>
      <c r="E90" s="138" t="s">
        <v>303</v>
      </c>
      <c r="F90" s="138">
        <v>200</v>
      </c>
      <c r="G90" s="139">
        <v>1482</v>
      </c>
      <c r="H90" s="138">
        <v>14</v>
      </c>
      <c r="I90" s="138">
        <v>14.29</v>
      </c>
      <c r="J90" s="138">
        <v>33</v>
      </c>
      <c r="K90" s="138">
        <v>0</v>
      </c>
      <c r="L90" s="138">
        <v>0</v>
      </c>
      <c r="M90" s="138">
        <v>1</v>
      </c>
      <c r="N90" s="138">
        <v>1</v>
      </c>
      <c r="O90" s="138">
        <v>0</v>
      </c>
    </row>
    <row r="91" spans="1:15">
      <c r="A91" s="52">
        <f t="shared" si="2"/>
        <v>2018</v>
      </c>
      <c r="B91" s="52">
        <f t="shared" si="3"/>
        <v>7</v>
      </c>
      <c r="C91" s="138" t="s">
        <v>323</v>
      </c>
      <c r="D91" s="138" t="s">
        <v>217</v>
      </c>
      <c r="E91" s="138" t="s">
        <v>304</v>
      </c>
      <c r="F91" s="138">
        <v>100</v>
      </c>
      <c r="G91" s="138">
        <v>484</v>
      </c>
      <c r="H91" s="138">
        <v>10</v>
      </c>
      <c r="I91" s="138">
        <v>10</v>
      </c>
      <c r="J91" s="138">
        <v>18</v>
      </c>
      <c r="K91" s="138">
        <v>0</v>
      </c>
      <c r="L91" s="138">
        <v>0</v>
      </c>
      <c r="M91" s="138">
        <v>2</v>
      </c>
      <c r="N91" s="138">
        <v>2</v>
      </c>
      <c r="O91" s="138">
        <v>0</v>
      </c>
    </row>
    <row r="92" spans="1:15">
      <c r="A92" s="52">
        <f t="shared" si="2"/>
        <v>2018</v>
      </c>
      <c r="B92" s="52">
        <f t="shared" si="3"/>
        <v>7</v>
      </c>
      <c r="C92" s="138" t="s">
        <v>323</v>
      </c>
      <c r="D92" s="138" t="s">
        <v>217</v>
      </c>
      <c r="E92" s="138" t="s">
        <v>279</v>
      </c>
      <c r="F92" s="138">
        <v>200</v>
      </c>
      <c r="G92" s="139">
        <v>2316</v>
      </c>
      <c r="H92" s="138">
        <v>14</v>
      </c>
      <c r="I92" s="138">
        <v>14.29</v>
      </c>
      <c r="J92" s="138">
        <v>34</v>
      </c>
      <c r="K92" s="138">
        <v>0</v>
      </c>
      <c r="L92" s="138">
        <v>0</v>
      </c>
      <c r="M92" s="138">
        <v>2</v>
      </c>
      <c r="N92" s="138">
        <v>0</v>
      </c>
      <c r="O92" s="138">
        <v>0</v>
      </c>
    </row>
    <row r="93" spans="1:15">
      <c r="A93" s="52">
        <f t="shared" si="2"/>
        <v>2018</v>
      </c>
      <c r="B93" s="52">
        <f t="shared" si="3"/>
        <v>7</v>
      </c>
      <c r="C93" s="138" t="s">
        <v>324</v>
      </c>
      <c r="D93" s="138" t="s">
        <v>217</v>
      </c>
      <c r="E93" s="138" t="s">
        <v>279</v>
      </c>
      <c r="F93" s="138">
        <v>166.82</v>
      </c>
      <c r="G93" s="139">
        <v>1397</v>
      </c>
      <c r="H93" s="138">
        <v>12</v>
      </c>
      <c r="I93" s="138">
        <v>13.9</v>
      </c>
      <c r="J93" s="138">
        <v>62</v>
      </c>
      <c r="K93" s="138">
        <v>0</v>
      </c>
      <c r="L93" s="138">
        <v>0</v>
      </c>
      <c r="M93" s="138">
        <v>1</v>
      </c>
      <c r="N93" s="138">
        <v>0</v>
      </c>
      <c r="O93" s="138">
        <v>0</v>
      </c>
    </row>
    <row r="94" spans="1:15">
      <c r="A94" s="52">
        <f t="shared" si="2"/>
        <v>2018</v>
      </c>
      <c r="B94" s="52">
        <f t="shared" si="3"/>
        <v>7</v>
      </c>
      <c r="C94" s="138" t="s">
        <v>325</v>
      </c>
      <c r="D94" s="138" t="s">
        <v>217</v>
      </c>
      <c r="E94" s="138" t="s">
        <v>303</v>
      </c>
      <c r="F94" s="138">
        <v>200</v>
      </c>
      <c r="G94" s="138">
        <v>733</v>
      </c>
      <c r="H94" s="138">
        <v>13</v>
      </c>
      <c r="I94" s="138">
        <v>15.38</v>
      </c>
      <c r="J94" s="138">
        <v>20</v>
      </c>
      <c r="K94" s="138">
        <v>0</v>
      </c>
      <c r="L94" s="138">
        <v>0</v>
      </c>
      <c r="M94" s="138">
        <v>0</v>
      </c>
      <c r="N94" s="138">
        <v>2</v>
      </c>
      <c r="O94" s="138">
        <v>0</v>
      </c>
    </row>
    <row r="95" spans="1:15">
      <c r="A95" s="52">
        <f t="shared" si="2"/>
        <v>2018</v>
      </c>
      <c r="B95" s="52">
        <f t="shared" si="3"/>
        <v>7</v>
      </c>
      <c r="C95" s="138" t="s">
        <v>325</v>
      </c>
      <c r="D95" s="138" t="s">
        <v>217</v>
      </c>
      <c r="E95" s="138" t="s">
        <v>304</v>
      </c>
      <c r="F95" s="138">
        <v>100</v>
      </c>
      <c r="G95" s="138">
        <v>499</v>
      </c>
      <c r="H95" s="138">
        <v>9</v>
      </c>
      <c r="I95" s="138">
        <v>11.11</v>
      </c>
      <c r="J95" s="138">
        <v>31</v>
      </c>
      <c r="K95" s="138">
        <v>0</v>
      </c>
      <c r="L95" s="138">
        <v>0</v>
      </c>
      <c r="M95" s="138">
        <v>0</v>
      </c>
      <c r="N95" s="138">
        <v>1</v>
      </c>
      <c r="O95" s="138">
        <v>0</v>
      </c>
    </row>
    <row r="96" spans="1:15">
      <c r="A96" s="52">
        <f t="shared" si="2"/>
        <v>2018</v>
      </c>
      <c r="B96" s="52">
        <f t="shared" si="3"/>
        <v>7</v>
      </c>
      <c r="C96" s="138" t="s">
        <v>325</v>
      </c>
      <c r="D96" s="138" t="s">
        <v>217</v>
      </c>
      <c r="E96" s="138" t="s">
        <v>279</v>
      </c>
      <c r="F96" s="138">
        <v>200</v>
      </c>
      <c r="G96" s="139">
        <v>1647</v>
      </c>
      <c r="H96" s="138">
        <v>13</v>
      </c>
      <c r="I96" s="138">
        <v>15.38</v>
      </c>
      <c r="J96" s="138">
        <v>35</v>
      </c>
      <c r="K96" s="138">
        <v>0</v>
      </c>
      <c r="L96" s="138">
        <v>0</v>
      </c>
      <c r="M96" s="138">
        <v>2</v>
      </c>
      <c r="N96" s="138">
        <v>1</v>
      </c>
      <c r="O96" s="138">
        <v>0</v>
      </c>
    </row>
    <row r="97" spans="1:15">
      <c r="A97" s="52">
        <f t="shared" si="2"/>
        <v>2018</v>
      </c>
      <c r="B97" s="52">
        <f t="shared" si="3"/>
        <v>7</v>
      </c>
      <c r="C97" s="138" t="s">
        <v>326</v>
      </c>
      <c r="D97" s="138" t="s">
        <v>217</v>
      </c>
      <c r="E97" s="138" t="s">
        <v>303</v>
      </c>
      <c r="F97" s="138">
        <v>200</v>
      </c>
      <c r="G97" s="138">
        <v>926</v>
      </c>
      <c r="H97" s="138">
        <v>12</v>
      </c>
      <c r="I97" s="138">
        <v>16.670000000000002</v>
      </c>
      <c r="J97" s="138">
        <v>35</v>
      </c>
      <c r="K97" s="138">
        <v>0</v>
      </c>
      <c r="L97" s="138">
        <v>0</v>
      </c>
      <c r="M97" s="138">
        <v>1</v>
      </c>
      <c r="N97" s="138">
        <v>0</v>
      </c>
      <c r="O97" s="138">
        <v>0</v>
      </c>
    </row>
    <row r="98" spans="1:15">
      <c r="A98" s="52">
        <f t="shared" si="2"/>
        <v>2018</v>
      </c>
      <c r="B98" s="52">
        <f t="shared" si="3"/>
        <v>7</v>
      </c>
      <c r="C98" s="138" t="s">
        <v>326</v>
      </c>
      <c r="D98" s="138" t="s">
        <v>217</v>
      </c>
      <c r="E98" s="138" t="s">
        <v>304</v>
      </c>
      <c r="F98" s="138">
        <v>100</v>
      </c>
      <c r="G98" s="138">
        <v>887</v>
      </c>
      <c r="H98" s="138">
        <v>9</v>
      </c>
      <c r="I98" s="138">
        <v>11.11</v>
      </c>
      <c r="J98" s="138">
        <v>32</v>
      </c>
      <c r="K98" s="138">
        <v>0</v>
      </c>
      <c r="L98" s="138">
        <v>0</v>
      </c>
      <c r="M98" s="138">
        <v>1</v>
      </c>
      <c r="N98" s="138">
        <v>0</v>
      </c>
      <c r="O98" s="138">
        <v>0</v>
      </c>
    </row>
    <row r="99" spans="1:15">
      <c r="A99" s="52">
        <f t="shared" si="2"/>
        <v>2018</v>
      </c>
      <c r="B99" s="52">
        <f t="shared" si="3"/>
        <v>7</v>
      </c>
      <c r="C99" s="138" t="s">
        <v>326</v>
      </c>
      <c r="D99" s="138" t="s">
        <v>217</v>
      </c>
      <c r="E99" s="138" t="s">
        <v>279</v>
      </c>
      <c r="F99" s="138">
        <v>200</v>
      </c>
      <c r="G99" s="138">
        <v>443</v>
      </c>
      <c r="H99" s="138">
        <v>12</v>
      </c>
      <c r="I99" s="138">
        <v>16.670000000000002</v>
      </c>
      <c r="J99" s="138">
        <v>37</v>
      </c>
      <c r="K99" s="138">
        <v>0</v>
      </c>
      <c r="L99" s="138">
        <v>0</v>
      </c>
      <c r="M99" s="138">
        <v>0</v>
      </c>
      <c r="N99" s="138">
        <v>0</v>
      </c>
      <c r="O99" s="138">
        <v>0</v>
      </c>
    </row>
    <row r="100" spans="1:15">
      <c r="A100" s="52">
        <f t="shared" si="2"/>
        <v>2018</v>
      </c>
      <c r="B100" s="52">
        <f t="shared" si="3"/>
        <v>7</v>
      </c>
      <c r="C100" s="138" t="s">
        <v>327</v>
      </c>
      <c r="D100" s="138" t="s">
        <v>217</v>
      </c>
      <c r="E100" s="138" t="s">
        <v>303</v>
      </c>
      <c r="F100" s="138">
        <v>200</v>
      </c>
      <c r="G100" s="138">
        <v>809</v>
      </c>
      <c r="H100" s="138">
        <v>13</v>
      </c>
      <c r="I100" s="138">
        <v>15.38</v>
      </c>
      <c r="J100" s="138">
        <v>42</v>
      </c>
      <c r="K100" s="138">
        <v>0</v>
      </c>
      <c r="L100" s="138">
        <v>0</v>
      </c>
      <c r="M100" s="138">
        <v>2</v>
      </c>
      <c r="N100" s="138">
        <v>0</v>
      </c>
      <c r="O100" s="138">
        <v>0</v>
      </c>
    </row>
    <row r="101" spans="1:15">
      <c r="A101" s="52">
        <f t="shared" si="2"/>
        <v>2018</v>
      </c>
      <c r="B101" s="52">
        <f t="shared" si="3"/>
        <v>7</v>
      </c>
      <c r="C101" s="138" t="s">
        <v>327</v>
      </c>
      <c r="D101" s="138" t="s">
        <v>217</v>
      </c>
      <c r="E101" s="138" t="s">
        <v>304</v>
      </c>
      <c r="F101" s="138">
        <v>100</v>
      </c>
      <c r="G101" s="138">
        <v>556</v>
      </c>
      <c r="H101" s="138">
        <v>9</v>
      </c>
      <c r="I101" s="138">
        <v>11.11</v>
      </c>
      <c r="J101" s="138">
        <v>18</v>
      </c>
      <c r="K101" s="138">
        <v>0</v>
      </c>
      <c r="L101" s="138">
        <v>0</v>
      </c>
      <c r="M101" s="138">
        <v>2</v>
      </c>
      <c r="N101" s="138">
        <v>0</v>
      </c>
      <c r="O101" s="138">
        <v>0</v>
      </c>
    </row>
    <row r="102" spans="1:15">
      <c r="A102" s="52">
        <f t="shared" si="2"/>
        <v>2018</v>
      </c>
      <c r="B102" s="52">
        <f t="shared" si="3"/>
        <v>7</v>
      </c>
      <c r="C102" s="138" t="s">
        <v>327</v>
      </c>
      <c r="D102" s="138" t="s">
        <v>217</v>
      </c>
      <c r="E102" s="138" t="s">
        <v>279</v>
      </c>
      <c r="F102" s="138">
        <v>200</v>
      </c>
      <c r="G102" s="139">
        <v>1114</v>
      </c>
      <c r="H102" s="138">
        <v>13</v>
      </c>
      <c r="I102" s="138">
        <v>15.38</v>
      </c>
      <c r="J102" s="138">
        <v>41</v>
      </c>
      <c r="K102" s="138">
        <v>0</v>
      </c>
      <c r="L102" s="138">
        <v>0</v>
      </c>
      <c r="M102" s="138">
        <v>1</v>
      </c>
      <c r="N102" s="138">
        <v>0</v>
      </c>
      <c r="O102" s="138">
        <v>0</v>
      </c>
    </row>
    <row r="103" spans="1:15">
      <c r="A103" s="52">
        <f t="shared" si="2"/>
        <v>2018</v>
      </c>
      <c r="B103" s="52">
        <f t="shared" si="3"/>
        <v>7</v>
      </c>
      <c r="C103" s="138" t="s">
        <v>328</v>
      </c>
      <c r="D103" s="138" t="s">
        <v>217</v>
      </c>
      <c r="E103" s="138" t="s">
        <v>303</v>
      </c>
      <c r="F103" s="138">
        <v>200</v>
      </c>
      <c r="G103" s="139">
        <v>1363</v>
      </c>
      <c r="H103" s="138">
        <v>12</v>
      </c>
      <c r="I103" s="138">
        <v>16.670000000000002</v>
      </c>
      <c r="J103" s="138">
        <v>54</v>
      </c>
      <c r="K103" s="138">
        <v>0</v>
      </c>
      <c r="L103" s="138">
        <v>0</v>
      </c>
      <c r="M103" s="138">
        <v>1</v>
      </c>
      <c r="N103" s="138">
        <v>0</v>
      </c>
      <c r="O103" s="138">
        <v>0</v>
      </c>
    </row>
    <row r="104" spans="1:15">
      <c r="A104" s="52">
        <f t="shared" si="2"/>
        <v>2018</v>
      </c>
      <c r="B104" s="52">
        <f t="shared" si="3"/>
        <v>7</v>
      </c>
      <c r="C104" s="138" t="s">
        <v>328</v>
      </c>
      <c r="D104" s="138" t="s">
        <v>217</v>
      </c>
      <c r="E104" s="138" t="s">
        <v>304</v>
      </c>
      <c r="F104" s="138">
        <v>100</v>
      </c>
      <c r="G104" s="138">
        <v>390</v>
      </c>
      <c r="H104" s="138">
        <v>9</v>
      </c>
      <c r="I104" s="138">
        <v>11.11</v>
      </c>
      <c r="J104" s="138">
        <v>15</v>
      </c>
      <c r="K104" s="138">
        <v>0</v>
      </c>
      <c r="L104" s="138">
        <v>0</v>
      </c>
      <c r="M104" s="138">
        <v>1</v>
      </c>
      <c r="N104" s="138">
        <v>0</v>
      </c>
      <c r="O104" s="138">
        <v>0</v>
      </c>
    </row>
    <row r="105" spans="1:15">
      <c r="A105" s="52">
        <f t="shared" si="2"/>
        <v>2018</v>
      </c>
      <c r="B105" s="52">
        <f t="shared" si="3"/>
        <v>7</v>
      </c>
      <c r="C105" s="138" t="s">
        <v>328</v>
      </c>
      <c r="D105" s="138" t="s">
        <v>217</v>
      </c>
      <c r="E105" s="138" t="s">
        <v>279</v>
      </c>
      <c r="F105" s="138">
        <v>200</v>
      </c>
      <c r="G105" s="138">
        <v>815</v>
      </c>
      <c r="H105" s="138">
        <v>12</v>
      </c>
      <c r="I105" s="138">
        <v>16.670000000000002</v>
      </c>
      <c r="J105" s="138">
        <v>25</v>
      </c>
      <c r="K105" s="138">
        <v>0</v>
      </c>
      <c r="L105" s="138">
        <v>0</v>
      </c>
      <c r="M105" s="138">
        <v>1</v>
      </c>
      <c r="N105" s="138">
        <v>0</v>
      </c>
      <c r="O105" s="138">
        <v>0</v>
      </c>
    </row>
    <row r="106" spans="1:15">
      <c r="A106" s="52">
        <f t="shared" si="2"/>
        <v>2018</v>
      </c>
      <c r="B106" s="52">
        <f t="shared" si="3"/>
        <v>7</v>
      </c>
      <c r="C106" s="138" t="s">
        <v>329</v>
      </c>
      <c r="D106" s="138" t="s">
        <v>217</v>
      </c>
      <c r="E106" s="138" t="s">
        <v>303</v>
      </c>
      <c r="F106" s="138">
        <v>300</v>
      </c>
      <c r="G106" s="139">
        <v>1691</v>
      </c>
      <c r="H106" s="138">
        <v>19</v>
      </c>
      <c r="I106" s="138">
        <v>15.79</v>
      </c>
      <c r="J106" s="138">
        <v>69</v>
      </c>
      <c r="K106" s="138">
        <v>0</v>
      </c>
      <c r="L106" s="138">
        <v>0</v>
      </c>
      <c r="M106" s="138">
        <v>0</v>
      </c>
      <c r="N106" s="138">
        <v>0</v>
      </c>
      <c r="O106" s="138">
        <v>0</v>
      </c>
    </row>
    <row r="107" spans="1:15">
      <c r="A107" s="52">
        <f t="shared" si="2"/>
        <v>2018</v>
      </c>
      <c r="B107" s="52">
        <f t="shared" si="3"/>
        <v>7</v>
      </c>
      <c r="C107" s="138" t="s">
        <v>329</v>
      </c>
      <c r="D107" s="138" t="s">
        <v>217</v>
      </c>
      <c r="E107" s="138" t="s">
        <v>304</v>
      </c>
      <c r="F107" s="138">
        <v>200</v>
      </c>
      <c r="G107" s="138">
        <v>836</v>
      </c>
      <c r="H107" s="138">
        <v>17</v>
      </c>
      <c r="I107" s="138">
        <v>11.76</v>
      </c>
      <c r="J107" s="138">
        <v>36</v>
      </c>
      <c r="K107" s="138">
        <v>0</v>
      </c>
      <c r="L107" s="138">
        <v>0</v>
      </c>
      <c r="M107" s="138">
        <v>3</v>
      </c>
      <c r="N107" s="138">
        <v>0</v>
      </c>
      <c r="O107" s="138">
        <v>0</v>
      </c>
    </row>
    <row r="108" spans="1:15">
      <c r="A108" s="52">
        <f t="shared" si="2"/>
        <v>2018</v>
      </c>
      <c r="B108" s="52">
        <f t="shared" si="3"/>
        <v>7</v>
      </c>
      <c r="C108" s="138" t="s">
        <v>329</v>
      </c>
      <c r="D108" s="138" t="s">
        <v>217</v>
      </c>
      <c r="E108" s="138" t="s">
        <v>279</v>
      </c>
      <c r="F108" s="138">
        <v>300</v>
      </c>
      <c r="G108" s="139">
        <v>1355</v>
      </c>
      <c r="H108" s="138">
        <v>19</v>
      </c>
      <c r="I108" s="138">
        <v>15.79</v>
      </c>
      <c r="J108" s="138">
        <v>81</v>
      </c>
      <c r="K108" s="138">
        <v>0</v>
      </c>
      <c r="L108" s="138">
        <v>0</v>
      </c>
      <c r="M108" s="138">
        <v>4</v>
      </c>
      <c r="N108" s="138">
        <v>0</v>
      </c>
      <c r="O108" s="138">
        <v>0</v>
      </c>
    </row>
    <row r="109" spans="1:15">
      <c r="A109" s="52">
        <f t="shared" si="2"/>
        <v>2018</v>
      </c>
      <c r="B109" s="52">
        <f t="shared" si="3"/>
        <v>7</v>
      </c>
      <c r="C109" s="138" t="s">
        <v>330</v>
      </c>
      <c r="D109" s="138" t="s">
        <v>217</v>
      </c>
      <c r="E109" s="138" t="s">
        <v>303</v>
      </c>
      <c r="F109" s="138">
        <v>300</v>
      </c>
      <c r="G109" s="139">
        <v>1605</v>
      </c>
      <c r="H109" s="138">
        <v>19</v>
      </c>
      <c r="I109" s="138">
        <v>15.79</v>
      </c>
      <c r="J109" s="138">
        <v>91</v>
      </c>
      <c r="K109" s="138">
        <v>0</v>
      </c>
      <c r="L109" s="138">
        <v>0</v>
      </c>
      <c r="M109" s="138">
        <v>0</v>
      </c>
      <c r="N109" s="138">
        <v>3</v>
      </c>
      <c r="O109" s="138">
        <v>1</v>
      </c>
    </row>
    <row r="110" spans="1:15">
      <c r="A110" s="52">
        <f t="shared" si="2"/>
        <v>2018</v>
      </c>
      <c r="B110" s="52">
        <f t="shared" si="3"/>
        <v>7</v>
      </c>
      <c r="C110" s="138" t="s">
        <v>330</v>
      </c>
      <c r="D110" s="138" t="s">
        <v>217</v>
      </c>
      <c r="E110" s="138" t="s">
        <v>304</v>
      </c>
      <c r="F110" s="138">
        <v>200</v>
      </c>
      <c r="G110" s="138">
        <v>591</v>
      </c>
      <c r="H110" s="138">
        <v>16</v>
      </c>
      <c r="I110" s="138">
        <v>12.5</v>
      </c>
      <c r="J110" s="138">
        <v>36</v>
      </c>
      <c r="K110" s="138">
        <v>0</v>
      </c>
      <c r="L110" s="138">
        <v>0</v>
      </c>
      <c r="M110" s="138">
        <v>3</v>
      </c>
      <c r="N110" s="138">
        <v>0</v>
      </c>
      <c r="O110" s="138">
        <v>0</v>
      </c>
    </row>
    <row r="111" spans="1:15">
      <c r="A111" s="52">
        <f t="shared" si="2"/>
        <v>2018</v>
      </c>
      <c r="B111" s="52">
        <f t="shared" si="3"/>
        <v>7</v>
      </c>
      <c r="C111" s="138" t="s">
        <v>330</v>
      </c>
      <c r="D111" s="138" t="s">
        <v>217</v>
      </c>
      <c r="E111" s="138" t="s">
        <v>279</v>
      </c>
      <c r="F111" s="138">
        <v>300</v>
      </c>
      <c r="G111" s="138">
        <v>856</v>
      </c>
      <c r="H111" s="138">
        <v>18</v>
      </c>
      <c r="I111" s="138">
        <v>16.670000000000002</v>
      </c>
      <c r="J111" s="138">
        <v>94</v>
      </c>
      <c r="K111" s="138">
        <v>0</v>
      </c>
      <c r="L111" s="138">
        <v>0</v>
      </c>
      <c r="M111" s="138">
        <v>8</v>
      </c>
      <c r="N111" s="138">
        <v>2</v>
      </c>
      <c r="O111" s="138">
        <v>0</v>
      </c>
    </row>
    <row r="112" spans="1:15">
      <c r="A112" s="52">
        <f t="shared" si="2"/>
        <v>2018</v>
      </c>
      <c r="B112" s="52">
        <f t="shared" si="3"/>
        <v>7</v>
      </c>
      <c r="C112" s="138" t="s">
        <v>331</v>
      </c>
      <c r="D112" s="138" t="s">
        <v>217</v>
      </c>
      <c r="E112" s="138" t="s">
        <v>303</v>
      </c>
      <c r="F112" s="138">
        <v>200</v>
      </c>
      <c r="G112" s="138">
        <v>678</v>
      </c>
      <c r="H112" s="138">
        <v>12</v>
      </c>
      <c r="I112" s="138">
        <v>16.670000000000002</v>
      </c>
      <c r="J112" s="138">
        <v>22</v>
      </c>
      <c r="K112" s="138">
        <v>0</v>
      </c>
      <c r="L112" s="138">
        <v>0</v>
      </c>
      <c r="M112" s="138">
        <v>2</v>
      </c>
      <c r="N112" s="138">
        <v>0</v>
      </c>
      <c r="O112" s="138">
        <v>0</v>
      </c>
    </row>
    <row r="113" spans="1:15">
      <c r="A113" s="52">
        <f t="shared" si="2"/>
        <v>2018</v>
      </c>
      <c r="B113" s="52">
        <f t="shared" si="3"/>
        <v>7</v>
      </c>
      <c r="C113" s="138" t="s">
        <v>331</v>
      </c>
      <c r="D113" s="138" t="s">
        <v>217</v>
      </c>
      <c r="E113" s="138" t="s">
        <v>304</v>
      </c>
      <c r="F113" s="138">
        <v>100</v>
      </c>
      <c r="G113" s="138">
        <v>313</v>
      </c>
      <c r="H113" s="138">
        <v>8</v>
      </c>
      <c r="I113" s="138">
        <v>12.5</v>
      </c>
      <c r="J113" s="138">
        <v>32</v>
      </c>
      <c r="K113" s="138">
        <v>0</v>
      </c>
      <c r="L113" s="138">
        <v>0</v>
      </c>
      <c r="M113" s="138">
        <v>2</v>
      </c>
      <c r="N113" s="138">
        <v>0</v>
      </c>
      <c r="O113" s="138">
        <v>0</v>
      </c>
    </row>
    <row r="114" spans="1:15">
      <c r="A114" s="52">
        <f t="shared" si="2"/>
        <v>2018</v>
      </c>
      <c r="B114" s="52">
        <f t="shared" si="3"/>
        <v>7</v>
      </c>
      <c r="C114" s="138" t="s">
        <v>331</v>
      </c>
      <c r="D114" s="138" t="s">
        <v>217</v>
      </c>
      <c r="E114" s="138" t="s">
        <v>279</v>
      </c>
      <c r="F114" s="138">
        <v>200</v>
      </c>
      <c r="G114" s="139">
        <v>1443</v>
      </c>
      <c r="H114" s="138">
        <v>14</v>
      </c>
      <c r="I114" s="138">
        <v>14.29</v>
      </c>
      <c r="J114" s="138">
        <v>36</v>
      </c>
      <c r="K114" s="138">
        <v>0</v>
      </c>
      <c r="L114" s="138">
        <v>0</v>
      </c>
      <c r="M114" s="138">
        <v>2</v>
      </c>
      <c r="N114" s="138">
        <v>0</v>
      </c>
      <c r="O114" s="138">
        <v>0</v>
      </c>
    </row>
    <row r="115" spans="1:15">
      <c r="A115" s="52">
        <f t="shared" si="2"/>
        <v>2018</v>
      </c>
      <c r="B115" s="52">
        <f t="shared" si="3"/>
        <v>7</v>
      </c>
      <c r="C115" s="138" t="s">
        <v>332</v>
      </c>
      <c r="D115" s="138" t="s">
        <v>217</v>
      </c>
      <c r="E115" s="138" t="s">
        <v>303</v>
      </c>
      <c r="F115" s="138">
        <v>200</v>
      </c>
      <c r="G115" s="138">
        <v>404</v>
      </c>
      <c r="H115" s="138">
        <v>11</v>
      </c>
      <c r="I115" s="138">
        <v>18.18</v>
      </c>
      <c r="J115" s="138">
        <v>31</v>
      </c>
      <c r="K115" s="138">
        <v>0</v>
      </c>
      <c r="L115" s="138">
        <v>0</v>
      </c>
      <c r="M115" s="138">
        <v>2</v>
      </c>
      <c r="N115" s="138">
        <v>0</v>
      </c>
      <c r="O115" s="138">
        <v>0</v>
      </c>
    </row>
    <row r="116" spans="1:15">
      <c r="A116" s="52">
        <f t="shared" si="2"/>
        <v>2018</v>
      </c>
      <c r="B116" s="52">
        <f t="shared" si="3"/>
        <v>7</v>
      </c>
      <c r="C116" s="138" t="s">
        <v>332</v>
      </c>
      <c r="D116" s="138" t="s">
        <v>217</v>
      </c>
      <c r="E116" s="138" t="s">
        <v>304</v>
      </c>
      <c r="F116" s="138">
        <v>100</v>
      </c>
      <c r="G116" s="138">
        <v>539</v>
      </c>
      <c r="H116" s="138">
        <v>9</v>
      </c>
      <c r="I116" s="138">
        <v>11.11</v>
      </c>
      <c r="J116" s="138">
        <v>17</v>
      </c>
      <c r="K116" s="138">
        <v>0</v>
      </c>
      <c r="L116" s="138">
        <v>0</v>
      </c>
      <c r="M116" s="138">
        <v>0</v>
      </c>
      <c r="N116" s="138">
        <v>2</v>
      </c>
      <c r="O116" s="138">
        <v>0</v>
      </c>
    </row>
    <row r="117" spans="1:15">
      <c r="A117" s="52">
        <f t="shared" si="2"/>
        <v>2018</v>
      </c>
      <c r="B117" s="52">
        <f t="shared" si="3"/>
        <v>7</v>
      </c>
      <c r="C117" s="138" t="s">
        <v>332</v>
      </c>
      <c r="D117" s="138" t="s">
        <v>217</v>
      </c>
      <c r="E117" s="138" t="s">
        <v>279</v>
      </c>
      <c r="F117" s="138">
        <v>175.83</v>
      </c>
      <c r="G117" s="138">
        <v>861</v>
      </c>
      <c r="H117" s="138">
        <v>11</v>
      </c>
      <c r="I117" s="138">
        <v>15.98</v>
      </c>
      <c r="J117" s="138">
        <v>34</v>
      </c>
      <c r="K117" s="138">
        <v>0</v>
      </c>
      <c r="L117" s="138">
        <v>0</v>
      </c>
      <c r="M117" s="138">
        <v>1</v>
      </c>
      <c r="N117" s="138">
        <v>0</v>
      </c>
      <c r="O117" s="138">
        <v>0</v>
      </c>
    </row>
    <row r="118" spans="1:15">
      <c r="A118" s="52">
        <f t="shared" si="2"/>
        <v>2018</v>
      </c>
      <c r="B118" s="52">
        <f t="shared" si="3"/>
        <v>7</v>
      </c>
      <c r="C118" s="138" t="s">
        <v>333</v>
      </c>
      <c r="D118" s="138" t="s">
        <v>217</v>
      </c>
      <c r="E118" s="138" t="s">
        <v>303</v>
      </c>
      <c r="F118" s="138">
        <v>200</v>
      </c>
      <c r="G118" s="138">
        <v>446</v>
      </c>
      <c r="H118" s="138">
        <v>11</v>
      </c>
      <c r="I118" s="138">
        <v>18.18</v>
      </c>
      <c r="J118" s="138">
        <v>26</v>
      </c>
      <c r="K118" s="138">
        <v>0</v>
      </c>
      <c r="L118" s="138">
        <v>0</v>
      </c>
      <c r="M118" s="138">
        <v>1</v>
      </c>
      <c r="N118" s="138">
        <v>0</v>
      </c>
      <c r="O118" s="138">
        <v>0</v>
      </c>
    </row>
    <row r="119" spans="1:15">
      <c r="A119" s="52">
        <f t="shared" si="2"/>
        <v>2018</v>
      </c>
      <c r="B119" s="52">
        <f t="shared" si="3"/>
        <v>7</v>
      </c>
      <c r="C119" s="138" t="s">
        <v>333</v>
      </c>
      <c r="D119" s="138" t="s">
        <v>217</v>
      </c>
      <c r="E119" s="138" t="s">
        <v>304</v>
      </c>
      <c r="F119" s="138">
        <v>100</v>
      </c>
      <c r="G119" s="138">
        <v>610</v>
      </c>
      <c r="H119" s="138">
        <v>9</v>
      </c>
      <c r="I119" s="138">
        <v>11.11</v>
      </c>
      <c r="J119" s="138">
        <v>15</v>
      </c>
      <c r="K119" s="138">
        <v>0</v>
      </c>
      <c r="L119" s="138">
        <v>0</v>
      </c>
      <c r="M119" s="138">
        <v>0</v>
      </c>
      <c r="N119" s="138">
        <v>1</v>
      </c>
      <c r="O119" s="138">
        <v>0</v>
      </c>
    </row>
    <row r="120" spans="1:15">
      <c r="A120" s="52">
        <f t="shared" si="2"/>
        <v>2018</v>
      </c>
      <c r="B120" s="52">
        <f t="shared" si="3"/>
        <v>7</v>
      </c>
      <c r="C120" s="138" t="s">
        <v>333</v>
      </c>
      <c r="D120" s="138" t="s">
        <v>217</v>
      </c>
      <c r="E120" s="138" t="s">
        <v>279</v>
      </c>
      <c r="F120" s="138">
        <v>200</v>
      </c>
      <c r="G120" s="139">
        <v>1013</v>
      </c>
      <c r="H120" s="138">
        <v>14</v>
      </c>
      <c r="I120" s="138">
        <v>14.29</v>
      </c>
      <c r="J120" s="138">
        <v>58</v>
      </c>
      <c r="K120" s="138">
        <v>0</v>
      </c>
      <c r="L120" s="138">
        <v>0</v>
      </c>
      <c r="M120" s="138">
        <v>2</v>
      </c>
      <c r="N120" s="138">
        <v>0</v>
      </c>
      <c r="O120" s="138">
        <v>0</v>
      </c>
    </row>
    <row r="121" spans="1:15">
      <c r="A121" s="52">
        <f t="shared" si="2"/>
        <v>2018</v>
      </c>
      <c r="B121" s="52">
        <f t="shared" si="3"/>
        <v>7</v>
      </c>
      <c r="C121" s="138" t="s">
        <v>334</v>
      </c>
      <c r="D121" s="138" t="s">
        <v>217</v>
      </c>
      <c r="E121" s="138" t="s">
        <v>303</v>
      </c>
      <c r="F121" s="138">
        <v>200</v>
      </c>
      <c r="G121" s="138">
        <v>716</v>
      </c>
      <c r="H121" s="138">
        <v>13</v>
      </c>
      <c r="I121" s="138">
        <v>15.38</v>
      </c>
      <c r="J121" s="138">
        <v>21</v>
      </c>
      <c r="K121" s="138">
        <v>0</v>
      </c>
      <c r="L121" s="138">
        <v>0</v>
      </c>
      <c r="M121" s="138">
        <v>0</v>
      </c>
      <c r="N121" s="138">
        <v>1</v>
      </c>
      <c r="O121" s="138">
        <v>0</v>
      </c>
    </row>
    <row r="122" spans="1:15">
      <c r="A122" s="52">
        <f t="shared" si="2"/>
        <v>2018</v>
      </c>
      <c r="B122" s="52">
        <f t="shared" si="3"/>
        <v>7</v>
      </c>
      <c r="C122" s="138" t="s">
        <v>334</v>
      </c>
      <c r="D122" s="138" t="s">
        <v>217</v>
      </c>
      <c r="E122" s="138" t="s">
        <v>304</v>
      </c>
      <c r="F122" s="138">
        <v>100</v>
      </c>
      <c r="G122" s="138">
        <v>394</v>
      </c>
      <c r="H122" s="138">
        <v>7</v>
      </c>
      <c r="I122" s="138">
        <v>14.29</v>
      </c>
      <c r="J122" s="138">
        <v>15</v>
      </c>
      <c r="K122" s="138">
        <v>0</v>
      </c>
      <c r="L122" s="138">
        <v>0</v>
      </c>
      <c r="M122" s="138">
        <v>1</v>
      </c>
      <c r="N122" s="138">
        <v>0</v>
      </c>
      <c r="O122" s="138">
        <v>0</v>
      </c>
    </row>
    <row r="123" spans="1:15">
      <c r="A123" s="52">
        <f t="shared" si="2"/>
        <v>2018</v>
      </c>
      <c r="B123" s="52">
        <f t="shared" si="3"/>
        <v>7</v>
      </c>
      <c r="C123" s="138" t="s">
        <v>334</v>
      </c>
      <c r="D123" s="138" t="s">
        <v>217</v>
      </c>
      <c r="E123" s="138" t="s">
        <v>279</v>
      </c>
      <c r="F123" s="138">
        <v>200</v>
      </c>
      <c r="G123" s="138">
        <v>957</v>
      </c>
      <c r="H123" s="138">
        <v>14</v>
      </c>
      <c r="I123" s="138">
        <v>14.29</v>
      </c>
      <c r="J123" s="138">
        <v>34</v>
      </c>
      <c r="K123" s="138">
        <v>0</v>
      </c>
      <c r="L123" s="138">
        <v>0</v>
      </c>
      <c r="M123" s="138">
        <v>0</v>
      </c>
      <c r="N123" s="138">
        <v>0</v>
      </c>
      <c r="O123" s="138">
        <v>0</v>
      </c>
    </row>
    <row r="124" spans="1:15">
      <c r="A124" s="52">
        <f t="shared" si="2"/>
        <v>2018</v>
      </c>
      <c r="B124" s="52">
        <f t="shared" si="3"/>
        <v>7</v>
      </c>
      <c r="C124" s="138" t="s">
        <v>335</v>
      </c>
      <c r="D124" s="138" t="s">
        <v>217</v>
      </c>
      <c r="E124" s="138" t="s">
        <v>303</v>
      </c>
      <c r="F124" s="138">
        <v>200</v>
      </c>
      <c r="G124" s="138">
        <v>421</v>
      </c>
      <c r="H124" s="138">
        <v>12</v>
      </c>
      <c r="I124" s="138">
        <v>16.670000000000002</v>
      </c>
      <c r="J124" s="138">
        <v>36</v>
      </c>
      <c r="K124" s="138">
        <v>0</v>
      </c>
      <c r="L124" s="138">
        <v>0</v>
      </c>
      <c r="M124" s="138">
        <v>0</v>
      </c>
      <c r="N124" s="138">
        <v>0</v>
      </c>
      <c r="O124" s="138">
        <v>0</v>
      </c>
    </row>
    <row r="125" spans="1:15">
      <c r="A125" s="52">
        <f t="shared" si="2"/>
        <v>2018</v>
      </c>
      <c r="B125" s="52">
        <f t="shared" si="3"/>
        <v>7</v>
      </c>
      <c r="C125" s="138" t="s">
        <v>335</v>
      </c>
      <c r="D125" s="138" t="s">
        <v>217</v>
      </c>
      <c r="E125" s="138" t="s">
        <v>304</v>
      </c>
      <c r="F125" s="138">
        <v>100</v>
      </c>
      <c r="G125" s="138">
        <v>650</v>
      </c>
      <c r="H125" s="138">
        <v>8</v>
      </c>
      <c r="I125" s="138">
        <v>12.5</v>
      </c>
      <c r="J125" s="138">
        <v>11</v>
      </c>
      <c r="K125" s="138">
        <v>0</v>
      </c>
      <c r="L125" s="138">
        <v>0</v>
      </c>
      <c r="M125" s="138">
        <v>0</v>
      </c>
      <c r="N125" s="138">
        <v>0</v>
      </c>
      <c r="O125" s="138">
        <v>0</v>
      </c>
    </row>
    <row r="126" spans="1:15">
      <c r="A126" s="52">
        <f t="shared" si="2"/>
        <v>2018</v>
      </c>
      <c r="B126" s="52">
        <f t="shared" si="3"/>
        <v>7</v>
      </c>
      <c r="C126" s="138" t="s">
        <v>335</v>
      </c>
      <c r="D126" s="138" t="s">
        <v>217</v>
      </c>
      <c r="E126" s="138" t="s">
        <v>279</v>
      </c>
      <c r="F126" s="138">
        <v>200</v>
      </c>
      <c r="G126" s="138">
        <v>905</v>
      </c>
      <c r="H126" s="138">
        <v>13</v>
      </c>
      <c r="I126" s="138">
        <v>15.38</v>
      </c>
      <c r="J126" s="138">
        <v>19</v>
      </c>
      <c r="K126" s="138">
        <v>0</v>
      </c>
      <c r="L126" s="138">
        <v>0</v>
      </c>
      <c r="M126" s="138">
        <v>0</v>
      </c>
      <c r="N126" s="138">
        <v>0</v>
      </c>
      <c r="O126" s="138">
        <v>0</v>
      </c>
    </row>
    <row r="127" spans="1:15">
      <c r="A127" s="52">
        <f t="shared" si="2"/>
        <v>2018</v>
      </c>
      <c r="B127" s="52">
        <f t="shared" si="3"/>
        <v>7</v>
      </c>
      <c r="C127" s="138" t="s">
        <v>336</v>
      </c>
      <c r="D127" s="138" t="s">
        <v>217</v>
      </c>
      <c r="E127" s="138" t="s">
        <v>303</v>
      </c>
      <c r="F127" s="138">
        <v>300</v>
      </c>
      <c r="G127" s="138">
        <v>1128</v>
      </c>
      <c r="H127" s="138">
        <v>19</v>
      </c>
      <c r="I127" s="138">
        <v>15.79</v>
      </c>
      <c r="J127" s="138">
        <v>40</v>
      </c>
      <c r="K127" s="138">
        <v>0</v>
      </c>
      <c r="L127" s="138">
        <v>0</v>
      </c>
      <c r="M127" s="138">
        <v>1</v>
      </c>
      <c r="N127" s="138">
        <v>0</v>
      </c>
      <c r="O127" s="138">
        <v>0</v>
      </c>
    </row>
    <row r="128" spans="1:15">
      <c r="A128" s="52">
        <f t="shared" si="2"/>
        <v>2018</v>
      </c>
      <c r="B128" s="52">
        <f t="shared" si="3"/>
        <v>7</v>
      </c>
      <c r="C128" s="138" t="s">
        <v>336</v>
      </c>
      <c r="D128" s="138" t="s">
        <v>217</v>
      </c>
      <c r="E128" s="138" t="s">
        <v>304</v>
      </c>
      <c r="F128" s="138">
        <v>200</v>
      </c>
      <c r="G128" s="138">
        <v>774</v>
      </c>
      <c r="H128" s="138">
        <v>19</v>
      </c>
      <c r="I128" s="138">
        <v>10.53</v>
      </c>
      <c r="J128" s="138">
        <v>46</v>
      </c>
      <c r="K128" s="138">
        <v>0</v>
      </c>
      <c r="L128" s="138">
        <v>0</v>
      </c>
      <c r="M128" s="138">
        <v>0</v>
      </c>
      <c r="N128" s="138">
        <v>7</v>
      </c>
      <c r="O128" s="138">
        <v>0</v>
      </c>
    </row>
    <row r="129" spans="1:15">
      <c r="A129" s="52">
        <f t="shared" si="2"/>
        <v>2018</v>
      </c>
      <c r="B129" s="52">
        <f t="shared" si="3"/>
        <v>7</v>
      </c>
      <c r="C129" s="138" t="s">
        <v>336</v>
      </c>
      <c r="D129" s="138" t="s">
        <v>217</v>
      </c>
      <c r="E129" s="138" t="s">
        <v>279</v>
      </c>
      <c r="F129" s="138">
        <v>300</v>
      </c>
      <c r="G129" s="138">
        <v>1512</v>
      </c>
      <c r="H129" s="138">
        <v>19</v>
      </c>
      <c r="I129" s="138">
        <v>15.79</v>
      </c>
      <c r="J129" s="138">
        <v>78</v>
      </c>
      <c r="K129" s="138">
        <v>0</v>
      </c>
      <c r="L129" s="138">
        <v>0</v>
      </c>
      <c r="M129" s="138">
        <v>0</v>
      </c>
      <c r="N129" s="138">
        <v>0</v>
      </c>
      <c r="O129" s="138">
        <v>0</v>
      </c>
    </row>
    <row r="130" spans="1:15">
      <c r="A130" s="52">
        <f t="shared" ref="A130:A193" si="4">YEAR(C130)</f>
        <v>2018</v>
      </c>
      <c r="B130" s="52">
        <f t="shared" ref="B130:B193" si="5">MONTH(C130)</f>
        <v>7</v>
      </c>
      <c r="C130" s="138" t="s">
        <v>337</v>
      </c>
      <c r="D130" s="138" t="s">
        <v>217</v>
      </c>
      <c r="E130" s="138" t="s">
        <v>303</v>
      </c>
      <c r="F130" s="138">
        <v>300</v>
      </c>
      <c r="G130" s="138">
        <v>1665</v>
      </c>
      <c r="H130" s="138">
        <v>22</v>
      </c>
      <c r="I130" s="138">
        <v>13.64</v>
      </c>
      <c r="J130" s="138">
        <v>66</v>
      </c>
      <c r="K130" s="138">
        <v>0</v>
      </c>
      <c r="L130" s="138">
        <v>0</v>
      </c>
      <c r="M130" s="138">
        <v>2</v>
      </c>
      <c r="N130" s="138">
        <v>5</v>
      </c>
      <c r="O130" s="138">
        <v>0</v>
      </c>
    </row>
    <row r="131" spans="1:15">
      <c r="A131" s="52">
        <f t="shared" si="4"/>
        <v>2018</v>
      </c>
      <c r="B131" s="52">
        <f t="shared" si="5"/>
        <v>7</v>
      </c>
      <c r="C131" s="138" t="s">
        <v>337</v>
      </c>
      <c r="D131" s="138" t="s">
        <v>217</v>
      </c>
      <c r="E131" s="138" t="s">
        <v>304</v>
      </c>
      <c r="F131" s="138">
        <v>200</v>
      </c>
      <c r="G131" s="138">
        <v>966</v>
      </c>
      <c r="H131" s="138">
        <v>18</v>
      </c>
      <c r="I131" s="138">
        <v>11.11</v>
      </c>
      <c r="J131" s="138">
        <v>35</v>
      </c>
      <c r="K131" s="138">
        <v>0</v>
      </c>
      <c r="L131" s="138">
        <v>0</v>
      </c>
      <c r="M131" s="138">
        <v>2</v>
      </c>
      <c r="N131" s="138">
        <v>0</v>
      </c>
      <c r="O131" s="138">
        <v>0</v>
      </c>
    </row>
    <row r="132" spans="1:15">
      <c r="A132" s="52">
        <f t="shared" si="4"/>
        <v>2018</v>
      </c>
      <c r="B132" s="52">
        <f t="shared" si="5"/>
        <v>7</v>
      </c>
      <c r="C132" s="138" t="s">
        <v>337</v>
      </c>
      <c r="D132" s="138" t="s">
        <v>217</v>
      </c>
      <c r="E132" s="138" t="s">
        <v>279</v>
      </c>
      <c r="F132" s="138">
        <v>300</v>
      </c>
      <c r="G132" s="138">
        <v>773</v>
      </c>
      <c r="H132" s="138">
        <v>18</v>
      </c>
      <c r="I132" s="138">
        <v>16.670000000000002</v>
      </c>
      <c r="J132" s="138">
        <v>52</v>
      </c>
      <c r="K132" s="138">
        <v>0</v>
      </c>
      <c r="L132" s="138">
        <v>0</v>
      </c>
      <c r="M132" s="138">
        <v>1</v>
      </c>
      <c r="N132" s="138">
        <v>0</v>
      </c>
      <c r="O132" s="138">
        <v>0</v>
      </c>
    </row>
    <row r="133" spans="1:15">
      <c r="A133" s="52">
        <f t="shared" si="4"/>
        <v>2018</v>
      </c>
      <c r="B133" s="52">
        <f t="shared" si="5"/>
        <v>7</v>
      </c>
      <c r="C133" s="138" t="s">
        <v>338</v>
      </c>
      <c r="D133" s="138" t="s">
        <v>217</v>
      </c>
      <c r="E133" s="138" t="s">
        <v>303</v>
      </c>
      <c r="F133" s="138">
        <v>179.3</v>
      </c>
      <c r="G133" s="138">
        <v>781</v>
      </c>
      <c r="H133" s="138">
        <v>12</v>
      </c>
      <c r="I133" s="138">
        <v>14.94</v>
      </c>
      <c r="J133" s="138">
        <v>19</v>
      </c>
      <c r="K133" s="138">
        <v>0</v>
      </c>
      <c r="L133" s="138">
        <v>0</v>
      </c>
      <c r="M133" s="138">
        <v>0</v>
      </c>
      <c r="N133" s="138">
        <v>0</v>
      </c>
      <c r="O133" s="138">
        <v>0</v>
      </c>
    </row>
    <row r="134" spans="1:15">
      <c r="A134" s="52">
        <f t="shared" si="4"/>
        <v>2018</v>
      </c>
      <c r="B134" s="52">
        <f t="shared" si="5"/>
        <v>7</v>
      </c>
      <c r="C134" s="138" t="s">
        <v>338</v>
      </c>
      <c r="D134" s="138" t="s">
        <v>217</v>
      </c>
      <c r="E134" s="138" t="s">
        <v>304</v>
      </c>
      <c r="F134" s="138">
        <v>100</v>
      </c>
      <c r="G134" s="138">
        <v>409</v>
      </c>
      <c r="H134" s="138">
        <v>10</v>
      </c>
      <c r="I134" s="138">
        <v>10</v>
      </c>
      <c r="J134" s="138">
        <v>44</v>
      </c>
      <c r="K134" s="138">
        <v>0</v>
      </c>
      <c r="L134" s="138">
        <v>0</v>
      </c>
      <c r="M134" s="138">
        <v>5</v>
      </c>
      <c r="N134" s="138">
        <v>0</v>
      </c>
      <c r="O134" s="138">
        <v>0</v>
      </c>
    </row>
    <row r="135" spans="1:15">
      <c r="A135" s="52">
        <f t="shared" si="4"/>
        <v>2018</v>
      </c>
      <c r="B135" s="52">
        <f t="shared" si="5"/>
        <v>7</v>
      </c>
      <c r="C135" s="138" t="s">
        <v>338</v>
      </c>
      <c r="D135" s="138" t="s">
        <v>217</v>
      </c>
      <c r="E135" s="138" t="s">
        <v>279</v>
      </c>
      <c r="F135" s="138">
        <v>200</v>
      </c>
      <c r="G135" s="138">
        <v>1420</v>
      </c>
      <c r="H135" s="138">
        <v>13</v>
      </c>
      <c r="I135" s="138">
        <v>15.38</v>
      </c>
      <c r="J135" s="138">
        <v>58</v>
      </c>
      <c r="K135" s="138">
        <v>0</v>
      </c>
      <c r="L135" s="138">
        <v>0</v>
      </c>
      <c r="M135" s="138">
        <v>0</v>
      </c>
      <c r="N135" s="138">
        <v>1</v>
      </c>
      <c r="O135" s="138">
        <v>0</v>
      </c>
    </row>
    <row r="136" spans="1:15">
      <c r="A136" s="52">
        <f t="shared" si="4"/>
        <v>2018</v>
      </c>
      <c r="B136" s="52">
        <f t="shared" si="5"/>
        <v>7</v>
      </c>
      <c r="C136" s="138" t="s">
        <v>339</v>
      </c>
      <c r="D136" s="138" t="s">
        <v>217</v>
      </c>
      <c r="E136" s="138" t="s">
        <v>303</v>
      </c>
      <c r="F136" s="138">
        <v>177.61</v>
      </c>
      <c r="G136" s="138">
        <v>775</v>
      </c>
      <c r="H136" s="138">
        <v>11</v>
      </c>
      <c r="I136" s="138">
        <v>16.149999999999999</v>
      </c>
      <c r="J136" s="138">
        <v>123</v>
      </c>
      <c r="K136" s="138">
        <v>0</v>
      </c>
      <c r="L136" s="138">
        <v>0</v>
      </c>
      <c r="M136" s="138">
        <v>5</v>
      </c>
      <c r="N136" s="138">
        <v>0</v>
      </c>
      <c r="O136" s="138">
        <v>0</v>
      </c>
    </row>
    <row r="137" spans="1:15">
      <c r="A137" s="52">
        <f t="shared" si="4"/>
        <v>2018</v>
      </c>
      <c r="B137" s="52">
        <f t="shared" si="5"/>
        <v>7</v>
      </c>
      <c r="C137" s="138" t="s">
        <v>339</v>
      </c>
      <c r="D137" s="138" t="s">
        <v>217</v>
      </c>
      <c r="E137" s="138" t="s">
        <v>304</v>
      </c>
      <c r="F137" s="138">
        <v>100</v>
      </c>
      <c r="G137" s="138">
        <v>504</v>
      </c>
      <c r="H137" s="138">
        <v>10</v>
      </c>
      <c r="I137" s="138">
        <v>10</v>
      </c>
      <c r="J137" s="138">
        <v>27</v>
      </c>
      <c r="K137" s="138">
        <v>0</v>
      </c>
      <c r="L137" s="138">
        <v>0</v>
      </c>
      <c r="M137" s="138">
        <v>1</v>
      </c>
      <c r="N137" s="138">
        <v>0</v>
      </c>
      <c r="O137" s="138">
        <v>0</v>
      </c>
    </row>
    <row r="138" spans="1:15">
      <c r="A138" s="52">
        <f t="shared" si="4"/>
        <v>2018</v>
      </c>
      <c r="B138" s="52">
        <f t="shared" si="5"/>
        <v>7</v>
      </c>
      <c r="C138" s="138" t="s">
        <v>339</v>
      </c>
      <c r="D138" s="138" t="s">
        <v>217</v>
      </c>
      <c r="E138" s="138" t="s">
        <v>279</v>
      </c>
      <c r="F138" s="138">
        <v>200</v>
      </c>
      <c r="G138" s="138">
        <v>990</v>
      </c>
      <c r="H138" s="138">
        <v>13</v>
      </c>
      <c r="I138" s="138">
        <v>15.38</v>
      </c>
      <c r="J138" s="138">
        <v>25</v>
      </c>
      <c r="K138" s="138">
        <v>0</v>
      </c>
      <c r="L138" s="138">
        <v>0</v>
      </c>
      <c r="M138" s="138">
        <v>0</v>
      </c>
      <c r="N138" s="138">
        <v>1</v>
      </c>
      <c r="O138" s="138">
        <v>0</v>
      </c>
    </row>
    <row r="139" spans="1:15">
      <c r="A139" s="52">
        <f t="shared" si="4"/>
        <v>2018</v>
      </c>
      <c r="B139" s="52">
        <f t="shared" si="5"/>
        <v>8</v>
      </c>
      <c r="C139" s="138" t="s">
        <v>340</v>
      </c>
      <c r="D139" s="138" t="s">
        <v>217</v>
      </c>
      <c r="E139" s="138" t="s">
        <v>303</v>
      </c>
      <c r="F139" s="138">
        <v>200</v>
      </c>
      <c r="G139" s="138">
        <v>1535</v>
      </c>
      <c r="H139" s="138">
        <v>15</v>
      </c>
      <c r="I139" s="138">
        <v>13.33</v>
      </c>
      <c r="J139" s="138">
        <v>31</v>
      </c>
      <c r="K139" s="138">
        <v>0</v>
      </c>
      <c r="L139" s="138">
        <v>0</v>
      </c>
      <c r="M139" s="138">
        <v>0</v>
      </c>
      <c r="N139" s="138">
        <v>0</v>
      </c>
      <c r="O139" s="138">
        <v>0</v>
      </c>
    </row>
    <row r="140" spans="1:15">
      <c r="A140" s="52">
        <f t="shared" si="4"/>
        <v>2018</v>
      </c>
      <c r="B140" s="52">
        <f t="shared" si="5"/>
        <v>8</v>
      </c>
      <c r="C140" s="138" t="s">
        <v>340</v>
      </c>
      <c r="D140" s="138" t="s">
        <v>217</v>
      </c>
      <c r="E140" s="138" t="s">
        <v>304</v>
      </c>
      <c r="F140" s="138">
        <v>100</v>
      </c>
      <c r="G140" s="138">
        <v>723</v>
      </c>
      <c r="H140" s="138">
        <v>9</v>
      </c>
      <c r="I140" s="138">
        <v>11.11</v>
      </c>
      <c r="J140" s="138">
        <v>28</v>
      </c>
      <c r="K140" s="138">
        <v>0</v>
      </c>
      <c r="L140" s="138">
        <v>0</v>
      </c>
      <c r="M140" s="138">
        <v>0</v>
      </c>
      <c r="N140" s="138">
        <v>0</v>
      </c>
      <c r="O140" s="138">
        <v>0</v>
      </c>
    </row>
    <row r="141" spans="1:15">
      <c r="A141" s="52">
        <f t="shared" si="4"/>
        <v>2018</v>
      </c>
      <c r="B141" s="52">
        <f t="shared" si="5"/>
        <v>8</v>
      </c>
      <c r="C141" s="138" t="s">
        <v>340</v>
      </c>
      <c r="D141" s="138" t="s">
        <v>217</v>
      </c>
      <c r="E141" s="138" t="s">
        <v>279</v>
      </c>
      <c r="F141" s="138">
        <v>200</v>
      </c>
      <c r="G141" s="138">
        <v>1181</v>
      </c>
      <c r="H141" s="138">
        <v>13</v>
      </c>
      <c r="I141" s="138">
        <v>15.38</v>
      </c>
      <c r="J141" s="138">
        <v>26</v>
      </c>
      <c r="K141" s="138">
        <v>0</v>
      </c>
      <c r="L141" s="138">
        <v>0</v>
      </c>
      <c r="M141" s="138">
        <v>0</v>
      </c>
      <c r="N141" s="138">
        <v>5</v>
      </c>
      <c r="O141" s="138">
        <v>0</v>
      </c>
    </row>
    <row r="142" spans="1:15">
      <c r="A142" s="52">
        <f t="shared" si="4"/>
        <v>2018</v>
      </c>
      <c r="B142" s="52">
        <f t="shared" si="5"/>
        <v>8</v>
      </c>
      <c r="C142" s="138" t="s">
        <v>341</v>
      </c>
      <c r="D142" s="138" t="s">
        <v>217</v>
      </c>
      <c r="E142" s="138" t="s">
        <v>303</v>
      </c>
      <c r="F142" s="138">
        <v>200</v>
      </c>
      <c r="G142" s="138">
        <v>781</v>
      </c>
      <c r="H142" s="138">
        <v>12</v>
      </c>
      <c r="I142" s="138">
        <v>16.670000000000002</v>
      </c>
      <c r="J142" s="138">
        <v>52</v>
      </c>
      <c r="K142" s="138">
        <v>0</v>
      </c>
      <c r="L142" s="138">
        <v>0</v>
      </c>
      <c r="M142" s="138">
        <v>1</v>
      </c>
      <c r="N142" s="138">
        <v>3</v>
      </c>
      <c r="O142" s="138">
        <v>0</v>
      </c>
    </row>
    <row r="143" spans="1:15">
      <c r="A143" s="52">
        <f t="shared" si="4"/>
        <v>2018</v>
      </c>
      <c r="B143" s="52">
        <f t="shared" si="5"/>
        <v>8</v>
      </c>
      <c r="C143" s="138" t="s">
        <v>341</v>
      </c>
      <c r="D143" s="138" t="s">
        <v>217</v>
      </c>
      <c r="E143" s="138" t="s">
        <v>304</v>
      </c>
      <c r="F143" s="138">
        <v>100</v>
      </c>
      <c r="G143" s="138">
        <v>825</v>
      </c>
      <c r="H143" s="138">
        <v>8</v>
      </c>
      <c r="I143" s="138">
        <v>12.5</v>
      </c>
      <c r="J143" s="138">
        <v>25</v>
      </c>
      <c r="K143" s="138">
        <v>0</v>
      </c>
      <c r="L143" s="138">
        <v>0</v>
      </c>
      <c r="M143" s="138">
        <v>0</v>
      </c>
      <c r="N143" s="138">
        <v>0</v>
      </c>
      <c r="O143" s="138">
        <v>0</v>
      </c>
    </row>
    <row r="144" spans="1:15">
      <c r="A144" s="52">
        <f t="shared" si="4"/>
        <v>2018</v>
      </c>
      <c r="B144" s="52">
        <f t="shared" si="5"/>
        <v>8</v>
      </c>
      <c r="C144" s="138" t="s">
        <v>341</v>
      </c>
      <c r="D144" s="138" t="s">
        <v>217</v>
      </c>
      <c r="E144" s="138" t="s">
        <v>279</v>
      </c>
      <c r="F144" s="138">
        <v>200</v>
      </c>
      <c r="G144" s="138">
        <v>1857</v>
      </c>
      <c r="H144" s="138">
        <v>13</v>
      </c>
      <c r="I144" s="138">
        <v>15.38</v>
      </c>
      <c r="J144" s="138">
        <v>46</v>
      </c>
      <c r="K144" s="138">
        <v>0</v>
      </c>
      <c r="L144" s="138">
        <v>0</v>
      </c>
      <c r="M144" s="138">
        <v>1</v>
      </c>
      <c r="N144" s="138">
        <v>1</v>
      </c>
      <c r="O144" s="138">
        <v>1</v>
      </c>
    </row>
    <row r="145" spans="1:15">
      <c r="A145" s="52">
        <f t="shared" si="4"/>
        <v>2018</v>
      </c>
      <c r="B145" s="52">
        <f t="shared" si="5"/>
        <v>8</v>
      </c>
      <c r="C145" s="138" t="s">
        <v>342</v>
      </c>
      <c r="D145" s="138" t="s">
        <v>217</v>
      </c>
      <c r="E145" s="138" t="s">
        <v>303</v>
      </c>
      <c r="F145" s="138">
        <v>191.78</v>
      </c>
      <c r="G145" s="138">
        <v>1020</v>
      </c>
      <c r="H145" s="138">
        <v>11</v>
      </c>
      <c r="I145" s="138">
        <v>17.43</v>
      </c>
      <c r="J145" s="138">
        <v>34</v>
      </c>
      <c r="K145" s="138">
        <v>0</v>
      </c>
      <c r="L145" s="138">
        <v>0</v>
      </c>
      <c r="M145" s="138">
        <v>5</v>
      </c>
      <c r="N145" s="138">
        <v>0</v>
      </c>
      <c r="O145" s="138">
        <v>0</v>
      </c>
    </row>
    <row r="146" spans="1:15">
      <c r="A146" s="52">
        <f t="shared" si="4"/>
        <v>2018</v>
      </c>
      <c r="B146" s="52">
        <f t="shared" si="5"/>
        <v>8</v>
      </c>
      <c r="C146" s="138" t="s">
        <v>342</v>
      </c>
      <c r="D146" s="138" t="s">
        <v>217</v>
      </c>
      <c r="E146" s="138" t="s">
        <v>304</v>
      </c>
      <c r="F146" s="138">
        <v>100</v>
      </c>
      <c r="G146" s="138">
        <v>731</v>
      </c>
      <c r="H146" s="138">
        <v>9</v>
      </c>
      <c r="I146" s="138">
        <v>11.11</v>
      </c>
      <c r="J146" s="138">
        <v>12</v>
      </c>
      <c r="K146" s="138">
        <v>0</v>
      </c>
      <c r="L146" s="138">
        <v>0</v>
      </c>
      <c r="M146" s="138">
        <v>2</v>
      </c>
      <c r="N146" s="138">
        <v>0</v>
      </c>
      <c r="O146" s="138">
        <v>0</v>
      </c>
    </row>
    <row r="147" spans="1:15">
      <c r="A147" s="52">
        <f t="shared" si="4"/>
        <v>2018</v>
      </c>
      <c r="B147" s="52">
        <f t="shared" si="5"/>
        <v>8</v>
      </c>
      <c r="C147" s="138" t="s">
        <v>342</v>
      </c>
      <c r="D147" s="138" t="s">
        <v>217</v>
      </c>
      <c r="E147" s="138" t="s">
        <v>279</v>
      </c>
      <c r="F147" s="138">
        <v>200</v>
      </c>
      <c r="G147" s="138">
        <v>1978</v>
      </c>
      <c r="H147" s="138">
        <v>13</v>
      </c>
      <c r="I147" s="138">
        <v>15.38</v>
      </c>
      <c r="J147" s="138">
        <v>29</v>
      </c>
      <c r="K147" s="138">
        <v>0</v>
      </c>
      <c r="L147" s="138">
        <v>0</v>
      </c>
      <c r="M147" s="138">
        <v>0</v>
      </c>
      <c r="N147" s="138">
        <v>1</v>
      </c>
      <c r="O147" s="138">
        <v>0</v>
      </c>
    </row>
    <row r="148" spans="1:15">
      <c r="A148" s="52">
        <f t="shared" si="4"/>
        <v>2018</v>
      </c>
      <c r="B148" s="52">
        <f t="shared" si="5"/>
        <v>8</v>
      </c>
      <c r="C148" s="138" t="s">
        <v>343</v>
      </c>
      <c r="D148" s="138" t="s">
        <v>217</v>
      </c>
      <c r="E148" s="138" t="s">
        <v>303</v>
      </c>
      <c r="F148" s="138">
        <v>300</v>
      </c>
      <c r="G148" s="138">
        <v>1490</v>
      </c>
      <c r="H148" s="138">
        <v>19</v>
      </c>
      <c r="I148" s="138">
        <v>15.79</v>
      </c>
      <c r="J148" s="138">
        <v>77</v>
      </c>
      <c r="K148" s="138">
        <v>0</v>
      </c>
      <c r="L148" s="138">
        <v>0</v>
      </c>
      <c r="M148" s="138">
        <v>10</v>
      </c>
      <c r="N148" s="138">
        <v>0</v>
      </c>
      <c r="O148" s="138">
        <v>0</v>
      </c>
    </row>
    <row r="149" spans="1:15">
      <c r="A149" s="52">
        <f t="shared" si="4"/>
        <v>2018</v>
      </c>
      <c r="B149" s="52">
        <f t="shared" si="5"/>
        <v>8</v>
      </c>
      <c r="C149" s="138" t="s">
        <v>343</v>
      </c>
      <c r="D149" s="138" t="s">
        <v>217</v>
      </c>
      <c r="E149" s="138" t="s">
        <v>304</v>
      </c>
      <c r="F149" s="138">
        <v>200</v>
      </c>
      <c r="G149" s="138">
        <v>992</v>
      </c>
      <c r="H149" s="138">
        <v>21</v>
      </c>
      <c r="I149" s="138">
        <v>9.52</v>
      </c>
      <c r="J149" s="138">
        <v>106</v>
      </c>
      <c r="K149" s="138">
        <v>0</v>
      </c>
      <c r="L149" s="138">
        <v>0</v>
      </c>
      <c r="M149" s="138">
        <v>5</v>
      </c>
      <c r="N149" s="138">
        <v>1</v>
      </c>
      <c r="O149" s="138">
        <v>0</v>
      </c>
    </row>
    <row r="150" spans="1:15">
      <c r="A150" s="52">
        <f t="shared" si="4"/>
        <v>2018</v>
      </c>
      <c r="B150" s="52">
        <f t="shared" si="5"/>
        <v>8</v>
      </c>
      <c r="C150" s="138" t="s">
        <v>343</v>
      </c>
      <c r="D150" s="138" t="s">
        <v>217</v>
      </c>
      <c r="E150" s="138" t="s">
        <v>279</v>
      </c>
      <c r="F150" s="138">
        <v>300</v>
      </c>
      <c r="G150" s="138">
        <v>2000</v>
      </c>
      <c r="H150" s="138">
        <v>17</v>
      </c>
      <c r="I150" s="138">
        <v>17.649999999999999</v>
      </c>
      <c r="J150" s="138">
        <v>51</v>
      </c>
      <c r="K150" s="138">
        <v>0</v>
      </c>
      <c r="L150" s="138">
        <v>0</v>
      </c>
      <c r="M150" s="138">
        <v>6</v>
      </c>
      <c r="N150" s="138">
        <v>0</v>
      </c>
      <c r="O150" s="138">
        <v>0</v>
      </c>
    </row>
    <row r="151" spans="1:15">
      <c r="A151" s="52">
        <f t="shared" si="4"/>
        <v>2018</v>
      </c>
      <c r="B151" s="52">
        <f t="shared" si="5"/>
        <v>8</v>
      </c>
      <c r="C151" s="138" t="s">
        <v>344</v>
      </c>
      <c r="D151" s="138" t="s">
        <v>217</v>
      </c>
      <c r="E151" s="138" t="s">
        <v>303</v>
      </c>
      <c r="F151" s="138">
        <v>300</v>
      </c>
      <c r="G151" s="138">
        <v>1834</v>
      </c>
      <c r="H151" s="138">
        <v>18</v>
      </c>
      <c r="I151" s="138">
        <v>16.670000000000002</v>
      </c>
      <c r="J151" s="138">
        <v>66</v>
      </c>
      <c r="K151" s="138">
        <v>0</v>
      </c>
      <c r="L151" s="138">
        <v>0</v>
      </c>
      <c r="M151" s="138">
        <v>1</v>
      </c>
      <c r="N151" s="138">
        <v>1</v>
      </c>
      <c r="O151" s="138">
        <v>0</v>
      </c>
    </row>
    <row r="152" spans="1:15">
      <c r="A152" s="52">
        <f t="shared" si="4"/>
        <v>2018</v>
      </c>
      <c r="B152" s="52">
        <f t="shared" si="5"/>
        <v>8</v>
      </c>
      <c r="C152" s="138" t="s">
        <v>344</v>
      </c>
      <c r="D152" s="138" t="s">
        <v>217</v>
      </c>
      <c r="E152" s="138" t="s">
        <v>304</v>
      </c>
      <c r="F152" s="138">
        <v>200</v>
      </c>
      <c r="G152" s="138">
        <v>724</v>
      </c>
      <c r="H152" s="138">
        <v>18</v>
      </c>
      <c r="I152" s="138">
        <v>11.11</v>
      </c>
      <c r="J152" s="138">
        <v>33</v>
      </c>
      <c r="K152" s="138">
        <v>0</v>
      </c>
      <c r="L152" s="138">
        <v>0</v>
      </c>
      <c r="M152" s="138">
        <v>2</v>
      </c>
      <c r="N152" s="138">
        <v>0</v>
      </c>
      <c r="O152" s="138">
        <v>0</v>
      </c>
    </row>
    <row r="153" spans="1:15">
      <c r="A153" s="52">
        <f t="shared" si="4"/>
        <v>2018</v>
      </c>
      <c r="B153" s="52">
        <f t="shared" si="5"/>
        <v>8</v>
      </c>
      <c r="C153" s="138" t="s">
        <v>344</v>
      </c>
      <c r="D153" s="138" t="s">
        <v>217</v>
      </c>
      <c r="E153" s="138" t="s">
        <v>279</v>
      </c>
      <c r="F153" s="138">
        <v>300</v>
      </c>
      <c r="G153" s="138">
        <v>1232</v>
      </c>
      <c r="H153" s="138">
        <v>20</v>
      </c>
      <c r="I153" s="138">
        <v>15</v>
      </c>
      <c r="J153" s="138">
        <v>52</v>
      </c>
      <c r="K153" s="138">
        <v>0</v>
      </c>
      <c r="L153" s="138">
        <v>0</v>
      </c>
      <c r="M153" s="138">
        <v>2</v>
      </c>
      <c r="N153" s="138">
        <v>0</v>
      </c>
      <c r="O153" s="138">
        <v>0</v>
      </c>
    </row>
    <row r="154" spans="1:15">
      <c r="A154" s="52">
        <f t="shared" si="4"/>
        <v>2018</v>
      </c>
      <c r="B154" s="52">
        <f t="shared" si="5"/>
        <v>8</v>
      </c>
      <c r="C154" s="138" t="s">
        <v>345</v>
      </c>
      <c r="D154" s="138" t="s">
        <v>217</v>
      </c>
      <c r="E154" s="138" t="s">
        <v>303</v>
      </c>
      <c r="F154" s="138">
        <v>200</v>
      </c>
      <c r="G154" s="138">
        <v>1386</v>
      </c>
      <c r="H154" s="138">
        <v>13</v>
      </c>
      <c r="I154" s="138">
        <v>15.38</v>
      </c>
      <c r="J154" s="138">
        <v>109</v>
      </c>
      <c r="K154" s="138">
        <v>0</v>
      </c>
      <c r="L154" s="138">
        <v>0</v>
      </c>
      <c r="M154" s="138">
        <v>3</v>
      </c>
      <c r="N154" s="138">
        <v>0</v>
      </c>
      <c r="O154" s="138">
        <v>0</v>
      </c>
    </row>
    <row r="155" spans="1:15">
      <c r="A155" s="52">
        <f t="shared" si="4"/>
        <v>2018</v>
      </c>
      <c r="B155" s="52">
        <f t="shared" si="5"/>
        <v>8</v>
      </c>
      <c r="C155" s="138" t="s">
        <v>345</v>
      </c>
      <c r="D155" s="138" t="s">
        <v>217</v>
      </c>
      <c r="E155" s="138" t="s">
        <v>304</v>
      </c>
      <c r="F155" s="138">
        <v>100</v>
      </c>
      <c r="G155" s="138">
        <v>707</v>
      </c>
      <c r="H155" s="138">
        <v>9</v>
      </c>
      <c r="I155" s="138">
        <v>11.11</v>
      </c>
      <c r="J155" s="138">
        <v>17</v>
      </c>
      <c r="K155" s="138">
        <v>0</v>
      </c>
      <c r="L155" s="138">
        <v>0</v>
      </c>
      <c r="M155" s="138">
        <v>1</v>
      </c>
      <c r="N155" s="138">
        <v>0</v>
      </c>
      <c r="O155" s="138">
        <v>0</v>
      </c>
    </row>
    <row r="156" spans="1:15">
      <c r="A156" s="52">
        <f t="shared" si="4"/>
        <v>2018</v>
      </c>
      <c r="B156" s="52">
        <f t="shared" si="5"/>
        <v>8</v>
      </c>
      <c r="C156" s="138" t="s">
        <v>345</v>
      </c>
      <c r="D156" s="138" t="s">
        <v>217</v>
      </c>
      <c r="E156" s="138" t="s">
        <v>279</v>
      </c>
      <c r="F156" s="138">
        <v>200</v>
      </c>
      <c r="G156" s="138">
        <v>1585</v>
      </c>
      <c r="H156" s="138">
        <v>13</v>
      </c>
      <c r="I156" s="138">
        <v>15.38</v>
      </c>
      <c r="J156" s="138">
        <v>59</v>
      </c>
      <c r="K156" s="138">
        <v>0</v>
      </c>
      <c r="L156" s="138">
        <v>0</v>
      </c>
      <c r="M156" s="138">
        <v>1</v>
      </c>
      <c r="N156" s="138">
        <v>3</v>
      </c>
      <c r="O156" s="138">
        <v>0</v>
      </c>
    </row>
    <row r="157" spans="1:15">
      <c r="A157" s="52">
        <f t="shared" si="4"/>
        <v>2018</v>
      </c>
      <c r="B157" s="52">
        <f t="shared" si="5"/>
        <v>8</v>
      </c>
      <c r="C157" s="138" t="s">
        <v>346</v>
      </c>
      <c r="D157" s="138" t="s">
        <v>217</v>
      </c>
      <c r="E157" s="138" t="s">
        <v>303</v>
      </c>
      <c r="F157" s="138">
        <v>200</v>
      </c>
      <c r="G157" s="138">
        <v>1245</v>
      </c>
      <c r="H157" s="138">
        <v>15</v>
      </c>
      <c r="I157" s="138">
        <v>13.33</v>
      </c>
      <c r="J157" s="138">
        <v>37</v>
      </c>
      <c r="K157" s="138">
        <v>0</v>
      </c>
      <c r="L157" s="138">
        <v>0</v>
      </c>
      <c r="M157" s="138">
        <v>0</v>
      </c>
      <c r="N157" s="138">
        <v>0</v>
      </c>
      <c r="O157" s="138">
        <v>0</v>
      </c>
    </row>
    <row r="158" spans="1:15">
      <c r="A158" s="52">
        <f t="shared" si="4"/>
        <v>2018</v>
      </c>
      <c r="B158" s="52">
        <f t="shared" si="5"/>
        <v>8</v>
      </c>
      <c r="C158" s="138" t="s">
        <v>346</v>
      </c>
      <c r="D158" s="138" t="s">
        <v>217</v>
      </c>
      <c r="E158" s="138" t="s">
        <v>304</v>
      </c>
      <c r="F158" s="138">
        <v>100</v>
      </c>
      <c r="G158" s="138">
        <v>271</v>
      </c>
      <c r="H158" s="138">
        <v>9</v>
      </c>
      <c r="I158" s="138">
        <v>11.11</v>
      </c>
      <c r="J158" s="138">
        <v>18</v>
      </c>
      <c r="K158" s="138">
        <v>0</v>
      </c>
      <c r="L158" s="138">
        <v>0</v>
      </c>
      <c r="M158" s="138">
        <v>1</v>
      </c>
      <c r="N158" s="138">
        <v>0</v>
      </c>
      <c r="O158" s="138">
        <v>0</v>
      </c>
    </row>
    <row r="159" spans="1:15">
      <c r="A159" s="52">
        <f t="shared" si="4"/>
        <v>2018</v>
      </c>
      <c r="B159" s="52">
        <f t="shared" si="5"/>
        <v>8</v>
      </c>
      <c r="C159" s="138" t="s">
        <v>346</v>
      </c>
      <c r="D159" s="138" t="s">
        <v>217</v>
      </c>
      <c r="E159" s="138" t="s">
        <v>279</v>
      </c>
      <c r="F159" s="138">
        <v>200</v>
      </c>
      <c r="G159" s="138">
        <v>976</v>
      </c>
      <c r="H159" s="138">
        <v>13</v>
      </c>
      <c r="I159" s="138">
        <v>15.38</v>
      </c>
      <c r="J159" s="138">
        <v>20</v>
      </c>
      <c r="K159" s="138">
        <v>0</v>
      </c>
      <c r="L159" s="138">
        <v>0</v>
      </c>
      <c r="M159" s="138">
        <v>4</v>
      </c>
      <c r="N159" s="138">
        <v>0</v>
      </c>
      <c r="O159" s="138">
        <v>0</v>
      </c>
    </row>
    <row r="160" spans="1:15">
      <c r="A160" s="52">
        <f t="shared" si="4"/>
        <v>2018</v>
      </c>
      <c r="B160" s="52">
        <f t="shared" si="5"/>
        <v>8</v>
      </c>
      <c r="C160" s="138" t="s">
        <v>347</v>
      </c>
      <c r="D160" s="138" t="s">
        <v>217</v>
      </c>
      <c r="E160" s="138" t="s">
        <v>303</v>
      </c>
      <c r="F160" s="138">
        <v>200</v>
      </c>
      <c r="G160" s="138">
        <v>1139</v>
      </c>
      <c r="H160" s="138">
        <v>14</v>
      </c>
      <c r="I160" s="138">
        <v>14.29</v>
      </c>
      <c r="J160" s="138">
        <v>30</v>
      </c>
      <c r="K160" s="138">
        <v>0</v>
      </c>
      <c r="L160" s="138">
        <v>0</v>
      </c>
      <c r="M160" s="138">
        <v>0</v>
      </c>
      <c r="N160" s="138">
        <v>0</v>
      </c>
      <c r="O160" s="138">
        <v>0</v>
      </c>
    </row>
    <row r="161" spans="1:15">
      <c r="A161" s="52">
        <f t="shared" si="4"/>
        <v>2018</v>
      </c>
      <c r="B161" s="52">
        <f t="shared" si="5"/>
        <v>8</v>
      </c>
      <c r="C161" s="138" t="s">
        <v>347</v>
      </c>
      <c r="D161" s="138" t="s">
        <v>217</v>
      </c>
      <c r="E161" s="138" t="s">
        <v>304</v>
      </c>
      <c r="F161" s="138">
        <v>100</v>
      </c>
      <c r="G161" s="138">
        <v>1324</v>
      </c>
      <c r="H161" s="138">
        <v>11</v>
      </c>
      <c r="I161" s="138">
        <v>9.09</v>
      </c>
      <c r="J161" s="138">
        <v>18</v>
      </c>
      <c r="K161" s="138">
        <v>0</v>
      </c>
      <c r="L161" s="138">
        <v>0</v>
      </c>
      <c r="M161" s="138">
        <v>1</v>
      </c>
      <c r="N161" s="138">
        <v>1</v>
      </c>
      <c r="O161" s="138">
        <v>0</v>
      </c>
    </row>
    <row r="162" spans="1:15">
      <c r="A162" s="52">
        <f t="shared" si="4"/>
        <v>2018</v>
      </c>
      <c r="B162" s="52">
        <f t="shared" si="5"/>
        <v>8</v>
      </c>
      <c r="C162" s="138" t="s">
        <v>347</v>
      </c>
      <c r="D162" s="138" t="s">
        <v>217</v>
      </c>
      <c r="E162" s="138" t="s">
        <v>279</v>
      </c>
      <c r="F162" s="138">
        <v>200</v>
      </c>
      <c r="G162" s="138">
        <v>1686</v>
      </c>
      <c r="H162" s="138">
        <v>16</v>
      </c>
      <c r="I162" s="138">
        <v>12.5</v>
      </c>
      <c r="J162" s="138">
        <v>29</v>
      </c>
      <c r="K162" s="138">
        <v>0</v>
      </c>
      <c r="L162" s="138">
        <v>0</v>
      </c>
      <c r="M162" s="138">
        <v>2</v>
      </c>
      <c r="N162" s="138">
        <v>1</v>
      </c>
      <c r="O162" s="138">
        <v>0</v>
      </c>
    </row>
    <row r="163" spans="1:15">
      <c r="A163" s="52">
        <f t="shared" si="4"/>
        <v>2018</v>
      </c>
      <c r="B163" s="52">
        <f t="shared" si="5"/>
        <v>8</v>
      </c>
      <c r="C163" s="138" t="s">
        <v>348</v>
      </c>
      <c r="D163" s="138" t="s">
        <v>217</v>
      </c>
      <c r="E163" s="138" t="s">
        <v>303</v>
      </c>
      <c r="F163" s="138">
        <v>200</v>
      </c>
      <c r="G163" s="138">
        <v>549</v>
      </c>
      <c r="H163" s="138">
        <v>11</v>
      </c>
      <c r="I163" s="138">
        <v>18.18</v>
      </c>
      <c r="J163" s="138">
        <v>32</v>
      </c>
      <c r="K163" s="138">
        <v>0</v>
      </c>
      <c r="L163" s="138">
        <v>0</v>
      </c>
      <c r="M163" s="138">
        <v>1</v>
      </c>
      <c r="N163" s="138">
        <v>0</v>
      </c>
      <c r="O163" s="138">
        <v>0</v>
      </c>
    </row>
    <row r="164" spans="1:15">
      <c r="A164" s="52">
        <f t="shared" si="4"/>
        <v>2018</v>
      </c>
      <c r="B164" s="52">
        <f t="shared" si="5"/>
        <v>8</v>
      </c>
      <c r="C164" s="138" t="s">
        <v>348</v>
      </c>
      <c r="D164" s="138" t="s">
        <v>217</v>
      </c>
      <c r="E164" s="138" t="s">
        <v>304</v>
      </c>
      <c r="F164" s="138">
        <v>100</v>
      </c>
      <c r="G164" s="138">
        <v>622</v>
      </c>
      <c r="H164" s="138">
        <v>8</v>
      </c>
      <c r="I164" s="138">
        <v>12.5</v>
      </c>
      <c r="J164" s="138">
        <v>18</v>
      </c>
      <c r="K164" s="138">
        <v>0</v>
      </c>
      <c r="L164" s="138">
        <v>0</v>
      </c>
      <c r="M164" s="138">
        <v>0</v>
      </c>
      <c r="N164" s="138">
        <v>0</v>
      </c>
      <c r="O164" s="138">
        <v>0</v>
      </c>
    </row>
    <row r="165" spans="1:15">
      <c r="A165" s="52">
        <f t="shared" si="4"/>
        <v>2018</v>
      </c>
      <c r="B165" s="52">
        <f t="shared" si="5"/>
        <v>8</v>
      </c>
      <c r="C165" s="138" t="s">
        <v>348</v>
      </c>
      <c r="D165" s="138" t="s">
        <v>217</v>
      </c>
      <c r="E165" s="138" t="s">
        <v>279</v>
      </c>
      <c r="F165" s="138">
        <v>200</v>
      </c>
      <c r="G165" s="138">
        <v>1507</v>
      </c>
      <c r="H165" s="138">
        <v>13</v>
      </c>
      <c r="I165" s="138">
        <v>15.38</v>
      </c>
      <c r="J165" s="138">
        <v>75</v>
      </c>
      <c r="K165" s="138">
        <v>0</v>
      </c>
      <c r="L165" s="138">
        <v>0</v>
      </c>
      <c r="M165" s="138">
        <v>1</v>
      </c>
      <c r="N165" s="138">
        <v>0</v>
      </c>
      <c r="O165" s="138">
        <v>0</v>
      </c>
    </row>
    <row r="166" spans="1:15">
      <c r="A166" s="52">
        <f t="shared" si="4"/>
        <v>2018</v>
      </c>
      <c r="B166" s="52">
        <f t="shared" si="5"/>
        <v>8</v>
      </c>
      <c r="C166" s="138" t="s">
        <v>349</v>
      </c>
      <c r="D166" s="138" t="s">
        <v>217</v>
      </c>
      <c r="E166" s="138" t="s">
        <v>303</v>
      </c>
      <c r="F166" s="138">
        <v>200</v>
      </c>
      <c r="G166" s="138">
        <v>1229</v>
      </c>
      <c r="H166" s="138">
        <v>14</v>
      </c>
      <c r="I166" s="138">
        <v>14.29</v>
      </c>
      <c r="J166" s="138">
        <v>24</v>
      </c>
      <c r="K166" s="138">
        <v>0</v>
      </c>
      <c r="L166" s="138">
        <v>0</v>
      </c>
      <c r="M166" s="138">
        <v>1</v>
      </c>
      <c r="N166" s="138">
        <v>0</v>
      </c>
      <c r="O166" s="138">
        <v>0</v>
      </c>
    </row>
    <row r="167" spans="1:15">
      <c r="A167" s="52">
        <f t="shared" si="4"/>
        <v>2018</v>
      </c>
      <c r="B167" s="52">
        <f t="shared" si="5"/>
        <v>8</v>
      </c>
      <c r="C167" s="138" t="s">
        <v>349</v>
      </c>
      <c r="D167" s="138" t="s">
        <v>217</v>
      </c>
      <c r="E167" s="138" t="s">
        <v>304</v>
      </c>
      <c r="F167" s="138">
        <v>100</v>
      </c>
      <c r="G167" s="138">
        <v>1002</v>
      </c>
      <c r="H167" s="138">
        <v>10</v>
      </c>
      <c r="I167" s="138">
        <v>10</v>
      </c>
      <c r="J167" s="138">
        <v>22</v>
      </c>
      <c r="K167" s="138">
        <v>0</v>
      </c>
      <c r="L167" s="138">
        <v>0</v>
      </c>
      <c r="M167" s="138">
        <v>1</v>
      </c>
      <c r="N167" s="138">
        <v>0</v>
      </c>
      <c r="O167" s="138">
        <v>0</v>
      </c>
    </row>
    <row r="168" spans="1:15">
      <c r="A168" s="52">
        <f t="shared" si="4"/>
        <v>2018</v>
      </c>
      <c r="B168" s="52">
        <f t="shared" si="5"/>
        <v>8</v>
      </c>
      <c r="C168" s="138" t="s">
        <v>349</v>
      </c>
      <c r="D168" s="138" t="s">
        <v>217</v>
      </c>
      <c r="E168" s="138" t="s">
        <v>279</v>
      </c>
      <c r="F168" s="138">
        <v>200</v>
      </c>
      <c r="G168" s="138">
        <v>967</v>
      </c>
      <c r="H168" s="138">
        <v>11</v>
      </c>
      <c r="I168" s="138">
        <v>18.18</v>
      </c>
      <c r="J168" s="138">
        <v>79</v>
      </c>
      <c r="K168" s="138">
        <v>0</v>
      </c>
      <c r="L168" s="138">
        <v>0</v>
      </c>
      <c r="M168" s="138">
        <v>4</v>
      </c>
      <c r="N168" s="138">
        <v>0</v>
      </c>
      <c r="O168" s="138">
        <v>0</v>
      </c>
    </row>
    <row r="169" spans="1:15">
      <c r="A169" s="52">
        <f t="shared" si="4"/>
        <v>2018</v>
      </c>
      <c r="B169" s="52">
        <f t="shared" si="5"/>
        <v>8</v>
      </c>
      <c r="C169" s="138" t="s">
        <v>350</v>
      </c>
      <c r="D169" s="138" t="s">
        <v>217</v>
      </c>
      <c r="E169" s="138" t="s">
        <v>303</v>
      </c>
      <c r="F169" s="138">
        <v>300</v>
      </c>
      <c r="G169" s="138">
        <v>1422</v>
      </c>
      <c r="H169" s="138">
        <v>20</v>
      </c>
      <c r="I169" s="138">
        <v>15</v>
      </c>
      <c r="J169" s="138">
        <v>27</v>
      </c>
      <c r="K169" s="138">
        <v>0</v>
      </c>
      <c r="L169" s="138">
        <v>0</v>
      </c>
      <c r="M169" s="138">
        <v>0</v>
      </c>
      <c r="N169" s="138">
        <v>0</v>
      </c>
      <c r="O169" s="138">
        <v>0</v>
      </c>
    </row>
    <row r="170" spans="1:15">
      <c r="A170" s="52">
        <f t="shared" si="4"/>
        <v>2018</v>
      </c>
      <c r="B170" s="52">
        <f t="shared" si="5"/>
        <v>8</v>
      </c>
      <c r="C170" s="138" t="s">
        <v>350</v>
      </c>
      <c r="D170" s="138" t="s">
        <v>217</v>
      </c>
      <c r="E170" s="138" t="s">
        <v>304</v>
      </c>
      <c r="F170" s="138">
        <v>200</v>
      </c>
      <c r="G170" s="138">
        <v>897</v>
      </c>
      <c r="H170" s="138">
        <v>18</v>
      </c>
      <c r="I170" s="138">
        <v>11.11</v>
      </c>
      <c r="J170" s="138">
        <v>74</v>
      </c>
      <c r="K170" s="138">
        <v>0</v>
      </c>
      <c r="L170" s="138">
        <v>0</v>
      </c>
      <c r="M170" s="138">
        <v>0</v>
      </c>
      <c r="N170" s="138">
        <v>2</v>
      </c>
      <c r="O170" s="138">
        <v>0</v>
      </c>
    </row>
    <row r="171" spans="1:15">
      <c r="A171" s="52">
        <f t="shared" si="4"/>
        <v>2018</v>
      </c>
      <c r="B171" s="52">
        <f t="shared" si="5"/>
        <v>8</v>
      </c>
      <c r="C171" s="138" t="s">
        <v>350</v>
      </c>
      <c r="D171" s="138" t="s">
        <v>217</v>
      </c>
      <c r="E171" s="138" t="s">
        <v>279</v>
      </c>
      <c r="F171" s="138">
        <v>300</v>
      </c>
      <c r="G171" s="138">
        <v>1223</v>
      </c>
      <c r="H171" s="138">
        <v>19</v>
      </c>
      <c r="I171" s="138">
        <v>15.79</v>
      </c>
      <c r="J171" s="138">
        <v>37</v>
      </c>
      <c r="K171" s="138">
        <v>0</v>
      </c>
      <c r="L171" s="138">
        <v>0</v>
      </c>
      <c r="M171" s="138">
        <v>4</v>
      </c>
      <c r="N171" s="138">
        <v>0</v>
      </c>
      <c r="O171" s="138">
        <v>0</v>
      </c>
    </row>
    <row r="172" spans="1:15">
      <c r="A172" s="52">
        <f t="shared" si="4"/>
        <v>2018</v>
      </c>
      <c r="B172" s="52">
        <f t="shared" si="5"/>
        <v>8</v>
      </c>
      <c r="C172" s="138" t="s">
        <v>351</v>
      </c>
      <c r="D172" s="138" t="s">
        <v>217</v>
      </c>
      <c r="E172" s="138" t="s">
        <v>303</v>
      </c>
      <c r="F172" s="138">
        <v>300</v>
      </c>
      <c r="G172" s="138">
        <v>1537</v>
      </c>
      <c r="H172" s="138">
        <v>20</v>
      </c>
      <c r="I172" s="138">
        <v>15</v>
      </c>
      <c r="J172" s="138">
        <v>30</v>
      </c>
      <c r="K172" s="138">
        <v>0</v>
      </c>
      <c r="L172" s="138">
        <v>0</v>
      </c>
      <c r="M172" s="138">
        <v>1</v>
      </c>
      <c r="N172" s="138">
        <v>3</v>
      </c>
      <c r="O172" s="138">
        <v>0</v>
      </c>
    </row>
    <row r="173" spans="1:15">
      <c r="A173" s="52">
        <f t="shared" si="4"/>
        <v>2018</v>
      </c>
      <c r="B173" s="52">
        <f t="shared" si="5"/>
        <v>8</v>
      </c>
      <c r="C173" s="138" t="s">
        <v>351</v>
      </c>
      <c r="D173" s="138" t="s">
        <v>217</v>
      </c>
      <c r="E173" s="138" t="s">
        <v>304</v>
      </c>
      <c r="F173" s="138">
        <v>200</v>
      </c>
      <c r="G173" s="138">
        <v>557</v>
      </c>
      <c r="H173" s="138">
        <v>17</v>
      </c>
      <c r="I173" s="138">
        <v>11.76</v>
      </c>
      <c r="J173" s="138">
        <v>56</v>
      </c>
      <c r="K173" s="138">
        <v>0</v>
      </c>
      <c r="L173" s="138">
        <v>0</v>
      </c>
      <c r="M173" s="138">
        <v>1</v>
      </c>
      <c r="N173" s="138">
        <v>2</v>
      </c>
      <c r="O173" s="138">
        <v>0</v>
      </c>
    </row>
    <row r="174" spans="1:15">
      <c r="A174" s="52">
        <f t="shared" si="4"/>
        <v>2018</v>
      </c>
      <c r="B174" s="52">
        <f t="shared" si="5"/>
        <v>8</v>
      </c>
      <c r="C174" s="138" t="s">
        <v>351</v>
      </c>
      <c r="D174" s="138" t="s">
        <v>217</v>
      </c>
      <c r="E174" s="138" t="s">
        <v>279</v>
      </c>
      <c r="F174" s="138">
        <v>300</v>
      </c>
      <c r="G174" s="138">
        <v>1716</v>
      </c>
      <c r="H174" s="138">
        <v>16</v>
      </c>
      <c r="I174" s="138">
        <v>18.75</v>
      </c>
      <c r="J174" s="138">
        <v>29</v>
      </c>
      <c r="K174" s="138">
        <v>0</v>
      </c>
      <c r="L174" s="138">
        <v>0</v>
      </c>
      <c r="M174" s="138">
        <v>0</v>
      </c>
      <c r="N174" s="138">
        <v>0</v>
      </c>
      <c r="O174" s="138">
        <v>1</v>
      </c>
    </row>
    <row r="175" spans="1:15">
      <c r="A175" s="52">
        <f t="shared" si="4"/>
        <v>2018</v>
      </c>
      <c r="B175" s="52">
        <f t="shared" si="5"/>
        <v>8</v>
      </c>
      <c r="C175" s="138" t="s">
        <v>352</v>
      </c>
      <c r="D175" s="138" t="s">
        <v>217</v>
      </c>
      <c r="E175" s="138" t="s">
        <v>303</v>
      </c>
      <c r="F175" s="138">
        <v>200</v>
      </c>
      <c r="G175" s="138">
        <v>1643</v>
      </c>
      <c r="H175" s="138">
        <v>13</v>
      </c>
      <c r="I175" s="138">
        <v>15.38</v>
      </c>
      <c r="J175" s="138">
        <v>31</v>
      </c>
      <c r="K175" s="138">
        <v>0</v>
      </c>
      <c r="L175" s="138">
        <v>0</v>
      </c>
      <c r="M175" s="138">
        <v>0</v>
      </c>
      <c r="N175" s="138">
        <v>0</v>
      </c>
      <c r="O175" s="138">
        <v>0</v>
      </c>
    </row>
    <row r="176" spans="1:15">
      <c r="A176" s="52">
        <f t="shared" si="4"/>
        <v>2018</v>
      </c>
      <c r="B176" s="52">
        <f t="shared" si="5"/>
        <v>8</v>
      </c>
      <c r="C176" s="138" t="s">
        <v>352</v>
      </c>
      <c r="D176" s="138" t="s">
        <v>217</v>
      </c>
      <c r="E176" s="138" t="s">
        <v>304</v>
      </c>
      <c r="F176" s="138">
        <v>100</v>
      </c>
      <c r="G176" s="138">
        <v>645</v>
      </c>
      <c r="H176" s="138">
        <v>10</v>
      </c>
      <c r="I176" s="138">
        <v>10</v>
      </c>
      <c r="J176" s="138">
        <v>24</v>
      </c>
      <c r="K176" s="138">
        <v>0</v>
      </c>
      <c r="L176" s="138">
        <v>0</v>
      </c>
      <c r="M176" s="138">
        <v>0</v>
      </c>
      <c r="N176" s="138">
        <v>0</v>
      </c>
      <c r="O176" s="138">
        <v>0</v>
      </c>
    </row>
    <row r="177" spans="1:15">
      <c r="A177" s="52">
        <f t="shared" si="4"/>
        <v>2018</v>
      </c>
      <c r="B177" s="52">
        <f t="shared" si="5"/>
        <v>8</v>
      </c>
      <c r="C177" s="138" t="s">
        <v>352</v>
      </c>
      <c r="D177" s="138" t="s">
        <v>217</v>
      </c>
      <c r="E177" s="138" t="s">
        <v>279</v>
      </c>
      <c r="F177" s="138">
        <v>200</v>
      </c>
      <c r="G177" s="138">
        <v>1210</v>
      </c>
      <c r="H177" s="138">
        <v>13</v>
      </c>
      <c r="I177" s="138">
        <v>15.38</v>
      </c>
      <c r="J177" s="138">
        <v>114</v>
      </c>
      <c r="K177" s="138">
        <v>0</v>
      </c>
      <c r="L177" s="138">
        <v>0</v>
      </c>
      <c r="M177" s="138">
        <v>4</v>
      </c>
      <c r="N177" s="138">
        <v>0</v>
      </c>
      <c r="O177" s="138">
        <v>0</v>
      </c>
    </row>
    <row r="178" spans="1:15">
      <c r="A178" s="52">
        <f t="shared" si="4"/>
        <v>2018</v>
      </c>
      <c r="B178" s="52">
        <f t="shared" si="5"/>
        <v>8</v>
      </c>
      <c r="C178" s="138" t="s">
        <v>353</v>
      </c>
      <c r="D178" s="138" t="s">
        <v>217</v>
      </c>
      <c r="E178" s="138" t="s">
        <v>303</v>
      </c>
      <c r="F178" s="138">
        <v>200</v>
      </c>
      <c r="G178" s="138">
        <v>1168</v>
      </c>
      <c r="H178" s="138">
        <v>12</v>
      </c>
      <c r="I178" s="138">
        <v>16.670000000000002</v>
      </c>
      <c r="J178" s="138">
        <v>34</v>
      </c>
      <c r="K178" s="138">
        <v>0</v>
      </c>
      <c r="L178" s="138">
        <v>0</v>
      </c>
      <c r="M178" s="138">
        <v>1</v>
      </c>
      <c r="N178" s="138">
        <v>0</v>
      </c>
      <c r="O178" s="138">
        <v>0</v>
      </c>
    </row>
    <row r="179" spans="1:15">
      <c r="A179" s="52">
        <f t="shared" si="4"/>
        <v>2018</v>
      </c>
      <c r="B179" s="52">
        <f t="shared" si="5"/>
        <v>8</v>
      </c>
      <c r="C179" s="138" t="s">
        <v>353</v>
      </c>
      <c r="D179" s="138" t="s">
        <v>217</v>
      </c>
      <c r="E179" s="138" t="s">
        <v>304</v>
      </c>
      <c r="F179" s="138">
        <v>100</v>
      </c>
      <c r="G179" s="138">
        <v>899</v>
      </c>
      <c r="H179" s="138">
        <v>8</v>
      </c>
      <c r="I179" s="138">
        <v>12.5</v>
      </c>
      <c r="J179" s="138">
        <v>61</v>
      </c>
      <c r="K179" s="138">
        <v>0</v>
      </c>
      <c r="L179" s="138">
        <v>0</v>
      </c>
      <c r="M179" s="138">
        <v>0</v>
      </c>
      <c r="N179" s="138">
        <v>0</v>
      </c>
      <c r="O179" s="138">
        <v>0</v>
      </c>
    </row>
    <row r="180" spans="1:15">
      <c r="A180" s="52">
        <f t="shared" si="4"/>
        <v>2018</v>
      </c>
      <c r="B180" s="52">
        <f t="shared" si="5"/>
        <v>8</v>
      </c>
      <c r="C180" s="138" t="s">
        <v>353</v>
      </c>
      <c r="D180" s="138" t="s">
        <v>217</v>
      </c>
      <c r="E180" s="138" t="s">
        <v>279</v>
      </c>
      <c r="F180" s="138">
        <v>200</v>
      </c>
      <c r="G180" s="138">
        <v>1152</v>
      </c>
      <c r="H180" s="138">
        <v>15</v>
      </c>
      <c r="I180" s="138">
        <v>13.33</v>
      </c>
      <c r="J180" s="138">
        <v>46</v>
      </c>
      <c r="K180" s="138">
        <v>0</v>
      </c>
      <c r="L180" s="138">
        <v>0</v>
      </c>
      <c r="M180" s="138">
        <v>1</v>
      </c>
      <c r="N180" s="138">
        <v>1</v>
      </c>
      <c r="O180" s="138">
        <v>0</v>
      </c>
    </row>
    <row r="181" spans="1:15">
      <c r="A181" s="52">
        <f t="shared" si="4"/>
        <v>2018</v>
      </c>
      <c r="B181" s="52">
        <f t="shared" si="5"/>
        <v>8</v>
      </c>
      <c r="C181" s="138" t="s">
        <v>354</v>
      </c>
      <c r="D181" s="138" t="s">
        <v>217</v>
      </c>
      <c r="E181" s="138" t="s">
        <v>303</v>
      </c>
      <c r="F181" s="138">
        <v>200</v>
      </c>
      <c r="G181" s="138">
        <v>1012</v>
      </c>
      <c r="H181" s="138">
        <v>13</v>
      </c>
      <c r="I181" s="138">
        <v>15.38</v>
      </c>
      <c r="J181" s="138">
        <v>26</v>
      </c>
      <c r="K181" s="138">
        <v>0</v>
      </c>
      <c r="L181" s="138">
        <v>0</v>
      </c>
      <c r="M181" s="138">
        <v>0</v>
      </c>
      <c r="N181" s="138">
        <v>0</v>
      </c>
      <c r="O181" s="138">
        <v>0</v>
      </c>
    </row>
    <row r="182" spans="1:15">
      <c r="A182" s="52">
        <f t="shared" si="4"/>
        <v>2018</v>
      </c>
      <c r="B182" s="52">
        <f t="shared" si="5"/>
        <v>8</v>
      </c>
      <c r="C182" s="138" t="s">
        <v>354</v>
      </c>
      <c r="D182" s="138" t="s">
        <v>217</v>
      </c>
      <c r="E182" s="138" t="s">
        <v>304</v>
      </c>
      <c r="F182" s="138">
        <v>100</v>
      </c>
      <c r="G182" s="138">
        <v>1324</v>
      </c>
      <c r="H182" s="138">
        <v>12</v>
      </c>
      <c r="I182" s="138">
        <v>8.33</v>
      </c>
      <c r="J182" s="138">
        <v>28</v>
      </c>
      <c r="K182" s="138">
        <v>0</v>
      </c>
      <c r="L182" s="138">
        <v>0</v>
      </c>
      <c r="M182" s="138">
        <v>0</v>
      </c>
      <c r="N182" s="138">
        <v>1</v>
      </c>
      <c r="O182" s="138">
        <v>0</v>
      </c>
    </row>
    <row r="183" spans="1:15">
      <c r="A183" s="52">
        <f t="shared" si="4"/>
        <v>2018</v>
      </c>
      <c r="B183" s="52">
        <f t="shared" si="5"/>
        <v>8</v>
      </c>
      <c r="C183" s="138" t="s">
        <v>354</v>
      </c>
      <c r="D183" s="138" t="s">
        <v>217</v>
      </c>
      <c r="E183" s="138" t="s">
        <v>279</v>
      </c>
      <c r="F183" s="138">
        <v>200</v>
      </c>
      <c r="G183" s="138">
        <v>1420</v>
      </c>
      <c r="H183" s="138">
        <v>13</v>
      </c>
      <c r="I183" s="138">
        <v>15.38</v>
      </c>
      <c r="J183" s="138">
        <v>34</v>
      </c>
      <c r="K183" s="138">
        <v>0</v>
      </c>
      <c r="L183" s="138">
        <v>0</v>
      </c>
      <c r="M183" s="138">
        <v>1</v>
      </c>
      <c r="N183" s="138">
        <v>0</v>
      </c>
      <c r="O183" s="138">
        <v>0</v>
      </c>
    </row>
    <row r="184" spans="1:15">
      <c r="A184" s="52">
        <f t="shared" si="4"/>
        <v>2018</v>
      </c>
      <c r="B184" s="52">
        <f t="shared" si="5"/>
        <v>8</v>
      </c>
      <c r="C184" s="138" t="s">
        <v>355</v>
      </c>
      <c r="D184" s="138" t="s">
        <v>217</v>
      </c>
      <c r="E184" s="138" t="s">
        <v>303</v>
      </c>
      <c r="F184" s="138">
        <v>300</v>
      </c>
      <c r="G184" s="138">
        <v>2753</v>
      </c>
      <c r="H184" s="138">
        <v>22</v>
      </c>
      <c r="I184" s="138">
        <v>13.64</v>
      </c>
      <c r="J184" s="138">
        <v>59</v>
      </c>
      <c r="K184" s="138">
        <v>0</v>
      </c>
      <c r="L184" s="138">
        <v>0</v>
      </c>
      <c r="M184" s="138">
        <v>1</v>
      </c>
      <c r="N184" s="138">
        <v>1</v>
      </c>
      <c r="O184" s="138">
        <v>0</v>
      </c>
    </row>
    <row r="185" spans="1:15">
      <c r="A185" s="52">
        <f t="shared" si="4"/>
        <v>2018</v>
      </c>
      <c r="B185" s="52">
        <f t="shared" si="5"/>
        <v>8</v>
      </c>
      <c r="C185" s="138" t="s">
        <v>355</v>
      </c>
      <c r="D185" s="138" t="s">
        <v>217</v>
      </c>
      <c r="E185" s="138" t="s">
        <v>304</v>
      </c>
      <c r="F185" s="138">
        <v>400</v>
      </c>
      <c r="G185" s="138">
        <v>2186</v>
      </c>
      <c r="H185" s="138">
        <v>38</v>
      </c>
      <c r="I185" s="138">
        <v>10.53</v>
      </c>
      <c r="J185" s="138">
        <v>90</v>
      </c>
      <c r="K185" s="138">
        <v>0</v>
      </c>
      <c r="L185" s="138">
        <v>0</v>
      </c>
      <c r="M185" s="138">
        <v>3</v>
      </c>
      <c r="N185" s="138">
        <v>0</v>
      </c>
      <c r="O185" s="138">
        <v>0</v>
      </c>
    </row>
    <row r="186" spans="1:15">
      <c r="A186" s="52">
        <f t="shared" si="4"/>
        <v>2018</v>
      </c>
      <c r="B186" s="52">
        <f t="shared" si="5"/>
        <v>8</v>
      </c>
      <c r="C186" s="138" t="s">
        <v>355</v>
      </c>
      <c r="D186" s="138" t="s">
        <v>217</v>
      </c>
      <c r="E186" s="138" t="s">
        <v>279</v>
      </c>
      <c r="F186" s="138">
        <v>197.7</v>
      </c>
      <c r="G186" s="138">
        <v>2080</v>
      </c>
      <c r="H186" s="138">
        <v>16</v>
      </c>
      <c r="I186" s="138">
        <v>12.36</v>
      </c>
      <c r="J186" s="138">
        <v>63</v>
      </c>
      <c r="K186" s="138">
        <v>1</v>
      </c>
      <c r="L186" s="138">
        <v>0</v>
      </c>
      <c r="M186" s="138">
        <v>1</v>
      </c>
      <c r="N186" s="138">
        <v>0</v>
      </c>
      <c r="O186" s="138">
        <v>2</v>
      </c>
    </row>
    <row r="187" spans="1:15">
      <c r="A187" s="52">
        <f t="shared" si="4"/>
        <v>2018</v>
      </c>
      <c r="B187" s="52">
        <f t="shared" si="5"/>
        <v>8</v>
      </c>
      <c r="C187" s="138" t="s">
        <v>356</v>
      </c>
      <c r="D187" s="138" t="s">
        <v>217</v>
      </c>
      <c r="E187" s="138" t="s">
        <v>303</v>
      </c>
      <c r="F187" s="138">
        <v>269.8</v>
      </c>
      <c r="G187" s="138">
        <v>3849</v>
      </c>
      <c r="H187" s="138">
        <v>19</v>
      </c>
      <c r="I187" s="138">
        <v>14.2</v>
      </c>
      <c r="J187" s="138">
        <v>82</v>
      </c>
      <c r="K187" s="138">
        <v>0</v>
      </c>
      <c r="L187" s="138">
        <v>0</v>
      </c>
      <c r="M187" s="138">
        <v>1</v>
      </c>
      <c r="N187" s="138">
        <v>0</v>
      </c>
      <c r="O187" s="138">
        <v>0</v>
      </c>
    </row>
    <row r="188" spans="1:15">
      <c r="A188" s="52">
        <f t="shared" si="4"/>
        <v>2018</v>
      </c>
      <c r="B188" s="52">
        <f t="shared" si="5"/>
        <v>8</v>
      </c>
      <c r="C188" s="138" t="s">
        <v>356</v>
      </c>
      <c r="D188" s="138" t="s">
        <v>217</v>
      </c>
      <c r="E188" s="138" t="s">
        <v>304</v>
      </c>
      <c r="F188" s="138">
        <v>221.74</v>
      </c>
      <c r="G188" s="138">
        <v>1640</v>
      </c>
      <c r="H188" s="138">
        <v>20</v>
      </c>
      <c r="I188" s="138">
        <v>11.09</v>
      </c>
      <c r="J188" s="138">
        <v>71</v>
      </c>
      <c r="K188" s="138">
        <v>0</v>
      </c>
      <c r="L188" s="138">
        <v>0</v>
      </c>
      <c r="M188" s="138">
        <v>4</v>
      </c>
      <c r="N188" s="138">
        <v>0</v>
      </c>
      <c r="O188" s="138">
        <v>0</v>
      </c>
    </row>
    <row r="189" spans="1:15">
      <c r="A189" s="52">
        <f t="shared" si="4"/>
        <v>2018</v>
      </c>
      <c r="B189" s="52">
        <f t="shared" si="5"/>
        <v>8</v>
      </c>
      <c r="C189" s="138" t="s">
        <v>356</v>
      </c>
      <c r="D189" s="138" t="s">
        <v>217</v>
      </c>
      <c r="E189" s="138" t="s">
        <v>279</v>
      </c>
      <c r="F189" s="138">
        <v>150</v>
      </c>
      <c r="G189" s="138">
        <v>1230</v>
      </c>
      <c r="H189" s="138">
        <v>11</v>
      </c>
      <c r="I189" s="138">
        <v>13.64</v>
      </c>
      <c r="J189" s="138">
        <v>74</v>
      </c>
      <c r="K189" s="138">
        <v>0</v>
      </c>
      <c r="L189" s="138">
        <v>0</v>
      </c>
      <c r="M189" s="138">
        <v>0</v>
      </c>
      <c r="N189" s="138">
        <v>0</v>
      </c>
      <c r="O189" s="138">
        <v>0</v>
      </c>
    </row>
    <row r="190" spans="1:15">
      <c r="A190" s="52">
        <f t="shared" si="4"/>
        <v>2018</v>
      </c>
      <c r="B190" s="52">
        <f t="shared" si="5"/>
        <v>8</v>
      </c>
      <c r="C190" s="138" t="s">
        <v>357</v>
      </c>
      <c r="D190" s="138" t="s">
        <v>217</v>
      </c>
      <c r="E190" s="138" t="s">
        <v>303</v>
      </c>
      <c r="F190" s="138">
        <v>252.19</v>
      </c>
      <c r="G190" s="138">
        <v>1851</v>
      </c>
      <c r="H190" s="138">
        <v>16</v>
      </c>
      <c r="I190" s="138">
        <v>15.76</v>
      </c>
      <c r="J190" s="138">
        <v>43</v>
      </c>
      <c r="K190" s="138">
        <v>0</v>
      </c>
      <c r="L190" s="138">
        <v>0</v>
      </c>
      <c r="M190" s="138">
        <v>0</v>
      </c>
      <c r="N190" s="138">
        <v>1</v>
      </c>
      <c r="O190" s="138">
        <v>0</v>
      </c>
    </row>
    <row r="191" spans="1:15">
      <c r="A191" s="52">
        <f t="shared" si="4"/>
        <v>2018</v>
      </c>
      <c r="B191" s="52">
        <f t="shared" si="5"/>
        <v>8</v>
      </c>
      <c r="C191" s="138" t="s">
        <v>357</v>
      </c>
      <c r="D191" s="138" t="s">
        <v>217</v>
      </c>
      <c r="E191" s="138" t="s">
        <v>304</v>
      </c>
      <c r="F191" s="138">
        <v>300</v>
      </c>
      <c r="G191" s="138">
        <v>1489</v>
      </c>
      <c r="H191" s="138">
        <v>30</v>
      </c>
      <c r="I191" s="138">
        <v>10</v>
      </c>
      <c r="J191" s="138">
        <v>130</v>
      </c>
      <c r="K191" s="138">
        <v>0</v>
      </c>
      <c r="L191" s="138">
        <v>0</v>
      </c>
      <c r="M191" s="138">
        <v>3</v>
      </c>
      <c r="N191" s="138">
        <v>1</v>
      </c>
      <c r="O191" s="138">
        <v>0</v>
      </c>
    </row>
    <row r="192" spans="1:15">
      <c r="A192" s="52">
        <f t="shared" si="4"/>
        <v>2018</v>
      </c>
      <c r="B192" s="52">
        <f t="shared" si="5"/>
        <v>8</v>
      </c>
      <c r="C192" s="138" t="s">
        <v>357</v>
      </c>
      <c r="D192" s="138" t="s">
        <v>217</v>
      </c>
      <c r="E192" s="138" t="s">
        <v>279</v>
      </c>
      <c r="F192" s="138">
        <v>191.53</v>
      </c>
      <c r="G192" s="138">
        <v>1375</v>
      </c>
      <c r="H192" s="138">
        <v>15</v>
      </c>
      <c r="I192" s="138">
        <v>12.77</v>
      </c>
      <c r="J192" s="138">
        <v>49</v>
      </c>
      <c r="K192" s="138">
        <v>0</v>
      </c>
      <c r="L192" s="138">
        <v>0</v>
      </c>
      <c r="M192" s="138">
        <v>1</v>
      </c>
      <c r="N192" s="138">
        <v>0</v>
      </c>
      <c r="O192" s="138">
        <v>0</v>
      </c>
    </row>
    <row r="193" spans="1:15">
      <c r="A193" s="52">
        <f t="shared" si="4"/>
        <v>2018</v>
      </c>
      <c r="B193" s="52">
        <f t="shared" si="5"/>
        <v>8</v>
      </c>
      <c r="C193" s="138" t="s">
        <v>358</v>
      </c>
      <c r="D193" s="138" t="s">
        <v>217</v>
      </c>
      <c r="E193" s="138" t="s">
        <v>303</v>
      </c>
      <c r="F193" s="138">
        <v>150.56</v>
      </c>
      <c r="G193" s="138">
        <v>1139</v>
      </c>
      <c r="H193" s="138">
        <v>11</v>
      </c>
      <c r="I193" s="138">
        <v>13.69</v>
      </c>
      <c r="J193" s="138">
        <v>80</v>
      </c>
      <c r="K193" s="138">
        <v>0</v>
      </c>
      <c r="L193" s="138">
        <v>0</v>
      </c>
      <c r="M193" s="138">
        <v>2</v>
      </c>
      <c r="N193" s="138">
        <v>0</v>
      </c>
      <c r="O193" s="138">
        <v>0</v>
      </c>
    </row>
    <row r="194" spans="1:15">
      <c r="A194" s="52">
        <f t="shared" ref="A194:A224" si="6">YEAR(C194)</f>
        <v>2018</v>
      </c>
      <c r="B194" s="52">
        <f t="shared" ref="B194:B224" si="7">MONTH(C194)</f>
        <v>8</v>
      </c>
      <c r="C194" s="138" t="s">
        <v>358</v>
      </c>
      <c r="D194" s="138" t="s">
        <v>217</v>
      </c>
      <c r="E194" s="138" t="s">
        <v>304</v>
      </c>
      <c r="F194" s="138">
        <v>300</v>
      </c>
      <c r="G194" s="138">
        <v>1215</v>
      </c>
      <c r="H194" s="138">
        <v>26</v>
      </c>
      <c r="I194" s="138">
        <v>11.54</v>
      </c>
      <c r="J194" s="138">
        <v>129</v>
      </c>
      <c r="K194" s="138">
        <v>0</v>
      </c>
      <c r="L194" s="138">
        <v>0</v>
      </c>
      <c r="M194" s="138">
        <v>5</v>
      </c>
      <c r="N194" s="138">
        <v>3</v>
      </c>
      <c r="O194" s="138">
        <v>0</v>
      </c>
    </row>
    <row r="195" spans="1:15">
      <c r="A195" s="52">
        <f t="shared" si="6"/>
        <v>2018</v>
      </c>
      <c r="B195" s="52">
        <f t="shared" si="7"/>
        <v>8</v>
      </c>
      <c r="C195" s="138" t="s">
        <v>358</v>
      </c>
      <c r="D195" s="138" t="s">
        <v>217</v>
      </c>
      <c r="E195" s="138" t="s">
        <v>279</v>
      </c>
      <c r="F195" s="138">
        <v>128.06</v>
      </c>
      <c r="G195" s="138">
        <v>875</v>
      </c>
      <c r="H195" s="138">
        <v>11</v>
      </c>
      <c r="I195" s="138">
        <v>11.64</v>
      </c>
      <c r="J195" s="138">
        <v>56</v>
      </c>
      <c r="K195" s="138">
        <v>0</v>
      </c>
      <c r="L195" s="138">
        <v>0</v>
      </c>
      <c r="M195" s="138">
        <v>1</v>
      </c>
      <c r="N195" s="138">
        <v>0</v>
      </c>
      <c r="O195" s="138">
        <v>0</v>
      </c>
    </row>
    <row r="196" spans="1:15">
      <c r="A196" s="52">
        <f t="shared" si="6"/>
        <v>2018</v>
      </c>
      <c r="B196" s="52">
        <f t="shared" si="7"/>
        <v>8</v>
      </c>
      <c r="C196" s="138" t="s">
        <v>359</v>
      </c>
      <c r="D196" s="138" t="s">
        <v>217</v>
      </c>
      <c r="E196" s="138" t="s">
        <v>303</v>
      </c>
      <c r="F196" s="138">
        <v>200</v>
      </c>
      <c r="G196" s="138">
        <v>1212</v>
      </c>
      <c r="H196" s="138">
        <v>15</v>
      </c>
      <c r="I196" s="138">
        <v>13.33</v>
      </c>
      <c r="J196" s="138">
        <v>35</v>
      </c>
      <c r="K196" s="138">
        <v>0</v>
      </c>
      <c r="L196" s="138">
        <v>0</v>
      </c>
      <c r="M196" s="138">
        <v>0</v>
      </c>
      <c r="N196" s="138">
        <v>1</v>
      </c>
      <c r="O196" s="138">
        <v>0</v>
      </c>
    </row>
    <row r="197" spans="1:15">
      <c r="A197" s="52">
        <f t="shared" si="6"/>
        <v>2018</v>
      </c>
      <c r="B197" s="52">
        <f t="shared" si="7"/>
        <v>8</v>
      </c>
      <c r="C197" s="138" t="s">
        <v>359</v>
      </c>
      <c r="D197" s="138" t="s">
        <v>217</v>
      </c>
      <c r="E197" s="138" t="s">
        <v>304</v>
      </c>
      <c r="F197" s="138">
        <v>200</v>
      </c>
      <c r="G197" s="138">
        <v>899</v>
      </c>
      <c r="H197" s="138">
        <v>18</v>
      </c>
      <c r="I197" s="138">
        <v>11.11</v>
      </c>
      <c r="J197" s="138">
        <v>69</v>
      </c>
      <c r="K197" s="138">
        <v>0</v>
      </c>
      <c r="L197" s="138">
        <v>0</v>
      </c>
      <c r="M197" s="138">
        <v>1</v>
      </c>
      <c r="N197" s="138">
        <v>0</v>
      </c>
      <c r="O197" s="138">
        <v>0</v>
      </c>
    </row>
    <row r="198" spans="1:15">
      <c r="A198" s="52">
        <f t="shared" si="6"/>
        <v>2018</v>
      </c>
      <c r="B198" s="52">
        <f t="shared" si="7"/>
        <v>8</v>
      </c>
      <c r="C198" s="138" t="s">
        <v>359</v>
      </c>
      <c r="D198" s="138" t="s">
        <v>217</v>
      </c>
      <c r="E198" s="138" t="s">
        <v>279</v>
      </c>
      <c r="F198" s="138">
        <v>100</v>
      </c>
      <c r="G198" s="138">
        <v>690</v>
      </c>
      <c r="H198" s="138">
        <v>9</v>
      </c>
      <c r="I198" s="138">
        <v>11.11</v>
      </c>
      <c r="J198" s="138">
        <v>24</v>
      </c>
      <c r="K198" s="138">
        <v>0</v>
      </c>
      <c r="L198" s="138">
        <v>0</v>
      </c>
      <c r="M198" s="138">
        <v>0</v>
      </c>
      <c r="N198" s="138">
        <v>0</v>
      </c>
      <c r="O198" s="138">
        <v>0</v>
      </c>
    </row>
    <row r="199" spans="1:15">
      <c r="A199" s="52">
        <f t="shared" si="6"/>
        <v>2018</v>
      </c>
      <c r="B199" s="52">
        <f t="shared" si="7"/>
        <v>8</v>
      </c>
      <c r="C199" s="138" t="s">
        <v>360</v>
      </c>
      <c r="D199" s="138" t="s">
        <v>217</v>
      </c>
      <c r="E199" s="138" t="s">
        <v>303</v>
      </c>
      <c r="F199" s="138">
        <v>200</v>
      </c>
      <c r="G199" s="138">
        <v>1099</v>
      </c>
      <c r="H199" s="138">
        <v>17</v>
      </c>
      <c r="I199" s="138">
        <v>11.76</v>
      </c>
      <c r="J199" s="138">
        <v>127</v>
      </c>
      <c r="K199" s="138">
        <v>0</v>
      </c>
      <c r="L199" s="138">
        <v>0</v>
      </c>
      <c r="M199" s="138">
        <v>3</v>
      </c>
      <c r="N199" s="138">
        <v>0</v>
      </c>
      <c r="O199" s="138">
        <v>2</v>
      </c>
    </row>
    <row r="200" spans="1:15">
      <c r="A200" s="52">
        <f t="shared" si="6"/>
        <v>2018</v>
      </c>
      <c r="B200" s="52">
        <f t="shared" si="7"/>
        <v>8</v>
      </c>
      <c r="C200" s="138" t="s">
        <v>360</v>
      </c>
      <c r="D200" s="138" t="s">
        <v>217</v>
      </c>
      <c r="E200" s="138" t="s">
        <v>304</v>
      </c>
      <c r="F200" s="138">
        <v>200</v>
      </c>
      <c r="G200" s="138">
        <v>1619</v>
      </c>
      <c r="H200" s="138">
        <v>21</v>
      </c>
      <c r="I200" s="138">
        <v>9.52</v>
      </c>
      <c r="J200" s="138">
        <v>49</v>
      </c>
      <c r="K200" s="138">
        <v>0</v>
      </c>
      <c r="L200" s="138">
        <v>0</v>
      </c>
      <c r="M200" s="138">
        <v>0</v>
      </c>
      <c r="N200" s="138">
        <v>0</v>
      </c>
      <c r="O200" s="138">
        <v>0</v>
      </c>
    </row>
    <row r="201" spans="1:15">
      <c r="A201" s="52">
        <f t="shared" si="6"/>
        <v>2018</v>
      </c>
      <c r="B201" s="52">
        <f t="shared" si="7"/>
        <v>8</v>
      </c>
      <c r="C201" s="138" t="s">
        <v>360</v>
      </c>
      <c r="D201" s="138" t="s">
        <v>217</v>
      </c>
      <c r="E201" s="138" t="s">
        <v>279</v>
      </c>
      <c r="F201" s="138">
        <v>100</v>
      </c>
      <c r="G201" s="138">
        <v>976</v>
      </c>
      <c r="H201" s="138">
        <v>9</v>
      </c>
      <c r="I201" s="138">
        <v>11.11</v>
      </c>
      <c r="J201" s="138">
        <v>26</v>
      </c>
      <c r="K201" s="138">
        <v>0</v>
      </c>
      <c r="L201" s="138">
        <v>0</v>
      </c>
      <c r="M201" s="138">
        <v>1</v>
      </c>
      <c r="N201" s="138">
        <v>0</v>
      </c>
      <c r="O201" s="138">
        <v>0</v>
      </c>
    </row>
    <row r="202" spans="1:15">
      <c r="A202" s="52">
        <f t="shared" si="6"/>
        <v>2018</v>
      </c>
      <c r="B202" s="52">
        <f t="shared" si="7"/>
        <v>8</v>
      </c>
      <c r="C202" s="138" t="s">
        <v>361</v>
      </c>
      <c r="D202" s="138" t="s">
        <v>217</v>
      </c>
      <c r="E202" s="138" t="s">
        <v>303</v>
      </c>
      <c r="F202" s="138">
        <v>200</v>
      </c>
      <c r="G202" s="138">
        <v>4011</v>
      </c>
      <c r="H202" s="138">
        <v>18</v>
      </c>
      <c r="I202" s="138">
        <v>11.11</v>
      </c>
      <c r="J202" s="138">
        <v>45</v>
      </c>
      <c r="K202" s="138">
        <v>0</v>
      </c>
      <c r="L202" s="138">
        <v>0</v>
      </c>
      <c r="M202" s="138">
        <v>2</v>
      </c>
      <c r="N202" s="138">
        <v>0</v>
      </c>
      <c r="O202" s="138">
        <v>0</v>
      </c>
    </row>
    <row r="203" spans="1:15">
      <c r="A203" s="52">
        <f t="shared" si="6"/>
        <v>2018</v>
      </c>
      <c r="B203" s="52">
        <f t="shared" si="7"/>
        <v>8</v>
      </c>
      <c r="C203" s="138" t="s">
        <v>361</v>
      </c>
      <c r="D203" s="138" t="s">
        <v>217</v>
      </c>
      <c r="E203" s="138" t="s">
        <v>304</v>
      </c>
      <c r="F203" s="138">
        <v>200</v>
      </c>
      <c r="G203" s="138">
        <v>688</v>
      </c>
      <c r="H203" s="138">
        <v>16</v>
      </c>
      <c r="I203" s="138">
        <v>12.5</v>
      </c>
      <c r="J203" s="138">
        <v>64</v>
      </c>
      <c r="K203" s="138">
        <v>0</v>
      </c>
      <c r="L203" s="138">
        <v>0</v>
      </c>
      <c r="M203" s="138">
        <v>1</v>
      </c>
      <c r="N203" s="138">
        <v>0</v>
      </c>
      <c r="O203" s="138">
        <v>1</v>
      </c>
    </row>
    <row r="204" spans="1:15">
      <c r="A204" s="52">
        <f t="shared" si="6"/>
        <v>2018</v>
      </c>
      <c r="B204" s="52">
        <f t="shared" si="7"/>
        <v>8</v>
      </c>
      <c r="C204" s="138" t="s">
        <v>361</v>
      </c>
      <c r="D204" s="138" t="s">
        <v>217</v>
      </c>
      <c r="E204" s="138" t="s">
        <v>279</v>
      </c>
      <c r="F204" s="138">
        <v>100</v>
      </c>
      <c r="G204" s="138">
        <v>1652</v>
      </c>
      <c r="H204" s="138">
        <v>7</v>
      </c>
      <c r="I204" s="138">
        <v>14.29</v>
      </c>
      <c r="J204" s="138">
        <v>15</v>
      </c>
      <c r="K204" s="138">
        <v>0</v>
      </c>
      <c r="L204" s="138">
        <v>0</v>
      </c>
      <c r="M204" s="138">
        <v>0</v>
      </c>
      <c r="N204" s="138">
        <v>0</v>
      </c>
      <c r="O204" s="138">
        <v>0</v>
      </c>
    </row>
    <row r="205" spans="1:15">
      <c r="A205" s="52">
        <f t="shared" si="6"/>
        <v>2018</v>
      </c>
      <c r="B205" s="52">
        <f t="shared" si="7"/>
        <v>8</v>
      </c>
      <c r="C205" s="138" t="s">
        <v>362</v>
      </c>
      <c r="D205" s="138" t="s">
        <v>217</v>
      </c>
      <c r="E205" s="138" t="s">
        <v>303</v>
      </c>
      <c r="F205" s="138">
        <v>200</v>
      </c>
      <c r="G205" s="138">
        <v>2335</v>
      </c>
      <c r="H205" s="138">
        <v>16</v>
      </c>
      <c r="I205" s="138">
        <v>12.5</v>
      </c>
      <c r="J205" s="138">
        <v>31</v>
      </c>
      <c r="K205" s="138">
        <v>0</v>
      </c>
      <c r="L205" s="138">
        <v>0</v>
      </c>
      <c r="M205" s="138">
        <v>0</v>
      </c>
      <c r="N205" s="138">
        <v>0</v>
      </c>
      <c r="O205" s="138">
        <v>0</v>
      </c>
    </row>
    <row r="206" spans="1:15">
      <c r="A206" s="52">
        <f t="shared" si="6"/>
        <v>2018</v>
      </c>
      <c r="B206" s="52">
        <f t="shared" si="7"/>
        <v>8</v>
      </c>
      <c r="C206" s="138" t="s">
        <v>362</v>
      </c>
      <c r="D206" s="138" t="s">
        <v>217</v>
      </c>
      <c r="E206" s="138" t="s">
        <v>304</v>
      </c>
      <c r="F206" s="138">
        <v>200</v>
      </c>
      <c r="G206" s="138">
        <v>1109</v>
      </c>
      <c r="H206" s="138">
        <v>17</v>
      </c>
      <c r="I206" s="138">
        <v>11.76</v>
      </c>
      <c r="J206" s="138">
        <v>62</v>
      </c>
      <c r="K206" s="138">
        <v>0</v>
      </c>
      <c r="L206" s="138">
        <v>0</v>
      </c>
      <c r="M206" s="138">
        <v>3</v>
      </c>
      <c r="N206" s="138">
        <v>1</v>
      </c>
      <c r="O206" s="138">
        <v>0</v>
      </c>
    </row>
    <row r="207" spans="1:15">
      <c r="A207" s="52">
        <f t="shared" si="6"/>
        <v>2018</v>
      </c>
      <c r="B207" s="52">
        <f t="shared" si="7"/>
        <v>8</v>
      </c>
      <c r="C207" s="138" t="s">
        <v>362</v>
      </c>
      <c r="D207" s="138" t="s">
        <v>217</v>
      </c>
      <c r="E207" s="138" t="s">
        <v>279</v>
      </c>
      <c r="F207" s="138">
        <v>100</v>
      </c>
      <c r="G207" s="138">
        <v>2700</v>
      </c>
      <c r="H207" s="138">
        <v>9</v>
      </c>
      <c r="I207" s="138">
        <v>11.11</v>
      </c>
      <c r="J207" s="138">
        <v>21</v>
      </c>
      <c r="K207" s="138">
        <v>0</v>
      </c>
      <c r="L207" s="138">
        <v>0</v>
      </c>
      <c r="M207" s="138">
        <v>1</v>
      </c>
      <c r="N207" s="138">
        <v>2</v>
      </c>
      <c r="O207" s="138">
        <v>0</v>
      </c>
    </row>
    <row r="208" spans="1:15">
      <c r="A208" s="52">
        <f t="shared" si="6"/>
        <v>2018</v>
      </c>
      <c r="B208" s="52">
        <f t="shared" si="7"/>
        <v>8</v>
      </c>
      <c r="C208" s="138" t="s">
        <v>363</v>
      </c>
      <c r="D208" s="138" t="s">
        <v>217</v>
      </c>
      <c r="E208" s="138" t="s">
        <v>279</v>
      </c>
      <c r="F208" s="138">
        <v>31.71</v>
      </c>
      <c r="G208" s="138">
        <v>230</v>
      </c>
      <c r="H208" s="138">
        <v>3</v>
      </c>
      <c r="I208" s="138">
        <v>10.57</v>
      </c>
      <c r="J208" s="138">
        <v>3</v>
      </c>
      <c r="K208" s="138">
        <v>0</v>
      </c>
      <c r="L208" s="138">
        <v>0</v>
      </c>
      <c r="M208" s="138">
        <v>0</v>
      </c>
      <c r="N208" s="138">
        <v>0</v>
      </c>
      <c r="O208" s="138">
        <v>0</v>
      </c>
    </row>
    <row r="209" spans="1:15">
      <c r="A209" s="52">
        <f t="shared" si="6"/>
        <v>2018</v>
      </c>
      <c r="B209" s="52">
        <f t="shared" si="7"/>
        <v>8</v>
      </c>
      <c r="C209" s="138" t="s">
        <v>363</v>
      </c>
      <c r="D209" s="138" t="s">
        <v>217</v>
      </c>
      <c r="E209" s="138" t="s">
        <v>364</v>
      </c>
      <c r="F209" s="138">
        <v>600</v>
      </c>
      <c r="G209" s="138">
        <v>2602</v>
      </c>
      <c r="H209" s="138">
        <v>46</v>
      </c>
      <c r="I209" s="138">
        <v>13.04</v>
      </c>
      <c r="J209" s="138">
        <v>104</v>
      </c>
      <c r="K209" s="138">
        <v>0</v>
      </c>
      <c r="L209" s="138">
        <v>0</v>
      </c>
      <c r="M209" s="138">
        <v>1</v>
      </c>
      <c r="N209" s="138">
        <v>4</v>
      </c>
      <c r="O209" s="138">
        <v>1</v>
      </c>
    </row>
    <row r="210" spans="1:15">
      <c r="A210" s="52">
        <f t="shared" si="6"/>
        <v>2018</v>
      </c>
      <c r="B210" s="52">
        <f t="shared" si="7"/>
        <v>8</v>
      </c>
      <c r="C210" s="138" t="s">
        <v>363</v>
      </c>
      <c r="D210" s="138" t="s">
        <v>217</v>
      </c>
      <c r="E210" s="138" t="s">
        <v>365</v>
      </c>
      <c r="F210" s="138">
        <v>142.44</v>
      </c>
      <c r="G210" s="138">
        <v>817</v>
      </c>
      <c r="H210" s="138">
        <v>15</v>
      </c>
      <c r="I210" s="138">
        <v>9.5</v>
      </c>
      <c r="J210" s="138">
        <v>29</v>
      </c>
      <c r="K210" s="138">
        <v>0</v>
      </c>
      <c r="L210" s="138">
        <v>0</v>
      </c>
      <c r="M210" s="138">
        <v>1</v>
      </c>
      <c r="N210" s="138">
        <v>0</v>
      </c>
      <c r="O210" s="138">
        <v>0</v>
      </c>
    </row>
    <row r="211" spans="1:15">
      <c r="A211" s="52">
        <f t="shared" si="6"/>
        <v>2018</v>
      </c>
      <c r="B211" s="52">
        <f t="shared" si="7"/>
        <v>8</v>
      </c>
      <c r="C211" s="138" t="s">
        <v>366</v>
      </c>
      <c r="D211" s="138" t="s">
        <v>217</v>
      </c>
      <c r="E211" s="138" t="s">
        <v>364</v>
      </c>
      <c r="F211" s="138">
        <v>600</v>
      </c>
      <c r="G211" s="138">
        <v>2148</v>
      </c>
      <c r="H211" s="138">
        <v>41</v>
      </c>
      <c r="I211" s="138">
        <v>14.63</v>
      </c>
      <c r="J211" s="138">
        <v>103</v>
      </c>
      <c r="K211" s="138">
        <v>0</v>
      </c>
      <c r="L211" s="138">
        <v>0</v>
      </c>
      <c r="M211" s="138">
        <v>5</v>
      </c>
      <c r="N211" s="138">
        <v>0</v>
      </c>
      <c r="O211" s="138">
        <v>2</v>
      </c>
    </row>
    <row r="212" spans="1:15">
      <c r="A212" s="52">
        <f t="shared" si="6"/>
        <v>2018</v>
      </c>
      <c r="B212" s="52">
        <f t="shared" si="7"/>
        <v>8</v>
      </c>
      <c r="C212" s="138" t="s">
        <v>366</v>
      </c>
      <c r="D212" s="138" t="s">
        <v>217</v>
      </c>
      <c r="E212" s="138" t="s">
        <v>365</v>
      </c>
      <c r="F212" s="138">
        <v>360</v>
      </c>
      <c r="G212" s="138">
        <v>2405</v>
      </c>
      <c r="H212" s="138">
        <v>40</v>
      </c>
      <c r="I212" s="138">
        <v>9</v>
      </c>
      <c r="J212" s="138">
        <v>148</v>
      </c>
      <c r="K212" s="138">
        <v>0</v>
      </c>
      <c r="L212" s="138">
        <v>0</v>
      </c>
      <c r="M212" s="138">
        <v>5</v>
      </c>
      <c r="N212" s="138">
        <v>3</v>
      </c>
      <c r="O212" s="138">
        <v>0</v>
      </c>
    </row>
    <row r="213" spans="1:15">
      <c r="A213" s="52">
        <f t="shared" si="6"/>
        <v>2018</v>
      </c>
      <c r="B213" s="52">
        <f t="shared" si="7"/>
        <v>8</v>
      </c>
      <c r="C213" s="138" t="s">
        <v>367</v>
      </c>
      <c r="D213" s="138" t="s">
        <v>217</v>
      </c>
      <c r="E213" s="138" t="s">
        <v>364</v>
      </c>
      <c r="F213" s="138">
        <v>600</v>
      </c>
      <c r="G213" s="138">
        <v>2823</v>
      </c>
      <c r="H213" s="138">
        <v>47</v>
      </c>
      <c r="I213" s="138">
        <v>12.77</v>
      </c>
      <c r="J213" s="138">
        <v>117</v>
      </c>
      <c r="K213" s="138">
        <v>0</v>
      </c>
      <c r="L213" s="138">
        <v>1</v>
      </c>
      <c r="M213" s="138">
        <v>7</v>
      </c>
      <c r="N213" s="138">
        <v>3</v>
      </c>
      <c r="O213" s="138">
        <v>1</v>
      </c>
    </row>
    <row r="214" spans="1:15">
      <c r="A214" s="52">
        <f t="shared" si="6"/>
        <v>2018</v>
      </c>
      <c r="B214" s="52">
        <f t="shared" si="7"/>
        <v>8</v>
      </c>
      <c r="C214" s="138" t="s">
        <v>367</v>
      </c>
      <c r="D214" s="138" t="s">
        <v>217</v>
      </c>
      <c r="E214" s="138" t="s">
        <v>365</v>
      </c>
      <c r="F214" s="138">
        <v>274.38</v>
      </c>
      <c r="G214" s="138">
        <v>1723</v>
      </c>
      <c r="H214" s="138">
        <v>27</v>
      </c>
      <c r="I214" s="138">
        <v>10.16</v>
      </c>
      <c r="J214" s="138">
        <v>95</v>
      </c>
      <c r="K214" s="138">
        <v>0</v>
      </c>
      <c r="L214" s="138">
        <v>0</v>
      </c>
      <c r="M214" s="138">
        <v>3</v>
      </c>
      <c r="N214" s="138">
        <v>4</v>
      </c>
      <c r="O214" s="138">
        <v>0</v>
      </c>
    </row>
    <row r="215" spans="1:15">
      <c r="A215" s="52">
        <f t="shared" si="6"/>
        <v>2018</v>
      </c>
      <c r="B215" s="52">
        <f t="shared" si="7"/>
        <v>8</v>
      </c>
      <c r="C215" s="138" t="s">
        <v>368</v>
      </c>
      <c r="D215" s="138" t="s">
        <v>217</v>
      </c>
      <c r="E215" s="138" t="s">
        <v>364</v>
      </c>
      <c r="F215" s="138">
        <v>500</v>
      </c>
      <c r="G215" s="138">
        <v>2288</v>
      </c>
      <c r="H215" s="138">
        <v>39</v>
      </c>
      <c r="I215" s="138">
        <v>12.82</v>
      </c>
      <c r="J215" s="138">
        <v>110</v>
      </c>
      <c r="K215" s="138">
        <v>0</v>
      </c>
      <c r="L215" s="138">
        <v>0</v>
      </c>
      <c r="M215" s="138">
        <v>8</v>
      </c>
      <c r="N215" s="138">
        <v>2</v>
      </c>
      <c r="O215" s="138">
        <v>0</v>
      </c>
    </row>
    <row r="216" spans="1:15">
      <c r="A216" s="52">
        <f t="shared" si="6"/>
        <v>2018</v>
      </c>
      <c r="B216" s="52">
        <f t="shared" si="7"/>
        <v>8</v>
      </c>
      <c r="C216" s="138" t="s">
        <v>368</v>
      </c>
      <c r="D216" s="138" t="s">
        <v>217</v>
      </c>
      <c r="E216" s="138" t="s">
        <v>365</v>
      </c>
      <c r="F216" s="138">
        <v>300</v>
      </c>
      <c r="G216" s="138">
        <v>1417</v>
      </c>
      <c r="H216" s="138">
        <v>31</v>
      </c>
      <c r="I216" s="138">
        <v>9.68</v>
      </c>
      <c r="J216" s="138">
        <v>94</v>
      </c>
      <c r="K216" s="138">
        <v>0</v>
      </c>
      <c r="L216" s="138">
        <v>0</v>
      </c>
      <c r="M216" s="138">
        <v>3</v>
      </c>
      <c r="N216" s="138">
        <v>0</v>
      </c>
      <c r="O216" s="138">
        <v>0</v>
      </c>
    </row>
    <row r="217" spans="1:15">
      <c r="A217" s="52">
        <f t="shared" si="6"/>
        <v>2018</v>
      </c>
      <c r="B217" s="52">
        <f t="shared" si="7"/>
        <v>8</v>
      </c>
      <c r="C217" s="138" t="s">
        <v>369</v>
      </c>
      <c r="D217" s="138" t="s">
        <v>217</v>
      </c>
      <c r="E217" s="138" t="s">
        <v>364</v>
      </c>
      <c r="F217" s="138">
        <v>500</v>
      </c>
      <c r="G217" s="138">
        <v>1570</v>
      </c>
      <c r="H217" s="138">
        <v>40</v>
      </c>
      <c r="I217" s="138">
        <v>12.5</v>
      </c>
      <c r="J217" s="138">
        <v>104</v>
      </c>
      <c r="K217" s="138">
        <v>0</v>
      </c>
      <c r="L217" s="138">
        <v>0</v>
      </c>
      <c r="M217" s="138">
        <v>6</v>
      </c>
      <c r="N217" s="138">
        <v>2</v>
      </c>
      <c r="O217" s="138">
        <v>0</v>
      </c>
    </row>
    <row r="218" spans="1:15">
      <c r="A218" s="52">
        <f t="shared" si="6"/>
        <v>2018</v>
      </c>
      <c r="B218" s="52">
        <f t="shared" si="7"/>
        <v>8</v>
      </c>
      <c r="C218" s="138" t="s">
        <v>369</v>
      </c>
      <c r="D218" s="138" t="s">
        <v>217</v>
      </c>
      <c r="E218" s="138" t="s">
        <v>365</v>
      </c>
      <c r="F218" s="138">
        <v>300</v>
      </c>
      <c r="G218" s="138">
        <v>1739</v>
      </c>
      <c r="H218" s="138">
        <v>32</v>
      </c>
      <c r="I218" s="138">
        <v>9.3699999999999992</v>
      </c>
      <c r="J218" s="138">
        <v>69</v>
      </c>
      <c r="K218" s="138">
        <v>0</v>
      </c>
      <c r="L218" s="138">
        <v>0</v>
      </c>
      <c r="M218" s="138">
        <v>4</v>
      </c>
      <c r="N218" s="138">
        <v>1</v>
      </c>
      <c r="O218" s="138">
        <v>0</v>
      </c>
    </row>
    <row r="219" spans="1:15">
      <c r="A219" s="52">
        <f t="shared" si="6"/>
        <v>2018</v>
      </c>
      <c r="B219" s="52">
        <f t="shared" si="7"/>
        <v>8</v>
      </c>
      <c r="C219" s="138" t="s">
        <v>370</v>
      </c>
      <c r="D219" s="138" t="s">
        <v>217</v>
      </c>
      <c r="E219" s="138" t="s">
        <v>364</v>
      </c>
      <c r="F219" s="138">
        <v>500</v>
      </c>
      <c r="G219" s="138">
        <v>1920</v>
      </c>
      <c r="H219" s="138">
        <v>48</v>
      </c>
      <c r="I219" s="138">
        <v>10.42</v>
      </c>
      <c r="J219" s="138">
        <v>99</v>
      </c>
      <c r="K219" s="138">
        <v>0</v>
      </c>
      <c r="L219" s="138">
        <v>0</v>
      </c>
      <c r="M219" s="138">
        <v>6</v>
      </c>
      <c r="N219" s="138">
        <v>4</v>
      </c>
      <c r="O219" s="138">
        <v>0</v>
      </c>
    </row>
    <row r="220" spans="1:15">
      <c r="A220" s="52">
        <f t="shared" si="6"/>
        <v>2018</v>
      </c>
      <c r="B220" s="52">
        <f t="shared" si="7"/>
        <v>8</v>
      </c>
      <c r="C220" s="138" t="s">
        <v>370</v>
      </c>
      <c r="D220" s="138" t="s">
        <v>217</v>
      </c>
      <c r="E220" s="138" t="s">
        <v>365</v>
      </c>
      <c r="F220" s="138">
        <v>300</v>
      </c>
      <c r="G220" s="138">
        <v>1455</v>
      </c>
      <c r="H220" s="138">
        <v>32</v>
      </c>
      <c r="I220" s="138">
        <v>9.3699999999999992</v>
      </c>
      <c r="J220" s="138">
        <v>85</v>
      </c>
      <c r="K220" s="138">
        <v>1</v>
      </c>
      <c r="L220" s="138">
        <v>0</v>
      </c>
      <c r="M220" s="138">
        <v>4</v>
      </c>
      <c r="N220" s="138">
        <v>0</v>
      </c>
      <c r="O220" s="138">
        <v>2</v>
      </c>
    </row>
    <row r="221" spans="1:15">
      <c r="A221" s="52">
        <f t="shared" si="6"/>
        <v>2018</v>
      </c>
      <c r="B221" s="52">
        <f t="shared" si="7"/>
        <v>8</v>
      </c>
      <c r="C221" s="138" t="s">
        <v>371</v>
      </c>
      <c r="D221" s="138" t="s">
        <v>217</v>
      </c>
      <c r="E221" s="138" t="s">
        <v>364</v>
      </c>
      <c r="F221" s="138">
        <v>500</v>
      </c>
      <c r="G221" s="138">
        <v>1621</v>
      </c>
      <c r="H221" s="138">
        <v>45</v>
      </c>
      <c r="I221" s="138">
        <v>11.11</v>
      </c>
      <c r="J221" s="138">
        <v>165</v>
      </c>
      <c r="K221" s="138">
        <v>0</v>
      </c>
      <c r="L221" s="138">
        <v>0</v>
      </c>
      <c r="M221" s="138">
        <v>5</v>
      </c>
      <c r="N221" s="138">
        <v>1</v>
      </c>
      <c r="O221" s="138">
        <v>0</v>
      </c>
    </row>
    <row r="222" spans="1:15">
      <c r="A222" s="52">
        <f t="shared" si="6"/>
        <v>2018</v>
      </c>
      <c r="B222" s="52">
        <f t="shared" si="7"/>
        <v>8</v>
      </c>
      <c r="C222" s="138" t="s">
        <v>371</v>
      </c>
      <c r="D222" s="138" t="s">
        <v>217</v>
      </c>
      <c r="E222" s="138" t="s">
        <v>365</v>
      </c>
      <c r="F222" s="138">
        <v>300</v>
      </c>
      <c r="G222" s="138">
        <v>1559</v>
      </c>
      <c r="H222" s="138">
        <v>34</v>
      </c>
      <c r="I222" s="138">
        <v>8.82</v>
      </c>
      <c r="J222" s="138">
        <v>93</v>
      </c>
      <c r="K222" s="138">
        <v>0</v>
      </c>
      <c r="L222" s="138">
        <v>0</v>
      </c>
      <c r="M222" s="138">
        <v>1</v>
      </c>
      <c r="N222" s="138">
        <v>1</v>
      </c>
      <c r="O222" s="138">
        <v>0</v>
      </c>
    </row>
    <row r="223" spans="1:15">
      <c r="A223" s="52">
        <f t="shared" si="6"/>
        <v>2018</v>
      </c>
      <c r="B223" s="52">
        <f t="shared" si="7"/>
        <v>8</v>
      </c>
      <c r="C223" s="138" t="s">
        <v>372</v>
      </c>
      <c r="D223" s="138" t="s">
        <v>217</v>
      </c>
      <c r="E223" s="138" t="s">
        <v>364</v>
      </c>
      <c r="F223" s="138">
        <v>668.91</v>
      </c>
      <c r="G223" s="138">
        <v>2661</v>
      </c>
      <c r="H223" s="138">
        <v>58</v>
      </c>
      <c r="I223" s="138">
        <v>11.53</v>
      </c>
      <c r="J223" s="138">
        <v>124</v>
      </c>
      <c r="K223" s="138">
        <v>0</v>
      </c>
      <c r="L223" s="138">
        <v>0</v>
      </c>
      <c r="M223" s="138">
        <v>3</v>
      </c>
      <c r="N223" s="138">
        <v>4</v>
      </c>
      <c r="O223" s="138">
        <v>0</v>
      </c>
    </row>
    <row r="224" spans="1:15">
      <c r="A224" s="52">
        <f t="shared" si="6"/>
        <v>2018</v>
      </c>
      <c r="B224" s="52">
        <f t="shared" si="7"/>
        <v>8</v>
      </c>
      <c r="C224" s="138" t="s">
        <v>372</v>
      </c>
      <c r="D224" s="138" t="s">
        <v>217</v>
      </c>
      <c r="E224" s="138" t="s">
        <v>365</v>
      </c>
      <c r="F224" s="138">
        <v>237.29</v>
      </c>
      <c r="G224" s="138">
        <v>1101</v>
      </c>
      <c r="H224" s="138">
        <v>23</v>
      </c>
      <c r="I224" s="138">
        <v>10.32</v>
      </c>
      <c r="J224" s="138">
        <v>72</v>
      </c>
      <c r="K224" s="138">
        <v>0</v>
      </c>
      <c r="L224" s="138">
        <v>0</v>
      </c>
      <c r="M224" s="138">
        <v>3</v>
      </c>
      <c r="N224" s="138">
        <v>0</v>
      </c>
      <c r="O224" s="138">
        <v>0</v>
      </c>
    </row>
  </sheetData>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M27"/>
  <sheetViews>
    <sheetView showGridLines="0" topLeftCell="A4" zoomScale="110" zoomScaleNormal="110" workbookViewId="0">
      <selection activeCell="I29" sqref="I29"/>
    </sheetView>
  </sheetViews>
  <sheetFormatPr defaultColWidth="9" defaultRowHeight="16.5"/>
  <cols>
    <col min="1" max="1" width="4.125" style="12" customWidth="1"/>
    <col min="2" max="2" width="12.5" style="12" customWidth="1"/>
    <col min="3" max="11" width="11" style="12" customWidth="1"/>
    <col min="12" max="12" width="6.625" style="12" customWidth="1"/>
    <col min="13" max="13" width="13" style="12" customWidth="1"/>
    <col min="14" max="14" width="14.375" style="12" customWidth="1"/>
    <col min="15" max="15" width="9" style="12" customWidth="1"/>
    <col min="16" max="16" width="18.625" style="12" customWidth="1"/>
    <col min="17" max="18" width="9" style="12" customWidth="1"/>
    <col min="19" max="19" width="13.125" style="12" customWidth="1"/>
    <col min="20" max="20" width="13.625" style="12" customWidth="1"/>
    <col min="21" max="29" width="9" style="12" customWidth="1"/>
    <col min="30" max="16384" width="9" style="12"/>
  </cols>
  <sheetData>
    <row r="1" spans="2:11" ht="17.100000000000001" customHeight="1">
      <c r="B1" s="141" t="s">
        <v>60</v>
      </c>
      <c r="C1" s="33"/>
    </row>
    <row r="2" spans="2:11" ht="17.100000000000001" customHeight="1">
      <c r="B2" s="142" t="s">
        <v>61</v>
      </c>
      <c r="C2" s="33"/>
    </row>
    <row r="3" spans="2:11">
      <c r="B3" s="185" t="s">
        <v>62</v>
      </c>
      <c r="C3" s="185" t="s">
        <v>63</v>
      </c>
      <c r="D3" s="181"/>
      <c r="E3" s="181"/>
      <c r="F3" s="185" t="s">
        <v>64</v>
      </c>
      <c r="G3" s="181"/>
      <c r="H3" s="181"/>
      <c r="I3" s="185" t="s">
        <v>65</v>
      </c>
      <c r="J3" s="181"/>
      <c r="K3" s="181"/>
    </row>
    <row r="4" spans="2:11" ht="24" customHeight="1">
      <c r="B4" s="181"/>
      <c r="C4" s="99" t="str">
        <f>透视表!J30</f>
        <v>8月</v>
      </c>
      <c r="D4" s="99" t="str">
        <f>透视表!J31</f>
        <v>7月</v>
      </c>
      <c r="E4" s="102" t="s">
        <v>66</v>
      </c>
      <c r="F4" s="99" t="str">
        <f>透视表!J30</f>
        <v>8月</v>
      </c>
      <c r="G4" s="99" t="str">
        <f>透视表!J31</f>
        <v>7月</v>
      </c>
      <c r="H4" s="102" t="s">
        <v>66</v>
      </c>
      <c r="I4" s="99" t="str">
        <f>透视表!J30</f>
        <v>8月</v>
      </c>
      <c r="J4" s="99" t="str">
        <f>透视表!J31</f>
        <v>7月</v>
      </c>
      <c r="K4" s="102" t="s">
        <v>66</v>
      </c>
    </row>
    <row r="5" spans="2:11" ht="21.75" customHeight="1">
      <c r="B5" s="155" t="s">
        <v>67</v>
      </c>
      <c r="C5" s="119">
        <v>1</v>
      </c>
      <c r="D5" s="119">
        <v>1</v>
      </c>
      <c r="E5" s="119">
        <f>D5-C5</f>
        <v>0</v>
      </c>
      <c r="F5" s="119">
        <v>3</v>
      </c>
      <c r="G5" s="119">
        <v>1</v>
      </c>
      <c r="H5" s="119">
        <f>G5-F5</f>
        <v>-2</v>
      </c>
      <c r="I5" s="119">
        <v>8</v>
      </c>
      <c r="J5" s="119">
        <v>5</v>
      </c>
      <c r="K5" s="119">
        <f>J5-I5</f>
        <v>-3</v>
      </c>
    </row>
    <row r="6" spans="2:11" ht="21.75" customHeight="1">
      <c r="B6" s="155" t="s">
        <v>68</v>
      </c>
      <c r="C6" s="119">
        <v>1</v>
      </c>
      <c r="D6" s="119">
        <v>1</v>
      </c>
      <c r="E6" s="119">
        <f>D6-C6</f>
        <v>0</v>
      </c>
      <c r="F6" s="119">
        <v>3</v>
      </c>
      <c r="G6" s="119">
        <v>1</v>
      </c>
      <c r="H6" s="119">
        <f>G6-F6</f>
        <v>-2</v>
      </c>
      <c r="I6" s="119">
        <v>6</v>
      </c>
      <c r="J6" s="119">
        <v>5</v>
      </c>
      <c r="K6" s="119">
        <f>J6-I6</f>
        <v>-1</v>
      </c>
    </row>
    <row r="7" spans="2:11" ht="21.75" customHeight="1">
      <c r="B7" s="155" t="s">
        <v>69</v>
      </c>
      <c r="C7" s="119">
        <v>1</v>
      </c>
      <c r="D7" s="119">
        <v>1</v>
      </c>
      <c r="E7" s="119">
        <f>D7-C7</f>
        <v>0</v>
      </c>
      <c r="F7" s="119">
        <v>2</v>
      </c>
      <c r="G7" s="119">
        <v>1</v>
      </c>
      <c r="H7" s="119">
        <f>G7-F7</f>
        <v>-1</v>
      </c>
      <c r="I7" s="119">
        <v>4</v>
      </c>
      <c r="J7" s="119">
        <v>4</v>
      </c>
      <c r="K7" s="119">
        <f>J7-I7</f>
        <v>0</v>
      </c>
    </row>
    <row r="8" spans="2:11" ht="21.75" customHeight="1">
      <c r="B8" s="155" t="s">
        <v>70</v>
      </c>
      <c r="C8" s="119">
        <v>1</v>
      </c>
      <c r="D8" s="119">
        <v>1</v>
      </c>
      <c r="E8" s="119">
        <f>D8-C8</f>
        <v>0</v>
      </c>
      <c r="F8" s="119">
        <v>3</v>
      </c>
      <c r="G8" s="119">
        <v>2</v>
      </c>
      <c r="H8" s="119">
        <f>G8-F8</f>
        <v>-1</v>
      </c>
      <c r="I8" s="119">
        <v>8</v>
      </c>
      <c r="J8" s="119">
        <v>8</v>
      </c>
      <c r="K8" s="119">
        <f>J8-I8</f>
        <v>0</v>
      </c>
    </row>
    <row r="9" spans="2:11" ht="42" customHeight="1">
      <c r="B9" s="180" t="s">
        <v>71</v>
      </c>
      <c r="C9" s="181"/>
      <c r="D9" s="181"/>
      <c r="E9" s="181"/>
      <c r="F9" s="181"/>
      <c r="G9" s="181"/>
      <c r="H9" s="181"/>
      <c r="I9" s="181"/>
      <c r="J9" s="181"/>
      <c r="K9" s="181"/>
    </row>
    <row r="12" spans="2:11">
      <c r="B12" s="141"/>
    </row>
    <row r="13" spans="2:11">
      <c r="B13" s="142"/>
    </row>
    <row r="27" spans="2:13" ht="27.95" customHeight="1">
      <c r="B27" s="184" t="s">
        <v>72</v>
      </c>
      <c r="C27" s="181"/>
      <c r="D27" s="181"/>
      <c r="E27" s="181"/>
      <c r="F27" s="181"/>
      <c r="G27" s="181"/>
      <c r="H27" s="181"/>
      <c r="I27" s="181"/>
      <c r="J27" s="181"/>
      <c r="K27" s="181"/>
      <c r="L27" s="181"/>
      <c r="M27" s="181"/>
    </row>
  </sheetData>
  <mergeCells count="6">
    <mergeCell ref="B27:M27"/>
    <mergeCell ref="B3:B4"/>
    <mergeCell ref="C3:E3"/>
    <mergeCell ref="F3:H3"/>
    <mergeCell ref="I3:K3"/>
    <mergeCell ref="B9:K9"/>
  </mergeCells>
  <phoneticPr fontId="8" type="noConversion"/>
  <conditionalFormatting sqref="E5:E8 H5:H8 K5:K8">
    <cfRule type="cellIs" dxfId="63" priority="1" operator="lessThan">
      <formula>0</formula>
    </cfRule>
  </conditionalFormatting>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H44"/>
  <sheetViews>
    <sheetView showGridLines="0" topLeftCell="A29" workbookViewId="0">
      <selection activeCell="C40" sqref="C40"/>
    </sheetView>
  </sheetViews>
  <sheetFormatPr defaultColWidth="11" defaultRowHeight="16.5"/>
  <cols>
    <col min="1" max="1" width="11" style="12" customWidth="1"/>
    <col min="2" max="2" width="76.125" style="12" customWidth="1"/>
    <col min="3" max="8" width="12.5" style="12" customWidth="1"/>
    <col min="9" max="9" width="11" style="12" customWidth="1"/>
    <col min="10" max="16384" width="11" style="12"/>
  </cols>
  <sheetData>
    <row r="1" spans="2:8" ht="18.75" customHeight="1" thickBot="1">
      <c r="B1" s="32" t="s">
        <v>25</v>
      </c>
    </row>
    <row r="2" spans="2:8" ht="17.25" customHeight="1" thickBot="1">
      <c r="B2" s="186" t="s">
        <v>73</v>
      </c>
      <c r="C2" s="187" t="s">
        <v>74</v>
      </c>
      <c r="D2" s="181"/>
      <c r="E2" s="181"/>
      <c r="F2" s="187" t="s">
        <v>75</v>
      </c>
      <c r="G2" s="181"/>
      <c r="H2" s="181"/>
    </row>
    <row r="3" spans="2:8" ht="17.25" customHeight="1" thickBot="1">
      <c r="B3" s="181"/>
      <c r="C3" s="13" t="str">
        <f>透视表!$J$30</f>
        <v>8月</v>
      </c>
      <c r="D3" s="13" t="str">
        <f>透视表!$J$29</f>
        <v>环比</v>
      </c>
      <c r="E3" s="13" t="str">
        <f>透视表!$J$31</f>
        <v>7月</v>
      </c>
      <c r="F3" s="13" t="str">
        <f>透视表!$J$30</f>
        <v>8月</v>
      </c>
      <c r="G3" s="13" t="str">
        <f>透视表!$J$29</f>
        <v>环比</v>
      </c>
      <c r="H3" s="13" t="str">
        <f>透视表!$J$31</f>
        <v>7月</v>
      </c>
    </row>
    <row r="4" spans="2:8" ht="18" customHeight="1" thickBot="1">
      <c r="B4" s="13" t="s">
        <v>33</v>
      </c>
      <c r="C4" s="23">
        <f>SUM(C5:C38)</f>
        <v>72</v>
      </c>
      <c r="D4" s="30">
        <f>IFERROR((C4/透视表!$J$32)/(E4/透视表!$J$33)-1,"-")</f>
        <v>-0.28712871287128716</v>
      </c>
      <c r="E4" s="23">
        <f>SUM(E5:E38)</f>
        <v>101</v>
      </c>
      <c r="F4" s="165">
        <f>SUM(F5:F38)</f>
        <v>18392.600000000002</v>
      </c>
      <c r="G4" s="30">
        <f>IFERROR((F4/透视表!$J$32)/(H4/透视表!$J$33)-1,"-")</f>
        <v>4.2044134727061699E-2</v>
      </c>
      <c r="H4" s="165">
        <f>SUM(H5:H38)</f>
        <v>17650.5</v>
      </c>
    </row>
    <row r="5" spans="2:8" ht="20.45" customHeight="1" thickBot="1">
      <c r="B5" s="14" t="s">
        <v>76</v>
      </c>
      <c r="C5" s="11">
        <v>19</v>
      </c>
      <c r="D5" s="105">
        <f>IFERROR((C5/透视表!$J$32)/(E5/透视表!$J$33)-1,"-")</f>
        <v>-0.17391304347826086</v>
      </c>
      <c r="E5" s="11">
        <v>23</v>
      </c>
      <c r="F5" s="166">
        <v>1118</v>
      </c>
      <c r="G5" s="105">
        <f>IFERROR((F5/透视表!$J$32)/(H5/透视表!$J$33)-1,"-")</f>
        <v>-0.17000742390497403</v>
      </c>
      <c r="H5" s="166">
        <v>1347</v>
      </c>
    </row>
    <row r="6" spans="2:8" ht="20.45" customHeight="1" thickBot="1">
      <c r="B6" s="14" t="s">
        <v>77</v>
      </c>
      <c r="C6" s="11">
        <v>10</v>
      </c>
      <c r="D6" s="105" t="str">
        <f>IFERROR((C6/透视表!$J$32)/(E6/透视表!$J$33)-1,"-")</f>
        <v>-</v>
      </c>
      <c r="E6" s="11"/>
      <c r="F6" s="166">
        <v>922</v>
      </c>
      <c r="G6" s="105" t="str">
        <f>IFERROR((F6/透视表!$J$32)/(H6/透视表!$J$33)-1,"-")</f>
        <v>-</v>
      </c>
      <c r="H6" s="166"/>
    </row>
    <row r="7" spans="2:8" ht="20.45" customHeight="1" thickBot="1">
      <c r="B7" s="14" t="s">
        <v>78</v>
      </c>
      <c r="C7" s="11">
        <v>8</v>
      </c>
      <c r="D7" s="105">
        <f>IFERROR((C7/透视表!$J$32)/(E7/透视表!$J$33)-1,"-")</f>
        <v>-0.38461538461538469</v>
      </c>
      <c r="E7" s="11">
        <v>13</v>
      </c>
      <c r="F7" s="166">
        <v>934</v>
      </c>
      <c r="G7" s="105">
        <f>IFERROR((F7/透视表!$J$32)/(H7/透视表!$J$33)-1,"-")</f>
        <v>-7.8895463510848196E-2</v>
      </c>
      <c r="H7" s="166">
        <v>1014</v>
      </c>
    </row>
    <row r="8" spans="2:8" ht="20.45" customHeight="1" thickBot="1">
      <c r="B8" s="14" t="s">
        <v>79</v>
      </c>
      <c r="C8" s="11">
        <v>6</v>
      </c>
      <c r="D8" s="105" t="str">
        <f>IFERROR((C8/透视表!$J$32)/(E8/透视表!$J$33)-1,"-")</f>
        <v>-</v>
      </c>
      <c r="E8" s="11"/>
      <c r="F8" s="166">
        <v>471</v>
      </c>
      <c r="G8" s="105" t="str">
        <f>IFERROR((F8/透视表!$J$32)/(H8/透视表!$J$33)-1,"-")</f>
        <v>-</v>
      </c>
      <c r="H8" s="166"/>
    </row>
    <row r="9" spans="2:8" ht="20.45" customHeight="1" thickBot="1">
      <c r="B9" s="14" t="s">
        <v>80</v>
      </c>
      <c r="C9" s="11">
        <v>5</v>
      </c>
      <c r="D9" s="105" t="str">
        <f>IFERROR((C9/透视表!$J$32)/(E9/透视表!$J$33)-1,"-")</f>
        <v>-</v>
      </c>
      <c r="E9" s="11"/>
      <c r="F9" s="166">
        <v>4400</v>
      </c>
      <c r="G9" s="105" t="str">
        <f>IFERROR((F9/透视表!$J$32)/(H9/透视表!$J$33)-1,"-")</f>
        <v>-</v>
      </c>
      <c r="H9" s="166"/>
    </row>
    <row r="10" spans="2:8" ht="20.45" customHeight="1" thickBot="1">
      <c r="B10" s="14" t="s">
        <v>81</v>
      </c>
      <c r="C10" s="11">
        <v>4</v>
      </c>
      <c r="D10" s="105" t="str">
        <f>IFERROR((C10/透视表!$J$32)/(E10/透视表!$J$33)-1,"-")</f>
        <v>-</v>
      </c>
      <c r="E10" s="11"/>
      <c r="F10" s="166">
        <v>106</v>
      </c>
      <c r="G10" s="105" t="str">
        <f>IFERROR((F10/透视表!$J$32)/(H10/透视表!$J$33)-1,"-")</f>
        <v>-</v>
      </c>
      <c r="H10" s="166"/>
    </row>
    <row r="11" spans="2:8" ht="20.45" customHeight="1" thickBot="1">
      <c r="B11" s="14" t="s">
        <v>82</v>
      </c>
      <c r="C11" s="11">
        <v>3</v>
      </c>
      <c r="D11" s="105">
        <f>IFERROR((C11/透视表!$J$32)/(E11/透视表!$J$33)-1,"-")</f>
        <v>0.5</v>
      </c>
      <c r="E11" s="11">
        <v>2</v>
      </c>
      <c r="F11" s="166">
        <v>4740</v>
      </c>
      <c r="G11" s="105">
        <f>IFERROR((F11/透视表!$J$32)/(H11/透视表!$J$33)-1,"-")</f>
        <v>0.5</v>
      </c>
      <c r="H11" s="166">
        <v>3160</v>
      </c>
    </row>
    <row r="12" spans="2:8" ht="20.45" customHeight="1" thickBot="1">
      <c r="B12" s="14" t="s">
        <v>83</v>
      </c>
      <c r="C12" s="11">
        <v>3</v>
      </c>
      <c r="D12" s="105" t="str">
        <f>IFERROR((C12/透视表!$J$32)/(E12/透视表!$J$33)-1,"-")</f>
        <v>-</v>
      </c>
      <c r="E12" s="11"/>
      <c r="F12" s="166">
        <v>1140</v>
      </c>
      <c r="G12" s="105" t="str">
        <f>IFERROR((F12/透视表!$J$32)/(H12/透视表!$J$33)-1,"-")</f>
        <v>-</v>
      </c>
      <c r="H12" s="166"/>
    </row>
    <row r="13" spans="2:8" ht="20.45" customHeight="1" thickBot="1">
      <c r="B13" s="14" t="s">
        <v>84</v>
      </c>
      <c r="C13" s="11">
        <v>2</v>
      </c>
      <c r="D13" s="105">
        <f>IFERROR((C13/透视表!$J$32)/(E13/透视表!$J$33)-1,"-")</f>
        <v>-0.5</v>
      </c>
      <c r="E13" s="11">
        <v>4</v>
      </c>
      <c r="F13" s="166">
        <v>19.8</v>
      </c>
      <c r="G13" s="105">
        <f>IFERROR((F13/透视表!$J$32)/(H13/透视表!$J$33)-1,"-")</f>
        <v>-0.60080645161290303</v>
      </c>
      <c r="H13" s="166">
        <v>49.599999999999987</v>
      </c>
    </row>
    <row r="14" spans="2:8" ht="20.45" customHeight="1" thickBot="1">
      <c r="B14" s="14" t="s">
        <v>85</v>
      </c>
      <c r="C14" s="11">
        <v>1</v>
      </c>
      <c r="D14" s="105">
        <f>IFERROR((C14/透视表!$J$32)/(E14/透视表!$J$33)-1,"-")</f>
        <v>0</v>
      </c>
      <c r="E14" s="11">
        <v>1</v>
      </c>
      <c r="F14" s="166">
        <v>350</v>
      </c>
      <c r="G14" s="105">
        <f>IFERROR((F14/透视表!$J$32)/(H14/透视表!$J$33)-1,"-")</f>
        <v>-0.10256410256410242</v>
      </c>
      <c r="H14" s="166">
        <v>390</v>
      </c>
    </row>
    <row r="15" spans="2:8" ht="20.45" customHeight="1" thickBot="1">
      <c r="B15" s="14" t="s">
        <v>86</v>
      </c>
      <c r="C15" s="11">
        <v>1</v>
      </c>
      <c r="D15" s="105">
        <f>IFERROR((C15/透视表!$J$32)/(E15/透视表!$J$33)-1,"-")</f>
        <v>0</v>
      </c>
      <c r="E15" s="11">
        <v>1</v>
      </c>
      <c r="F15" s="166">
        <v>129</v>
      </c>
      <c r="G15" s="105">
        <f>IFERROR((F15/透视表!$J$32)/(H15/透视表!$J$33)-1,"-")</f>
        <v>0</v>
      </c>
      <c r="H15" s="166">
        <v>129</v>
      </c>
    </row>
    <row r="16" spans="2:8" ht="20.45" customHeight="1" thickBot="1">
      <c r="B16" s="14" t="s">
        <v>87</v>
      </c>
      <c r="C16" s="11">
        <v>1</v>
      </c>
      <c r="D16" s="105">
        <f>IFERROR((C16/透视表!$J$32)/(E16/透视表!$J$33)-1,"-")</f>
        <v>-0.66666666666666674</v>
      </c>
      <c r="E16" s="11">
        <v>3</v>
      </c>
      <c r="F16" s="166">
        <v>296</v>
      </c>
      <c r="G16" s="105">
        <f>IFERROR((F16/透视表!$J$32)/(H16/透视表!$J$33)-1,"-")</f>
        <v>-0.6700111482720178</v>
      </c>
      <c r="H16" s="166">
        <v>897</v>
      </c>
    </row>
    <row r="17" spans="2:8" ht="20.45" customHeight="1" thickBot="1">
      <c r="B17" s="14" t="s">
        <v>88</v>
      </c>
      <c r="C17" s="11">
        <v>1</v>
      </c>
      <c r="D17" s="105">
        <f>IFERROR((C17/透视表!$J$32)/(E17/透视表!$J$33)-1,"-")</f>
        <v>-0.75</v>
      </c>
      <c r="E17" s="11">
        <v>4</v>
      </c>
      <c r="F17" s="166">
        <v>129</v>
      </c>
      <c r="G17" s="105">
        <f>IFERROR((F17/透视表!$J$32)/(H17/透视表!$J$33)-1,"-")</f>
        <v>-0.65691489361702127</v>
      </c>
      <c r="H17" s="166">
        <v>376</v>
      </c>
    </row>
    <row r="18" spans="2:8" ht="20.45" customHeight="1" thickBot="1">
      <c r="B18" s="14" t="s">
        <v>89</v>
      </c>
      <c r="C18" s="11">
        <v>1</v>
      </c>
      <c r="D18" s="105" t="str">
        <f>IFERROR((C18/透视表!$J$32)/(E18/透视表!$J$33)-1,"-")</f>
        <v>-</v>
      </c>
      <c r="E18" s="11"/>
      <c r="F18" s="166">
        <v>1199</v>
      </c>
      <c r="G18" s="105" t="str">
        <f>IFERROR((F18/透视表!$J$32)/(H18/透视表!$J$33)-1,"-")</f>
        <v>-</v>
      </c>
      <c r="H18" s="166"/>
    </row>
    <row r="19" spans="2:8" ht="20.45" customHeight="1" thickBot="1">
      <c r="B19" s="14" t="s">
        <v>90</v>
      </c>
      <c r="C19" s="11">
        <v>1</v>
      </c>
      <c r="D19" s="105">
        <f>IFERROR((C19/透视表!$J$32)/(E19/透视表!$J$33)-1,"-")</f>
        <v>0</v>
      </c>
      <c r="E19" s="11">
        <v>1</v>
      </c>
      <c r="F19" s="166">
        <v>980</v>
      </c>
      <c r="G19" s="105">
        <f>IFERROR((F19/透视表!$J$32)/(H19/透视表!$J$33)-1,"-")</f>
        <v>0</v>
      </c>
      <c r="H19" s="166">
        <v>980</v>
      </c>
    </row>
    <row r="20" spans="2:8" ht="20.45" customHeight="1" thickBot="1">
      <c r="B20" s="14" t="s">
        <v>91</v>
      </c>
      <c r="C20" s="11">
        <v>1</v>
      </c>
      <c r="D20" s="105" t="str">
        <f>IFERROR((C20/透视表!$J$32)/(E20/透视表!$J$33)-1,"-")</f>
        <v>-</v>
      </c>
      <c r="E20" s="11"/>
      <c r="F20" s="166">
        <v>19.900000000000009</v>
      </c>
      <c r="G20" s="105" t="str">
        <f>IFERROR((F20/透视表!$J$32)/(H20/透视表!$J$33)-1,"-")</f>
        <v>-</v>
      </c>
      <c r="H20" s="166"/>
    </row>
    <row r="21" spans="2:8" ht="20.45" customHeight="1" thickBot="1">
      <c r="B21" s="14" t="s">
        <v>92</v>
      </c>
      <c r="C21" s="11">
        <v>1</v>
      </c>
      <c r="D21" s="105">
        <f>IFERROR((C21/透视表!$J$32)/(E21/透视表!$J$33)-1,"-")</f>
        <v>0</v>
      </c>
      <c r="E21" s="11">
        <v>1</v>
      </c>
      <c r="F21" s="166">
        <v>9.8999999999999986</v>
      </c>
      <c r="G21" s="105">
        <f>IFERROR((F21/透视表!$J$32)/(H21/透视表!$J$33)-1,"-")</f>
        <v>-0.50251256281407042</v>
      </c>
      <c r="H21" s="166">
        <v>19.899999999999999</v>
      </c>
    </row>
    <row r="22" spans="2:8" ht="20.45" customHeight="1" thickBot="1">
      <c r="B22" s="14" t="s">
        <v>93</v>
      </c>
      <c r="C22" s="11">
        <v>1</v>
      </c>
      <c r="D22" s="105" t="str">
        <f>IFERROR((C22/透视表!$J$32)/(E22/透视表!$J$33)-1,"-")</f>
        <v>-</v>
      </c>
      <c r="E22" s="11"/>
      <c r="F22" s="166">
        <v>1199</v>
      </c>
      <c r="G22" s="105" t="str">
        <f>IFERROR((F22/透视表!$J$32)/(H22/透视表!$J$33)-1,"-")</f>
        <v>-</v>
      </c>
      <c r="H22" s="166"/>
    </row>
    <row r="23" spans="2:8" ht="20.45" customHeight="1" thickBot="1">
      <c r="B23" s="14" t="s">
        <v>94</v>
      </c>
      <c r="C23" s="11">
        <v>1</v>
      </c>
      <c r="D23" s="105">
        <f>IFERROR((C23/透视表!$J$32)/(E23/透视表!$J$33)-1,"-")</f>
        <v>-0.66666666666666674</v>
      </c>
      <c r="E23" s="11">
        <v>3</v>
      </c>
      <c r="F23" s="166">
        <v>88</v>
      </c>
      <c r="G23" s="105">
        <f>IFERROR((F23/透视表!$J$32)/(H23/透视表!$J$33)-1,"-")</f>
        <v>-0.52173913043478259</v>
      </c>
      <c r="H23" s="166">
        <v>184</v>
      </c>
    </row>
    <row r="24" spans="2:8" ht="20.45" customHeight="1" thickBot="1">
      <c r="B24" s="14" t="s">
        <v>95</v>
      </c>
      <c r="C24" s="11">
        <v>1</v>
      </c>
      <c r="D24" s="105">
        <f>IFERROR((C24/透视表!$J$32)/(E24/透视表!$J$33)-1,"-")</f>
        <v>-0.94736842105263164</v>
      </c>
      <c r="E24" s="11">
        <v>19</v>
      </c>
      <c r="F24" s="166">
        <v>64</v>
      </c>
      <c r="G24" s="105">
        <f>IFERROR((F24/透视表!$J$32)/(H24/透视表!$J$33)-1,"-")</f>
        <v>-0.95398993529834653</v>
      </c>
      <c r="H24" s="166">
        <v>1391</v>
      </c>
    </row>
    <row r="25" spans="2:8" ht="20.45" customHeight="1" thickBot="1">
      <c r="B25" s="14" t="s">
        <v>96</v>
      </c>
      <c r="C25" s="11">
        <v>1</v>
      </c>
      <c r="D25" s="105" t="str">
        <f>IFERROR((C25/透视表!$J$32)/(E25/透视表!$J$33)-1,"-")</f>
        <v>-</v>
      </c>
      <c r="E25" s="11"/>
      <c r="F25" s="166">
        <v>78</v>
      </c>
      <c r="G25" s="105" t="str">
        <f>IFERROR((F25/透视表!$J$32)/(H25/透视表!$J$33)-1,"-")</f>
        <v>-</v>
      </c>
      <c r="H25" s="166"/>
    </row>
    <row r="26" spans="2:8" ht="20.45" customHeight="1" thickBot="1">
      <c r="B26" s="14" t="s">
        <v>97</v>
      </c>
      <c r="C26" s="11"/>
      <c r="D26" s="105">
        <f>IFERROR((C26/透视表!$J$32)/(E26/透视表!$J$33)-1,"-")</f>
        <v>-1</v>
      </c>
      <c r="E26" s="11">
        <v>1</v>
      </c>
      <c r="F26" s="166"/>
      <c r="G26" s="105">
        <f>IFERROR((F26/透视表!$J$32)/(H26/透视表!$J$33)-1,"-")</f>
        <v>-1</v>
      </c>
      <c r="H26" s="166">
        <v>2180</v>
      </c>
    </row>
    <row r="27" spans="2:8" ht="20.45" customHeight="1" thickBot="1">
      <c r="B27" s="14" t="s">
        <v>98</v>
      </c>
      <c r="C27" s="11"/>
      <c r="D27" s="105">
        <f>IFERROR((C27/透视表!$J$32)/(E27/透视表!$J$33)-1,"-")</f>
        <v>-1</v>
      </c>
      <c r="E27" s="11">
        <v>6</v>
      </c>
      <c r="F27" s="166"/>
      <c r="G27" s="105">
        <f>IFERROR((F27/透视表!$J$32)/(H27/透视表!$J$33)-1,"-")</f>
        <v>-1</v>
      </c>
      <c r="H27" s="166">
        <v>2253</v>
      </c>
    </row>
    <row r="28" spans="2:8" ht="20.45" customHeight="1" thickBot="1">
      <c r="B28" s="14" t="s">
        <v>99</v>
      </c>
      <c r="C28" s="11"/>
      <c r="D28" s="105">
        <f>IFERROR((C28/透视表!$J$32)/(E28/透视表!$J$33)-1,"-")</f>
        <v>-1</v>
      </c>
      <c r="E28" s="11">
        <v>1</v>
      </c>
      <c r="F28" s="166"/>
      <c r="G28" s="105">
        <f>IFERROR((F28/透视表!$J$32)/(H28/透视表!$J$33)-1,"-")</f>
        <v>-1</v>
      </c>
      <c r="H28" s="166">
        <v>399</v>
      </c>
    </row>
    <row r="29" spans="2:8" ht="20.45" customHeight="1" thickBot="1">
      <c r="B29" s="14" t="s">
        <v>100</v>
      </c>
      <c r="C29" s="11"/>
      <c r="D29" s="105">
        <f>IFERROR((C29/透视表!$J$32)/(E29/透视表!$J$33)-1,"-")</f>
        <v>-1</v>
      </c>
      <c r="E29" s="11">
        <v>12</v>
      </c>
      <c r="F29" s="166"/>
      <c r="G29" s="105">
        <f>IFERROR((F29/透视表!$J$32)/(H29/透视表!$J$33)-1,"-")</f>
        <v>-1</v>
      </c>
      <c r="H29" s="166">
        <v>608</v>
      </c>
    </row>
    <row r="30" spans="2:8" ht="20.45" customHeight="1" thickBot="1">
      <c r="B30" s="14" t="s">
        <v>101</v>
      </c>
      <c r="C30" s="11"/>
      <c r="D30" s="105">
        <f>IFERROR((C30/透视表!$J$32)/(E30/透视表!$J$33)-1,"-")</f>
        <v>-1</v>
      </c>
      <c r="E30" s="11">
        <v>1</v>
      </c>
      <c r="F30" s="166"/>
      <c r="G30" s="105">
        <f>IFERROR((F30/透视表!$J$32)/(H30/透视表!$J$33)-1,"-")</f>
        <v>-1</v>
      </c>
      <c r="H30" s="166">
        <v>299</v>
      </c>
    </row>
    <row r="31" spans="2:8" ht="20.45" customHeight="1" thickBot="1">
      <c r="B31" s="14" t="s">
        <v>102</v>
      </c>
      <c r="C31" s="11"/>
      <c r="D31" s="105">
        <f>IFERROR((C31/透视表!$J$32)/(E31/透视表!$J$33)-1,"-")</f>
        <v>-1</v>
      </c>
      <c r="E31" s="11">
        <v>3</v>
      </c>
      <c r="F31" s="166"/>
      <c r="G31" s="105">
        <f>IFERROR((F31/透视表!$J$32)/(H31/透视表!$J$33)-1,"-")</f>
        <v>-1</v>
      </c>
      <c r="H31" s="166">
        <v>1197</v>
      </c>
    </row>
    <row r="32" spans="2:8" ht="20.45" customHeight="1" thickBot="1">
      <c r="B32" s="14" t="s">
        <v>103</v>
      </c>
      <c r="C32" s="11"/>
      <c r="D32" s="105">
        <f>IFERROR((C32/透视表!$J$32)/(E32/透视表!$J$33)-1,"-")</f>
        <v>-1</v>
      </c>
      <c r="E32" s="11">
        <v>1</v>
      </c>
      <c r="F32" s="166"/>
      <c r="G32" s="105">
        <f>IFERROR((F32/透视表!$J$32)/(H32/透视表!$J$33)-1,"-")</f>
        <v>-1</v>
      </c>
      <c r="H32" s="166">
        <v>78</v>
      </c>
    </row>
    <row r="33" spans="2:8" ht="20.45" customHeight="1" thickBot="1">
      <c r="B33" s="14" t="s">
        <v>104</v>
      </c>
      <c r="C33" s="11"/>
      <c r="D33" s="105">
        <f>IFERROR((C33/透视表!$J$32)/(E33/透视表!$J$33)-1,"-")</f>
        <v>-1</v>
      </c>
      <c r="E33" s="11">
        <v>1</v>
      </c>
      <c r="F33" s="166"/>
      <c r="G33" s="105">
        <f>IFERROR((F33/透视表!$J$32)/(H33/透视表!$J$33)-1,"-")</f>
        <v>-1</v>
      </c>
      <c r="H33" s="166">
        <v>699</v>
      </c>
    </row>
    <row r="34" spans="2:8" ht="57.95" customHeight="1">
      <c r="B34" s="180" t="s">
        <v>105</v>
      </c>
      <c r="C34" s="181"/>
      <c r="D34" s="181"/>
      <c r="E34" s="181"/>
      <c r="F34" s="181"/>
      <c r="G34" s="181"/>
      <c r="H34" s="181"/>
    </row>
    <row r="35" spans="2:8" ht="20.45" customHeight="1"/>
    <row r="36" spans="2:8" ht="20.45" customHeight="1"/>
    <row r="37" spans="2:8" ht="20.45" customHeight="1"/>
    <row r="38" spans="2:8" ht="20.45" customHeight="1"/>
    <row r="39" spans="2:8" ht="20.45" customHeight="1"/>
    <row r="40" spans="2:8" ht="20.45" customHeight="1"/>
    <row r="41" spans="2:8" ht="20.45" customHeight="1"/>
    <row r="42" spans="2:8" ht="20.45" customHeight="1"/>
    <row r="43" spans="2:8" ht="20.45" customHeight="1"/>
    <row r="44" spans="2:8" ht="20.45" customHeight="1"/>
  </sheetData>
  <mergeCells count="4">
    <mergeCell ref="B2:B3"/>
    <mergeCell ref="C2:E2"/>
    <mergeCell ref="F2:H2"/>
    <mergeCell ref="B34:H34"/>
  </mergeCells>
  <phoneticPr fontId="8" type="noConversion"/>
  <conditionalFormatting sqref="D4:D33 G4:G33">
    <cfRule type="cellIs" dxfId="62" priority="2" operator="lessThan">
      <formula>0</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I21"/>
  <sheetViews>
    <sheetView showGridLines="0" zoomScale="99" workbookViewId="0">
      <selection activeCell="E15" sqref="E15"/>
    </sheetView>
  </sheetViews>
  <sheetFormatPr defaultColWidth="8.875" defaultRowHeight="13.5"/>
  <cols>
    <col min="1" max="1" width="3.625" style="137" customWidth="1"/>
    <col min="2" max="2" width="16.875" style="137" customWidth="1"/>
    <col min="3" max="8" width="14.125" style="137" customWidth="1"/>
    <col min="9" max="9" width="9.625" style="137" customWidth="1"/>
  </cols>
  <sheetData>
    <row r="2" spans="2:9" ht="22.5" customHeight="1">
      <c r="B2" s="188" t="s">
        <v>73</v>
      </c>
      <c r="C2" s="188" t="s">
        <v>106</v>
      </c>
      <c r="D2" s="189"/>
      <c r="E2" s="189"/>
      <c r="F2" s="188" t="s">
        <v>107</v>
      </c>
      <c r="G2" s="189"/>
      <c r="H2" s="189"/>
    </row>
    <row r="3" spans="2:9" ht="22.5" customHeight="1">
      <c r="B3" s="189"/>
      <c r="C3" s="156" t="str">
        <f>透视表!$J$30</f>
        <v>8月</v>
      </c>
      <c r="D3" s="156" t="str">
        <f>透视表!$J$29</f>
        <v>环比</v>
      </c>
      <c r="E3" s="156" t="str">
        <f>透视表!$J$31</f>
        <v>7月</v>
      </c>
      <c r="F3" s="156" t="str">
        <f>透视表!$J$30</f>
        <v>8月</v>
      </c>
      <c r="G3" s="156" t="str">
        <f>透视表!$J$29</f>
        <v>环比</v>
      </c>
      <c r="H3" s="156" t="str">
        <f>透视表!$J$31</f>
        <v>7月</v>
      </c>
    </row>
    <row r="4" spans="2:9" ht="22.5" customHeight="1">
      <c r="B4" s="113" t="s">
        <v>33</v>
      </c>
      <c r="C4" s="114">
        <f>SUM(C5:C6)</f>
        <v>0</v>
      </c>
      <c r="D4" s="115" t="str">
        <f>IFERROR(C4/E4-1,"-")</f>
        <v>-</v>
      </c>
      <c r="E4" s="114">
        <f>SUM(E5:E6)</f>
        <v>0</v>
      </c>
      <c r="F4" s="114">
        <f>SUM(F5:F6)</f>
        <v>0</v>
      </c>
      <c r="G4" s="115" t="str">
        <f>IFERROR(F4/H4-1,"-")</f>
        <v>-</v>
      </c>
      <c r="H4" s="114">
        <f>SUM(H7:H21)</f>
        <v>0</v>
      </c>
    </row>
    <row r="5" spans="2:9" ht="22.5" customHeight="1">
      <c r="B5" s="116"/>
      <c r="C5" s="117"/>
      <c r="D5" s="118" t="str">
        <f>IFERROR(C5/E5-1,"-")</f>
        <v>-</v>
      </c>
      <c r="E5" s="117"/>
      <c r="F5" s="117"/>
      <c r="G5" s="118" t="str">
        <f>IFERROR(F5/H5-1,"-")</f>
        <v>-</v>
      </c>
      <c r="H5" s="117"/>
    </row>
    <row r="6" spans="2:9" ht="22.5" customHeight="1">
      <c r="B6" s="116"/>
      <c r="C6" s="117"/>
      <c r="D6" s="118"/>
      <c r="E6" s="117"/>
      <c r="F6" s="117"/>
      <c r="G6" s="118"/>
      <c r="H6" s="117"/>
    </row>
    <row r="7" spans="2:9" ht="29.1" customHeight="1">
      <c r="B7" s="180" t="s">
        <v>108</v>
      </c>
      <c r="C7" s="189"/>
      <c r="D7" s="189"/>
      <c r="E7" s="189"/>
      <c r="F7" s="189"/>
      <c r="G7" s="189"/>
      <c r="H7" s="189"/>
      <c r="I7" s="71"/>
    </row>
    <row r="8" spans="2:9" ht="22.5" customHeight="1">
      <c r="E8" s="71"/>
      <c r="G8" s="71"/>
      <c r="H8" s="71"/>
      <c r="I8" s="71"/>
    </row>
    <row r="9" spans="2:9" ht="22.5" customHeight="1">
      <c r="E9" s="71"/>
      <c r="G9" s="71"/>
      <c r="H9" s="71"/>
      <c r="I9" s="71"/>
    </row>
    <row r="10" spans="2:9" ht="22.5" customHeight="1">
      <c r="E10" s="71"/>
      <c r="G10" s="71"/>
      <c r="H10" s="71"/>
      <c r="I10" s="71"/>
    </row>
    <row r="11" spans="2:9" ht="22.5" customHeight="1">
      <c r="E11" s="71"/>
      <c r="G11" s="71"/>
      <c r="H11" s="71"/>
      <c r="I11" s="71"/>
    </row>
    <row r="12" spans="2:9" ht="22.5" customHeight="1">
      <c r="E12" s="71"/>
      <c r="G12" s="71"/>
      <c r="H12" s="71"/>
      <c r="I12" s="71"/>
    </row>
    <row r="13" spans="2:9" ht="22.5" customHeight="1">
      <c r="E13" s="71"/>
      <c r="G13" s="71"/>
      <c r="H13" s="71"/>
      <c r="I13" s="71"/>
    </row>
    <row r="14" spans="2:9" ht="22.5" customHeight="1"/>
    <row r="15" spans="2:9" ht="22.5" customHeight="1"/>
    <row r="16" spans="2:9" ht="22.5" customHeight="1"/>
    <row r="17" ht="22.5" customHeight="1"/>
    <row r="18" ht="22.5" customHeight="1"/>
    <row r="19" ht="22.5" customHeight="1"/>
    <row r="20" ht="22.5" customHeight="1"/>
    <row r="21" ht="22.5" customHeight="1"/>
  </sheetData>
  <mergeCells count="4">
    <mergeCell ref="B2:B3"/>
    <mergeCell ref="C2:E2"/>
    <mergeCell ref="F2:H2"/>
    <mergeCell ref="B7:H7"/>
  </mergeCells>
  <phoneticPr fontId="8" type="noConversion"/>
  <conditionalFormatting sqref="D4:D6">
    <cfRule type="cellIs" dxfId="61" priority="5" operator="lessThan">
      <formula>0</formula>
    </cfRule>
  </conditionalFormatting>
  <conditionalFormatting sqref="G4 G6">
    <cfRule type="cellIs" dxfId="60" priority="3" operator="lessThan">
      <formula>0</formula>
    </cfRule>
  </conditionalFormatting>
  <conditionalFormatting sqref="G5">
    <cfRule type="cellIs" dxfId="59" priority="1"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N16"/>
  <sheetViews>
    <sheetView showGridLines="0" workbookViewId="0">
      <selection activeCell="I19" sqref="I19"/>
    </sheetView>
  </sheetViews>
  <sheetFormatPr defaultColWidth="9" defaultRowHeight="17.25"/>
  <cols>
    <col min="1" max="1" width="3.625" style="15" customWidth="1"/>
    <col min="2" max="2" width="9" style="15" customWidth="1"/>
    <col min="3" max="3" width="12.625" style="15" customWidth="1"/>
    <col min="4" max="4" width="10.125" style="15" customWidth="1"/>
    <col min="5" max="5" width="9" style="15" customWidth="1"/>
    <col min="6" max="6" width="15.5" style="15" customWidth="1"/>
    <col min="7" max="7" width="14.125" style="15" customWidth="1"/>
    <col min="8" max="8" width="13.875" style="15" customWidth="1"/>
    <col min="9" max="9" width="12" style="15" customWidth="1"/>
    <col min="10" max="10" width="13" style="15" customWidth="1"/>
    <col min="11" max="11" width="16" style="15" customWidth="1"/>
    <col min="12" max="12" width="13.375" style="15" customWidth="1"/>
    <col min="13" max="13" width="16.625" style="15" customWidth="1"/>
    <col min="14" max="14" width="14.375" style="15" customWidth="1"/>
    <col min="15" max="16" width="9" style="15" customWidth="1"/>
    <col min="17" max="16384" width="9" style="15"/>
  </cols>
  <sheetData>
    <row r="1" spans="2:14" ht="28.5" customHeight="1" thickBot="1">
      <c r="B1" s="32" t="s">
        <v>25</v>
      </c>
    </row>
    <row r="2" spans="2:14" ht="28.5" customHeight="1">
      <c r="B2" s="197" t="s">
        <v>109</v>
      </c>
      <c r="C2" s="195" t="s">
        <v>110</v>
      </c>
      <c r="D2" s="191"/>
      <c r="E2" s="191"/>
      <c r="F2" s="191"/>
      <c r="G2" s="192" t="s">
        <v>111</v>
      </c>
      <c r="H2" s="191"/>
      <c r="I2" s="191"/>
      <c r="J2" s="191"/>
      <c r="K2" s="191"/>
      <c r="L2" s="191"/>
      <c r="M2" s="38"/>
    </row>
    <row r="3" spans="2:14" ht="28.5" customHeight="1">
      <c r="B3" s="191"/>
      <c r="C3" s="31" t="str">
        <f>透视表!$J$30</f>
        <v>8月</v>
      </c>
      <c r="D3" s="31" t="str">
        <f>透视表!$J$31</f>
        <v>7月</v>
      </c>
      <c r="E3" s="31" t="s">
        <v>112</v>
      </c>
      <c r="F3" s="35" t="str">
        <f>透视表!$J$29</f>
        <v>环比</v>
      </c>
      <c r="G3" s="31" t="str">
        <f>透视表!$J$30</f>
        <v>8月</v>
      </c>
      <c r="H3" s="31" t="str">
        <f>透视表!$J$31</f>
        <v>7月</v>
      </c>
      <c r="I3" s="158" t="s">
        <v>112</v>
      </c>
      <c r="J3" s="158" t="str">
        <f>透视表!$J$29</f>
        <v>环比</v>
      </c>
      <c r="K3" s="158" t="str">
        <f>透视表!$J$30&amp;"占比"</f>
        <v>8月占比</v>
      </c>
      <c r="L3" s="64" t="str">
        <f>透视表!$J$31&amp;"占比"</f>
        <v>7月占比</v>
      </c>
      <c r="M3" s="38"/>
    </row>
    <row r="4" spans="2:14" ht="28.5" customHeight="1" thickBot="1">
      <c r="B4" s="65"/>
      <c r="C4" s="66">
        <f>透视表!P24</f>
        <v>20</v>
      </c>
      <c r="D4" s="66">
        <f>透视表!Q24</f>
        <v>4</v>
      </c>
      <c r="E4" s="66">
        <f>C4-D4</f>
        <v>16</v>
      </c>
      <c r="F4" s="67">
        <f>IFERROR((C4/透视表!$J$32)/(D4/透视表!$J$33)-1,"-")</f>
        <v>4</v>
      </c>
      <c r="G4" s="61">
        <f>GETPIVOTDATA("星级",透视表!$U$6)</f>
        <v>20</v>
      </c>
      <c r="H4" s="61">
        <f>GETPIVOTDATA("星级",透视表!$U$16)</f>
        <v>4</v>
      </c>
      <c r="I4" s="61">
        <f>G4-H4</f>
        <v>16</v>
      </c>
      <c r="J4" s="67">
        <f>IFERROR((G4/透视表!$J$32)/(H4/透视表!$J$33)-1,"-")</f>
        <v>4</v>
      </c>
      <c r="K4" s="63">
        <f>IFERROR(G4/C4,"-")</f>
        <v>1</v>
      </c>
      <c r="L4" s="63">
        <f>IFERROR(H4/D4,"-")</f>
        <v>1</v>
      </c>
      <c r="M4" s="38"/>
    </row>
    <row r="5" spans="2:14" ht="28.5" customHeight="1" thickBot="1">
      <c r="B5" s="40"/>
      <c r="C5" s="38"/>
      <c r="D5" s="38"/>
      <c r="E5" s="38"/>
      <c r="F5" s="38"/>
      <c r="G5" s="38"/>
      <c r="H5" s="38"/>
      <c r="I5" s="38"/>
      <c r="J5" s="38"/>
      <c r="K5" s="38"/>
      <c r="L5" s="38"/>
      <c r="M5" s="38"/>
    </row>
    <row r="6" spans="2:14" ht="28.5" customHeight="1">
      <c r="B6" s="193" t="s">
        <v>113</v>
      </c>
      <c r="C6" s="194" t="s">
        <v>114</v>
      </c>
      <c r="D6" s="191"/>
      <c r="E6" s="191"/>
      <c r="F6" s="191"/>
      <c r="G6" s="191"/>
      <c r="H6" s="191"/>
      <c r="I6" s="192" t="s">
        <v>115</v>
      </c>
      <c r="J6" s="191"/>
      <c r="K6" s="191"/>
      <c r="L6" s="191"/>
      <c r="M6" s="191"/>
      <c r="N6" s="191"/>
    </row>
    <row r="7" spans="2:14" ht="28.5" customHeight="1">
      <c r="B7" s="191"/>
      <c r="C7" s="31" t="str">
        <f>透视表!$J$30</f>
        <v>8月</v>
      </c>
      <c r="D7" s="31" t="str">
        <f>透视表!$J$31</f>
        <v>7月</v>
      </c>
      <c r="E7" s="31" t="s">
        <v>112</v>
      </c>
      <c r="F7" s="35" t="str">
        <f>透视表!$J$29</f>
        <v>环比</v>
      </c>
      <c r="G7" s="158" t="str">
        <f>透视表!$J$30&amp;"占比"</f>
        <v>8月占比</v>
      </c>
      <c r="H7" s="158" t="str">
        <f>透视表!$J$31&amp;"占比"</f>
        <v>7月占比</v>
      </c>
      <c r="I7" s="31" t="str">
        <f>透视表!$J$30</f>
        <v>8月</v>
      </c>
      <c r="J7" s="31" t="str">
        <f>透视表!$J$31</f>
        <v>7月</v>
      </c>
      <c r="K7" s="158" t="s">
        <v>112</v>
      </c>
      <c r="L7" s="158" t="str">
        <f>透视表!$J$29</f>
        <v>环比</v>
      </c>
      <c r="M7" s="158" t="str">
        <f>透视表!$J$30&amp;"占比"</f>
        <v>8月占比</v>
      </c>
      <c r="N7" s="64" t="str">
        <f>透视表!$J$31&amp;"占比"</f>
        <v>7月占比</v>
      </c>
    </row>
    <row r="8" spans="2:14" ht="28.5" customHeight="1" thickBot="1">
      <c r="B8" s="60"/>
      <c r="C8" s="61">
        <f>SUM(透视表!P22:P23)</f>
        <v>18</v>
      </c>
      <c r="D8" s="61">
        <f>SUM(透视表!Q22:Q23)</f>
        <v>4</v>
      </c>
      <c r="E8" s="61">
        <f>C8-D8</f>
        <v>14</v>
      </c>
      <c r="F8" s="67">
        <f>IFERROR((C8/透视表!$J$32)/(D8/透视表!$J$33)-1,"-")</f>
        <v>3.5</v>
      </c>
      <c r="G8" s="63" t="str">
        <f>IFERROR(C8/#REF!,"-")</f>
        <v>-</v>
      </c>
      <c r="H8" s="63" t="str">
        <f>IFERROR(D8/#REF!,"-")</f>
        <v>-</v>
      </c>
      <c r="I8" s="61">
        <f>SUM(透视表!P19:P21)</f>
        <v>2</v>
      </c>
      <c r="J8" s="61">
        <f>SUM(透视表!Q19:Q21)</f>
        <v>0</v>
      </c>
      <c r="K8" s="61">
        <f>I8-J8</f>
        <v>2</v>
      </c>
      <c r="L8" s="67" t="str">
        <f>IFERROR((I8/透视表!$J$32)/(J8/透视表!$J$33)-1,"-")</f>
        <v>-</v>
      </c>
      <c r="M8" s="63">
        <f>IFERROR(I8/E8,"-")</f>
        <v>0.14285714285714285</v>
      </c>
      <c r="N8" s="63">
        <f>IFERROR(J8/F8,"-")</f>
        <v>0</v>
      </c>
    </row>
    <row r="9" spans="2:14" ht="28.5" customHeight="1" thickBot="1">
      <c r="B9" s="40"/>
      <c r="C9" s="38"/>
      <c r="D9" s="38"/>
      <c r="E9" s="38"/>
      <c r="F9" s="38"/>
      <c r="G9" s="38"/>
      <c r="H9" s="38"/>
      <c r="I9" s="38"/>
      <c r="J9" s="38"/>
      <c r="K9" s="38"/>
      <c r="L9" s="38"/>
      <c r="M9" s="38"/>
      <c r="N9" s="38"/>
    </row>
    <row r="10" spans="2:14" ht="28.5" customHeight="1">
      <c r="B10" s="193" t="s">
        <v>116</v>
      </c>
      <c r="C10" s="196" t="s">
        <v>117</v>
      </c>
      <c r="D10" s="191"/>
      <c r="E10" s="191"/>
      <c r="F10" s="191"/>
      <c r="G10" s="192" t="s">
        <v>118</v>
      </c>
      <c r="H10" s="191"/>
      <c r="I10" s="191"/>
      <c r="J10" s="191"/>
      <c r="K10" s="192" t="s">
        <v>119</v>
      </c>
      <c r="L10" s="191"/>
      <c r="M10" s="191"/>
      <c r="N10" s="191"/>
    </row>
    <row r="11" spans="2:14" ht="28.5" customHeight="1" thickBot="1">
      <c r="B11" s="191"/>
      <c r="C11" s="31" t="str">
        <f>透视表!$J$30</f>
        <v>8月</v>
      </c>
      <c r="D11" s="31" t="str">
        <f>透视表!$J$31</f>
        <v>7月</v>
      </c>
      <c r="E11" s="31" t="s">
        <v>112</v>
      </c>
      <c r="F11" s="35" t="str">
        <f>透视表!$J$29</f>
        <v>环比</v>
      </c>
      <c r="G11" s="31" t="str">
        <f>透视表!$J$30</f>
        <v>8月</v>
      </c>
      <c r="H11" s="31" t="str">
        <f>透视表!$J$31</f>
        <v>7月</v>
      </c>
      <c r="I11" s="31" t="s">
        <v>112</v>
      </c>
      <c r="J11" s="35" t="str">
        <f>透视表!$J$29</f>
        <v>环比</v>
      </c>
      <c r="K11" s="31" t="str">
        <f>透视表!$J$30</f>
        <v>8月</v>
      </c>
      <c r="L11" s="31" t="str">
        <f>透视表!$J$31</f>
        <v>7月</v>
      </c>
      <c r="M11" s="31" t="s">
        <v>112</v>
      </c>
      <c r="N11" s="85" t="str">
        <f>透视表!$J$29</f>
        <v>环比</v>
      </c>
    </row>
    <row r="12" spans="2:14" ht="28.5" customHeight="1" thickBot="1">
      <c r="B12" s="60"/>
      <c r="C12" s="61">
        <v>9.3000000000000007</v>
      </c>
      <c r="D12" s="61">
        <v>9.3000000000000007</v>
      </c>
      <c r="E12" s="167">
        <f>C12-D12</f>
        <v>0</v>
      </c>
      <c r="F12" s="67">
        <f>C12/D12-1</f>
        <v>0</v>
      </c>
      <c r="G12" s="61">
        <v>9.4</v>
      </c>
      <c r="H12" s="61">
        <v>9.3000000000000007</v>
      </c>
      <c r="I12" s="61">
        <f>G12-H12</f>
        <v>9.9999999999999645E-2</v>
      </c>
      <c r="J12" s="67">
        <f>G12/H12-1</f>
        <v>1.0752688172043001E-2</v>
      </c>
      <c r="K12" s="61">
        <v>9.4</v>
      </c>
      <c r="L12" s="61">
        <v>9.3000000000000007</v>
      </c>
      <c r="M12" s="84">
        <f>K12-L12</f>
        <v>9.9999999999999645E-2</v>
      </c>
      <c r="N12" s="86">
        <f>K12/L12-1</f>
        <v>1.0752688172043001E-2</v>
      </c>
    </row>
    <row r="13" spans="2:14" ht="28.5" customHeight="1" thickBot="1">
      <c r="B13" s="40"/>
      <c r="C13" s="38"/>
      <c r="D13" s="38"/>
      <c r="E13" s="38"/>
      <c r="F13" s="38"/>
      <c r="G13" s="38"/>
      <c r="H13" s="38"/>
      <c r="I13" s="38"/>
      <c r="J13" s="38"/>
      <c r="K13" s="38"/>
      <c r="L13" s="38"/>
    </row>
    <row r="14" spans="2:14" ht="28.5" customHeight="1">
      <c r="B14" s="193" t="s">
        <v>120</v>
      </c>
      <c r="C14" s="157" t="s">
        <v>121</v>
      </c>
      <c r="D14" s="196" t="s">
        <v>122</v>
      </c>
      <c r="E14" s="191"/>
      <c r="F14" s="191"/>
      <c r="G14" s="191"/>
      <c r="H14" s="190" t="s">
        <v>123</v>
      </c>
      <c r="I14" s="191"/>
      <c r="J14" s="191"/>
      <c r="K14" s="191"/>
      <c r="L14" s="191"/>
      <c r="M14" s="191"/>
      <c r="N14" s="191"/>
    </row>
    <row r="15" spans="2:14" ht="28.5" customHeight="1">
      <c r="B15" s="191"/>
      <c r="C15" s="68" t="str">
        <f>"截止"&amp;透视表!J30</f>
        <v>截止8月</v>
      </c>
      <c r="D15" s="31" t="str">
        <f>透视表!$J$30</f>
        <v>8月</v>
      </c>
      <c r="E15" s="31" t="str">
        <f>透视表!$J$31</f>
        <v>7月</v>
      </c>
      <c r="F15" s="31" t="s">
        <v>112</v>
      </c>
      <c r="G15" s="35" t="str">
        <f>透视表!$J$29</f>
        <v>环比</v>
      </c>
      <c r="H15" s="191"/>
      <c r="I15" s="191"/>
      <c r="J15" s="191"/>
      <c r="K15" s="191"/>
      <c r="L15" s="191"/>
      <c r="M15" s="191"/>
      <c r="N15" s="191"/>
    </row>
    <row r="16" spans="2:14" ht="28.5" customHeight="1" thickBot="1">
      <c r="B16" s="60"/>
      <c r="C16" s="61">
        <v>51</v>
      </c>
      <c r="D16" s="61">
        <v>4</v>
      </c>
      <c r="E16" s="61">
        <v>4</v>
      </c>
      <c r="F16" s="62">
        <f>D16-E16</f>
        <v>0</v>
      </c>
      <c r="G16" s="67">
        <f>IFERROR((D16/透视表!$J$32)/(E16/透视表!$J$33)-1,"-")</f>
        <v>0</v>
      </c>
      <c r="H16" s="191"/>
      <c r="I16" s="191"/>
      <c r="J16" s="191"/>
      <c r="K16" s="191"/>
      <c r="L16" s="191"/>
      <c r="M16" s="191"/>
      <c r="N16" s="191"/>
    </row>
  </sheetData>
  <mergeCells count="13">
    <mergeCell ref="H14:N16"/>
    <mergeCell ref="I6:N6"/>
    <mergeCell ref="G2:L2"/>
    <mergeCell ref="B10:B11"/>
    <mergeCell ref="G10:J10"/>
    <mergeCell ref="K10:N10"/>
    <mergeCell ref="C6:H6"/>
    <mergeCell ref="C2:F2"/>
    <mergeCell ref="B14:B15"/>
    <mergeCell ref="C10:F10"/>
    <mergeCell ref="D14:G14"/>
    <mergeCell ref="B2:B3"/>
    <mergeCell ref="B6:B7"/>
  </mergeCells>
  <phoneticPr fontId="8" type="noConversion"/>
  <conditionalFormatting sqref="E12 I12 M12">
    <cfRule type="cellIs" dxfId="58" priority="5" operator="lessThan">
      <formula>0</formula>
    </cfRule>
  </conditionalFormatting>
  <conditionalFormatting sqref="E4 I4 E8 K8">
    <cfRule type="cellIs" dxfId="57" priority="4" operator="lessThan">
      <formula>0</formula>
    </cfRule>
  </conditionalFormatting>
  <conditionalFormatting sqref="F16">
    <cfRule type="cellIs" dxfId="56" priority="3"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E11"/>
  <sheetViews>
    <sheetView showGridLines="0" zoomScale="112" workbookViewId="0">
      <selection sqref="A1:XFD1048576"/>
    </sheetView>
  </sheetViews>
  <sheetFormatPr defaultColWidth="9" defaultRowHeight="17.25"/>
  <cols>
    <col min="1" max="1" width="9" style="15" customWidth="1"/>
    <col min="2" max="2" width="19.125" style="15" customWidth="1"/>
    <col min="3" max="4" width="15.625" style="15" customWidth="1"/>
    <col min="5" max="5" width="17.625" style="15" customWidth="1"/>
    <col min="6" max="6" width="9" style="15" customWidth="1"/>
    <col min="7" max="16384" width="9" style="15"/>
  </cols>
  <sheetData>
    <row r="1" spans="2:5" ht="18" customHeight="1" thickBot="1">
      <c r="B1" s="15" t="s">
        <v>124</v>
      </c>
    </row>
    <row r="2" spans="2:5" ht="22.5" customHeight="1">
      <c r="B2" s="17" t="s">
        <v>62</v>
      </c>
      <c r="C2" s="17" t="str">
        <f>透视表!$J$30</f>
        <v>8月</v>
      </c>
      <c r="D2" s="17" t="str">
        <f>透视表!$J$29</f>
        <v>环比</v>
      </c>
      <c r="E2" s="17" t="str">
        <f>透视表!$J$31</f>
        <v>7月</v>
      </c>
    </row>
    <row r="3" spans="2:5" ht="22.5" customHeight="1" thickBot="1">
      <c r="B3" s="18" t="s">
        <v>125</v>
      </c>
      <c r="C3" s="168" t="e">
        <f>GETPIVOTDATA("求和项:花费",透视表!$Y$6)</f>
        <v>#REF!</v>
      </c>
      <c r="D3" s="16" t="e">
        <f>(C3/透视表!$J$32)/(E3/透视表!$J$33)-1</f>
        <v>#REF!</v>
      </c>
      <c r="E3" s="168" t="e">
        <f>GETPIVOTDATA("求和项:花费",透视表!$Y$17)</f>
        <v>#REF!</v>
      </c>
    </row>
    <row r="4" spans="2:5" ht="22.5" customHeight="1" thickBot="1">
      <c r="B4" s="19" t="s">
        <v>126</v>
      </c>
      <c r="C4" s="168">
        <f>GETPIVOTDATA("求和项:点击",透视表!$Y$6)</f>
        <v>1623</v>
      </c>
      <c r="D4" s="16">
        <f>(C4/透视表!$J$32)/(E4/透视表!$J$33)-1</f>
        <v>1.1023316062176165</v>
      </c>
      <c r="E4" s="168">
        <f>GETPIVOTDATA("求和项:点击",透视表!$Y$17)</f>
        <v>772</v>
      </c>
    </row>
    <row r="5" spans="2:5" ht="22.5" customHeight="1" thickBot="1">
      <c r="B5" s="19" t="s">
        <v>127</v>
      </c>
      <c r="C5" s="20">
        <f>GETPIVOTDATA("平均值项:点击均价",透视表!$Y$6)</f>
        <v>12.878720930232561</v>
      </c>
      <c r="D5" s="16">
        <f>(C5/透视表!$J$32)/(E5/透视表!$J$33)-1</f>
        <v>-9.3785029233760087E-2</v>
      </c>
      <c r="E5" s="20">
        <f>GETPIVOTDATA("平均值项:点击均价",透视表!$Y$17)</f>
        <v>14.21155172413793</v>
      </c>
    </row>
    <row r="6" spans="2:5" ht="22.5" customHeight="1" thickBot="1">
      <c r="B6" s="19" t="s">
        <v>128</v>
      </c>
      <c r="C6" s="168">
        <f>GETPIVOTDATA("求和项:曝光",透视表!$Y$6)</f>
        <v>123674</v>
      </c>
      <c r="D6" s="16">
        <f>(C6/透视表!$J$32)/(E6/透视表!$J$33)-1</f>
        <v>1.3437754657266852</v>
      </c>
      <c r="E6" s="168">
        <f>GETPIVOTDATA("求和项:曝光",透视表!$Y$17)</f>
        <v>52767</v>
      </c>
    </row>
    <row r="7" spans="2:5" ht="22.5" customHeight="1" thickBot="1">
      <c r="B7" s="19" t="s">
        <v>129</v>
      </c>
      <c r="C7" s="168">
        <f>GETPIVOTDATA("求和项:商户浏览量",透视表!$Y$6)</f>
        <v>5014</v>
      </c>
      <c r="D7" s="16">
        <f>(C7/透视表!$J$32)/(E7/透视表!$J$33)-1</f>
        <v>1.1272804412388631</v>
      </c>
      <c r="E7" s="168">
        <f>GETPIVOTDATA("求和项:商户浏览量",透视表!$Y$17)</f>
        <v>2357</v>
      </c>
    </row>
    <row r="8" spans="2:5" ht="22.5" customHeight="1" thickBot="1">
      <c r="B8" s="19" t="s">
        <v>130</v>
      </c>
      <c r="C8" s="169">
        <f>C7/C6</f>
        <v>4.0542070281546647E-2</v>
      </c>
      <c r="D8" s="16">
        <f>C8-E8</f>
        <v>-4.1259987767663167E-3</v>
      </c>
      <c r="E8" s="169">
        <f>E7/E6</f>
        <v>4.4668069058312963E-2</v>
      </c>
    </row>
    <row r="9" spans="2:5" ht="22.5" customHeight="1" thickBot="1">
      <c r="B9" s="22" t="s">
        <v>131</v>
      </c>
      <c r="C9" s="163">
        <f>关键指标!D13</f>
        <v>18392.599999999999</v>
      </c>
      <c r="D9" s="16">
        <f>(C9/透视表!$J$32)/(E9/透视表!$J$33)-1</f>
        <v>0.58387585684268539</v>
      </c>
      <c r="E9" s="170">
        <f>关键指标!F13</f>
        <v>11612.4</v>
      </c>
    </row>
    <row r="10" spans="2:5" ht="22.5" customHeight="1">
      <c r="B10" s="110" t="s">
        <v>132</v>
      </c>
      <c r="C10" s="171" t="e">
        <f>C9/C3</f>
        <v>#REF!</v>
      </c>
      <c r="D10" s="16" t="e">
        <f>C10/E10-1</f>
        <v>#REF!</v>
      </c>
      <c r="E10" s="171" t="e">
        <f>E9/E3</f>
        <v>#REF!</v>
      </c>
    </row>
    <row r="11" spans="2:5" ht="78" customHeight="1">
      <c r="B11" s="180" t="s">
        <v>133</v>
      </c>
      <c r="C11" s="191"/>
      <c r="D11" s="191"/>
      <c r="E11" s="191"/>
    </row>
  </sheetData>
  <mergeCells count="1">
    <mergeCell ref="B11:E11"/>
  </mergeCells>
  <phoneticPr fontId="8" type="noConversion"/>
  <conditionalFormatting sqref="D3:D10">
    <cfRule type="cellIs" dxfId="55"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E11"/>
  <sheetViews>
    <sheetView showGridLines="0" workbookViewId="0">
      <selection activeCell="F13" sqref="F13"/>
    </sheetView>
  </sheetViews>
  <sheetFormatPr defaultColWidth="9" defaultRowHeight="17.25"/>
  <cols>
    <col min="1" max="1" width="9" style="15" customWidth="1"/>
    <col min="2" max="2" width="19.125" style="15" customWidth="1"/>
    <col min="3" max="4" width="15.625" style="15" customWidth="1"/>
    <col min="5" max="5" width="17.625" style="15" customWidth="1"/>
    <col min="6" max="6" width="9" style="15" customWidth="1"/>
    <col min="7" max="16384" width="9" style="15"/>
  </cols>
  <sheetData>
    <row r="1" spans="2:5" ht="18" customHeight="1" thickBot="1">
      <c r="B1" s="15" t="s">
        <v>124</v>
      </c>
    </row>
    <row r="2" spans="2:5" ht="30" customHeight="1">
      <c r="B2" s="17" t="s">
        <v>62</v>
      </c>
      <c r="C2" s="17" t="str">
        <f>透视表!$J$30</f>
        <v>8月</v>
      </c>
      <c r="D2" s="17" t="str">
        <f>透视表!$J$29</f>
        <v>环比</v>
      </c>
      <c r="E2" s="17" t="str">
        <f>透视表!$J$31</f>
        <v>7月</v>
      </c>
    </row>
    <row r="3" spans="2:5" ht="30" customHeight="1" thickBot="1">
      <c r="B3" s="18" t="s">
        <v>125</v>
      </c>
      <c r="C3" s="168" t="e">
        <f>GETPIVOTDATA("求和项:花费",透视表!$Y$6)</f>
        <v>#REF!</v>
      </c>
      <c r="D3" s="16" t="e">
        <f>(C3/透视表!$J$32)/(E3/19)-1</f>
        <v>#REF!</v>
      </c>
      <c r="E3" s="168" t="e">
        <f>GETPIVOTDATA("求和项:花费",透视表!$Y$17)</f>
        <v>#REF!</v>
      </c>
    </row>
    <row r="4" spans="2:5" ht="30" customHeight="1" thickBot="1">
      <c r="B4" s="19" t="s">
        <v>126</v>
      </c>
      <c r="C4" s="168">
        <f>GETPIVOTDATA("求和项:点击",透视表!$Y$6)</f>
        <v>1623</v>
      </c>
      <c r="D4" s="16">
        <f>(C4/透视表!$J$32)/(E4/19)-1</f>
        <v>0.28852582316563602</v>
      </c>
      <c r="E4" s="168">
        <f>GETPIVOTDATA("求和项:点击",透视表!$Y$17)</f>
        <v>772</v>
      </c>
    </row>
    <row r="5" spans="2:5" ht="30" customHeight="1" thickBot="1">
      <c r="B5" s="19" t="s">
        <v>127</v>
      </c>
      <c r="C5" s="20">
        <f>GETPIVOTDATA("平均值项:点击均价",透视表!$Y$6)</f>
        <v>12.878720930232561</v>
      </c>
      <c r="D5" s="16">
        <f>C5/E5-1</f>
        <v>-9.3785029233760087E-2</v>
      </c>
      <c r="E5" s="20">
        <f>GETPIVOTDATA("平均值项:点击均价",透视表!$Y$17)</f>
        <v>14.21155172413793</v>
      </c>
    </row>
    <row r="6" spans="2:5" ht="30" customHeight="1" thickBot="1">
      <c r="B6" s="19" t="s">
        <v>128</v>
      </c>
      <c r="C6" s="168">
        <f>GETPIVOTDATA("求和项:曝光",透视表!$Y$6)</f>
        <v>123674</v>
      </c>
      <c r="D6" s="16">
        <f>(C6/透视表!$J$32)/(E6/19)-1</f>
        <v>0.43650754350990373</v>
      </c>
      <c r="E6" s="168">
        <f>GETPIVOTDATA("求和项:曝光",透视表!$Y$17)</f>
        <v>52767</v>
      </c>
    </row>
    <row r="7" spans="2:5" ht="30" customHeight="1" thickBot="1">
      <c r="B7" s="19" t="s">
        <v>129</v>
      </c>
      <c r="C7" s="168">
        <f>GETPIVOTDATA("求和项:商户浏览量",透视表!$Y$6)</f>
        <v>5014</v>
      </c>
      <c r="D7" s="16">
        <f>(C7/透视表!$J$32)/(E7/19)-1</f>
        <v>0.30381704463027082</v>
      </c>
      <c r="E7" s="168">
        <f>GETPIVOTDATA("求和项:商户浏览量",透视表!$Y$17)</f>
        <v>2357</v>
      </c>
    </row>
    <row r="8" spans="2:5" ht="30" customHeight="1" thickBot="1">
      <c r="B8" s="19" t="s">
        <v>130</v>
      </c>
      <c r="C8" s="169">
        <f>C7/C6</f>
        <v>4.0542070281546647E-2</v>
      </c>
      <c r="D8" s="16">
        <f>C8-E8</f>
        <v>-4.1259987767663167E-3</v>
      </c>
      <c r="E8" s="169">
        <f>E7/E6</f>
        <v>4.4668069058312963E-2</v>
      </c>
    </row>
    <row r="9" spans="2:5" ht="30" customHeight="1" thickBot="1">
      <c r="B9" s="22" t="s">
        <v>131</v>
      </c>
      <c r="C9" s="163">
        <f>关键指标!D13</f>
        <v>18392.599999999999</v>
      </c>
      <c r="D9" s="16">
        <f>(C9/透视表!$J$32)/(E9/19)-1</f>
        <v>-2.9237378064160713E-2</v>
      </c>
      <c r="E9" s="170">
        <f>关键指标!F13</f>
        <v>11612.4</v>
      </c>
    </row>
    <row r="10" spans="2:5" ht="30" customHeight="1">
      <c r="B10" s="110" t="s">
        <v>132</v>
      </c>
      <c r="C10" s="171" t="e">
        <f>C9/C3</f>
        <v>#REF!</v>
      </c>
      <c r="D10" s="16" t="e">
        <f>C10/E10-1</f>
        <v>#REF!</v>
      </c>
      <c r="E10" s="171" t="e">
        <f>E9/E3</f>
        <v>#REF!</v>
      </c>
    </row>
    <row r="11" spans="2:5" ht="75" customHeight="1">
      <c r="B11" s="180" t="s">
        <v>134</v>
      </c>
      <c r="C11" s="191"/>
      <c r="D11" s="191"/>
      <c r="E11" s="191"/>
    </row>
  </sheetData>
  <mergeCells count="1">
    <mergeCell ref="B11:E11"/>
  </mergeCells>
  <phoneticPr fontId="8" type="noConversion"/>
  <conditionalFormatting sqref="D3:D10">
    <cfRule type="cellIs" dxfId="54" priority="1" operator="less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2:N12"/>
  <sheetViews>
    <sheetView showGridLines="0" workbookViewId="0">
      <selection activeCell="H31" sqref="H31"/>
    </sheetView>
  </sheetViews>
  <sheetFormatPr defaultColWidth="8.875" defaultRowHeight="13.5"/>
  <cols>
    <col min="2" max="9" width="15" style="137" customWidth="1"/>
  </cols>
  <sheetData>
    <row r="2" spans="2:14" ht="24" customHeight="1">
      <c r="B2" s="198" t="s">
        <v>109</v>
      </c>
      <c r="C2" s="198" t="s">
        <v>110</v>
      </c>
      <c r="D2" s="189"/>
      <c r="E2" s="189"/>
      <c r="F2" s="198" t="s">
        <v>111</v>
      </c>
      <c r="G2" s="189"/>
      <c r="H2" s="189"/>
      <c r="I2" s="38"/>
      <c r="J2" s="15"/>
    </row>
    <row r="3" spans="2:14" ht="24" customHeight="1">
      <c r="B3" s="189"/>
      <c r="C3" s="158" t="s">
        <v>135</v>
      </c>
      <c r="D3" s="158" t="s">
        <v>136</v>
      </c>
      <c r="E3" s="158" t="s">
        <v>137</v>
      </c>
      <c r="F3" s="158" t="s">
        <v>135</v>
      </c>
      <c r="G3" s="158" t="s">
        <v>136</v>
      </c>
      <c r="H3" s="158" t="s">
        <v>137</v>
      </c>
      <c r="I3" s="38"/>
      <c r="J3" s="15"/>
    </row>
    <row r="4" spans="2:14" ht="24" customHeight="1">
      <c r="B4" s="39"/>
      <c r="C4" s="36">
        <f>透视表!P24</f>
        <v>20</v>
      </c>
      <c r="D4" s="36">
        <f>透视表!Q24</f>
        <v>4</v>
      </c>
      <c r="E4" s="37">
        <f>(C4/14)/(D4/28)-1</f>
        <v>9</v>
      </c>
      <c r="F4" s="36">
        <f>COUNTIFS(回复口碑!$C:$C,"&gt;=2018/3/1",回复口碑!$C:$C,"&lt;=2018/3/14")</f>
        <v>0</v>
      </c>
      <c r="G4" s="36">
        <f>COUNTIFS(回复口碑!$C:$C,"&gt;=2018/2/1",回复口碑!$C:$C,"&lt;=2018/2/28")</f>
        <v>0</v>
      </c>
      <c r="H4" s="37" t="e">
        <f>(F4/14)/(G4/28)-1</f>
        <v>#DIV/0!</v>
      </c>
      <c r="I4" s="38"/>
      <c r="J4" s="15"/>
    </row>
    <row r="5" spans="2:14" ht="24" customHeight="1">
      <c r="B5" s="40"/>
      <c r="C5" s="38"/>
      <c r="D5" s="38"/>
      <c r="E5" s="38"/>
      <c r="F5" s="38"/>
      <c r="G5" s="38"/>
      <c r="H5" s="38"/>
      <c r="I5" s="38"/>
      <c r="J5" s="38"/>
      <c r="K5" s="38"/>
      <c r="L5" s="38"/>
      <c r="M5" s="38"/>
      <c r="N5" s="15"/>
    </row>
    <row r="6" spans="2:14" ht="24" customHeight="1">
      <c r="B6" s="198" t="s">
        <v>113</v>
      </c>
      <c r="C6" s="198" t="s">
        <v>114</v>
      </c>
      <c r="D6" s="189"/>
      <c r="E6" s="189"/>
      <c r="F6" s="198" t="s">
        <v>115</v>
      </c>
      <c r="G6" s="189"/>
      <c r="H6" s="189"/>
    </row>
    <row r="7" spans="2:14" ht="24" customHeight="1">
      <c r="B7" s="189"/>
      <c r="C7" s="158" t="s">
        <v>135</v>
      </c>
      <c r="D7" s="158" t="s">
        <v>136</v>
      </c>
      <c r="E7" s="158" t="s">
        <v>137</v>
      </c>
      <c r="F7" s="158" t="s">
        <v>135</v>
      </c>
      <c r="G7" s="158" t="s">
        <v>136</v>
      </c>
      <c r="H7" s="158" t="s">
        <v>137</v>
      </c>
    </row>
    <row r="8" spans="2:14" ht="24" customHeight="1">
      <c r="B8" s="39"/>
      <c r="C8" s="36">
        <f>COUNTIFS(口碑数据!$C:$C,"&gt;=2018/3/1",口碑数据!$C:$C,"&lt;=2018/3/14",口碑数据!$H:$H,"5星")</f>
        <v>0</v>
      </c>
      <c r="D8" s="36">
        <f>COUNTIFS(口碑数据!$C:$C,"&gt;=2018/2/1",口碑数据!$C:$C,"&lt;=2018/2/28",口碑数据!$H:$H,"5星")</f>
        <v>0</v>
      </c>
      <c r="E8" s="37" t="e">
        <f>(C8/14)/(D8/28)-1</f>
        <v>#DIV/0!</v>
      </c>
      <c r="F8" s="36">
        <f>COUNTIFS(口碑数据!$C:$C,"&gt;=2018/3/1",口碑数据!$C:$C,"&lt;=2018/3/14",口碑数据!$H:$H,"&lt;=3星")</f>
        <v>0</v>
      </c>
      <c r="G8" s="36">
        <f>COUNTIFS(口碑数据!$C:$C,"&gt;=2018/2/1",口碑数据!$C:$C,"&lt;=2018/2/28",口碑数据!$H:$H,"&lt;=3星")</f>
        <v>0</v>
      </c>
      <c r="H8" s="37" t="e">
        <f>(F8/14)/(G8/28)-1</f>
        <v>#DIV/0!</v>
      </c>
    </row>
    <row r="9" spans="2:14" ht="24" customHeight="1"/>
    <row r="10" spans="2:14" ht="24" customHeight="1">
      <c r="B10" s="198" t="s">
        <v>120</v>
      </c>
      <c r="C10" s="158" t="s">
        <v>121</v>
      </c>
      <c r="D10" s="198" t="s">
        <v>122</v>
      </c>
      <c r="E10" s="189"/>
      <c r="F10" s="189"/>
      <c r="G10" s="198" t="s">
        <v>138</v>
      </c>
      <c r="H10" s="189"/>
      <c r="I10" s="189"/>
    </row>
    <row r="11" spans="2:14" ht="24" customHeight="1">
      <c r="B11" s="189"/>
      <c r="C11" s="158" t="s">
        <v>139</v>
      </c>
      <c r="D11" s="158" t="s">
        <v>135</v>
      </c>
      <c r="E11" s="158" t="s">
        <v>136</v>
      </c>
      <c r="F11" s="158" t="s">
        <v>137</v>
      </c>
      <c r="G11" s="158" t="s">
        <v>139</v>
      </c>
      <c r="H11" s="158" t="s">
        <v>136</v>
      </c>
      <c r="I11" s="158" t="s">
        <v>137</v>
      </c>
    </row>
    <row r="12" spans="2:14" ht="24" customHeight="1">
      <c r="B12" s="39"/>
      <c r="C12" s="36">
        <v>12</v>
      </c>
      <c r="D12" s="36">
        <v>0</v>
      </c>
      <c r="E12" s="36">
        <v>-1</v>
      </c>
      <c r="F12" s="37">
        <f>(D12/14)/(E12/28)-1</f>
        <v>-1</v>
      </c>
      <c r="G12" s="36">
        <f>5+11+4+5+3+1+0</f>
        <v>29</v>
      </c>
      <c r="H12" s="36">
        <f>4+10+3+5+3+0+1</f>
        <v>26</v>
      </c>
      <c r="I12" s="37">
        <f>(G12/14)/(H12/28)-1</f>
        <v>1.2307692307692308</v>
      </c>
    </row>
  </sheetData>
  <mergeCells count="9">
    <mergeCell ref="D10:F10"/>
    <mergeCell ref="G10:I10"/>
    <mergeCell ref="B2:B3"/>
    <mergeCell ref="B6:B7"/>
    <mergeCell ref="B10:B11"/>
    <mergeCell ref="F2:H2"/>
    <mergeCell ref="C2:E2"/>
    <mergeCell ref="F6:H6"/>
    <mergeCell ref="C6:E6"/>
  </mergeCells>
  <phoneticPr fontId="8" type="noConversion"/>
  <conditionalFormatting sqref="E4 H4 E8 H8 F12 I12">
    <cfRule type="cellIs" dxfId="53"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关键指标</vt:lpstr>
      <vt:lpstr>关键指标-咨询转化</vt:lpstr>
      <vt:lpstr>关键指标-竞对</vt:lpstr>
      <vt:lpstr>销售-团购（线上）</vt:lpstr>
      <vt:lpstr>实际消费分布（线下）</vt:lpstr>
      <vt:lpstr>体验报告</vt:lpstr>
      <vt:lpstr>CPC</vt:lpstr>
      <vt:lpstr>推广通</vt:lpstr>
      <vt:lpstr>口碑</vt:lpstr>
      <vt:lpstr>CPC1</vt:lpstr>
      <vt:lpstr>透视表</vt:lpstr>
      <vt:lpstr>竞对数据</vt:lpstr>
      <vt:lpstr>流量</vt:lpstr>
      <vt:lpstr>咨询明细</vt:lpstr>
      <vt:lpstr>预约数据</vt:lpstr>
      <vt:lpstr>消费数据明细（线上）</vt:lpstr>
      <vt:lpstr>线下</vt:lpstr>
      <vt:lpstr>刷单</vt:lpstr>
      <vt:lpstr>口碑数据</vt:lpstr>
      <vt:lpstr>回复口碑</vt:lpstr>
      <vt:lpstr>CPC数据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郑弯弯</dc:creator>
  <cp:lastModifiedBy>johnny leaf</cp:lastModifiedBy>
  <dcterms:created xsi:type="dcterms:W3CDTF">2017-08-25T07:10:00Z</dcterms:created>
  <dcterms:modified xsi:type="dcterms:W3CDTF">2018-09-17T05:11:49Z</dcterms:modified>
</cp:coreProperties>
</file>