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1005" yWindow="0" windowWidth="5505" windowHeight="4920" tabRatio="857" firstSheet="2" activeTab="13"/>
  </bookViews>
  <sheets>
    <sheet name="关键指标" sheetId="1" r:id="rId1"/>
    <sheet name="关键指标-咨询转化" sheetId="2" r:id="rId2"/>
    <sheet name="关键指标-竞对" sheetId="3" r:id="rId3"/>
    <sheet name="销售-团购（线上）" sheetId="4" r:id="rId4"/>
    <sheet name="实际消费分布（线下）" sheetId="5" r:id="rId5"/>
    <sheet name="CPC" sheetId="6" r:id="rId6"/>
    <sheet name="体验报告-案例数" sheetId="7" r:id="rId7"/>
    <sheet name="透视表" sheetId="8" r:id="rId8"/>
    <sheet name="MidSheet" sheetId="18" r:id="rId9"/>
    <sheet name="竞对数据" sheetId="9" r:id="rId10"/>
    <sheet name="流量" sheetId="10" r:id="rId11"/>
    <sheet name="咨询明细" sheetId="11" r:id="rId12"/>
    <sheet name="预约数据" sheetId="12" r:id="rId13"/>
    <sheet name="消费数据明细（线上）" sheetId="13" r:id="rId14"/>
    <sheet name="线下" sheetId="14" r:id="rId15"/>
    <sheet name="口碑数据" sheetId="15" r:id="rId16"/>
    <sheet name="回复口碑" sheetId="16" r:id="rId17"/>
    <sheet name="CPC数据" sheetId="17" r:id="rId18"/>
  </sheets>
  <definedNames>
    <definedName name="_xlnm._FilterDatabase" localSheetId="17" hidden="1">CPC数据!$A$1:$AE$1</definedName>
    <definedName name="_xlnm._FilterDatabase" localSheetId="15" hidden="1">口碑数据!$C$1:$C$1</definedName>
    <definedName name="_xlnm._FilterDatabase" localSheetId="10" hidden="1">流量!$F$2:$G$31</definedName>
    <definedName name="_xlnm._FilterDatabase" localSheetId="14" hidden="1">线下!$A$1:$G$39</definedName>
    <definedName name="_xlnm._FilterDatabase" localSheetId="13" hidden="1">'消费数据明细（线上）'!$A$1:$N$92</definedName>
    <definedName name="_xlnm._FilterDatabase" localSheetId="12" hidden="1">预约数据!#REF!</definedName>
    <definedName name="_xlnm._FilterDatabase" localSheetId="11" hidden="1">咨询明细!$E$1:$E$1</definedName>
  </definedNames>
  <calcPr calcId="162913"/>
  <pivotCaches>
    <pivotCache cacheId="8" r:id="rId19"/>
    <pivotCache cacheId="9" r:id="rId20"/>
    <pivotCache cacheId="10" r:id="rId21"/>
    <pivotCache cacheId="11" r:id="rId22"/>
    <pivotCache cacheId="12" r:id="rId23"/>
    <pivotCache cacheId="13" r:id="rId24"/>
    <pivotCache cacheId="14" r:id="rId25"/>
    <pivotCache cacheId="15" r:id="rId26"/>
  </pivotCaches>
</workbook>
</file>

<file path=xl/calcChain.xml><?xml version="1.0" encoding="utf-8"?>
<calcChain xmlns="http://schemas.openxmlformats.org/spreadsheetml/2006/main">
  <c r="A2" i="10" l="1"/>
  <c r="B2" i="10"/>
  <c r="A3" i="10"/>
  <c r="B3" i="10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A57" i="10"/>
  <c r="B57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82" i="10"/>
  <c r="B82" i="10"/>
  <c r="A83" i="10"/>
  <c r="B83" i="10"/>
  <c r="A84" i="10"/>
  <c r="B84" i="10"/>
  <c r="A85" i="10"/>
  <c r="B85" i="10"/>
  <c r="A86" i="10"/>
  <c r="B86" i="10"/>
  <c r="A87" i="10"/>
  <c r="B87" i="10"/>
  <c r="B230" i="17" l="1"/>
  <c r="A230" i="17"/>
  <c r="B229" i="17"/>
  <c r="A229" i="17"/>
  <c r="B228" i="17"/>
  <c r="A228" i="17"/>
  <c r="B227" i="17"/>
  <c r="A227" i="17"/>
  <c r="B226" i="17"/>
  <c r="A226" i="17"/>
  <c r="B225" i="17"/>
  <c r="A225" i="17"/>
  <c r="B224" i="17"/>
  <c r="A224" i="17"/>
  <c r="B223" i="17"/>
  <c r="A223" i="17"/>
  <c r="B222" i="17"/>
  <c r="A222" i="17"/>
  <c r="B221" i="17"/>
  <c r="A221" i="17"/>
  <c r="B220" i="17"/>
  <c r="A220" i="17"/>
  <c r="B219" i="17"/>
  <c r="A219" i="17"/>
  <c r="B218" i="17"/>
  <c r="A218" i="17"/>
  <c r="B217" i="17"/>
  <c r="A217" i="17"/>
  <c r="B216" i="17"/>
  <c r="A216" i="17"/>
  <c r="B215" i="17"/>
  <c r="A215" i="17"/>
  <c r="B214" i="17"/>
  <c r="A214" i="17"/>
  <c r="B213" i="17"/>
  <c r="A213" i="17"/>
  <c r="B212" i="17"/>
  <c r="A212" i="17"/>
  <c r="B211" i="17"/>
  <c r="A211" i="17"/>
  <c r="B210" i="17"/>
  <c r="A210" i="17"/>
  <c r="B209" i="17"/>
  <c r="A209" i="17"/>
  <c r="B208" i="17"/>
  <c r="A208" i="17"/>
  <c r="B207" i="17"/>
  <c r="A207" i="17"/>
  <c r="B206" i="17"/>
  <c r="A206" i="17"/>
  <c r="B205" i="17"/>
  <c r="A205" i="17"/>
  <c r="B204" i="17"/>
  <c r="A204" i="17"/>
  <c r="B203" i="17"/>
  <c r="A203" i="17"/>
  <c r="B202" i="17"/>
  <c r="A202" i="17"/>
  <c r="B201" i="17"/>
  <c r="A201" i="17"/>
  <c r="B200" i="17"/>
  <c r="A200" i="17"/>
  <c r="B199" i="17"/>
  <c r="A199" i="17"/>
  <c r="B198" i="17"/>
  <c r="A198" i="17"/>
  <c r="B197" i="17"/>
  <c r="A197" i="17"/>
  <c r="B196" i="17"/>
  <c r="A196" i="17"/>
  <c r="B195" i="17"/>
  <c r="A195" i="17"/>
  <c r="B194" i="17"/>
  <c r="A194" i="17"/>
  <c r="B193" i="17"/>
  <c r="A193" i="17"/>
  <c r="B192" i="17"/>
  <c r="A192" i="17"/>
  <c r="B191" i="17"/>
  <c r="A191" i="17"/>
  <c r="B190" i="17"/>
  <c r="A190" i="17"/>
  <c r="B189" i="17"/>
  <c r="A189" i="17"/>
  <c r="B188" i="17"/>
  <c r="A188" i="17"/>
  <c r="B187" i="17"/>
  <c r="A187" i="17"/>
  <c r="B186" i="17"/>
  <c r="A186" i="17"/>
  <c r="B185" i="17"/>
  <c r="A185" i="17"/>
  <c r="B184" i="17"/>
  <c r="A184" i="17"/>
  <c r="B183" i="17"/>
  <c r="A183" i="17"/>
  <c r="B182" i="17"/>
  <c r="A182" i="17"/>
  <c r="B181" i="17"/>
  <c r="A181" i="17"/>
  <c r="B180" i="17"/>
  <c r="A180" i="17"/>
  <c r="B179" i="17"/>
  <c r="A179" i="17"/>
  <c r="B178" i="17"/>
  <c r="A178" i="17"/>
  <c r="B177" i="17"/>
  <c r="A177" i="17"/>
  <c r="B176" i="17"/>
  <c r="A176" i="17"/>
  <c r="B175" i="17"/>
  <c r="A175" i="17"/>
  <c r="B174" i="17"/>
  <c r="A174" i="17"/>
  <c r="B173" i="17"/>
  <c r="A173" i="17"/>
  <c r="B172" i="17"/>
  <c r="A172" i="17"/>
  <c r="B171" i="17"/>
  <c r="A171" i="17"/>
  <c r="B170" i="17"/>
  <c r="A170" i="17"/>
  <c r="B169" i="17"/>
  <c r="A169" i="17"/>
  <c r="B168" i="17"/>
  <c r="A168" i="17"/>
  <c r="B167" i="17"/>
  <c r="A167" i="17"/>
  <c r="B166" i="17"/>
  <c r="A166" i="17"/>
  <c r="B165" i="17"/>
  <c r="A165" i="17"/>
  <c r="B164" i="17"/>
  <c r="A164" i="17"/>
  <c r="B163" i="17"/>
  <c r="A163" i="17"/>
  <c r="B162" i="17"/>
  <c r="A162" i="17"/>
  <c r="B161" i="17"/>
  <c r="A161" i="17"/>
  <c r="B160" i="17"/>
  <c r="A160" i="17"/>
  <c r="B159" i="17"/>
  <c r="A159" i="17"/>
  <c r="B158" i="17"/>
  <c r="A158" i="17"/>
  <c r="B157" i="17"/>
  <c r="A157" i="17"/>
  <c r="B156" i="17"/>
  <c r="A156" i="17"/>
  <c r="B155" i="17"/>
  <c r="A155" i="17"/>
  <c r="B154" i="17"/>
  <c r="A154" i="17"/>
  <c r="B153" i="17"/>
  <c r="A153" i="17"/>
  <c r="B152" i="17"/>
  <c r="A152" i="17"/>
  <c r="B151" i="17"/>
  <c r="A151" i="17"/>
  <c r="B150" i="17"/>
  <c r="A150" i="17"/>
  <c r="B149" i="17"/>
  <c r="A149" i="17"/>
  <c r="B148" i="17"/>
  <c r="A148" i="17"/>
  <c r="B147" i="17"/>
  <c r="A147" i="17"/>
  <c r="B146" i="17"/>
  <c r="A146" i="17"/>
  <c r="B145" i="17"/>
  <c r="A145" i="17"/>
  <c r="B144" i="17"/>
  <c r="A144" i="17"/>
  <c r="B143" i="17"/>
  <c r="A143" i="17"/>
  <c r="B142" i="17"/>
  <c r="A142" i="17"/>
  <c r="B141" i="17"/>
  <c r="A141" i="17"/>
  <c r="B140" i="17"/>
  <c r="A140" i="17"/>
  <c r="B139" i="17"/>
  <c r="A139" i="17"/>
  <c r="B138" i="17"/>
  <c r="A138" i="17"/>
  <c r="B137" i="17"/>
  <c r="A137" i="17"/>
  <c r="B136" i="17"/>
  <c r="A136" i="17"/>
  <c r="B135" i="17"/>
  <c r="A135" i="17"/>
  <c r="B134" i="17"/>
  <c r="A134" i="17"/>
  <c r="B133" i="17"/>
  <c r="A133" i="17"/>
  <c r="B132" i="17"/>
  <c r="A132" i="17"/>
  <c r="B131" i="17"/>
  <c r="A131" i="17"/>
  <c r="B130" i="17"/>
  <c r="A130" i="17"/>
  <c r="B129" i="17"/>
  <c r="A129" i="17"/>
  <c r="B128" i="17"/>
  <c r="A128" i="17"/>
  <c r="B127" i="17"/>
  <c r="A127" i="17"/>
  <c r="B126" i="17"/>
  <c r="A126" i="17"/>
  <c r="B125" i="17"/>
  <c r="A125" i="17"/>
  <c r="B124" i="17"/>
  <c r="A124" i="17"/>
  <c r="B123" i="17"/>
  <c r="A123" i="17"/>
  <c r="B122" i="17"/>
  <c r="A122" i="17"/>
  <c r="B121" i="17"/>
  <c r="A121" i="17"/>
  <c r="B120" i="17"/>
  <c r="A120" i="17"/>
  <c r="B119" i="17"/>
  <c r="A119" i="17"/>
  <c r="B118" i="17"/>
  <c r="A118" i="17"/>
  <c r="B117" i="17"/>
  <c r="A117" i="17"/>
  <c r="B116" i="17"/>
  <c r="A116" i="17"/>
  <c r="B115" i="17"/>
  <c r="A115" i="17"/>
  <c r="B114" i="17"/>
  <c r="A114" i="17"/>
  <c r="B113" i="17"/>
  <c r="A113" i="17"/>
  <c r="B112" i="17"/>
  <c r="A112" i="17"/>
  <c r="B111" i="17"/>
  <c r="A111" i="17"/>
  <c r="B110" i="17"/>
  <c r="A110" i="17"/>
  <c r="B109" i="17"/>
  <c r="A109" i="17"/>
  <c r="B108" i="17"/>
  <c r="A108" i="17"/>
  <c r="B107" i="17"/>
  <c r="A107" i="17"/>
  <c r="B106" i="17"/>
  <c r="A106" i="17"/>
  <c r="B105" i="17"/>
  <c r="A105" i="17"/>
  <c r="B104" i="17"/>
  <c r="A104" i="17"/>
  <c r="B103" i="17"/>
  <c r="A103" i="17"/>
  <c r="B102" i="17"/>
  <c r="A102" i="17"/>
  <c r="B101" i="17"/>
  <c r="A101" i="17"/>
  <c r="B100" i="17"/>
  <c r="A100" i="17"/>
  <c r="B99" i="17"/>
  <c r="A99" i="17"/>
  <c r="B98" i="17"/>
  <c r="A98" i="17"/>
  <c r="B97" i="17"/>
  <c r="A97" i="17"/>
  <c r="B96" i="17"/>
  <c r="A96" i="17"/>
  <c r="B95" i="17"/>
  <c r="A95" i="17"/>
  <c r="B94" i="17"/>
  <c r="A94" i="17"/>
  <c r="B93" i="17"/>
  <c r="A93" i="17"/>
  <c r="B92" i="17"/>
  <c r="A92" i="17"/>
  <c r="B91" i="17"/>
  <c r="A91" i="17"/>
  <c r="B90" i="17"/>
  <c r="A90" i="17"/>
  <c r="B89" i="17"/>
  <c r="A89" i="17"/>
  <c r="B88" i="17"/>
  <c r="A88" i="17"/>
  <c r="B87" i="17"/>
  <c r="A87" i="17"/>
  <c r="B86" i="17"/>
  <c r="A86" i="17"/>
  <c r="B85" i="17"/>
  <c r="A85" i="17"/>
  <c r="B84" i="17"/>
  <c r="A84" i="17"/>
  <c r="B83" i="17"/>
  <c r="A83" i="17"/>
  <c r="B82" i="17"/>
  <c r="A82" i="17"/>
  <c r="B81" i="17"/>
  <c r="A81" i="17"/>
  <c r="B80" i="17"/>
  <c r="A80" i="17"/>
  <c r="B79" i="17"/>
  <c r="A79" i="17"/>
  <c r="B78" i="17"/>
  <c r="A78" i="17"/>
  <c r="B77" i="17"/>
  <c r="A77" i="17"/>
  <c r="B76" i="17"/>
  <c r="A76" i="17"/>
  <c r="B75" i="17"/>
  <c r="A75" i="17"/>
  <c r="B74" i="17"/>
  <c r="A74" i="17"/>
  <c r="B73" i="17"/>
  <c r="A73" i="17"/>
  <c r="B72" i="17"/>
  <c r="A72" i="17"/>
  <c r="B71" i="17"/>
  <c r="A71" i="17"/>
  <c r="B70" i="17"/>
  <c r="A70" i="17"/>
  <c r="B69" i="17"/>
  <c r="A69" i="17"/>
  <c r="B68" i="17"/>
  <c r="A68" i="17"/>
  <c r="B67" i="17"/>
  <c r="A67" i="17"/>
  <c r="B66" i="17"/>
  <c r="A66" i="17"/>
  <c r="B65" i="17"/>
  <c r="A65" i="17"/>
  <c r="B64" i="17"/>
  <c r="A64" i="17"/>
  <c r="B63" i="17"/>
  <c r="A63" i="17"/>
  <c r="B62" i="17"/>
  <c r="A62" i="17"/>
  <c r="B61" i="17"/>
  <c r="A61" i="17"/>
  <c r="B60" i="17"/>
  <c r="A60" i="17"/>
  <c r="B59" i="17"/>
  <c r="A59" i="17"/>
  <c r="B58" i="17"/>
  <c r="A58" i="17"/>
  <c r="B57" i="17"/>
  <c r="A57" i="17"/>
  <c r="B56" i="17"/>
  <c r="A56" i="17"/>
  <c r="B55" i="17"/>
  <c r="A55" i="17"/>
  <c r="B54" i="17"/>
  <c r="A54" i="17"/>
  <c r="B53" i="17"/>
  <c r="A53" i="17"/>
  <c r="B52" i="17"/>
  <c r="A52" i="17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B4" i="17"/>
  <c r="A4" i="17"/>
  <c r="B3" i="17"/>
  <c r="A3" i="17"/>
  <c r="B2" i="17"/>
  <c r="A2" i="17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N14" i="9"/>
  <c r="L14" i="9"/>
  <c r="B20" i="9" s="1"/>
  <c r="F14" i="9"/>
  <c r="C14" i="9"/>
  <c r="N8" i="9"/>
  <c r="M8" i="9"/>
  <c r="M14" i="9" s="1"/>
  <c r="L8" i="9"/>
  <c r="G8" i="9"/>
  <c r="G14" i="9" s="1"/>
  <c r="F8" i="9"/>
  <c r="D8" i="9"/>
  <c r="D14" i="9" s="1"/>
  <c r="C8" i="9"/>
  <c r="L25" i="8"/>
  <c r="K25" i="8"/>
  <c r="Q24" i="8"/>
  <c r="P24" i="8"/>
  <c r="L24" i="8"/>
  <c r="K24" i="8"/>
  <c r="Q23" i="8"/>
  <c r="D8" i="7" s="1"/>
  <c r="P23" i="8"/>
  <c r="L23" i="8"/>
  <c r="K23" i="8"/>
  <c r="Q22" i="8"/>
  <c r="P22" i="8"/>
  <c r="L22" i="8"/>
  <c r="K22" i="8"/>
  <c r="Q21" i="8"/>
  <c r="P21" i="8"/>
  <c r="L21" i="8"/>
  <c r="K21" i="8"/>
  <c r="Q20" i="8"/>
  <c r="J8" i="7" s="1"/>
  <c r="P20" i="8"/>
  <c r="P25" i="8" s="1"/>
  <c r="L20" i="8"/>
  <c r="K20" i="8"/>
  <c r="G16" i="7"/>
  <c r="F16" i="7"/>
  <c r="G15" i="7"/>
  <c r="E15" i="7"/>
  <c r="D15" i="7"/>
  <c r="N12" i="7"/>
  <c r="M12" i="7"/>
  <c r="J12" i="7"/>
  <c r="I12" i="7"/>
  <c r="F12" i="7"/>
  <c r="E12" i="7"/>
  <c r="N11" i="7"/>
  <c r="L11" i="7"/>
  <c r="J11" i="7"/>
  <c r="H11" i="7"/>
  <c r="F11" i="7"/>
  <c r="D11" i="7"/>
  <c r="C11" i="7"/>
  <c r="C15" i="7" s="1"/>
  <c r="I8" i="7"/>
  <c r="C8" i="7"/>
  <c r="N7" i="7"/>
  <c r="M7" i="7"/>
  <c r="L7" i="7"/>
  <c r="J7" i="7"/>
  <c r="I7" i="7"/>
  <c r="H7" i="7"/>
  <c r="G7" i="7"/>
  <c r="F7" i="7"/>
  <c r="D7" i="7"/>
  <c r="C7" i="7"/>
  <c r="L3" i="7"/>
  <c r="K3" i="7"/>
  <c r="J3" i="7"/>
  <c r="H3" i="7"/>
  <c r="G3" i="7"/>
  <c r="F3" i="7"/>
  <c r="D3" i="7"/>
  <c r="C3" i="7"/>
  <c r="B1" i="7"/>
  <c r="E10" i="6"/>
  <c r="C10" i="6"/>
  <c r="D10" i="6" s="1"/>
  <c r="E3" i="6"/>
  <c r="D3" i="6"/>
  <c r="C3" i="6"/>
  <c r="B1" i="6"/>
  <c r="G13" i="5"/>
  <c r="D13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H4" i="5"/>
  <c r="F4" i="5"/>
  <c r="G4" i="5" s="1"/>
  <c r="E4" i="5"/>
  <c r="D4" i="5"/>
  <c r="C4" i="5"/>
  <c r="H3" i="5"/>
  <c r="G3" i="5"/>
  <c r="F3" i="5"/>
  <c r="E3" i="5"/>
  <c r="D3" i="5"/>
  <c r="C3" i="5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H5" i="4"/>
  <c r="F5" i="4"/>
  <c r="G5" i="4" s="1"/>
  <c r="E5" i="4"/>
  <c r="C5" i="4"/>
  <c r="D5" i="4" s="1"/>
  <c r="H4" i="4"/>
  <c r="G4" i="4"/>
  <c r="F4" i="4"/>
  <c r="E4" i="4"/>
  <c r="D4" i="4"/>
  <c r="C4" i="4"/>
  <c r="J12" i="2"/>
  <c r="J11" i="2"/>
  <c r="F11" i="2"/>
  <c r="E11" i="2"/>
  <c r="D11" i="2"/>
  <c r="J10" i="2"/>
  <c r="F10" i="2"/>
  <c r="E10" i="2"/>
  <c r="D10" i="2"/>
  <c r="J9" i="2"/>
  <c r="F9" i="2"/>
  <c r="E9" i="2"/>
  <c r="D9" i="2"/>
  <c r="J8" i="2"/>
  <c r="F8" i="2"/>
  <c r="E8" i="2"/>
  <c r="D8" i="2"/>
  <c r="J7" i="2"/>
  <c r="F7" i="2"/>
  <c r="E7" i="2"/>
  <c r="D7" i="2"/>
  <c r="J6" i="2"/>
  <c r="F6" i="2"/>
  <c r="E6" i="2"/>
  <c r="D6" i="2"/>
  <c r="J5" i="2"/>
  <c r="J4" i="2"/>
  <c r="E4" i="2"/>
  <c r="J3" i="2"/>
  <c r="K2" i="2"/>
  <c r="J2" i="2"/>
  <c r="I2" i="2"/>
  <c r="F2" i="2"/>
  <c r="E2" i="2"/>
  <c r="D2" i="2"/>
  <c r="F18" i="1"/>
  <c r="E18" i="1"/>
  <c r="G18" i="1" s="1"/>
  <c r="F16" i="1"/>
  <c r="D16" i="1"/>
  <c r="E16" i="1" s="1"/>
  <c r="G16" i="1" s="1"/>
  <c r="E15" i="1"/>
  <c r="G15" i="1" s="1"/>
  <c r="E14" i="1"/>
  <c r="G14" i="1" s="1"/>
  <c r="F13" i="1"/>
  <c r="D13" i="1"/>
  <c r="E13" i="1" s="1"/>
  <c r="G13" i="1" s="1"/>
  <c r="E12" i="1"/>
  <c r="G12" i="1" s="1"/>
  <c r="E10" i="1"/>
  <c r="G10" i="1" s="1"/>
  <c r="F3" i="1"/>
  <c r="E3" i="1"/>
  <c r="D3" i="1"/>
  <c r="B1" i="1"/>
  <c r="C8" i="6"/>
  <c r="C4" i="6"/>
  <c r="D12" i="2"/>
  <c r="D4" i="1"/>
  <c r="F6" i="1"/>
  <c r="F5" i="1"/>
  <c r="G4" i="7"/>
  <c r="E7" i="6"/>
  <c r="C5" i="6"/>
  <c r="F7" i="1"/>
  <c r="H4" i="7"/>
  <c r="E8" i="6"/>
  <c r="E4" i="6"/>
  <c r="F12" i="2"/>
  <c r="F4" i="1"/>
  <c r="E5" i="6"/>
  <c r="D7" i="1"/>
  <c r="D5" i="1"/>
  <c r="C7" i="6"/>
  <c r="D6" i="1"/>
  <c r="L26" i="8"/>
  <c r="K26" i="8"/>
  <c r="D8" i="1" l="1"/>
  <c r="D3" i="2"/>
  <c r="F3" i="2"/>
  <c r="F5" i="2" s="1"/>
  <c r="F8" i="1"/>
  <c r="E6" i="1"/>
  <c r="G6" i="1" s="1"/>
  <c r="D7" i="6"/>
  <c r="E5" i="1"/>
  <c r="G5" i="1" s="1"/>
  <c r="E7" i="1"/>
  <c r="G7" i="1" s="1"/>
  <c r="E6" i="6"/>
  <c r="E9" i="6"/>
  <c r="D5" i="6"/>
  <c r="J4" i="7"/>
  <c r="I4" i="7"/>
  <c r="I4" i="1"/>
  <c r="E4" i="1"/>
  <c r="G4" i="1" s="1"/>
  <c r="E12" i="2"/>
  <c r="D4" i="6"/>
  <c r="C6" i="6"/>
  <c r="C11" i="6"/>
  <c r="D11" i="6" s="1"/>
  <c r="C9" i="6"/>
  <c r="D9" i="6" s="1"/>
  <c r="D8" i="6"/>
  <c r="K8" i="7"/>
  <c r="E11" i="6"/>
  <c r="F8" i="7"/>
  <c r="M8" i="7"/>
  <c r="C4" i="7"/>
  <c r="D17" i="1"/>
  <c r="Q25" i="8"/>
  <c r="L8" i="7"/>
  <c r="E8" i="7"/>
  <c r="K11" i="7"/>
  <c r="G8" i="7"/>
  <c r="G11" i="7"/>
  <c r="D11" i="1" l="1"/>
  <c r="E11" i="1" s="1"/>
  <c r="G11" i="1" s="1"/>
  <c r="E8" i="1"/>
  <c r="G8" i="1" s="1"/>
  <c r="D9" i="1"/>
  <c r="D6" i="6"/>
  <c r="F9" i="1"/>
  <c r="F11" i="1"/>
  <c r="F17" i="1"/>
  <c r="D4" i="7"/>
  <c r="E4" i="7" s="1"/>
  <c r="E17" i="1"/>
  <c r="G17" i="1" s="1"/>
  <c r="K4" i="7"/>
  <c r="D5" i="2"/>
  <c r="E5" i="2" s="1"/>
  <c r="E3" i="2"/>
  <c r="E9" i="1" l="1"/>
  <c r="G9" i="1" s="1"/>
  <c r="H8" i="7"/>
  <c r="L4" i="7"/>
  <c r="N8" i="7"/>
  <c r="F4" i="7"/>
</calcChain>
</file>

<file path=xl/sharedStrings.xml><?xml version="1.0" encoding="utf-8"?>
<sst xmlns="http://schemas.openxmlformats.org/spreadsheetml/2006/main" count="1231" uniqueCount="351">
  <si>
    <t>红字为结合机构提供数据汇总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</si>
  <si>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</si>
  <si>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</si>
  <si>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</si>
  <si>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</si>
  <si>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</si>
  <si>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</si>
  <si>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</si>
  <si>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</si>
  <si>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</si>
  <si>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</si>
  <si>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</si>
  <si>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</si>
  <si>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</si>
  <si>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</si>
  <si>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40%-60%</t>
  </si>
  <si>
    <t>成交人数</t>
  </si>
  <si>
    <t>成单率</t>
  </si>
  <si>
    <t>代运营销售额</t>
  </si>
  <si>
    <t>代运营销售量</t>
  </si>
  <si>
    <t>客单价</t>
  </si>
  <si>
    <t>体验报告</t>
  </si>
  <si>
    <t>体验报告数</t>
  </si>
  <si>
    <t>美团生成14封点评</t>
  </si>
  <si>
    <t>案例数（新增）</t>
  </si>
  <si>
    <t xml:space="preserve">1、目前流量上达到同期优秀同行的68%，基本持平上月门店流量 -- 推广通方面预算及计划调整频繁（常出现高预算但消耗不足50%的情况），建议可以同步期望达到的流量或市场竟对提升期望目标，我们再给出合理的投放优化建议
2、本月到院61人，到院率仅38%，对比上月下滑近27个百分点，建议尽快复盘线上咨询用户的后续跟踪，争取保持60%左右的到院转化率。
3、体验报告本月点评新增5封（另14封在美团），门店星级保持在4星，建议持续关注体验报告沉淀的落实（尽量优先点评平台的体验报告沉淀，争取在9月尽快提升至5星门店）；并注意新增的消费体验报告尽量关联项目及医生
4、目前线上共有13例案例，本月新增6例，且多有仅1篇日记的案例，对比效果不明显，建议补充，同时继续上线优质院内主打项目的案例。另注意案例关联项目及医生 - 当前有6个案例待关联处理
</t>
  </si>
  <si>
    <t>咨询Total</t>
  </si>
  <si>
    <t>客户来源</t>
  </si>
  <si>
    <t>咨询项目</t>
  </si>
  <si>
    <t>脱毛</t>
  </si>
  <si>
    <t>美体塑形</t>
  </si>
  <si>
    <t>祛痘</t>
  </si>
  <si>
    <t>400电话　</t>
  </si>
  <si>
    <t>总数</t>
  </si>
  <si>
    <t>皮肤清洁</t>
  </si>
  <si>
    <t>已接</t>
  </si>
  <si>
    <t>肉毒素</t>
  </si>
  <si>
    <t>未接</t>
  </si>
  <si>
    <t>皮肤美白</t>
  </si>
  <si>
    <t>预约</t>
  </si>
  <si>
    <t>广告</t>
  </si>
  <si>
    <t>门店</t>
  </si>
  <si>
    <t>玻尿酸</t>
  </si>
  <si>
    <t>医生</t>
  </si>
  <si>
    <t>其他</t>
  </si>
  <si>
    <t>会员消息</t>
  </si>
  <si>
    <t>半永久</t>
  </si>
  <si>
    <t>祛斑</t>
  </si>
  <si>
    <t>关注400电话未接，本月有11通，建议做到100%接听。
本月线上咨询主要以，脱毛、皮肤美白、玻尿酸为主</t>
  </si>
  <si>
    <t>面部轮廓</t>
  </si>
  <si>
    <t>皮肤修复</t>
  </si>
  <si>
    <t>水光针</t>
  </si>
  <si>
    <t>祛痣</t>
  </si>
  <si>
    <t>本页数据排名均为时间节点的近7天排名数据</t>
  </si>
  <si>
    <t>此为数据为排名名次，数据越小排名越高</t>
  </si>
  <si>
    <t>目前机构在市场的曝光指数较低，建议尽快设置合理推广计划，提升曝光机会，提升流量。</t>
  </si>
  <si>
    <t>消费额为成交价格=售价-立减金额</t>
  </si>
  <si>
    <t>标注灰色的为下架或者调整项目</t>
  </si>
  <si>
    <t>消费</t>
  </si>
  <si>
    <t>线上消费量</t>
  </si>
  <si>
    <t>线上消费额</t>
  </si>
  <si>
    <t>[2018.03.27]脱毛年卡唇毛腋毛二选一[68.00元][14192308]</t>
  </si>
  <si>
    <t>[2018.03.28]小气泡水氧深层清洁 祛螨虫 二选一[108.00元][14207213]</t>
  </si>
  <si>
    <t>[2018.03.27]祛黑头美瑞魔法精致祛黑头[88.00元][14198428]</t>
  </si>
  <si>
    <t>[2018.04.02]冰肌祛痘痘肌调理 水润嫩肤[18.00元][14192294]</t>
  </si>
  <si>
    <t>[2018.03.30]减肥套餐超值减肥套餐6选3[68.00元][14191180]</t>
  </si>
  <si>
    <t>[2018.06.28]上班族必备缓解肩颈僵硬肌肉疲劳[166.00元][14422048]</t>
  </si>
  <si>
    <t>[2018.03.27]埋线减肥全身减肥瘦体重[680.00元][14195299]</t>
  </si>
  <si>
    <t>[2018.03.30]减肥套餐超值减肥套餐6选3[68.00元][30318101]</t>
  </si>
  <si>
    <t>[2018.03.27]双核白瓷提亮肤色 收缩毛孔[598.00元][14193982]</t>
  </si>
  <si>
    <t>[2018.06.28]韩式半永久纹眉美瞳选 二选一[680.00元][14415264]</t>
  </si>
  <si>
    <t>[2018.04.03]二代瘦脸针女神小V脸必备[788.00元][14194585]</t>
  </si>
  <si>
    <t>[2018.03.28]免费检测visa皮肤检测[1.00元][30316685]</t>
  </si>
  <si>
    <t>[2018.04.08]伊婉C韩国进口 打造完美小翘鼻[1200.00元][14195147]</t>
  </si>
  <si>
    <t>[2018.03.28]小气泡水氧活肤美甲三选一[108.00元][30317345]</t>
  </si>
  <si>
    <t>[2018.04.02]冰肌祛痘夏日祛痘水润嫩肤限新客购买[18.00元][30453468]</t>
  </si>
  <si>
    <t>[2018.04.08]润百颜饱满童颜 女神必备[880.00元][14197587]</t>
  </si>
  <si>
    <t>[2018.03.27]脱毛年卡唇毛腋毛二选一[68.00元][30316870]</t>
  </si>
  <si>
    <t>实际消费量</t>
  </si>
  <si>
    <t>实际消费额</t>
  </si>
  <si>
    <t>祛痘管理</t>
  </si>
  <si>
    <t>皮肤管理</t>
  </si>
  <si>
    <t>美体按摩</t>
  </si>
  <si>
    <t>目前本月线下开发较上月相对落后，建议针对老顾客到院的二次治疗过程中，进行适当的二次开发</t>
  </si>
  <si>
    <t>7月3日开始投放CPC</t>
  </si>
  <si>
    <t>美瑞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</si>
  <si>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</si>
  <si>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</si>
  <si>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</si>
  <si>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</si>
  <si>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</si>
  <si>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</si>
  <si>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</si>
  <si>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点评总消费额</t>
  </si>
  <si>
    <t>ROI</t>
  </si>
  <si>
    <t>点评总消费额/花费</t>
  </si>
  <si>
    <t>15号充值完成，恢复投放，但目前的计划需要及时调整</t>
  </si>
  <si>
    <t>活跃度</t>
  </si>
  <si>
    <t>点评总数</t>
  </si>
  <si>
    <t>回复量</t>
  </si>
  <si>
    <t>差量</t>
  </si>
  <si>
    <t>好差评</t>
  </si>
  <si>
    <t>五星好评量</t>
  </si>
  <si>
    <t>差评量</t>
  </si>
  <si>
    <t>运营分</t>
  </si>
  <si>
    <t>效果</t>
  </si>
  <si>
    <t>环境</t>
  </si>
  <si>
    <t>服务</t>
  </si>
  <si>
    <t>内容分</t>
  </si>
  <si>
    <t>案例总数</t>
  </si>
  <si>
    <t>新增案例数</t>
  </si>
  <si>
    <t>体验报告开始沉淀，门店星级，运营分均开始提升，建议持续关注体验报告沉淀的落实，并关联项目及医生，尽快冲到5星门店</t>
  </si>
  <si>
    <t>案例本月新增1例，前端一共8例，数量过少，建议机构持续上新，补充院内主打项目，以及市场热卖项目相关优质案例。</t>
  </si>
  <si>
    <t>当月流量</t>
  </si>
  <si>
    <t>当月咨询</t>
  </si>
  <si>
    <t>当月预约</t>
  </si>
  <si>
    <t>上月预约</t>
  </si>
  <si>
    <t>当月口碑</t>
  </si>
  <si>
    <t>上月口碑</t>
  </si>
  <si>
    <t>当月口碑回复</t>
  </si>
  <si>
    <t>当月CPC</t>
  </si>
  <si>
    <t>年</t>
  </si>
  <si>
    <t>月</t>
  </si>
  <si>
    <t>值</t>
  </si>
  <si>
    <t>列标签</t>
  </si>
  <si>
    <t>计数项:姓名</t>
  </si>
  <si>
    <t>日</t>
  </si>
  <si>
    <t>(全部)</t>
  </si>
  <si>
    <t>评价时间</t>
  </si>
  <si>
    <t>日期</t>
  </si>
  <si>
    <t>行标签</t>
  </si>
  <si>
    <t>套餐信息</t>
  </si>
  <si>
    <t>计数项:成交价</t>
  </si>
  <si>
    <t>求和项:成交价2</t>
  </si>
  <si>
    <t>计数项:金额</t>
  </si>
  <si>
    <t>求和项:金额2</t>
  </si>
  <si>
    <t>浏览量</t>
  </si>
  <si>
    <t>访客数</t>
  </si>
  <si>
    <t>平均停留时长</t>
  </si>
  <si>
    <t>计数项:订单来源</t>
  </si>
  <si>
    <t>计数项:星级</t>
  </si>
  <si>
    <t>计数项:用户昵称</t>
  </si>
  <si>
    <t>求和项:花费</t>
  </si>
  <si>
    <t>求和项:点击</t>
  </si>
  <si>
    <t>平均值项:点击均价</t>
  </si>
  <si>
    <t>求和项:曝光</t>
  </si>
  <si>
    <t>求和项:商户浏览量</t>
  </si>
  <si>
    <t>400未接</t>
  </si>
  <si>
    <t>5星</t>
  </si>
  <si>
    <t>400已接</t>
  </si>
  <si>
    <t>4星</t>
  </si>
  <si>
    <t>总计</t>
  </si>
  <si>
    <t>技师预约</t>
  </si>
  <si>
    <t>门店预约</t>
  </si>
  <si>
    <t>上月口碑回复</t>
  </si>
  <si>
    <t>上月CPC</t>
  </si>
  <si>
    <t>上月流量</t>
  </si>
  <si>
    <t>上月咨询</t>
  </si>
  <si>
    <t>当月</t>
  </si>
  <si>
    <t>上月</t>
  </si>
  <si>
    <t>口碑</t>
  </si>
  <si>
    <t>祛痘皮肤美白</t>
  </si>
  <si>
    <t>1星</t>
  </si>
  <si>
    <t>日均环比</t>
  </si>
  <si>
    <t>2星</t>
  </si>
  <si>
    <t>当前</t>
  </si>
  <si>
    <t>8月</t>
  </si>
  <si>
    <t>3星</t>
  </si>
  <si>
    <t>7月</t>
  </si>
  <si>
    <t>当月天数</t>
  </si>
  <si>
    <t>项目预约</t>
  </si>
  <si>
    <t>项目</t>
  </si>
  <si>
    <t>上月天数</t>
  </si>
  <si>
    <t>数据截至日期</t>
  </si>
  <si>
    <t>8月31日</t>
  </si>
  <si>
    <t>竞对分析</t>
  </si>
  <si>
    <t>高新区</t>
  </si>
  <si>
    <t>曝光指数</t>
  </si>
  <si>
    <t>人气指数</t>
  </si>
  <si>
    <t>人均浏览页面</t>
  </si>
  <si>
    <t>交易指数</t>
  </si>
  <si>
    <t>武侯区</t>
  </si>
  <si>
    <t>成都市</t>
  </si>
  <si>
    <t>星级</t>
  </si>
  <si>
    <t>案例</t>
  </si>
  <si>
    <t>到院人数：</t>
  </si>
  <si>
    <t>成单人数：</t>
  </si>
  <si>
    <t>成交量：</t>
  </si>
  <si>
    <t>成单额：</t>
  </si>
  <si>
    <t>浏览量/次</t>
  </si>
  <si>
    <t>访客数/人</t>
  </si>
  <si>
    <t>平均停留时长/秒</t>
  </si>
  <si>
    <t>跳失率/%</t>
  </si>
  <si>
    <t>姓名</t>
  </si>
  <si>
    <t>首次沟通时间</t>
  </si>
  <si>
    <t>最后沟通时间</t>
  </si>
  <si>
    <t>顾客标签</t>
  </si>
  <si>
    <t>所属门店</t>
  </si>
  <si>
    <t>时间</t>
  </si>
  <si>
    <t>订单来源</t>
  </si>
  <si>
    <t>客户姓名</t>
  </si>
  <si>
    <t>联系方式</t>
  </si>
  <si>
    <t>顾客留言</t>
  </si>
  <si>
    <t>订单状态</t>
  </si>
  <si>
    <t>成交价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</si>
  <si>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</si>
  <si>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</si>
  <si>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</si>
  <si>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</si>
  <si>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</si>
  <si>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</si>
  <si>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</si>
  <si>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</si>
  <si>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</si>
  <si>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2018/08/23</t>
  </si>
  <si>
    <t>2018/08/18</t>
  </si>
  <si>
    <t>2018/08/31</t>
  </si>
  <si>
    <t>2018/08/30</t>
  </si>
  <si>
    <t>2018/08/29</t>
  </si>
  <si>
    <t>2018/08/28</t>
  </si>
  <si>
    <t>2018/08/27</t>
  </si>
  <si>
    <t>2018/08/26</t>
  </si>
  <si>
    <t>2018/08/25</t>
  </si>
  <si>
    <t>2018/08/24</t>
  </si>
  <si>
    <t>2018/08/22</t>
  </si>
  <si>
    <t>2018/08/21</t>
  </si>
  <si>
    <t>2018/08/20</t>
  </si>
  <si>
    <t>2018/08/19</t>
  </si>
  <si>
    <t>2018/08/17</t>
  </si>
  <si>
    <t>2018/08/16</t>
  </si>
  <si>
    <t>2018/08/15</t>
  </si>
  <si>
    <t>分类</t>
  </si>
  <si>
    <t>明细</t>
  </si>
  <si>
    <t>金额</t>
  </si>
  <si>
    <t>冰肌祛痘</t>
  </si>
  <si>
    <t>去黑头</t>
  </si>
  <si>
    <t>白瓷娃娃</t>
  </si>
  <si>
    <t>瘦脸针</t>
  </si>
  <si>
    <t>冰雪皇后</t>
  </si>
  <si>
    <t>小气泡</t>
  </si>
  <si>
    <t>水光</t>
  </si>
  <si>
    <t>伊婉2支/脱毛</t>
  </si>
  <si>
    <t>伊婉</t>
  </si>
  <si>
    <t>无针水光</t>
  </si>
  <si>
    <t>脱腋毛</t>
  </si>
  <si>
    <t>脱毛套餐</t>
  </si>
  <si>
    <t>水光针年卡</t>
  </si>
  <si>
    <t>去黑头/冰肌祛痘</t>
  </si>
  <si>
    <t>肩颈理疗单次</t>
  </si>
  <si>
    <t>冰肌祛痘/皮肤管理</t>
  </si>
  <si>
    <t>城市</t>
  </si>
  <si>
    <t>评价门店</t>
  </si>
  <si>
    <t>用户昵称</t>
  </si>
  <si>
    <t>评分</t>
  </si>
  <si>
    <t>评价内容</t>
  </si>
  <si>
    <t>是否消费评价</t>
  </si>
  <si>
    <t>门店名称</t>
  </si>
  <si>
    <t>推广对象</t>
  </si>
  <si>
    <t>逛店行为</t>
  </si>
  <si>
    <t>图片点击</t>
  </si>
  <si>
    <t>评论点击</t>
  </si>
  <si>
    <t>技师医师点击</t>
  </si>
  <si>
    <t>店铺信息点击</t>
  </si>
  <si>
    <t>团购点击</t>
  </si>
  <si>
    <t>优惠促销点击</t>
  </si>
  <si>
    <t>意向客流</t>
  </si>
  <si>
    <t>地址点击</t>
  </si>
  <si>
    <t>电话点击</t>
  </si>
  <si>
    <t>商品点击</t>
  </si>
  <si>
    <t>优惠促销领取</t>
  </si>
  <si>
    <t>收藏</t>
  </si>
  <si>
    <t>分享</t>
  </si>
  <si>
    <t>签到</t>
  </si>
  <si>
    <t>订单量</t>
  </si>
  <si>
    <t>预约量</t>
  </si>
  <si>
    <t>商品订单量</t>
  </si>
  <si>
    <t>团购订单量</t>
  </si>
  <si>
    <t>闪惠买单量</t>
  </si>
  <si>
    <t>扫码支付订单</t>
  </si>
  <si>
    <t>2018/06/01</t>
  </si>
  <si>
    <t>美瑞紫荆皮肤医疗美容（天府店）</t>
  </si>
  <si>
    <t>品牌推广全天</t>
  </si>
  <si>
    <t>团购推广201804167b4</t>
  </si>
  <si>
    <t>门店推广全天</t>
  </si>
  <si>
    <t>2018/06/02</t>
  </si>
  <si>
    <t>2018/06/03</t>
  </si>
  <si>
    <t>2018/06/04</t>
  </si>
  <si>
    <t>2018/06/05</t>
  </si>
  <si>
    <t>2018/06/07</t>
  </si>
  <si>
    <t>2018/06/08</t>
  </si>
  <si>
    <t>2018/06/09</t>
  </si>
  <si>
    <t>2018/06/10</t>
  </si>
  <si>
    <t>2018/06/11</t>
  </si>
  <si>
    <t>2018/06/12</t>
  </si>
  <si>
    <t>2018/06/13</t>
  </si>
  <si>
    <t>2018/06/14</t>
  </si>
  <si>
    <t>2018/06/15</t>
  </si>
  <si>
    <t>2018/06/16</t>
  </si>
  <si>
    <t>2018/06/17</t>
  </si>
  <si>
    <t>2018/06/18</t>
  </si>
  <si>
    <t>2018/06/19</t>
  </si>
  <si>
    <t>团购推广20180618782</t>
  </si>
  <si>
    <t>团购推广20180618cc9</t>
  </si>
  <si>
    <t>2018/06/20</t>
  </si>
  <si>
    <t>团购推广2018062005e</t>
  </si>
  <si>
    <t>团购推广20180620763</t>
  </si>
  <si>
    <t>团购推广20180620dd8</t>
  </si>
  <si>
    <t>2018/06/21</t>
  </si>
  <si>
    <t>2018/06/22</t>
  </si>
  <si>
    <t>2018/06/23</t>
  </si>
  <si>
    <t>2018/06/24</t>
  </si>
  <si>
    <t>2018/06/25</t>
  </si>
  <si>
    <t>2018/06/26</t>
  </si>
  <si>
    <t>2018/06/27</t>
  </si>
  <si>
    <t>2018/06/28</t>
  </si>
  <si>
    <t>2018/06/29</t>
  </si>
  <si>
    <t>2018/06/30</t>
  </si>
  <si>
    <t>2018/07/01</t>
  </si>
  <si>
    <t>2018/07/02</t>
  </si>
  <si>
    <t>2018/07/03</t>
  </si>
  <si>
    <t>2018/07/04</t>
  </si>
  <si>
    <t>2018/07/05</t>
  </si>
  <si>
    <t>2018/07/06</t>
  </si>
  <si>
    <t>2018/07/07</t>
  </si>
  <si>
    <t>2018/07/08</t>
  </si>
  <si>
    <t>2018/07/09</t>
  </si>
  <si>
    <t>2018/07/10</t>
  </si>
  <si>
    <t>2018/07/11</t>
  </si>
  <si>
    <t>2018/07/12</t>
  </si>
  <si>
    <t>2018/07/13</t>
  </si>
  <si>
    <t>2018/07/14</t>
  </si>
  <si>
    <t>2018/07/15</t>
  </si>
  <si>
    <t>2018/07/16</t>
  </si>
  <si>
    <t>2018/07/17</t>
  </si>
  <si>
    <t>2018/07/18</t>
  </si>
  <si>
    <t>2018/07/19</t>
  </si>
  <si>
    <t>2018/07/20</t>
  </si>
  <si>
    <t>2018/07/21</t>
  </si>
  <si>
    <t>2018/07/22</t>
  </si>
  <si>
    <t>2018/07/23</t>
  </si>
  <si>
    <t>2018/07/24</t>
  </si>
  <si>
    <t>全天时段</t>
  </si>
  <si>
    <t>早上9-下午2点</t>
  </si>
  <si>
    <t>下午3-6点</t>
  </si>
  <si>
    <t>晚上7-11点</t>
  </si>
  <si>
    <t>今年</t>
    <phoneticPr fontId="49" type="noConversion"/>
  </si>
  <si>
    <t>去年</t>
    <phoneticPr fontId="49" type="noConversion"/>
  </si>
  <si>
    <t>本月</t>
    <phoneticPr fontId="49" type="noConversion"/>
  </si>
  <si>
    <t>上月</t>
    <phoneticPr fontId="49" type="noConversion"/>
  </si>
  <si>
    <t>今天</t>
    <phoneticPr fontId="49" type="noConversion"/>
  </si>
  <si>
    <t>昨天</t>
    <phoneticPr fontId="4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</si>
</sst>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%"/>
    <numFmt numFmtId="177" formatCode="#,##0_);[Red]\(#,##0\)"/>
    <numFmt numFmtId="178" formatCode="#,##0_ "/>
    <numFmt numFmtId="179" formatCode="#,##0.0_);[Red]\(#,##0.0\)"/>
    <numFmt numFmtId="180" formatCode="0.0"/>
    <numFmt numFmtId="181" formatCode="0.00_);[Red]\(0.00\)"/>
  </numFmts>
  <fonts count="50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151515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5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sz val="10"/>
      <name val="Arial"/>
      <family val="2"/>
    </font>
    <font>
      <b/>
      <sz val="12"/>
      <color rgb="FF000000"/>
      <name val="微软雅黑"/>
      <family val="2"/>
      <charset val="134"/>
    </font>
    <font>
      <sz val="11"/>
      <color rgb="FF00B050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396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6" fillId="0" borderId="0">
      <alignment vertical="center"/>
    </xf>
    <xf numFmtId="0" fontId="14" fillId="0" borderId="0">
      <alignment vertical="center" wrapText="1"/>
    </xf>
    <xf numFmtId="0" fontId="17" fillId="0" borderId="0">
      <alignment vertical="center"/>
    </xf>
    <xf numFmtId="0" fontId="1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245">
    <xf numFmtId="0" fontId="0" fillId="0" borderId="0" xfId="0" applyAlignment="1">
      <alignment vertical="center"/>
    </xf>
    <xf numFmtId="0" fontId="21" fillId="0" borderId="3" xfId="0" applyFont="1" applyBorder="1" applyAlignment="1">
      <alignment horizontal="center" vertical="center" wrapText="1" readingOrder="1"/>
    </xf>
    <xf numFmtId="0" fontId="28" fillId="0" borderId="3" xfId="0" applyFont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 wrapText="1" readingOrder="1"/>
    </xf>
    <xf numFmtId="0" fontId="25" fillId="5" borderId="3" xfId="0" applyFont="1" applyFill="1" applyBorder="1" applyAlignment="1">
      <alignment horizontal="center" vertical="center" wrapText="1" readingOrder="1"/>
    </xf>
    <xf numFmtId="0" fontId="23" fillId="0" borderId="0" xfId="0" applyFont="1" applyAlignment="1">
      <alignment vertical="center"/>
    </xf>
    <xf numFmtId="14" fontId="23" fillId="0" borderId="0" xfId="0" applyNumberFormat="1" applyFont="1" applyAlignment="1">
      <alignment vertical="center"/>
    </xf>
    <xf numFmtId="0" fontId="25" fillId="5" borderId="6" xfId="0" applyFont="1" applyFill="1" applyBorder="1" applyAlignment="1">
      <alignment horizontal="center" vertical="center" wrapText="1" readingOrder="1"/>
    </xf>
    <xf numFmtId="0" fontId="30" fillId="3" borderId="2" xfId="0" applyFont="1" applyFill="1" applyBorder="1" applyAlignment="1">
      <alignment horizontal="center" vertical="center" wrapText="1" readingOrder="1"/>
    </xf>
    <xf numFmtId="0" fontId="30" fillId="6" borderId="2" xfId="0" applyFont="1" applyFill="1" applyBorder="1" applyAlignment="1">
      <alignment horizontal="center" vertical="center" wrapText="1" readingOrder="1"/>
    </xf>
    <xf numFmtId="9" fontId="28" fillId="0" borderId="3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20" fillId="4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34" fillId="4" borderId="0" xfId="0" applyFont="1" applyFill="1" applyAlignment="1">
      <alignment vertical="center"/>
    </xf>
    <xf numFmtId="0" fontId="13" fillId="1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5" fillId="7" borderId="0" xfId="0" applyFont="1" applyFill="1" applyAlignment="1">
      <alignment horizontal="left" vertical="center" wrapText="1" readingOrder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 wrapText="1"/>
    </xf>
    <xf numFmtId="0" fontId="30" fillId="6" borderId="14" xfId="0" applyFont="1" applyFill="1" applyBorder="1" applyAlignment="1">
      <alignment horizontal="center" vertical="center" wrapText="1" readingOrder="1"/>
    </xf>
    <xf numFmtId="0" fontId="36" fillId="0" borderId="0" xfId="0" applyFont="1" applyAlignment="1">
      <alignment vertical="center"/>
    </xf>
    <xf numFmtId="0" fontId="13" fillId="13" borderId="0" xfId="0" applyFont="1" applyFill="1" applyAlignment="1">
      <alignment vertical="center"/>
    </xf>
    <xf numFmtId="0" fontId="32" fillId="0" borderId="0" xfId="0" applyFont="1" applyAlignment="1">
      <alignment vertical="center"/>
    </xf>
    <xf numFmtId="0" fontId="25" fillId="0" borderId="3" xfId="0" applyFont="1" applyBorder="1" applyAlignment="1">
      <alignment horizontal="center" vertical="center" wrapText="1" readingOrder="1"/>
    </xf>
    <xf numFmtId="0" fontId="13" fillId="14" borderId="0" xfId="0" applyFont="1" applyFill="1" applyAlignment="1">
      <alignment horizontal="left" vertical="center"/>
    </xf>
    <xf numFmtId="0" fontId="37" fillId="0" borderId="3" xfId="0" applyFont="1" applyBorder="1" applyAlignment="1">
      <alignment horizontal="center" vertical="center" wrapText="1" readingOrder="1"/>
    </xf>
    <xf numFmtId="0" fontId="37" fillId="0" borderId="3" xfId="0" applyFont="1" applyBorder="1" applyAlignment="1">
      <alignment horizontal="center" vertical="center" wrapText="1"/>
    </xf>
    <xf numFmtId="9" fontId="37" fillId="0" borderId="3" xfId="0" applyNumberFormat="1" applyFont="1" applyBorder="1" applyAlignment="1">
      <alignment horizontal="center" vertical="center" wrapText="1"/>
    </xf>
    <xf numFmtId="9" fontId="37" fillId="0" borderId="1" xfId="0" applyNumberFormat="1" applyFont="1" applyBorder="1" applyAlignment="1">
      <alignment horizontal="center" vertical="center" wrapText="1"/>
    </xf>
    <xf numFmtId="0" fontId="13" fillId="15" borderId="0" xfId="0" applyFont="1" applyFill="1" applyAlignment="1">
      <alignment horizontal="left" vertical="center"/>
    </xf>
    <xf numFmtId="14" fontId="34" fillId="9" borderId="7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6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21" fontId="24" fillId="0" borderId="0" xfId="0" applyNumberFormat="1" applyFont="1" applyAlignment="1">
      <alignment horizontal="center" vertical="center"/>
    </xf>
    <xf numFmtId="0" fontId="11" fillId="7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28" fillId="0" borderId="15" xfId="0" applyFont="1" applyBorder="1" applyAlignment="1">
      <alignment horizontal="right" vertical="center" wrapText="1"/>
    </xf>
    <xf numFmtId="0" fontId="30" fillId="16" borderId="1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30" fillId="6" borderId="20" xfId="0" applyFont="1" applyFill="1" applyBorder="1" applyAlignment="1">
      <alignment horizontal="center" vertical="center" wrapText="1" readingOrder="1"/>
    </xf>
    <xf numFmtId="0" fontId="28" fillId="0" borderId="21" xfId="0" applyFont="1" applyBorder="1" applyAlignment="1">
      <alignment horizontal="right" vertical="center" wrapText="1"/>
    </xf>
    <xf numFmtId="9" fontId="28" fillId="0" borderId="22" xfId="0" applyNumberFormat="1" applyFont="1" applyBorder="1" applyAlignment="1">
      <alignment horizontal="center" vertical="center" wrapText="1"/>
    </xf>
    <xf numFmtId="9" fontId="28" fillId="0" borderId="23" xfId="0" applyNumberFormat="1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9" fontId="28" fillId="0" borderId="25" xfId="0" applyNumberFormat="1" applyFont="1" applyBorder="1" applyAlignment="1">
      <alignment horizontal="center" vertical="center" wrapText="1"/>
    </xf>
    <xf numFmtId="9" fontId="28" fillId="0" borderId="26" xfId="0" applyNumberFormat="1" applyFont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 readingOrder="1"/>
    </xf>
    <xf numFmtId="0" fontId="28" fillId="7" borderId="1" xfId="0" applyFont="1" applyFill="1" applyBorder="1" applyAlignment="1">
      <alignment horizontal="center" vertical="center" wrapText="1"/>
    </xf>
    <xf numFmtId="9" fontId="28" fillId="7" borderId="1" xfId="0" applyNumberFormat="1" applyFont="1" applyFill="1" applyBorder="1" applyAlignment="1">
      <alignment horizontal="center" vertical="center" wrapText="1"/>
    </xf>
    <xf numFmtId="0" fontId="25" fillId="5" borderId="13" xfId="0" applyFont="1" applyFill="1" applyBorder="1" applyAlignment="1">
      <alignment horizontal="center" vertical="center" wrapText="1" readingOrder="1"/>
    </xf>
    <xf numFmtId="0" fontId="39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9" borderId="7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4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0" fontId="41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14" fontId="43" fillId="0" borderId="0" xfId="0" applyNumberFormat="1" applyFont="1" applyAlignment="1">
      <alignment horizontal="left"/>
    </xf>
    <xf numFmtId="20" fontId="43" fillId="0" borderId="0" xfId="0" applyNumberFormat="1" applyFont="1" applyAlignment="1">
      <alignment horizontal="left"/>
    </xf>
    <xf numFmtId="0" fontId="43" fillId="0" borderId="0" xfId="0" applyFont="1" applyAlignment="1">
      <alignment horizontal="left"/>
    </xf>
    <xf numFmtId="9" fontId="28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 readingOrder="1"/>
    </xf>
    <xf numFmtId="0" fontId="25" fillId="0" borderId="1" xfId="0" applyFont="1" applyBorder="1" applyAlignment="1">
      <alignment horizontal="center" vertical="center" wrapText="1" readingOrder="1"/>
    </xf>
    <xf numFmtId="1" fontId="28" fillId="0" borderId="1" xfId="0" applyNumberFormat="1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 readingOrder="1"/>
    </xf>
    <xf numFmtId="0" fontId="44" fillId="3" borderId="10" xfId="0" applyFont="1" applyFill="1" applyBorder="1" applyAlignment="1">
      <alignment horizontal="center" vertical="center" wrapText="1" readingOrder="1"/>
    </xf>
    <xf numFmtId="0" fontId="44" fillId="3" borderId="11" xfId="0" applyFont="1" applyFill="1" applyBorder="1" applyAlignment="1">
      <alignment horizontal="center" vertical="center" wrapText="1" readingOrder="1"/>
    </xf>
    <xf numFmtId="9" fontId="28" fillId="0" borderId="13" xfId="0" applyNumberFormat="1" applyFont="1" applyBorder="1" applyAlignment="1">
      <alignment horizontal="center" vertical="center" wrapText="1"/>
    </xf>
    <xf numFmtId="0" fontId="33" fillId="3" borderId="10" xfId="0" applyFont="1" applyFill="1" applyBorder="1" applyAlignment="1">
      <alignment horizontal="center" vertical="center" wrapText="1" readingOrder="1"/>
    </xf>
    <xf numFmtId="0" fontId="8" fillId="4" borderId="0" xfId="0" applyFont="1" applyFill="1" applyAlignment="1">
      <alignment vertical="center"/>
    </xf>
    <xf numFmtId="0" fontId="34" fillId="9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9" fontId="28" fillId="0" borderId="16" xfId="0" applyNumberFormat="1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14" fontId="0" fillId="0" borderId="0" xfId="0" applyNumberFormat="1" applyAlignment="1"/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9" fontId="24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8" borderId="9" xfId="0" applyFont="1" applyFill="1" applyBorder="1" applyAlignment="1">
      <alignment horizontal="left" vertical="center"/>
    </xf>
    <xf numFmtId="0" fontId="4" fillId="8" borderId="11" xfId="0" applyFont="1" applyFill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17" borderId="1" xfId="0" applyFont="1" applyFill="1" applyBorder="1" applyAlignment="1">
      <alignment horizontal="center"/>
    </xf>
    <xf numFmtId="0" fontId="4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7" borderId="1" xfId="0" applyFont="1" applyFill="1" applyBorder="1" applyAlignment="1">
      <alignment horizontal="center" vertical="center" wrapText="1"/>
    </xf>
    <xf numFmtId="9" fontId="29" fillId="7" borderId="1" xfId="0" applyNumberFormat="1" applyFont="1" applyFill="1" applyBorder="1" applyAlignment="1">
      <alignment horizontal="center" vertical="center" wrapText="1"/>
    </xf>
    <xf numFmtId="0" fontId="25" fillId="0" borderId="12" xfId="0" applyFont="1" applyBorder="1" applyAlignment="1">
      <alignment horizontal="left" vertical="center" wrapText="1" readingOrder="1"/>
    </xf>
    <xf numFmtId="0" fontId="0" fillId="0" borderId="16" xfId="0" applyBorder="1" applyAlignment="1">
      <alignment vertical="center"/>
    </xf>
    <xf numFmtId="0" fontId="28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5" fillId="5" borderId="4" xfId="0" applyFont="1" applyFill="1" applyBorder="1" applyAlignment="1">
      <alignment vertical="center" wrapText="1" readingOrder="1"/>
    </xf>
    <xf numFmtId="0" fontId="25" fillId="5" borderId="5" xfId="0" applyFont="1" applyFill="1" applyBorder="1" applyAlignment="1">
      <alignment vertical="center" wrapText="1" readingOrder="1"/>
    </xf>
    <xf numFmtId="0" fontId="28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/>
    </xf>
    <xf numFmtId="0" fontId="4" fillId="16" borderId="9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25" fillId="0" borderId="15" xfId="0" applyFont="1" applyBorder="1" applyAlignment="1">
      <alignment horizontal="left" vertical="center" wrapText="1" readingOrder="1"/>
    </xf>
    <xf numFmtId="9" fontId="29" fillId="0" borderId="1" xfId="0" applyNumberFormat="1" applyFont="1" applyBorder="1" applyAlignment="1">
      <alignment horizontal="center" vertical="center" wrapText="1"/>
    </xf>
    <xf numFmtId="9" fontId="38" fillId="0" borderId="1" xfId="0" applyNumberFormat="1" applyFont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 readingOrder="1"/>
    </xf>
    <xf numFmtId="0" fontId="25" fillId="3" borderId="10" xfId="0" applyFont="1" applyFill="1" applyBorder="1" applyAlignment="1">
      <alignment horizontal="center" vertical="center" wrapText="1" readingOrder="1"/>
    </xf>
    <xf numFmtId="0" fontId="25" fillId="3" borderId="11" xfId="0" applyFont="1" applyFill="1" applyBorder="1" applyAlignment="1">
      <alignment horizontal="center" vertical="center" wrapText="1" readingOrder="1"/>
    </xf>
    <xf numFmtId="0" fontId="21" fillId="3" borderId="12" xfId="0" applyFont="1" applyFill="1" applyBorder="1" applyAlignment="1">
      <alignment horizontal="center" vertical="center" wrapText="1" readingOrder="1"/>
    </xf>
    <xf numFmtId="0" fontId="21" fillId="7" borderId="12" xfId="0" applyFont="1" applyFill="1" applyBorder="1" applyAlignment="1">
      <alignment horizontal="center" vertical="center" wrapText="1" readingOrder="1"/>
    </xf>
    <xf numFmtId="0" fontId="21" fillId="7" borderId="15" xfId="0" applyFont="1" applyFill="1" applyBorder="1" applyAlignment="1">
      <alignment horizontal="center" vertical="center" wrapText="1" readingOrder="1"/>
    </xf>
    <xf numFmtId="9" fontId="29" fillId="0" borderId="16" xfId="0" applyNumberFormat="1" applyFont="1" applyBorder="1" applyAlignment="1">
      <alignment horizontal="center" vertical="center" wrapText="1"/>
    </xf>
    <xf numFmtId="3" fontId="0" fillId="0" borderId="0" xfId="0" applyNumberFormat="1" applyAlignment="1"/>
    <xf numFmtId="0" fontId="2" fillId="0" borderId="13" xfId="0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/>
    </xf>
    <xf numFmtId="14" fontId="24" fillId="0" borderId="0" xfId="0" applyNumberFormat="1" applyFont="1" applyAlignment="1"/>
    <xf numFmtId="21" fontId="24" fillId="0" borderId="0" xfId="0" applyNumberFormat="1" applyFont="1" applyAlignment="1"/>
    <xf numFmtId="0" fontId="24" fillId="0" borderId="0" xfId="0" applyFont="1" applyAlignment="1">
      <alignment horizontal="center"/>
    </xf>
    <xf numFmtId="14" fontId="24" fillId="0" borderId="0" xfId="0" applyNumberFormat="1" applyFont="1" applyAlignment="1">
      <alignment horizontal="center"/>
    </xf>
    <xf numFmtId="21" fontId="24" fillId="0" borderId="0" xfId="0" applyNumberFormat="1" applyFont="1" applyAlignment="1">
      <alignment horizontal="center"/>
    </xf>
    <xf numFmtId="0" fontId="24" fillId="0" borderId="0" xfId="0" applyFont="1" applyAlignment="1"/>
    <xf numFmtId="0" fontId="24" fillId="4" borderId="0" xfId="0" applyFont="1" applyFill="1" applyAlignment="1">
      <alignment vertical="center"/>
    </xf>
    <xf numFmtId="0" fontId="40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25" fillId="18" borderId="1" xfId="0" applyFont="1" applyFill="1" applyBorder="1" applyAlignment="1">
      <alignment horizontal="center" vertical="center" wrapText="1" readingOrder="1"/>
    </xf>
    <xf numFmtId="9" fontId="28" fillId="18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25" fillId="5" borderId="12" xfId="0" applyFont="1" applyFill="1" applyBorder="1" applyAlignment="1">
      <alignment horizontal="center" vertical="center" wrapText="1" readingOrder="1"/>
    </xf>
    <xf numFmtId="0" fontId="21" fillId="5" borderId="11" xfId="0" applyFont="1" applyFill="1" applyBorder="1" applyAlignment="1">
      <alignment horizontal="center" vertical="center" wrapText="1" readingOrder="1"/>
    </xf>
    <xf numFmtId="0" fontId="41" fillId="2" borderId="27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/>
    <xf numFmtId="0" fontId="21" fillId="5" borderId="10" xfId="0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vertical="center"/>
    </xf>
    <xf numFmtId="0" fontId="30" fillId="16" borderId="10" xfId="0" applyFont="1" applyFill="1" applyBorder="1" applyAlignment="1">
      <alignment horizontal="center" vertical="center" wrapText="1" readingOrder="1"/>
    </xf>
    <xf numFmtId="176" fontId="34" fillId="0" borderId="0" xfId="0" applyNumberFormat="1" applyFont="1" applyAlignment="1">
      <alignment horizontal="left" vertical="center"/>
    </xf>
    <xf numFmtId="177" fontId="28" fillId="0" borderId="1" xfId="0" applyNumberFormat="1" applyFont="1" applyBorder="1" applyAlignment="1">
      <alignment horizontal="center" vertical="center" wrapText="1"/>
    </xf>
    <xf numFmtId="178" fontId="28" fillId="0" borderId="1" xfId="0" applyNumberFormat="1" applyFont="1" applyBorder="1" applyAlignment="1">
      <alignment horizontal="center" vertical="center" wrapText="1"/>
    </xf>
    <xf numFmtId="178" fontId="28" fillId="0" borderId="13" xfId="0" applyNumberFormat="1" applyFont="1" applyBorder="1" applyAlignment="1">
      <alignment horizontal="center" vertical="center" wrapText="1"/>
    </xf>
    <xf numFmtId="176" fontId="28" fillId="0" borderId="1" xfId="0" applyNumberFormat="1" applyFont="1" applyBorder="1" applyAlignment="1">
      <alignment horizontal="center" vertical="center" wrapText="1"/>
    </xf>
    <xf numFmtId="177" fontId="37" fillId="0" borderId="1" xfId="0" applyNumberFormat="1" applyFont="1" applyBorder="1" applyAlignment="1">
      <alignment horizontal="center" vertical="center" wrapText="1"/>
    </xf>
    <xf numFmtId="176" fontId="28" fillId="18" borderId="1" xfId="0" applyNumberFormat="1" applyFont="1" applyFill="1" applyBorder="1" applyAlignment="1">
      <alignment horizontal="center" vertical="center" wrapText="1"/>
    </xf>
    <xf numFmtId="178" fontId="28" fillId="18" borderId="1" xfId="0" applyNumberFormat="1" applyFont="1" applyFill="1" applyBorder="1" applyAlignment="1">
      <alignment horizontal="center" vertical="center" wrapText="1"/>
    </xf>
    <xf numFmtId="178" fontId="28" fillId="18" borderId="13" xfId="0" applyNumberFormat="1" applyFont="1" applyFill="1" applyBorder="1" applyAlignment="1">
      <alignment horizontal="center" vertical="center" wrapText="1"/>
    </xf>
    <xf numFmtId="177" fontId="28" fillId="0" borderId="16" xfId="0" applyNumberFormat="1" applyFont="1" applyBorder="1" applyAlignment="1">
      <alignment horizontal="center" vertical="center" wrapText="1"/>
    </xf>
    <xf numFmtId="178" fontId="28" fillId="0" borderId="16" xfId="0" applyNumberFormat="1" applyFont="1" applyBorder="1" applyAlignment="1">
      <alignment horizontal="center" vertical="center" wrapText="1"/>
    </xf>
    <xf numFmtId="178" fontId="28" fillId="0" borderId="17" xfId="0" applyNumberFormat="1" applyFont="1" applyBorder="1" applyAlignment="1">
      <alignment horizontal="center" vertical="center" wrapText="1"/>
    </xf>
    <xf numFmtId="176" fontId="28" fillId="0" borderId="3" xfId="0" applyNumberFormat="1" applyFont="1" applyBorder="1" applyAlignment="1">
      <alignment horizontal="center" vertical="center" wrapText="1"/>
    </xf>
    <xf numFmtId="178" fontId="28" fillId="7" borderId="1" xfId="0" applyNumberFormat="1" applyFont="1" applyFill="1" applyBorder="1" applyAlignment="1">
      <alignment horizontal="center" vertical="center" wrapText="1"/>
    </xf>
    <xf numFmtId="178" fontId="28" fillId="7" borderId="13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29" fillId="7" borderId="1" xfId="0" applyNumberFormat="1" applyFont="1" applyFill="1" applyBorder="1" applyAlignment="1">
      <alignment horizontal="center" vertical="center" wrapText="1"/>
    </xf>
    <xf numFmtId="178" fontId="29" fillId="7" borderId="13" xfId="0" applyNumberFormat="1" applyFont="1" applyFill="1" applyBorder="1" applyAlignment="1">
      <alignment horizontal="center" vertical="center" wrapText="1"/>
    </xf>
    <xf numFmtId="177" fontId="29" fillId="0" borderId="1" xfId="0" applyNumberFormat="1" applyFont="1" applyBorder="1" applyAlignment="1">
      <alignment horizontal="center" vertical="center" wrapText="1"/>
    </xf>
    <xf numFmtId="177" fontId="29" fillId="0" borderId="13" xfId="0" applyNumberFormat="1" applyFont="1" applyBorder="1" applyAlignment="1">
      <alignment horizontal="center" vertical="center" wrapText="1"/>
    </xf>
    <xf numFmtId="179" fontId="29" fillId="0" borderId="1" xfId="0" applyNumberFormat="1" applyFont="1" applyBorder="1" applyAlignment="1">
      <alignment horizontal="center" vertical="center" wrapText="1"/>
    </xf>
    <xf numFmtId="179" fontId="29" fillId="0" borderId="13" xfId="0" applyNumberFormat="1" applyFont="1" applyBorder="1" applyAlignment="1">
      <alignment horizontal="center" vertical="center" wrapText="1"/>
    </xf>
    <xf numFmtId="176" fontId="29" fillId="0" borderId="1" xfId="0" applyNumberFormat="1" applyFont="1" applyBorder="1" applyAlignment="1">
      <alignment horizontal="center" vertical="center" wrapText="1"/>
    </xf>
    <xf numFmtId="176" fontId="29" fillId="0" borderId="13" xfId="0" applyNumberFormat="1" applyFont="1" applyBorder="1" applyAlignment="1">
      <alignment horizontal="center" vertical="center" wrapText="1"/>
    </xf>
    <xf numFmtId="177" fontId="38" fillId="0" borderId="1" xfId="0" applyNumberFormat="1" applyFont="1" applyBorder="1" applyAlignment="1">
      <alignment horizontal="center" vertical="center" wrapText="1"/>
    </xf>
    <xf numFmtId="177" fontId="38" fillId="0" borderId="13" xfId="0" applyNumberFormat="1" applyFont="1" applyBorder="1" applyAlignment="1">
      <alignment horizontal="center" vertical="center" wrapText="1"/>
    </xf>
    <xf numFmtId="179" fontId="29" fillId="0" borderId="16" xfId="0" applyNumberFormat="1" applyFont="1" applyBorder="1" applyAlignment="1">
      <alignment horizontal="center" vertical="center" wrapText="1"/>
    </xf>
    <xf numFmtId="179" fontId="29" fillId="0" borderId="17" xfId="0" applyNumberFormat="1" applyFont="1" applyBorder="1" applyAlignment="1">
      <alignment horizontal="center" vertical="center" wrapText="1"/>
    </xf>
    <xf numFmtId="180" fontId="28" fillId="0" borderId="22" xfId="0" applyNumberFormat="1" applyFont="1" applyBorder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1" fontId="25" fillId="7" borderId="0" xfId="0" applyNumberFormat="1" applyFont="1" applyFill="1" applyAlignment="1">
      <alignment horizontal="left" vertical="center" wrapText="1" readingOrder="1"/>
    </xf>
    <xf numFmtId="180" fontId="13" fillId="0" borderId="0" xfId="0" applyNumberFormat="1" applyFont="1" applyAlignment="1">
      <alignment horizontal="left" vertical="center"/>
    </xf>
    <xf numFmtId="177" fontId="28" fillId="15" borderId="0" xfId="0" applyNumberFormat="1" applyFont="1" applyFill="1" applyAlignment="1">
      <alignment horizontal="left" vertical="center" wrapText="1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vertical="center"/>
    </xf>
    <xf numFmtId="0" fontId="24" fillId="0" borderId="8" xfId="0" applyFont="1" applyBorder="1" applyAlignment="1">
      <alignment horizontal="left" vertical="top" wrapText="1"/>
    </xf>
    <xf numFmtId="0" fontId="24" fillId="0" borderId="0" xfId="0" applyFont="1" applyAlignment="1">
      <alignment vertical="center"/>
    </xf>
    <xf numFmtId="0" fontId="35" fillId="3" borderId="9" xfId="0" applyFont="1" applyFill="1" applyBorder="1" applyAlignment="1">
      <alignment horizontal="center" vertical="center" wrapText="1" readingOrder="1"/>
    </xf>
    <xf numFmtId="0" fontId="33" fillId="5" borderId="12" xfId="0" applyFont="1" applyFill="1" applyBorder="1" applyAlignment="1">
      <alignment horizontal="center" vertical="center" wrapText="1" readingOrder="1"/>
    </xf>
    <xf numFmtId="0" fontId="21" fillId="5" borderId="4" xfId="0" applyFont="1" applyFill="1" applyBorder="1" applyAlignment="1">
      <alignment horizontal="center" vertical="center" wrapText="1" readingOrder="1"/>
    </xf>
    <xf numFmtId="0" fontId="20" fillId="0" borderId="0" xfId="0" applyFont="1" applyAlignment="1">
      <alignment vertical="center"/>
    </xf>
    <xf numFmtId="0" fontId="25" fillId="5" borderId="4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left" vertical="center" wrapText="1"/>
    </xf>
    <xf numFmtId="0" fontId="25" fillId="5" borderId="9" xfId="0" applyFont="1" applyFill="1" applyBorder="1" applyAlignment="1">
      <alignment horizontal="center" vertical="center" wrapText="1" readingOrder="1"/>
    </xf>
    <xf numFmtId="0" fontId="25" fillId="5" borderId="10" xfId="0" applyFont="1" applyFill="1" applyBorder="1" applyAlignment="1">
      <alignment horizontal="center" vertical="center" wrapText="1" readingOrder="1"/>
    </xf>
    <xf numFmtId="0" fontId="20" fillId="0" borderId="0" xfId="0" applyFont="1" applyAlignment="1">
      <alignment horizontal="center" vertical="center"/>
    </xf>
    <xf numFmtId="0" fontId="21" fillId="5" borderId="9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21" fillId="5" borderId="10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horizontal="left" vertical="center" wrapText="1" readingOrder="1"/>
    </xf>
    <xf numFmtId="0" fontId="30" fillId="3" borderId="18" xfId="0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vertical="center"/>
    </xf>
    <xf numFmtId="0" fontId="30" fillId="3" borderId="19" xfId="0" applyFont="1" applyFill="1" applyBorder="1" applyAlignment="1">
      <alignment horizontal="center" vertical="center" wrapText="1" readingOrder="1"/>
    </xf>
    <xf numFmtId="0" fontId="30" fillId="16" borderId="9" xfId="0" applyFont="1" applyFill="1" applyBorder="1" applyAlignment="1">
      <alignment horizontal="center" vertical="center" wrapText="1" readingOrder="1"/>
    </xf>
    <xf numFmtId="0" fontId="30" fillId="16" borderId="10" xfId="0" applyFont="1" applyFill="1" applyBorder="1" applyAlignment="1">
      <alignment horizontal="center" vertical="center" wrapText="1" readingOrder="1"/>
    </xf>
    <xf numFmtId="0" fontId="30" fillId="6" borderId="18" xfId="0" applyFont="1" applyFill="1" applyBorder="1" applyAlignment="1">
      <alignment horizontal="center" vertical="center" wrapText="1" readingOrder="1"/>
    </xf>
    <xf numFmtId="0" fontId="30" fillId="6" borderId="19" xfId="0" applyFont="1" applyFill="1" applyBorder="1" applyAlignment="1">
      <alignment horizontal="center" vertical="center" wrapText="1" readingOrder="1"/>
    </xf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2" formatCode="0.0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numFmtId="178" formatCode="#,##0_ "/>
      <alignment horizontal="center"/>
    </dxf>
    <dxf>
      <font>
        <name val="微软雅黑"/>
      </font>
    </dxf>
    <dxf>
      <numFmt numFmtId="180" formatCode="0.0"/>
    </dxf>
    <dxf>
      <numFmt numFmtId="1" formatCode="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8" formatCode="#,##0_ 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numFmtId="178" formatCode="#,##0_ "/>
    </dxf>
    <dxf>
      <alignment horizontal="center"/>
    </dxf>
    <dxf>
      <font>
        <name val="微软雅黑"/>
      </font>
    </dxf>
    <dxf>
      <numFmt numFmtId="180" formatCode="0.0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武侯区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竞对数据!$B$9:$E$9</c:f>
              <c:numCache>
                <c:formatCode>General</c:formatCode>
                <c:ptCount val="2"/>
                <c:pt idx="0">
                  <c:v>13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C-4C50-AEF8-B191C51D3F3B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竞对数据!$B$10:$E$10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C-4C50-AEF8-B191C51D3F3B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竞对数据!$B$11:$E$11</c:f>
              <c:numCache>
                <c:formatCode>General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C-4C50-AEF8-B191C51D3F3B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竞对数据!$B$12:$E$12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C-4C50-AEF8-B191C51D3F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8595888"/>
        <c:axId val="598593920"/>
      </c:lineChart>
      <c:catAx>
        <c:axId val="5985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593920"/>
        <c:crosses val="autoZero"/>
        <c:auto val="1"/>
        <c:lblAlgn val="ctr"/>
        <c:lblOffset val="100"/>
        <c:noMultiLvlLbl val="0"/>
      </c:catAx>
      <c:valAx>
        <c:axId val="598593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85958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成都市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17462962962962961"/>
          <c:w val="0.93888888888888888"/>
          <c:h val="0.59885753864100322"/>
        </c:manualLayout>
      </c:layout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竞对数据!$B$15:$E$15</c:f>
              <c:numCache>
                <c:formatCode>General</c:formatCode>
                <c:ptCount val="2"/>
                <c:pt idx="0">
                  <c:v>20</c:v>
                </c:pt>
                <c:pt idx="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2-446B-98CB-86A6271384DA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竞对数据!$B$16:$E$16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2-446B-98CB-86A6271384DA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竞对数据!$B$17:$E$17</c:f>
              <c:numCache>
                <c:formatCode>General</c:formatCode>
                <c:ptCount val="2"/>
                <c:pt idx="0">
                  <c:v>38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2-446B-98CB-86A6271384DA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竞对数据!$B$18:$E$18</c:f>
              <c:numCache>
                <c:formatCode>General</c:formatCode>
                <c:ptCount val="2"/>
                <c:pt idx="0">
                  <c:v>14</c:v>
                </c:pt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2-446B-98CB-86A6271384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0937840"/>
        <c:axId val="730936200"/>
      </c:lineChart>
      <c:catAx>
        <c:axId val="7309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936200"/>
        <c:crosses val="autoZero"/>
        <c:auto val="1"/>
        <c:lblAlgn val="ctr"/>
        <c:lblOffset val="100"/>
        <c:noMultiLvlLbl val="0"/>
      </c:catAx>
      <c:valAx>
        <c:axId val="730936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09378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746760</xdr:colOff>
      <xdr:row>16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815340</xdr:colOff>
      <xdr:row>2</xdr:row>
      <xdr:rowOff>167640</xdr:rowOff>
    </xdr:from>
    <xdr:to>
      <xdr:col>11</xdr:col>
      <xdr:colOff>129540</xdr:colOff>
      <xdr:row>16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DWCM" refreshedDate="43346.605435532409" createdVersion="6" refreshedVersion="6" minRefreshableVersion="3" recordCount="7">
  <cacheSource type="worksheet">
    <worksheetSource ref="A1:O1048576" sheet="口碑数据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8"/>
        <n v="7"/>
        <m/>
        <n v="6" u="1"/>
        <n v="3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8-01-19T00:00:00" maxDate="2018-09-01T00:00:00" count="74">
        <d v="2018-08-10T00:00:00"/>
        <d v="2018-08-09T00:00:00"/>
        <d v="2018-08-03T00:00:00"/>
        <d v="2018-07-30T00:00:00"/>
        <d v="2018-08-16T00:00:00"/>
        <d v="2018-08-31T00:00:00"/>
        <m/>
        <d v="2018-04-20T00:00:00" u="1"/>
        <d v="2018-04-16T00:00:00" u="1"/>
        <d v="2018-04-12T00:00:00" u="1"/>
        <d v="2018-03-23T00:00:00" u="1"/>
        <d v="2018-04-04T00:00:00" u="1"/>
        <d v="2018-07-06T00:00:00" u="1"/>
        <d v="2018-03-19T00:00:00" u="1"/>
        <d v="2018-06-21T00:00:00" u="1"/>
        <d v="2018-07-02T00:00:00" u="1"/>
        <d v="2018-03-15T00:00:00" u="1"/>
        <d v="2018-06-17T00:00:00" u="1"/>
        <d v="2018-06-13T00:00:00" u="1"/>
        <d v="2018-06-05T00:00:00" u="1"/>
        <d v="2018-06-01T00:00:00" u="1"/>
        <d v="2018-05-12T00:00:00" u="1"/>
        <d v="2018-04-27T00:00:00" u="1"/>
        <d v="2018-01-21T00:00:00" u="1"/>
        <d v="2018-04-23T00:00:00" u="1"/>
        <d v="2018-02-02T00:00:00" u="1"/>
        <d v="2018-05-04T00:00:00" u="1"/>
        <d v="2018-04-19T00:00:00" u="1"/>
        <d v="2018-04-15T00:00:00" u="1"/>
        <d v="2018-04-11T00:00:00" u="1"/>
        <d v="2018-03-26T00:00:00" u="1"/>
        <d v="2018-06-24T00:00:00" u="1"/>
        <d v="2018-06-20T00:00:00" u="1"/>
        <d v="2018-07-01T00:00:00" u="1"/>
        <d v="2018-06-16T00:00:00" u="1"/>
        <d v="2018-05-31T00:00:00" u="1"/>
        <d v="2018-05-15T00:00:00" u="1"/>
        <d v="2018-05-11T00:00:00" u="1"/>
        <d v="2018-01-24T00:00:00" u="1"/>
        <d v="2018-04-26T00:00:00" u="1"/>
        <d v="2018-05-07T00:00:00" u="1"/>
        <d v="2018-01-20T00:00:00" u="1"/>
        <d v="2018-04-22T00:00:00" u="1"/>
        <d v="2018-02-01T00:00:00" u="1"/>
        <d v="2018-05-03T00:00:00" u="1"/>
        <d v="2018-04-18T00:00:00" u="1"/>
        <d v="2018-04-14T00:00:00" u="1"/>
        <d v="2018-03-25T00:00:00" u="1"/>
        <d v="2018-03-21T00:00:00" u="1"/>
        <d v="2018-06-23T00:00:00" u="1"/>
        <d v="2018-03-17T00:00:00" u="1"/>
        <d v="2018-03-13T00:00:00" u="1"/>
        <d v="2018-06-15T00:00:00" u="1"/>
        <d v="2018-06-11T00:00:00" u="1"/>
        <d v="2018-01-31T00:00:00" u="1"/>
        <d v="2018-02-08T00:00:00" u="1"/>
        <d v="2018-04-25T00:00:00" u="1"/>
        <d v="2018-02-04T00:00:00" u="1"/>
        <d v="2018-05-06T00:00:00" u="1"/>
        <d v="2018-01-19T00:00:00" u="1"/>
        <d v="2018-04-21T00:00:00" u="1"/>
        <d v="2018-04-17T00:00:00" u="1"/>
        <d v="2018-03-20T00:00:00" u="1"/>
        <d v="2018-06-22T00:00:00" u="1"/>
        <d v="2018-07-03T00:00:00" u="1"/>
        <d v="2018-03-16T00:00:00" u="1"/>
        <d v="2018-06-18T00:00:00" u="1"/>
        <d v="2018-03-12T00:00:00" u="1"/>
        <d v="2018-06-14T00:00:00" u="1"/>
        <d v="2018-02-27T00:00:00" u="1"/>
        <d v="2018-05-29T00:00:00" u="1"/>
        <d v="2018-06-02T00:00:00" u="1"/>
        <d v="2018-01-30T00:00:00" u="1"/>
        <d v="2018-02-03T00:00:00" u="1"/>
      </sharedItems>
    </cacheField>
    <cacheField name="TIME" numFmtId="0">
      <sharedItems containsNonDate="0" containsDate="1" containsString="0" containsBlank="1" minDate="1899-12-30T00:25:00" maxDate="1899-12-30T22:52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5">
        <s v="4星"/>
        <s v="5星"/>
        <m/>
        <s v="1星" u="1"/>
        <s v="2星" u="1"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DWCM" refreshedDate="43346.605439004627" createdVersion="6" refreshedVersion="6" minRefreshableVersion="3" recordCount="211">
  <cacheSource type="worksheet">
    <worksheetSource ref="A1:G1048576" sheet="咨询明细"/>
  </cacheSource>
  <cacheFields count="8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5" maxValue="9" count="6">
        <n v="5"/>
        <n v="6"/>
        <n v="7"/>
        <n v="8"/>
        <n v="9"/>
        <m/>
      </sharedItems>
    </cacheField>
    <cacheField name="姓名" numFmtId="0">
      <sharedItems containsDate="1" containsBlank="1" containsMixedTypes="1" minDate="8602-07-01T00:00:00" maxDate="8602-07-02T00:00:00"/>
    </cacheField>
    <cacheField name="电话" numFmtId="0">
      <sharedItems containsBlank="1"/>
    </cacheField>
    <cacheField name="首次沟通时间" numFmtId="0">
      <sharedItems containsNonDate="0" containsDate="1" containsString="0" containsBlank="1" minDate="2018-04-28T14:24:34" maxDate="2018-09-01T12:29:19"/>
    </cacheField>
    <cacheField name="最后沟通时间" numFmtId="0">
      <sharedItems containsNonDate="0" containsDate="1" containsString="0" containsBlank="1" minDate="2018-05-30T13:58:45" maxDate="2018-09-01T12:31:02"/>
    </cacheField>
    <cacheField name="顾客标签" numFmtId="0">
      <sharedItems containsBlank="1" count="17">
        <s v="脱毛"/>
        <s v="面部轮廓"/>
        <s v="美体塑形"/>
        <s v="玻尿酸"/>
        <s v="皮肤清洁"/>
        <s v="皮肤美白"/>
        <s v="水光针"/>
        <s v="其他"/>
        <s v="肉毒素"/>
        <s v="祛痘"/>
        <s v="祛痣"/>
        <s v="半永久"/>
        <s v="祛痘皮肤美白"/>
        <s v="祛斑"/>
        <s v="皮肤修复"/>
        <s v="广告"/>
        <m/>
      </sharedItems>
    </cacheField>
    <cacheField name="所属门店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DWCM" refreshedDate="43346.605438310187" createdVersion="6" refreshedVersion="6" minRefreshableVersion="3" recordCount="333">
  <cacheSource type="worksheet">
    <worksheetSource ref="A1:I1048576" sheet="预约数据"/>
  </cacheSource>
  <cacheFields count="11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6"/>
        <n v="7"/>
        <n v="8"/>
        <m/>
        <n v="3" u="1"/>
        <n v="4" u="1"/>
        <n v="2" u="1"/>
        <n v="1" u="1"/>
        <n v="5" u="1"/>
      </sharedItems>
    </cacheField>
    <cacheField name="日" numFmtId="0">
      <sharedItems containsNonDate="0" containsDate="1" containsString="0" containsBlank="1" minDate="1899-12-30T09:44:00" maxDate="2018-09-01T00:00:00" count="227"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30T00:00:00"/>
        <d v="2018-08-28T00:00:00"/>
        <d v="2018-08-27T00:00:00"/>
        <d v="2018-08-31T00:00:00"/>
        <m/>
        <d v="2018-04-20T00:00:00" u="1"/>
        <d v="2018-04-16T00:00:00" u="1"/>
        <d v="2018-03-31T00:00:00" u="1"/>
        <d v="2018-04-12T00:00:00" u="1"/>
        <d v="2018-03-27T00:00:00" u="1"/>
        <d v="1899-12-30T15:55:00" u="1"/>
        <d v="2018-04-08T00:00:00" u="1"/>
        <d v="2018-03-23T00:00:00" u="1"/>
        <d v="1899-12-30T15:39:00" u="1"/>
        <d v="2018-04-04T00:00:00" u="1"/>
        <d v="2018-03-19T00:00:00" u="1"/>
        <d v="1899-12-30T12:58:00" u="1"/>
        <d v="2018-03-15T00:00:00" u="1"/>
        <d v="2018-03-11T00:00:00" u="1"/>
        <d v="1899-12-30T15:42:00" u="1"/>
        <d v="2018-05-28T00:00:00" u="1"/>
        <d v="2018-03-07T00:00:00" u="1"/>
        <d v="1899-12-30T13:26:00" u="1"/>
        <d v="2018-02-22T00:00:00" u="1"/>
        <d v="2018-05-24T00:00:00" u="1"/>
        <d v="2018-03-03T00:00:00" u="1"/>
        <d v="2018-05-20T00:00:00" u="1"/>
        <d v="2018-02-14T00:00:00" u="1"/>
        <d v="2018-05-16T00:00:00" u="1"/>
        <d v="2018-02-10T00:00:00" u="1"/>
        <d v="2018-04-27T00:00:00" u="1"/>
        <d v="2018-02-06T00:00:00" u="1"/>
        <d v="2018-01-21T00:00:00" u="1"/>
        <d v="2018-04-23T00:00:00" u="1"/>
        <d v="2018-04-19T00:00:00" u="1"/>
        <d v="2018-01-13T00:00:00" u="1"/>
        <d v="2018-04-15T00:00:00" u="1"/>
        <d v="2018-03-30T00:00:00" u="1"/>
        <d v="2018-04-11T00:00:00" u="1"/>
        <d v="2018-03-26T00:00:00" u="1"/>
        <d v="1899-12-30T16:51:00" u="1"/>
        <d v="2018-04-07T00:00:00" u="1"/>
        <d v="2018-03-22T00:00:00" u="1"/>
        <d v="1899-12-30T15:35:00" u="1"/>
        <d v="2018-04-03T00:00:00" u="1"/>
        <d v="2018-03-18T00:00:00" u="1"/>
        <d v="2018-03-14T00:00:00" u="1"/>
        <d v="1899-12-30T16:54:00" u="1"/>
        <d v="2018-05-31T00:00:00" u="1"/>
        <d v="2018-03-10T00:00:00" u="1"/>
        <d v="1899-12-30T15:38:00" u="1"/>
        <d v="2018-02-25T00:00:00" u="1"/>
        <d v="2018-05-27T00:00:00" u="1"/>
        <d v="2018-03-06T00:00:00" u="1"/>
        <d v="2018-05-23T00:00:00" u="1"/>
        <d v="2018-03-02T00:00:00" u="1"/>
        <d v="2018-02-17T00:00:00" u="1"/>
        <d v="2018-05-19T00:00:00" u="1"/>
        <d v="1899-12-30T14:41:00" u="1"/>
        <d v="2018-02-13T00:00:00" u="1"/>
        <d v="2018-01-28T00:00:00" u="1"/>
        <d v="2018-04-30T00:00:00" u="1"/>
        <d v="1899-12-30T17:25:00" u="1"/>
        <d v="2018-01-24T00:00:00" u="1"/>
        <d v="2018-04-26T00:00:00" u="1"/>
        <d v="2018-02-05T00:00:00" u="1"/>
        <d v="1899-12-30T09:44:00" u="1"/>
        <d v="2018-01-20T00:00:00" u="1"/>
        <d v="2018-04-22T00:00:00" u="1"/>
        <d v="1899-12-30T14:44:00" u="1"/>
        <d v="2018-05-03T00:00:00" u="1"/>
        <d v="2018-04-18T00:00:00" u="1"/>
        <d v="2018-01-12T00:00:00" u="1"/>
        <d v="2018-04-14T00:00:00" u="1"/>
        <d v="2018-03-29T00:00:00" u="1"/>
        <d v="2018-04-10T00:00:00" u="1"/>
        <d v="2018-03-25T00:00:00" u="1"/>
        <d v="2018-04-06T00:00:00" u="1"/>
        <d v="2018-03-21T00:00:00" u="1"/>
        <d v="1899-12-30T15:31:00" u="1"/>
        <d v="2018-04-02T00:00:00" u="1"/>
        <d v="2018-03-17T00:00:00" u="1"/>
        <d v="2018-03-13T00:00:00" u="1"/>
        <d v="1899-12-30T13:50:00" u="1"/>
        <d v="1899-12-30T14:50:00" u="1"/>
        <d v="2018-02-28T00:00:00" u="1"/>
        <d v="2018-05-30T00:00:00" u="1"/>
        <d v="2018-03-09T00:00:00" u="1"/>
        <d v="2018-05-26T00:00:00" u="1"/>
        <d v="2018-03-05T00:00:00" u="1"/>
        <d v="2018-05-22T00:00:00" u="1"/>
        <d v="2018-03-01T00:00:00" u="1"/>
        <d v="2018-06-03T00:00:00" u="1"/>
        <d v="1899-12-30T16:53:00" u="1"/>
        <d v="2018-02-12T00:00:00" u="1"/>
        <d v="2018-01-27T00:00:00" u="1"/>
        <d v="1899-12-30T11:21:00" u="1"/>
        <d v="2018-04-29T00:00:00" u="1"/>
        <d v="2018-02-08T00:00:00" u="1"/>
        <d v="2018-04-25T00:00:00" u="1"/>
        <d v="2018-02-04T00:00:00" u="1"/>
        <d v="1899-12-30T19:05:00" u="1"/>
        <d v="2018-04-21T00:00:00" u="1"/>
        <d v="2018-05-02T00:00:00" u="1"/>
        <d v="1899-12-30T16:40:00" u="1"/>
        <d v="2018-01-15T00:00:00" u="1"/>
        <d v="2018-04-17T00:00:00" u="1"/>
        <d v="1899-12-30T15:24:00" u="1"/>
        <d v="2018-04-13T00:00:00" u="1"/>
        <d v="2018-03-28T00:00:00" u="1"/>
        <d v="2018-04-09T00:00:00" u="1"/>
        <d v="2018-03-24T00:00:00" u="1"/>
        <d v="1899-12-30T16:43:00" u="1"/>
        <d v="1899-12-30T17:43:00" u="1"/>
        <d v="2018-04-05T00:00:00" u="1"/>
        <d v="2018-03-20T00:00:00" u="1"/>
        <d v="2018-04-01T00:00:00" u="1"/>
        <d v="1899-12-30T19:27:00" u="1"/>
        <d v="2018-03-16T00:00:00" u="1"/>
        <d v="2018-03-12T00:00:00" u="1"/>
        <d v="2018-02-27T00:00:00" u="1"/>
        <d v="2018-05-29T00:00:00" u="1"/>
        <d v="2018-03-08T00:00:00" u="1"/>
        <d v="2018-02-23T00:00:00" u="1"/>
        <d v="2018-05-25T00:00:00" u="1"/>
        <d v="2018-03-04T00:00:00" u="1"/>
        <d v="2018-02-19T00:00:00" u="1"/>
        <d v="2018-05-21T00:00:00" u="1"/>
        <d v="1899-12-30T11:49:00" u="1"/>
        <d v="2018-05-17T00:00:00" u="1"/>
        <d v="1899-12-30T17:49:00" u="1"/>
        <d v="2018-01-30T00:00:00" u="1"/>
        <d v="2018-02-11T00:00:00" u="1"/>
        <d v="2018-01-26T00:00:00" u="1"/>
        <d v="2018-04-28T00:00:00" u="1"/>
        <d v="2018-02-07T00:00:00" u="1"/>
        <d v="1899-12-30T10:01:00" u="1"/>
        <d v="1899-12-30T17:17:00" u="1"/>
        <d v="2018-01-22T00:00:00" u="1"/>
        <d v="2018-02-03T00:00:00" u="1"/>
        <d v="1899-12-30T15:01:00" u="1"/>
      </sharedItems>
    </cacheField>
    <cacheField name="时间" numFmtId="0">
      <sharedItems containsNonDate="0" containsDate="1" containsString="0" containsBlank="1" minDate="1899-12-30T08:31:00" maxDate="1899-12-30T23:23:00"/>
    </cacheField>
    <cacheField name="订单来源" numFmtId="0">
      <sharedItems containsBlank="1" count="7">
        <s v="400已接"/>
        <s v="咨询"/>
        <s v="门店预约"/>
        <s v="400未接"/>
        <s v="技师预约"/>
        <m/>
        <s v="项目预约" u="1"/>
      </sharedItems>
    </cacheField>
    <cacheField name="客户姓名" numFmtId="0">
      <sharedItems containsBlank="1"/>
    </cacheField>
    <cacheField name="联系方式" numFmtId="0">
      <sharedItems containsBlank="1" containsMixedTypes="1" containsNumber="1" containsInteger="1" minValue="2867138085" maxValue="18981926979"/>
    </cacheField>
    <cacheField name="顾客留言" numFmtId="0">
      <sharedItems containsBlank="1" containsMixedTypes="1" containsNumber="1" containsInteger="1" minValue="13099199579" maxValue="18870428240"/>
    </cacheField>
    <cacheField name="预约医师" numFmtId="0">
      <sharedItems containsBlank="1"/>
    </cacheField>
    <cacheField name="订单状态" numFmtId="0">
      <sharedItems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DWCM" refreshedDate="43346.605432986107" createdVersion="6" refreshedVersion="6" minRefreshableVersion="3" recordCount="39">
  <cacheSource type="worksheet">
    <worksheetSource ref="A1:F1048576" sheet="线下"/>
  </cacheSource>
  <cacheFields count="6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7" maxValue="8" count="3">
        <n v="7"/>
        <n v="8"/>
        <m/>
      </sharedItems>
    </cacheField>
    <cacheField name="日期" numFmtId="0">
      <sharedItems containsNonDate="0" containsDate="1" containsString="0" containsBlank="1" minDate="2018-07-03T00:00:00" maxDate="2018-08-29T00:00:00"/>
    </cacheField>
    <cacheField name="分类" numFmtId="0">
      <sharedItems containsBlank="1" count="11">
        <s v="脱毛"/>
        <s v="祛痘管理"/>
        <s v="皮肤管理"/>
        <s v="肉毒素"/>
        <s v="美体塑形"/>
        <s v="水光针"/>
        <s v="玻尿酸"/>
        <s v="皮肤清洁"/>
        <s v="美体按摩"/>
        <m/>
        <s v="其他" u="1"/>
      </sharedItems>
    </cacheField>
    <cacheField name="明细" numFmtId="0">
      <sharedItems containsBlank="1"/>
    </cacheField>
    <cacheField name="金额" numFmtId="0">
      <sharedItems containsString="0" containsBlank="1" containsNumber="1" minValue="7.7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VDWCM" refreshedDate="43346.605433912038" createdVersion="6" refreshedVersion="6" minRefreshableVersion="3" recordCount="873">
  <cacheSource type="worksheet">
    <worksheetSource ref="A1:M1048576" sheet="消费数据明细（线上）"/>
  </cacheSource>
  <cacheFields count="15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3" maxValue="8" count="7">
        <n v="6"/>
        <n v="7"/>
        <n v="8"/>
        <m/>
        <n v="3" u="1"/>
        <n v="4" u="1"/>
        <n v="5" u="1"/>
      </sharedItems>
    </cacheField>
    <cacheField name="成交价" numFmtId="0">
      <sharedItems containsString="0" containsBlank="1" containsNumber="1" minValue="1" maxValue="1200"/>
    </cacheField>
    <cacheField name="序列号" numFmtId="0">
      <sharedItems containsString="0" containsBlank="1" containsNumber="1" containsInteger="1" minValue="47070890" maxValue="99453376434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6-01T00:00:00" maxDate="2018-09-01T00:00:00"/>
    </cacheField>
    <cacheField name="TIME" numFmtId="0">
      <sharedItems containsNonDate="0" containsDate="1" containsString="0" containsBlank="1" minDate="1899-12-30T09:28:52" maxDate="1899-12-30T20:07:55"/>
    </cacheField>
    <cacheField name="套餐信息" numFmtId="0">
      <sharedItems containsBlank="1" count="93">
        <s v="[2018.03.28]冷冻溶脂躺着减肥就这么简单[680.00元][30318524]"/>
        <s v="[2018.03.27]脱毛年卡唇毛腋毛二选一[68.00元][30316870]"/>
        <s v="[2018.03.27]埋线减肥全身减肥瘦体重[680.00元][30319444]"/>
        <s v="[2018.03.28]小气泡水氧活肤美甲三选一[108.00元][30317345]"/>
        <s v="[2018.03.27]祛黑头美瑞魔法精致祛黑头[88.00元][30317699]"/>
        <s v="[2018.03.30]减肥套餐超值减肥套餐6选3[68.00元][30318101]"/>
        <s v="[2018.03.27]美白嫩肤双核白瓷美白嫩肤[598.00元][30317952]"/>
        <s v="[2018.04.27]韩国皮肤管理精雕面部SPA[398.00元][30962400]"/>
        <s v="[2018.04.03]二代瘦脸针女神小V脸必备[788.00元][30320651]"/>
        <s v="[2018.03.27]埋线减肥全身减肥瘦体重[380.00元][30319444]"/>
        <s v="[2018.03.27]脱毛年卡唇毛腋毛二选一[68.00元][14192308]"/>
        <s v="[2018.04.03]二代瘦脸针女神小V脸必备[788.00元][14194585]"/>
        <s v="[2018.03.28]小气泡水氧深层清洁 祛螨虫 二选一[108.00元][14207213]"/>
        <s v="[2018.03.27]祛黑头美瑞魔法精致祛黑头[88.00元][14198428]"/>
        <s v="[2018.04.02]冰肌祛痘痘肌调理 水润嫩肤[18.00元][14192294]"/>
        <s v="[2018.04.27]超微小气泡清洁净白你的肌肤[98.00元][30961834]"/>
        <s v="[2018.04.08]润百颜饱满童颜 女神必备[880.00元][14197587]"/>
        <s v="[2018.03.30]减肥套餐超值减肥套餐6选3[68.00元][14191180]"/>
        <s v="[2018.04.02]冰肌祛痘夏日祛痘水润嫩肤限新客购买[18.00元][30453468]"/>
        <s v="[2018.03.27]双核白瓷提亮肤色 收缩毛孔[598.00元][14193982]"/>
        <s v="[2018.06.28]上班族必备缓解肩颈僵硬肌肉疲劳[166.00元][14422048]"/>
        <s v="[2018.04.08]伊婉C韩国进口 打造完美小翘鼻[1200.00元][14195147]"/>
        <s v="[2018.03.27]埋线减肥全身减肥瘦体重[680.00元][14195299]"/>
        <s v="[2018.06.28]韩式半永久纹眉美瞳选 二选一[680.00元][14415264]"/>
        <s v="[2018.03.28]免费检测visa皮肤检测[1.00元][30316685]"/>
        <m/>
        <s v="[2018.04.26]脱毛唇部或腋下3次[196.00元][14196942]" u="1"/>
        <s v="[2018.04.26]贞禾毛孔净透清洁SAP管理[128.00元][30916643]" u="1"/>
        <s v="[2018.04.28]补水保湿水循环三部曲[198.00元][30981008]" u="1"/>
        <s v="[2018.03.21]海薇玻尿酸立体塑形[780.00元][30166879]" u="1"/>
        <s v="[2018.04.27]活氧无针水光深层补水保湿[256.00元][14189691]" u="1"/>
        <s v="[2018.04.27]做白瓷娃娃送玻尿酸补水[198.00元][30967660]" u="1"/>
        <s v="[2018.04.27]活氧无针水光深层补水保湿[0元][14189691]" u="1"/>
        <s v="[2018.04.25]衡力瘦肩腿最高200单位[1980.00元][30917536]" u="1"/>
        <s v="[2018.01.15]伊婉C韩国正品填出初恋脸[980.00元][29293810]" u="1"/>
        <s v="[2018.05.03]脱毛小腿3次[298.00元][30989573]" u="1"/>
        <s v="[2018.05.03]脱毛小臂脱毛3次[0元][14198289]" u="1"/>
        <s v="[2018.04.28]水分子深层补水[198.00元][30981008]" u="1"/>
        <s v="[2018.04.25]韩式美睫线韩国进口纯植物色乳[299.00元][30916879]" u="1"/>
        <s v="[2018.04.26]贞禾毛孔净透清洁SAP[228.00元][14190135]" u="1"/>
        <s v="[2018.04.27]黑脸白瓷娃娃送玻尿酸补水[198.00元][30967660]" u="1"/>
        <s v="[2018.04.26]贞禾毛孔净透清洁SAP[128.00元][30916643]" u="1"/>
        <s v="[2018.03.22]衡力瘦脸针不留痕迹[880.00元][30217299]" u="1"/>
        <s v="[2018.05.03]韩国水光针VC[599.00元][30971019]" u="1"/>
        <s v="[2018.04.26]伊婉C1ML原装进口[920.00元][30948249]" u="1"/>
        <s v="[2018.04.26]伊婉C1ML原装进口[998.00元][30948249]" u="1"/>
        <s v="[2018.04.27]伊婉V1ML玻尿酸原装进口[2160.00元][14193348]" u="1"/>
        <s v="[2018.01.12]冰点脱毛唇部腋下单次[28.00元][29293662]" u="1"/>
        <s v="[2018.01.12]无针水光彩色嫩肤大气泡[280.00元][29293212]" u="1"/>
        <s v="[2018.04.26]脱毛唇部或腋下3次[98.00元][30926004]" u="1"/>
        <s v="[2018.04.25]光子嫩肤强脉冲光嫩肤管理[580.00元][30916879]" u="1"/>
        <s v="[2018.04.27]做白瓷娃娃送玻尿酸补水[99.00元][30967660]" u="1"/>
        <s v="[2018.04.27]白瓷娃娃送玻尿酸补水[198.00元][30967660]" u="1"/>
        <s v="[2018.04.26]小气泡贞禾毛孔净透清洁SAP[228.00元][14190135]" u="1"/>
        <s v="[2018.03.22]衡力肉毒素V脸针[899.00元][30217299]" u="1"/>
        <s v="[2018.04.25]光子嫩肤[398.00元][14195780]" u="1"/>
        <s v="[2018.04.25]光子嫩肤[580.00元][30916879]" u="1"/>
        <s v="[2018.01.13]衡力肉毒素瘦脸瘦腿当场验货[780.00元][29293389]" u="1"/>
        <s v="[2018.04.25]韩式丝绒眉做素颜女神[280.00元][30917536]" u="1"/>
        <s v="[2018.04.25]韩式丝绒眉做素颜女神[980.00元][30917536]" u="1"/>
        <s v="[2018.01.12]小皮秒瓷白激光祛斑祛黄嫩肤[1099.00元][29293569]" u="1"/>
        <s v="[2018.04.28]瘦脸针保妥适不限量[1880.00元][30960912]" u="1"/>
        <s v="[2018.01.15]韩国伊婉玻尿酸填充塑形轻松变美[980.00元][29293810]" u="1"/>
        <s v="[2018.05.03]小脸针告别婴儿肥[1980.00元][30971019]" u="1"/>
        <s v="[2018.04.26]脱毛唇部腋下2选1[8.80元][30926004]" u="1"/>
        <s v="[2018.04.27]活氧无针水光深层补水美白抗衰老[99.00元][30917162]" u="1"/>
        <s v="[2018.03.21]德玛莎水光[680.00元][30177387]" u="1"/>
        <s v="[2018.01.12]以色列进口Mjet水光无伤午间美容[699.00元][29293212]" u="1"/>
        <s v="[2018.01.12]以色列进口Mjet水光无创午间美容[819.00元][29293212]" u="1"/>
        <s v="[2018.05.21]艺人水光针韩国[880.00元][31068182]" u="1"/>
        <s v="[2018.04.25]光子嫩肤[0元][14195780]" u="1"/>
        <s v="[2018.05.03]脱毛小腿3次[0元][14192937]" u="1"/>
        <s v="[2018.01.12]冰点脱毛腋毛唇毛发际线三选一[88.00元][29293662]" u="1"/>
        <s v="[2018.01.12]韩国大气泡深层清洁毛孔吸尘器[299.00元][29293009]" u="1"/>
        <s v="[2018.04.28]衡力肉毒素瘦脸最高100单位[899.00元][30960912]" u="1"/>
        <s v="[2018.04.26]小气泡毛孔吸尘器[158.00元][30916643]" u="1"/>
        <s v="[2018.04.26]小气泡毛孔深层清洁[158.00元][30916643]" u="1"/>
        <s v="[2018.04.25]光子嫩肤激光祛斑嫩白提亮[198.00元][30921622]" u="1"/>
        <s v="[2018.04.25]衡力瘦肩腿200单位[1980.00元][30917536]" u="1"/>
        <s v="[2018.04.26]小气泡毛孔清洁3步曲[128.00元][30916643]" u="1"/>
        <s v="[2018.04.26]小气泡毛孔清洁3步曲[158.00元][30916643]" u="1"/>
        <s v="[2018.04.26]小气泡毛孔清洁3步曲[198.00元][30916643]" u="1"/>
        <s v="[2018.04.28]衡力肉毒素瘦脸针最高100单位[899.00元][14195037]" u="1"/>
        <s v="[2018.05.03]脱毛四肢包干[888.00元][30991587]" u="1"/>
        <s v="[2018.05.03]脱毛3选1包干[398.00元][30989573]" u="1"/>
        <s v="[2018.04.26]肉毒素除皱20单位[299.00元][30926113]" u="1"/>
        <s v="[2018.04.26]脱毛唇部或腋下3次[98.00元][14196942]" u="1"/>
        <s v="[2018.04.26]脱毛唇部或腋下3次[0元][14196942]" u="1"/>
        <s v="[2018.04.26]贞禾毛孔净透清洁SAP[0元][14190135]" u="1"/>
        <s v="[2018.04.27]活氧无针水光深层补水保湿[198.00元][30917162]" u="1"/>
        <s v="[2018.04.27]活氧无针水光深层补水保湿[256.00元][30917162]" u="1"/>
        <s v="[2018.04.27]伊婉V1ML原装进口[1680.00元][30949532]" u="1"/>
        <s v="[2018.06.14]套餐纹眉美瞳线[1899.00元][14046812]" u="1"/>
      </sharedItems>
    </cacheField>
    <cacheField name="售价（元）" numFmtId="0">
      <sharedItems containsString="0" containsBlank="1" containsNumber="1" containsInteger="1" minValue="1" maxValue="1200"/>
    </cacheField>
    <cacheField name="商家优惠金额（元）" numFmtId="0">
      <sharedItems containsString="0" containsBlank="1" containsNumber="1" minValue="0" maxValue="300"/>
    </cacheField>
    <cacheField name="结算价（元）" numFmtId="0">
      <sharedItems containsBlank="1" containsMixedTypes="1" containsNumber="1" minValue="0.9" maxValue="709.2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Blank="1" containsMixedTypes="1" containsNumber="1" containsInteger="1" minValue="8352512" maxValue="8352512"/>
    </cacheField>
    <cacheField name="分店城市" numFmtId="0">
      <sharedItems containsBlank="1" containsMixedTypes="1" containsNumber="1" containsInteger="1" minValue="8352512" maxValue="83525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VDWCM" refreshedDate="43346.605436342586" createdVersion="6" refreshedVersion="6" minRefreshableVersion="3" recordCount="230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2" maxValue="8" count="7">
        <n v="6"/>
        <n v="7"/>
        <n v="8"/>
        <m/>
        <n v="3" u="1"/>
        <n v="4" u="1"/>
        <n v="2" u="1"/>
      </sharedItems>
    </cacheField>
    <cacheField name="日期" numFmtId="0">
      <sharedItems containsDate="1" containsBlank="1" containsMixedTypes="1" minDate="2018-02-02T00:00:00" maxDate="2018-07-10T00:00:00" count="152">
        <s v="2018/06/01"/>
        <s v="2018/06/02"/>
        <s v="2018/06/03"/>
        <s v="2018/06/04"/>
        <s v="2018/06/05"/>
        <s v="2018/06/07"/>
        <s v="2018/06/08"/>
        <s v="2018/06/09"/>
        <s v="2018/06/10"/>
        <s v="2018/06/11"/>
        <s v="2018/06/12"/>
        <s v="2018/06/13"/>
        <s v="2018/06/14"/>
        <s v="2018/06/15"/>
        <s v="2018/06/16"/>
        <s v="2018/06/17"/>
        <s v="2018/06/18"/>
        <s v="2018/06/19"/>
        <s v="2018/06/20"/>
        <s v="2018/06/21"/>
        <s v="2018/06/22"/>
        <s v="2018/06/23"/>
        <s v="2018/06/24"/>
        <s v="2018/06/25"/>
        <s v="2018/06/26"/>
        <s v="2018/06/27"/>
        <s v="2018/06/28"/>
        <s v="2018/06/29"/>
        <s v="2018/06/30"/>
        <s v="2018/07/01"/>
        <s v="2018/07/02"/>
        <s v="2018/07/03"/>
        <s v="2018/07/04"/>
        <s v="2018/07/05"/>
        <s v="2018/07/06"/>
        <s v="2018/07/07"/>
        <s v="2018/07/08"/>
        <s v="2018/07/09"/>
        <s v="2018/07/10"/>
        <s v="2018/07/11"/>
        <s v="2018/07/12"/>
        <s v="2018/07/13"/>
        <s v="2018/07/14"/>
        <s v="2018/07/15"/>
        <s v="2018/07/16"/>
        <s v="2018/07/17"/>
        <s v="2018/07/18"/>
        <s v="2018/07/19"/>
        <s v="2018/07/20"/>
        <s v="2018/07/21"/>
        <s v="2018/07/22"/>
        <s v="2018/07/23"/>
        <s v="2018/07/24"/>
        <s v="2018/08/29"/>
        <s v="2018/08/28"/>
        <s v="2018/08/27"/>
        <s v="2018/08/26"/>
        <s v="2018/08/25"/>
        <s v="2018/08/24"/>
        <s v="2018/08/23"/>
        <s v="2018/08/22"/>
        <s v="2018/08/21"/>
        <s v="2018/08/20"/>
        <s v="2018/08/19"/>
        <s v="2018/08/18"/>
        <s v="2018/08/17"/>
        <s v="2018/08/16"/>
        <s v="2018/08/15"/>
        <s v="2018/08/31"/>
        <s v="2018/08/30"/>
        <m/>
        <d v="2018-03-31T00:00:00" u="1"/>
        <d v="2018-04-12T00:00:00" u="1"/>
        <d v="2018-03-27T00:00:00" u="1"/>
        <d v="2018-04-08T00:00:00" u="1"/>
        <d v="2018-03-23T00:00:00" u="1"/>
        <d v="2018-04-04T00:00:00" u="1"/>
        <d v="2018-07-06T00:00:00" u="1"/>
        <d v="2018-03-19T00:00:00" u="1"/>
        <d v="2018-03-15T00:00:00" u="1"/>
        <d v="2018-03-11T00:00:00" u="1"/>
        <d v="2018-02-26T00:00:00" u="1"/>
        <d v="2018-03-07T00:00:00" u="1"/>
        <d v="2018-02-22T00:00:00" u="1"/>
        <d v="2018-03-03T00:00:00" u="1"/>
        <d v="2018-02-18T00:00:00" u="1"/>
        <d v="2018-02-14T00:00:00" u="1"/>
        <d v="2018-02-10T00:00:00" u="1"/>
        <d v="2018-02-06T00:00:00" u="1"/>
        <d v="2018-02-02T00:00:00" u="1"/>
        <d v="2018-04-15T00:00:00" u="1"/>
        <d v="2018-03-30T00:00:00" u="1"/>
        <d v="2018-04-11T00:00:00" u="1"/>
        <d v="2018-03-26T00:00:00" u="1"/>
        <d v="2018-04-07T00:00:00" u="1"/>
        <d v="2018-07-09T00:00:00" u="1"/>
        <d v="2018-03-22T00:00:00" u="1"/>
        <d v="2018-04-03T00:00:00" u="1"/>
        <d v="2018-07-05T00:00:00" u="1"/>
        <d v="2018-03-18T00:00:00" u="1"/>
        <d v="2018-03-14T00:00:00" u="1"/>
        <d v="2018-03-10T00:00:00" u="1"/>
        <d v="2018-02-25T00:00:00" u="1"/>
        <d v="2018-03-06T00:00:00" u="1"/>
        <d v="2018-02-21T00:00:00" u="1"/>
        <d v="2018-03-02T00:00:00" u="1"/>
        <d v="2018-02-17T00:00:00" u="1"/>
        <d v="2018-02-13T00:00:00" u="1"/>
        <d v="2018-02-09T00:00:00" u="1"/>
        <d v="2018-02-05T00:00:00" u="1"/>
        <d v="2018-04-14T00:00:00" u="1"/>
        <d v="2018-03-29T00:00:00" u="1"/>
        <d v="2018-04-10T00:00:00" u="1"/>
        <d v="2018-03-25T00:00:00" u="1"/>
        <d v="2018-04-06T00:00:00" u="1"/>
        <d v="2018-07-08T00:00:00" u="1"/>
        <d v="2018-03-21T00:00:00" u="1"/>
        <d v="2018-04-02T00:00:00" u="1"/>
        <d v="2018-07-04T00:00:00" u="1"/>
        <d v="2018-03-17T00:00:00" u="1"/>
        <d v="2018-03-13T00:00:00" u="1"/>
        <d v="2018-02-28T00:00:00" u="1"/>
        <d v="2018-03-09T00:00:00" u="1"/>
        <d v="2018-02-24T00:00:00" u="1"/>
        <d v="2018-03-05T00:00:00" u="1"/>
        <d v="2018-02-20T00:00:00" u="1"/>
        <d v="2018-03-01T00:00:00" u="1"/>
        <d v="2018-06-03T00:00:00" u="1"/>
        <d v="2018-02-16T00:00:00" u="1"/>
        <d v="2018-02-12T00:00:00" u="1"/>
        <d v="2018-02-08T00:00:00" u="1"/>
        <d v="2018-02-04T00:00:00" u="1"/>
        <d v="2018-04-13T00:00:00" u="1"/>
        <d v="2018-03-28T00:00:00" u="1"/>
        <d v="2018-04-09T00:00:00" u="1"/>
        <d v="2018-03-24T00:00:00" u="1"/>
        <d v="2018-04-05T00:00:00" u="1"/>
        <d v="2018-07-07T00:00:00" u="1"/>
        <d v="2018-03-20T00:00:00" u="1"/>
        <d v="2018-04-01T00:00:00" u="1"/>
        <d v="2018-07-03T00:00:00" u="1"/>
        <d v="2018-03-16T00:00:00" u="1"/>
        <d v="2018-03-12T00:00:00" u="1"/>
        <d v="2018-02-27T00:00:00" u="1"/>
        <d v="2018-03-08T00:00:00" u="1"/>
        <d v="2018-02-23T00:00:00" u="1"/>
        <d v="2018-03-04T00:00:00" u="1"/>
        <d v="2018-02-19T00:00:00" u="1"/>
        <d v="2018-02-15T00:00:00" u="1"/>
        <d v="2018-02-11T00:00:00" u="1"/>
        <d v="2018-02-07T00:00:00" u="1"/>
        <d v="2018-02-03T00:00:00" u="1"/>
      </sharedItems>
    </cacheField>
    <cacheField name="门店名称" numFmtId="0">
      <sharedItems containsBlank="1"/>
    </cacheField>
    <cacheField name="推广对象" numFmtId="0">
      <sharedItems containsBlank="1"/>
    </cacheField>
    <cacheField name="花费" numFmtId="0">
      <sharedItems containsString="0" containsBlank="1" containsNumber="1" minValue="0" maxValue="605.14"/>
    </cacheField>
    <cacheField name="曝光" numFmtId="0">
      <sharedItems containsString="0" containsBlank="1" containsNumber="1" containsInteger="1" minValue="1" maxValue="2467"/>
    </cacheField>
    <cacheField name="点击" numFmtId="0">
      <sharedItems containsString="0" containsBlank="1" containsNumber="1" containsInteger="1" minValue="0" maxValue="73"/>
    </cacheField>
    <cacheField name="点击均价" numFmtId="0">
      <sharedItems containsString="0" containsBlank="1" containsNumber="1" minValue="0" maxValue="11.91"/>
    </cacheField>
    <cacheField name="商户浏览量" numFmtId="0">
      <sharedItems containsString="0" containsBlank="1" containsNumber="1" containsInteger="1" minValue="0" maxValue="260"/>
    </cacheField>
    <cacheField name="逛店行为" numFmtId="0">
      <sharedItems containsString="0" containsBlank="1" containsNumber="1" containsInteger="1" minValue="0" maxValue="69"/>
    </cacheField>
    <cacheField name="图片点击" numFmtId="0">
      <sharedItems containsString="0" containsBlank="1" containsNumber="1" containsInteger="1" minValue="0" maxValue="9"/>
    </cacheField>
    <cacheField name="评论点击" numFmtId="0">
      <sharedItems containsString="0" containsBlank="1" containsNumber="1" containsInteger="1" minValue="0" maxValue="11"/>
    </cacheField>
    <cacheField name="技师医师点击" numFmtId="0">
      <sharedItems containsString="0" containsBlank="1" containsNumber="1" containsInteger="1" minValue="0" maxValue="1"/>
    </cacheField>
    <cacheField name="店铺信息点击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VDWCM" refreshedDate="43346.605437268518" createdVersion="6" refreshedVersion="6" minRefreshableVersion="3" recordCount="234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2" maxValue="8" count="8">
        <n v="6"/>
        <n v="7"/>
        <n v="8"/>
        <m/>
        <n v="3" u="1"/>
        <n v="4" u="1"/>
        <n v="2" u="1"/>
        <n v="5" u="1"/>
      </sharedItems>
    </cacheField>
    <cacheField name="日" numFmtId="14">
      <sharedItems containsNonDate="0" containsDate="1" containsString="0" containsBlank="1" minDate="2018-02-09T00:00:00" maxDate="2018-09-01T00:00:00" count="205"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28T00:00:00"/>
        <d v="2018-08-27T00:00:00"/>
        <d v="2018-08-31T00:00:00"/>
        <d v="2018-08-30T00:00:00"/>
        <m/>
        <d v="2018-04-20T00:00:00" u="1"/>
        <d v="2018-05-01T00:00:00" u="1"/>
        <d v="2018-04-16T00:00:00" u="1"/>
        <d v="2018-03-31T00:00:00" u="1"/>
        <d v="2018-04-12T00:00:00" u="1"/>
        <d v="2018-03-27T00:00:00" u="1"/>
        <d v="2018-04-08T00:00:00" u="1"/>
        <d v="2018-03-23T00:00:00" u="1"/>
        <d v="2018-04-04T00:00:00" u="1"/>
        <d v="2018-03-19T00:00:00" u="1"/>
        <d v="2018-03-15T00:00:00" u="1"/>
        <d v="2018-03-11T00:00:00" u="1"/>
        <d v="2018-06-13T00:00:00" u="1"/>
        <d v="2018-02-26T00:00:00" u="1"/>
        <d v="2018-05-28T00:00:00" u="1"/>
        <d v="2018-03-07T00:00:00" u="1"/>
        <d v="2018-06-09T00:00:00" u="1"/>
        <d v="2018-02-22T00:00:00" u="1"/>
        <d v="2018-05-24T00:00:00" u="1"/>
        <d v="2018-03-03T00:00:00" u="1"/>
        <d v="2018-06-05T00:00:00" u="1"/>
        <d v="2018-02-18T00:00:00" u="1"/>
        <d v="2018-05-20T00:00:00" u="1"/>
        <d v="2018-06-01T00:00:00" u="1"/>
        <d v="2018-02-14T00:00:00" u="1"/>
        <d v="2018-05-16T00:00:00" u="1"/>
        <d v="2018-02-10T00:00:00" u="1"/>
        <d v="2018-05-12T00:00:00" u="1"/>
        <d v="2018-04-27T00:00:00" u="1"/>
        <d v="2018-05-08T00:00:00" u="1"/>
        <d v="2018-04-23T00:00:00" u="1"/>
        <d v="2018-05-04T00:00:00" u="1"/>
        <d v="2018-04-19T00:00:00" u="1"/>
        <d v="2018-04-15T00:00:00" u="1"/>
        <d v="2018-03-30T00:00:00" u="1"/>
        <d v="2018-04-11T00:00:00" u="1"/>
        <d v="2018-03-26T00:00:00" u="1"/>
        <d v="2018-04-07T00:00:00" u="1"/>
        <d v="2018-03-22T00:00:00" u="1"/>
        <d v="2018-04-03T00:00:00" u="1"/>
        <d v="2018-03-18T00:00:00" u="1"/>
        <d v="2018-03-14T00:00:00" u="1"/>
        <d v="2018-06-16T00:00:00" u="1"/>
        <d v="2018-05-31T00:00:00" u="1"/>
        <d v="2018-03-10T00:00:00" u="1"/>
        <d v="2018-06-12T00:00:00" u="1"/>
        <d v="2018-02-25T00:00:00" u="1"/>
        <d v="2018-05-27T00:00:00" u="1"/>
        <d v="2018-03-06T00:00:00" u="1"/>
        <d v="2018-06-08T00:00:00" u="1"/>
        <d v="2018-02-21T00:00:00" u="1"/>
        <d v="2018-05-23T00:00:00" u="1"/>
        <d v="2018-03-02T00:00:00" u="1"/>
        <d v="2018-06-04T00:00:00" u="1"/>
        <d v="2018-02-17T00:00:00" u="1"/>
        <d v="2018-05-19T00:00:00" u="1"/>
        <d v="2018-02-13T00:00:00" u="1"/>
        <d v="2018-05-15T00:00:00" u="1"/>
        <d v="2018-04-30T00:00:00" u="1"/>
        <d v="2018-02-09T00:00:00" u="1"/>
        <d v="2018-05-11T00:00:00" u="1"/>
        <d v="2018-04-26T00:00:00" u="1"/>
        <d v="2018-05-07T00:00:00" u="1"/>
        <d v="2018-04-22T00:00:00" u="1"/>
        <d v="2018-05-03T00:00:00" u="1"/>
        <d v="2018-04-18T00:00:00" u="1"/>
        <d v="2018-04-14T00:00:00" u="1"/>
        <d v="2018-03-29T00:00:00" u="1"/>
        <d v="2018-04-10T00:00:00" u="1"/>
        <d v="2018-03-25T00:00:00" u="1"/>
        <d v="2018-04-06T00:00:00" u="1"/>
        <d v="2018-03-21T00:00:00" u="1"/>
        <d v="2018-04-02T00:00:00" u="1"/>
        <d v="2018-03-17T00:00:00" u="1"/>
        <d v="2018-03-13T00:00:00" u="1"/>
        <d v="2018-06-15T00:00:00" u="1"/>
        <d v="2018-02-28T00:00:00" u="1"/>
        <d v="2018-05-30T00:00:00" u="1"/>
        <d v="2018-03-09T00:00:00" u="1"/>
        <d v="2018-06-11T00:00:00" u="1"/>
        <d v="2018-02-24T00:00:00" u="1"/>
        <d v="2018-05-26T00:00:00" u="1"/>
        <d v="2018-03-05T00:00:00" u="1"/>
        <d v="2018-06-07T00:00:00" u="1"/>
        <d v="2018-02-20T00:00:00" u="1"/>
        <d v="2018-05-22T00:00:00" u="1"/>
        <d v="2018-03-01T00:00:00" u="1"/>
        <d v="2018-06-03T00:00:00" u="1"/>
        <d v="2018-02-16T00:00:00" u="1"/>
        <d v="2018-05-18T00:00:00" u="1"/>
        <d v="2018-02-12T00:00:00" u="1"/>
        <d v="2018-05-14T00:00:00" u="1"/>
        <d v="2018-04-29T00:00:00" u="1"/>
        <d v="2018-05-10T00:00:00" u="1"/>
        <d v="2018-04-25T00:00:00" u="1"/>
        <d v="2018-05-06T00:00:00" u="1"/>
        <d v="2018-04-21T00:00:00" u="1"/>
        <d v="2018-05-02T00:00:00" u="1"/>
        <d v="2018-04-17T00:00:00" u="1"/>
        <d v="2018-04-13T00:00:00" u="1"/>
        <d v="2018-03-28T00:00:00" u="1"/>
        <d v="2018-04-09T00:00:00" u="1"/>
        <d v="2018-03-24T00:00:00" u="1"/>
        <d v="2018-04-05T00:00:00" u="1"/>
        <d v="2018-03-20T00:00:00" u="1"/>
        <d v="2018-04-01T00:00:00" u="1"/>
        <d v="2018-03-16T00:00:00" u="1"/>
        <d v="2018-03-12T00:00:00" u="1"/>
        <d v="2018-06-14T00:00:00" u="1"/>
        <d v="2018-02-27T00:00:00" u="1"/>
        <d v="2018-05-29T00:00:00" u="1"/>
        <d v="2018-03-08T00:00:00" u="1"/>
        <d v="2018-06-10T00:00:00" u="1"/>
        <d v="2018-02-23T00:00:00" u="1"/>
        <d v="2018-05-25T00:00:00" u="1"/>
        <d v="2018-03-04T00:00:00" u="1"/>
        <d v="2018-06-06T00:00:00" u="1"/>
        <d v="2018-02-19T00:00:00" u="1"/>
        <d v="2018-05-21T00:00:00" u="1"/>
        <d v="2018-06-02T00:00:00" u="1"/>
        <d v="2018-02-15T00:00:00" u="1"/>
        <d v="2018-05-17T00:00:00" u="1"/>
        <d v="2018-02-11T00:00:00" u="1"/>
        <d v="2018-05-13T00:00:00" u="1"/>
        <d v="2018-04-28T00:00:00" u="1"/>
        <d v="2018-05-09T00:00:00" u="1"/>
        <d v="2018-04-24T00:00:00" u="1"/>
        <d v="2018-05-05T00:00:00" u="1"/>
      </sharedItems>
    </cacheField>
    <cacheField name="浏览量/次" numFmtId="0">
      <sharedItems containsString="0" containsBlank="1" containsNumber="1" containsInteger="1" minValue="107" maxValue="407"/>
    </cacheField>
    <cacheField name="访客数/人" numFmtId="0">
      <sharedItems containsString="0" containsBlank="1" containsNumber="1" containsInteger="1" minValue="38" maxValue="134"/>
    </cacheField>
    <cacheField name="平均停留时长/秒" numFmtId="0">
      <sharedItems containsString="0" containsBlank="1" containsNumber="1" minValue="12.87" maxValue="85.48"/>
    </cacheField>
    <cacheField name="跳失率/%" numFmtId="0">
      <sharedItems containsString="0" containsBlank="1" containsNumber="1" minValue="17.68" maxValue="51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VDWCM" refreshedDate="43346.605434606478" createdVersion="6" refreshedVersion="6" minRefreshableVersion="3" recordCount="45">
  <cacheSource type="worksheet">
    <worksheetSource ref="A1:O1048576" sheet="回复口碑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8"/>
        <n v="7"/>
        <m/>
        <n v="6" u="1"/>
        <n v="3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8-01-19T00:00:00" maxDate="2018-08-17T00:00:00" count="67">
        <d v="2018-08-10T00:00:00"/>
        <d v="2018-08-09T00:00:00"/>
        <d v="2018-08-03T00:00:00"/>
        <d v="2018-07-30T00:00:00"/>
        <d v="2018-08-16T00:00:00"/>
        <m/>
        <d v="2018-04-20T00:00:00" u="1"/>
        <d v="2018-04-16T00:00:00" u="1"/>
        <d v="2018-04-12T00:00:00" u="1"/>
        <d v="2018-03-23T00:00:00" u="1"/>
        <d v="2018-04-04T00:00:00" u="1"/>
        <d v="2018-03-19T00:00:00" u="1"/>
        <d v="2018-06-21T00:00:00" u="1"/>
        <d v="2018-07-02T00:00:00" u="1"/>
        <d v="2018-03-15T00:00:00" u="1"/>
        <d v="2018-06-17T00:00:00" u="1"/>
        <d v="2018-06-13T00:00:00" u="1"/>
        <d v="2018-06-05T00:00:00" u="1"/>
        <d v="2018-06-01T00:00:00" u="1"/>
        <d v="2018-05-12T00:00:00" u="1"/>
        <d v="2018-04-27T00:00:00" u="1"/>
        <d v="2018-04-23T00:00:00" u="1"/>
        <d v="2018-02-02T00:00:00" u="1"/>
        <d v="2018-05-04T00:00:00" u="1"/>
        <d v="2018-04-19T00:00:00" u="1"/>
        <d v="2018-04-15T00:00:00" u="1"/>
        <d v="2018-04-11T00:00:00" u="1"/>
        <d v="2018-03-26T00:00:00" u="1"/>
        <d v="2018-06-24T00:00:00" u="1"/>
        <d v="2018-06-20T00:00:00" u="1"/>
        <d v="2018-07-01T00:00:00" u="1"/>
        <d v="2018-06-16T00:00:00" u="1"/>
        <d v="2018-05-31T00:00:00" u="1"/>
        <d v="2018-05-15T00:00:00" u="1"/>
        <d v="2018-04-26T00:00:00" u="1"/>
        <d v="2018-05-07T00:00:00" u="1"/>
        <d v="2018-04-22T00:00:00" u="1"/>
        <d v="2018-02-01T00:00:00" u="1"/>
        <d v="2018-05-03T00:00:00" u="1"/>
        <d v="2018-04-18T00:00:00" u="1"/>
        <d v="2018-04-14T00:00:00" u="1"/>
        <d v="2018-03-25T00:00:00" u="1"/>
        <d v="2018-03-21T00:00:00" u="1"/>
        <d v="2018-06-23T00:00:00" u="1"/>
        <d v="2018-03-17T00:00:00" u="1"/>
        <d v="2018-03-13T00:00:00" u="1"/>
        <d v="2018-06-15T00:00:00" u="1"/>
        <d v="2018-01-31T00:00:00" u="1"/>
        <d v="2018-02-08T00:00:00" u="1"/>
        <d v="2018-04-25T00:00:00" u="1"/>
        <d v="2018-02-04T00:00:00" u="1"/>
        <d v="2018-05-06T00:00:00" u="1"/>
        <d v="2018-01-19T00:00:00" u="1"/>
        <d v="2018-04-21T00:00:00" u="1"/>
        <d v="2018-04-17T00:00:00" u="1"/>
        <d v="2018-03-20T00:00:00" u="1"/>
        <d v="2018-06-22T00:00:00" u="1"/>
        <d v="2018-07-03T00:00:00" u="1"/>
        <d v="2018-03-16T00:00:00" u="1"/>
        <d v="2018-06-18T00:00:00" u="1"/>
        <d v="2018-03-12T00:00:00" u="1"/>
        <d v="2018-06-14T00:00:00" u="1"/>
        <d v="2018-02-27T00:00:00" u="1"/>
        <d v="2018-05-29T00:00:00" u="1"/>
        <d v="2018-06-02T00:00:00" u="1"/>
        <d v="2018-01-30T00:00:00" u="1"/>
        <d v="2018-02-03T00:00:00" u="1"/>
      </sharedItems>
    </cacheField>
    <cacheField name="TIME" numFmtId="0">
      <sharedItems containsNonDate="0" containsDate="1" containsString="0" containsBlank="1" minDate="1899-12-30T00:25:00" maxDate="1899-12-30T13:08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/>
    </cacheField>
    <cacheField name="评分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2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3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4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5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6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7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8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7" cacheId="11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M3:AQ15" firstHeaderRow="1" firstDataRow="3" firstDataCol="1"/>
  <pivotFields count="6">
    <pivotField showAll="0"/>
    <pivotField axis="axisCol" showAll="0">
      <items count="4">
        <item x="1"/>
        <item h="1" x="2"/>
        <item x="0"/>
        <item t="default"/>
      </items>
    </pivotField>
    <pivotField showAll="0"/>
    <pivotField axis="axisRow" showAll="0" sortType="descending">
      <items count="12">
        <item x="6"/>
        <item x="2"/>
        <item m="1" x="10"/>
        <item x="0"/>
        <item x="9"/>
        <item x="3"/>
        <item x="4"/>
        <item x="1"/>
        <item x="5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10">
    <i>
      <x v="3"/>
    </i>
    <i>
      <x v="7"/>
    </i>
    <i>
      <x v="8"/>
    </i>
    <i/>
    <i>
      <x v="1"/>
    </i>
    <i>
      <x v="9"/>
    </i>
    <i>
      <x v="10"/>
    </i>
    <i>
      <x v="5"/>
    </i>
    <i>
      <x v="6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项:金额" fld="5" subtotal="count" baseField="3" baseItem="0"/>
    <dataField name="求和项:金额2" fld="5" baseField="0" baseItem="0"/>
  </dataFields>
  <formats count="10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1" type="button" dataOnly="0" labelOnly="1" outline="0" axis="axisCol" fieldPosition="0"/>
    </format>
    <format dxfId="13">
      <pivotArea field="-2" type="button" dataOnly="0" labelOnly="1" outline="0" axis="axisCol" fieldPosition="1"/>
    </format>
    <format dxfId="12">
      <pivotArea field="3" type="button" dataOnly="0" labelOnly="1" outline="0" axis="axisRow" fieldPosition="0"/>
    </format>
    <format dxfId="11">
      <pivotArea dataOnly="0" labelOnly="1" fieldPosition="0">
        <references count="1">
          <reference field="3" count="1">
            <x v="3"/>
          </reference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16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15:AB16" firstHeaderRow="0" firstDataRow="1" firstDataCol="0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m="1" x="6"/>
        <item h="1" x="3"/>
        <item m="1" x="4"/>
        <item h="1" m="1" x="5"/>
        <item x="1"/>
        <item h="1" x="0"/>
        <item h="1" x="2"/>
        <item t="default"/>
      </items>
    </pivotField>
    <pivotField axis="axisPage" showAll="0">
      <items count="153">
        <item m="1" x="89"/>
        <item m="1" x="151"/>
        <item m="1" x="131"/>
        <item m="1" x="109"/>
        <item m="1" x="88"/>
        <item m="1" x="150"/>
        <item m="1" x="130"/>
        <item m="1" x="108"/>
        <item m="1" x="87"/>
        <item m="1" x="149"/>
        <item m="1" x="129"/>
        <item m="1" x="107"/>
        <item m="1" x="86"/>
        <item m="1" x="148"/>
        <item m="1" x="128"/>
        <item m="1" x="106"/>
        <item m="1" x="85"/>
        <item m="1" x="147"/>
        <item m="1" x="125"/>
        <item m="1" x="104"/>
        <item m="1" x="83"/>
        <item m="1" x="145"/>
        <item m="1" x="123"/>
        <item m="1" x="102"/>
        <item m="1" x="81"/>
        <item m="1" x="143"/>
        <item m="1" x="121"/>
        <item x="70"/>
        <item m="1" x="126"/>
        <item m="1" x="105"/>
        <item m="1" x="84"/>
        <item m="1" x="146"/>
        <item m="1" x="124"/>
        <item m="1" x="103"/>
        <item m="1" x="82"/>
        <item m="1" x="144"/>
        <item m="1" x="122"/>
        <item m="1" x="101"/>
        <item m="1" x="80"/>
        <item m="1" x="142"/>
        <item m="1" x="120"/>
        <item m="1" x="100"/>
        <item m="1" x="79"/>
        <item m="1" x="139"/>
        <item m="1" x="117"/>
        <item m="1" x="97"/>
        <item m="1" x="76"/>
        <item m="1" x="136"/>
        <item m="1" x="114"/>
        <item m="1" x="94"/>
        <item m="1" x="74"/>
        <item m="1" x="134"/>
        <item m="1" x="112"/>
        <item m="1" x="92"/>
        <item m="1" x="72"/>
        <item m="1" x="132"/>
        <item m="1" x="110"/>
        <item m="1" x="90"/>
        <item m="1" x="141"/>
        <item m="1" x="119"/>
        <item m="1" x="99"/>
        <item m="1" x="78"/>
        <item m="1" x="138"/>
        <item m="1" x="116"/>
        <item m="1" x="96"/>
        <item m="1" x="75"/>
        <item m="1" x="135"/>
        <item m="1" x="113"/>
        <item m="1" x="93"/>
        <item m="1" x="73"/>
        <item m="1" x="133"/>
        <item m="1" x="111"/>
        <item m="1" x="91"/>
        <item m="1" x="71"/>
        <item m="1" x="127"/>
        <item m="1" x="140"/>
        <item m="1" x="118"/>
        <item m="1" x="95"/>
        <item m="1" x="115"/>
        <item m="1" x="137"/>
        <item m="1" x="77"/>
        <item m="1" x="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50"/>
        <item x="49"/>
        <item x="48"/>
        <item x="52"/>
        <item x="51"/>
        <item x="67"/>
        <item x="66"/>
        <item x="65"/>
        <item x="64"/>
        <item x="63"/>
        <item x="62"/>
        <item x="61"/>
        <item x="60"/>
        <item x="59"/>
        <item x="53"/>
        <item x="54"/>
        <item x="55"/>
        <item x="56"/>
        <item x="57"/>
        <item x="58"/>
        <item x="68"/>
        <item x="69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3">
    <format dxfId="65">
      <pivotArea type="all" dataOnly="0" outline="0" fieldPosition="0"/>
    </format>
    <format dxfId="64">
      <pivotArea outline="0" collapsedLevelsAreSubtotals="1" fieldPosition="0"/>
    </format>
    <format dxfId="63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2" cacheId="12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AG3:AK23" firstHeaderRow="1" firstDataRow="3" firstDataCol="1"/>
  <pivotFields count="15">
    <pivotField compact="0" outline="0" showAll="0" defaultSubtotal="0"/>
    <pivotField axis="axisCol" compact="0" outline="0" showAll="0" defaultSubtotal="0">
      <items count="7">
        <item h="1" m="1" x="4"/>
        <item h="1" m="1" x="5"/>
        <item h="1" x="3"/>
        <item h="1" m="1" x="6"/>
        <item h="1" x="0"/>
        <item x="1"/>
        <item x="2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multipleItemSelectionAllowed="1" showAll="0" defaultSubtotal="0"/>
    <pivotField compact="0" outline="0" showAll="0" defaultSubtotal="0"/>
    <pivotField axis="axisRow" compact="0" outline="0" showAll="0" sortType="descending" defaultSubtotal="0">
      <items count="93">
        <item m="1" x="47"/>
        <item m="1" x="72"/>
        <item m="1" x="73"/>
        <item m="1" x="48"/>
        <item m="1" x="60"/>
        <item m="1" x="68"/>
        <item m="1" x="67"/>
        <item m="1" x="57"/>
        <item m="1" x="62"/>
        <item m="1" x="34"/>
        <item m="1" x="66"/>
        <item m="1" x="29"/>
        <item m="1" x="54"/>
        <item m="1" x="42"/>
        <item m="1" x="77"/>
        <item x="25"/>
        <item m="1" x="38"/>
        <item m="1" x="64"/>
        <item m="1" x="76"/>
        <item m="1" x="65"/>
        <item m="1" x="59"/>
        <item m="1" x="44"/>
        <item m="1" x="51"/>
        <item m="1" x="37"/>
        <item m="1" x="75"/>
        <item m="1" x="61"/>
        <item m="1" x="58"/>
        <item m="1" x="81"/>
        <item m="1" x="28"/>
        <item m="1" x="63"/>
        <item m="1" x="84"/>
        <item m="1" x="80"/>
        <item m="1" x="89"/>
        <item m="1" x="79"/>
        <item m="1" x="78"/>
        <item m="1" x="31"/>
        <item m="1" x="49"/>
        <item m="1" x="83"/>
        <item m="1" x="56"/>
        <item m="1" x="35"/>
        <item m="1" x="74"/>
        <item m="1" x="40"/>
        <item m="1" x="91"/>
        <item m="1" x="85"/>
        <item m="1" x="45"/>
        <item m="1" x="69"/>
        <item m="1" x="90"/>
        <item m="1" x="52"/>
        <item m="1" x="33"/>
        <item m="1" x="41"/>
        <item m="1" x="43"/>
        <item m="1" x="36"/>
        <item m="1" x="87"/>
        <item m="1" x="71"/>
        <item m="1" x="88"/>
        <item m="1" x="32"/>
        <item m="1" x="70"/>
        <item m="1" x="50"/>
        <item m="1" x="27"/>
        <item m="1" x="39"/>
        <item m="1" x="30"/>
        <item m="1" x="86"/>
        <item m="1" x="26"/>
        <item m="1" x="55"/>
        <item m="1" x="92"/>
        <item m="1" x="53"/>
        <item m="1" x="46"/>
        <item m="1" x="82"/>
        <item x="14"/>
        <item x="10"/>
        <item x="13"/>
        <item x="11"/>
        <item x="12"/>
        <item x="6"/>
        <item x="4"/>
        <item x="5"/>
        <item x="1"/>
        <item x="2"/>
        <item x="3"/>
        <item x="0"/>
        <item x="7"/>
        <item x="15"/>
        <item x="9"/>
        <item x="8"/>
        <item x="19"/>
        <item x="17"/>
        <item x="16"/>
        <item x="18"/>
        <item x="22"/>
        <item x="21"/>
        <item x="20"/>
        <item x="23"/>
        <item x="2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6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7"/>
  </rowFields>
  <rowItems count="18">
    <i>
      <x v="69"/>
    </i>
    <i>
      <x v="72"/>
    </i>
    <i>
      <x v="70"/>
    </i>
    <i>
      <x v="68"/>
    </i>
    <i>
      <x v="85"/>
    </i>
    <i>
      <x v="90"/>
    </i>
    <i>
      <x v="88"/>
    </i>
    <i>
      <x v="75"/>
    </i>
    <i>
      <x v="84"/>
    </i>
    <i>
      <x v="91"/>
    </i>
    <i>
      <x v="71"/>
    </i>
    <i>
      <x v="92"/>
    </i>
    <i>
      <x v="89"/>
    </i>
    <i>
      <x v="78"/>
    </i>
    <i>
      <x v="87"/>
    </i>
    <i>
      <x v="86"/>
    </i>
    <i>
      <x v="76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项:成交价" fld="2" subtotal="count" baseField="7" baseItem="19"/>
    <dataField name="求和项:成交价2" fld="2" baseField="0" baseItem="0"/>
  </dataFields>
  <formats count="29"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1" type="button" dataOnly="0" labelOnly="1" outline="0" axis="axisCol" fieldPosition="0"/>
    </format>
    <format dxfId="91">
      <pivotArea field="-2" type="button" dataOnly="0" labelOnly="1" outline="0" axis="axisCol" fieldPosition="1"/>
    </format>
    <format dxfId="90">
      <pivotArea type="topRight" dataOnly="0" labelOnly="1" outline="0" fieldPosition="0"/>
    </format>
    <format dxfId="89">
      <pivotArea dataOnly="0" labelOnly="1" outline="0" fieldPosition="0">
        <references count="1">
          <reference field="7" count="1">
            <x v="43"/>
          </reference>
        </references>
      </pivotArea>
    </format>
    <format dxfId="88">
      <pivotArea dataOnly="0" labelOnly="1" outline="0" fieldPosition="0">
        <references count="1">
          <reference field="1" count="0"/>
        </references>
      </pivotArea>
    </format>
    <format dxfId="87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86">
      <pivotArea dataOnly="0" labelOnly="1" outline="0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85">
      <pivotArea outline="0" collapsedLevelsAreSubtotals="1" fieldPosition="0"/>
    </format>
    <format dxfId="84">
      <pivotArea outline="0" collapsedLevelsAreSubtotals="1" fieldPosition="0"/>
    </format>
    <format dxfId="83">
      <pivotArea field="1" type="button" dataOnly="0" labelOnly="1" outline="0" axis="axisCol" fieldPosition="0"/>
    </format>
    <format dxfId="82">
      <pivotArea field="-2" type="button" dataOnly="0" labelOnly="1" outline="0" axis="axisCol" fieldPosition="1"/>
    </format>
    <format dxfId="81">
      <pivotArea type="topRight" dataOnly="0" labelOnly="1" outline="0" fieldPosition="0"/>
    </format>
    <format dxfId="80">
      <pivotArea dataOnly="0" labelOnly="1" outline="0" fieldPosition="0">
        <references count="1">
          <reference field="1" count="0"/>
        </references>
      </pivotArea>
    </format>
    <format dxfId="79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78">
      <pivotArea dataOnly="0" labelOnly="1" outline="0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type="origin" dataOnly="0" labelOnly="1" outline="0" fieldPosition="0"/>
    </format>
    <format dxfId="74">
      <pivotArea field="1" type="button" dataOnly="0" labelOnly="1" outline="0" axis="axisCol" fieldPosition="0"/>
    </format>
    <format dxfId="73">
      <pivotArea field="-2" type="button" dataOnly="0" labelOnly="1" outline="0" axis="axisCol" fieldPosition="1"/>
    </format>
    <format dxfId="72">
      <pivotArea type="topRight" dataOnly="0" labelOnly="1" outline="0" fieldPosition="0"/>
    </format>
    <format dxfId="71">
      <pivotArea field="7" type="button" dataOnly="0" labelOnly="1" outline="0" axis="axisRow" fieldPosition="0"/>
    </format>
    <format dxfId="70">
      <pivotArea dataOnly="0" labelOnly="1" outline="0" fieldPosition="0">
        <references count="1">
          <reference field="7" count="1">
            <x v="90"/>
          </reference>
        </references>
      </pivotArea>
    </format>
    <format dxfId="69">
      <pivotArea dataOnly="0" labelOnly="1" grandRow="1" outline="0" fieldPosition="0"/>
    </format>
    <format dxfId="68">
      <pivotArea dataOnly="0" labelOnly="1" outline="0" fieldPosition="0">
        <references count="1">
          <reference field="1" count="0"/>
        </references>
      </pivotArea>
    </format>
    <format dxfId="67">
      <pivotArea dataOnly="0" labelOnly="1" outline="0" fieldPosition="0">
        <references count="2">
          <reference field="4294967294" count="1">
            <x v="1"/>
          </reference>
          <reference field="1" count="1" selected="0">
            <x v="5"/>
          </reference>
        </references>
      </pivotArea>
    </format>
    <format dxfId="66">
      <pivotArea dataOnly="0" labelOnly="1" outline="0" fieldPosition="0">
        <references count="2">
          <reference field="4294967294" count="1">
            <x v="1"/>
          </reference>
          <reference field="1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14" cacheId="1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5:U16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h="1" x="2"/>
        <item h="1" m="1" x="4"/>
        <item h="1" m="1" x="5"/>
        <item h="1" m="1" x="8"/>
        <item m="1" x="3"/>
        <item x="1"/>
        <item h="1" x="0"/>
        <item t="default"/>
      </items>
    </pivotField>
    <pivotField axis="axisPage" showAll="0">
      <items count="68">
        <item m="1" x="52"/>
        <item m="1" x="65"/>
        <item m="1" x="47"/>
        <item m="1" x="37"/>
        <item m="1" x="22"/>
        <item m="1" x="66"/>
        <item m="1" x="50"/>
        <item m="1" x="48"/>
        <item m="1" x="62"/>
        <item x="5"/>
        <item m="1" x="44"/>
        <item m="1" x="58"/>
        <item m="1" x="14"/>
        <item m="1" x="8"/>
        <item m="1" x="26"/>
        <item m="1" x="10"/>
        <item m="1" x="21"/>
        <item m="1" x="36"/>
        <item m="1" x="53"/>
        <item m="1" x="6"/>
        <item m="1" x="24"/>
        <item m="1" x="39"/>
        <item m="1" x="54"/>
        <item m="1" x="7"/>
        <item m="1" x="20"/>
        <item m="1" x="34"/>
        <item m="1" x="49"/>
        <item m="1" x="25"/>
        <item m="1" x="40"/>
        <item m="1" x="55"/>
        <item m="1" x="42"/>
        <item m="1" x="9"/>
        <item m="1" x="41"/>
        <item m="1" x="27"/>
        <item m="1" x="35"/>
        <item m="1" x="63"/>
        <item m="1" x="33"/>
        <item m="1" x="19"/>
        <item m="1" x="51"/>
        <item m="1" x="23"/>
        <item m="1" x="38"/>
        <item m="1" x="11"/>
        <item m="1" x="45"/>
        <item m="1" x="60"/>
        <item m="1" x="32"/>
        <item m="1" x="64"/>
        <item m="1" x="18"/>
        <item m="1" x="17"/>
        <item m="1" x="46"/>
        <item m="1" x="61"/>
        <item m="1" x="16"/>
        <item m="1" x="31"/>
        <item m="1" x="15"/>
        <item m="1" x="59"/>
        <item m="1" x="12"/>
        <item m="1" x="56"/>
        <item m="1" x="29"/>
        <item m="1" x="43"/>
        <item m="1" x="28"/>
        <item m="1" x="57"/>
        <item m="1" x="13"/>
        <item m="1" x="30"/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formats count="3">
    <format dxfId="97">
      <pivotArea type="all" dataOnly="0" outline="0" fieldPosition="0"/>
    </format>
    <format dxfId="96">
      <pivotArea outline="0" collapsedLevelsAreSubtotals="1" fieldPosition="0"/>
    </format>
    <format dxfId="95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3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5:F6" firstHeaderRow="1" firstDataRow="1" firstDataCol="0" rowPageCount="2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h="1" x="2"/>
        <item h="1" x="5"/>
        <item x="3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100">
      <pivotArea type="all" dataOnly="0" outline="0" fieldPosition="0"/>
    </format>
    <format dxfId="99">
      <pivotArea outline="0" collapsedLevelsAreSubtotals="1" fieldPosition="0"/>
    </format>
    <format dxfId="98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数据透视表9" cacheId="1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11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m="1" x="4"/>
        <item h="1" x="3"/>
        <item h="1" m="1" x="5"/>
        <item h="1" m="1" x="8"/>
        <item h="1" x="0"/>
        <item x="1"/>
        <item h="1" x="2"/>
        <item t="default"/>
      </items>
    </pivotField>
    <pivotField axis="axisPage" showAll="0">
      <items count="228">
        <item m="1" x="158"/>
        <item m="1" x="121"/>
        <item m="1" x="191"/>
        <item m="1" x="153"/>
        <item m="1" x="118"/>
        <item m="1" x="224"/>
        <item m="1" x="149"/>
        <item m="1" x="219"/>
        <item m="1" x="181"/>
        <item m="1" x="146"/>
        <item m="1" x="217"/>
        <item m="1" x="225"/>
        <item m="1" x="186"/>
        <item m="1" x="151"/>
        <item m="1" x="117"/>
        <item m="1" x="221"/>
        <item m="1" x="184"/>
        <item m="1" x="115"/>
        <item m="1" x="218"/>
        <item m="1" x="180"/>
        <item m="1" x="145"/>
        <item m="1" x="113"/>
        <item m="1" x="142"/>
        <item m="1" x="212"/>
        <item m="1" x="109"/>
        <item m="1" x="209"/>
        <item m="1" x="137"/>
        <item m="1" x="206"/>
        <item m="1" x="171"/>
        <item m="1" x="177"/>
        <item m="1" x="141"/>
        <item m="1" x="111"/>
        <item m="1" x="211"/>
        <item m="1" x="175"/>
        <item m="1" x="139"/>
        <item m="1" x="107"/>
        <item m="1" x="208"/>
        <item m="1" x="173"/>
        <item m="1" x="135"/>
        <item m="1" x="104"/>
        <item m="1" x="205"/>
        <item m="1" x="168"/>
        <item m="1" x="132"/>
        <item m="1" x="103"/>
        <item x="90"/>
        <item m="1" x="101"/>
        <item m="1" x="131"/>
        <item m="1" x="167"/>
        <item m="1" x="204"/>
        <item m="1" x="95"/>
        <item m="1" x="216"/>
        <item m="1" x="164"/>
        <item m="1" x="203"/>
        <item m="1" x="170"/>
        <item m="1" x="96"/>
        <item m="1" x="108"/>
        <item m="1" x="102"/>
        <item m="1" x="182"/>
        <item m="1" x="222"/>
        <item m="1" x="152"/>
        <item m="1" x="125"/>
        <item m="1" x="105"/>
        <item m="1" x="99"/>
        <item m="1" x="136"/>
        <item m="1" x="165"/>
        <item m="1" x="129"/>
        <item m="1" x="193"/>
        <item m="1" x="226"/>
        <item m="1" x="144"/>
        <item m="1" x="169"/>
        <item m="1" x="214"/>
        <item m="1" x="162"/>
        <item m="1" x="187"/>
        <item m="1" x="148"/>
        <item m="1" x="133"/>
        <item m="1" x="179"/>
        <item m="1" x="126"/>
        <item m="1" x="198"/>
        <item m="1" x="190"/>
        <item m="1" x="155"/>
        <item m="1" x="197"/>
        <item m="1" x="199"/>
        <item m="1" x="223"/>
        <item m="1" x="201"/>
        <item m="1" x="128"/>
        <item m="1" x="98"/>
        <item m="1" x="195"/>
        <item m="1" x="160"/>
        <item m="1" x="123"/>
        <item m="1" x="93"/>
        <item m="1" x="196"/>
        <item m="1" x="97"/>
        <item m="1" x="127"/>
        <item m="1" x="163"/>
        <item m="1" x="200"/>
        <item m="1" x="100"/>
        <item m="1" x="130"/>
        <item m="1" x="166"/>
        <item m="1" x="202"/>
        <item m="1" x="161"/>
        <item m="1" x="124"/>
        <item m="1" x="94"/>
        <item m="1" x="194"/>
        <item m="1" x="159"/>
        <item m="1" x="122"/>
        <item m="1" x="92"/>
        <item m="1" x="192"/>
        <item m="1" x="157"/>
        <item m="1" x="120"/>
        <item m="1" x="91"/>
        <item m="1" x="188"/>
        <item m="1" x="154"/>
        <item m="1" x="119"/>
        <item m="1" x="185"/>
        <item m="1" x="147"/>
        <item m="1" x="116"/>
        <item m="1" x="183"/>
        <item m="1" x="220"/>
        <item m="1" x="150"/>
        <item m="1" x="189"/>
        <item m="1" x="156"/>
        <item m="1" x="114"/>
        <item m="1" x="215"/>
        <item m="1" x="143"/>
        <item m="1" x="112"/>
        <item m="1" x="213"/>
        <item m="1" x="176"/>
        <item m="1" x="140"/>
        <item m="1" x="207"/>
        <item m="1" x="106"/>
        <item m="1" x="138"/>
        <item m="1" x="174"/>
        <item m="1" x="210"/>
        <item m="1" x="110"/>
        <item m="1" x="134"/>
        <item m="1" x="172"/>
        <item x="3"/>
        <item x="4"/>
        <item m="1" x="178"/>
        <item x="2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1"/>
        <item x="30"/>
        <item x="29"/>
        <item x="32"/>
        <item x="37"/>
        <item x="36"/>
        <item x="35"/>
        <item x="34"/>
        <item x="33"/>
        <item x="44"/>
        <item x="43"/>
        <item x="42"/>
        <item x="41"/>
        <item x="40"/>
        <item x="39"/>
        <item x="38"/>
        <item x="28"/>
        <item x="46"/>
        <item x="47"/>
        <item x="45"/>
        <item x="50"/>
        <item x="49"/>
        <item x="48"/>
        <item x="54"/>
        <item x="53"/>
        <item x="52"/>
        <item x="51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x="71"/>
        <item x="70"/>
        <item x="69"/>
        <item x="74"/>
        <item x="73"/>
        <item x="72"/>
        <item x="75"/>
        <item x="77"/>
        <item x="76"/>
        <item x="81"/>
        <item x="80"/>
        <item x="79"/>
        <item x="78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axis="axisRow" dataField="1" showAll="0">
      <items count="8">
        <item x="3"/>
        <item x="0"/>
        <item x="4"/>
        <item x="2"/>
        <item m="1" x="6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/>
    <i>
      <x v="1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106">
      <pivotArea type="all" dataOnly="0" outline="0" fieldPosition="0"/>
    </format>
    <format dxfId="105">
      <pivotArea outline="0" collapsedLevelsAreSubtotals="1" fieldPosition="0"/>
    </format>
    <format dxfId="104">
      <pivotArea field="4" type="button" dataOnly="0" labelOnly="1" outline="0" axis="axisRow" fieldPosition="0"/>
    </format>
    <format dxfId="103">
      <pivotArea dataOnly="0" labelOnly="1" fieldPosition="0">
        <references count="1">
          <reference field="4" count="1">
            <x v="5"/>
          </reference>
        </references>
      </pivotArea>
    </format>
    <format dxfId="102">
      <pivotArea dataOnly="0" labelOnly="1" grandRow="1" outline="0" fieldPosition="0"/>
    </format>
    <format dxfId="101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数据透视表1" cacheId="1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6"/>
        <item h="1" m="1" x="4"/>
        <item h="1" x="3"/>
        <item h="1" m="1" x="5"/>
        <item h="1" m="1" x="7"/>
        <item h="1" x="0"/>
        <item h="1" x="1"/>
        <item x="2"/>
        <item t="default"/>
      </items>
    </pivotField>
    <pivotField axis="axisPage" multipleItemSelectionAllowed="1" showAll="0">
      <items count="206">
        <item m="1" x="136"/>
        <item m="1" x="103"/>
        <item m="1" x="199"/>
        <item m="1" x="167"/>
        <item m="1" x="133"/>
        <item m="1" x="101"/>
        <item m="1" x="197"/>
        <item m="1" x="165"/>
        <item m="1" x="131"/>
        <item m="1" x="98"/>
        <item m="1" x="194"/>
        <item m="1" x="161"/>
        <item m="1" x="127"/>
        <item m="1" x="94"/>
        <item m="1" x="190"/>
        <item m="1" x="157"/>
        <item m="1" x="123"/>
        <item m="1" x="90"/>
        <item m="1" x="186"/>
        <item m="1" x="153"/>
        <item m="1" x="163"/>
        <item m="1" x="129"/>
        <item m="1" x="96"/>
        <item m="1" x="192"/>
        <item m="1" x="159"/>
        <item m="1" x="125"/>
        <item m="1" x="92"/>
        <item m="1" x="188"/>
        <item m="1" x="155"/>
        <item m="1" x="121"/>
        <item m="1" x="88"/>
        <item m="1" x="184"/>
        <item m="1" x="151"/>
        <item m="1" x="118"/>
        <item m="1" x="87"/>
        <item m="1" x="183"/>
        <item m="1" x="150"/>
        <item m="1" x="117"/>
        <item m="1" x="86"/>
        <item x="76"/>
        <item m="1" x="113"/>
        <item m="1" x="146"/>
        <item m="1" x="179"/>
        <item m="1" x="84"/>
        <item m="1" x="115"/>
        <item m="1" x="148"/>
        <item m="1" x="181"/>
        <item m="1" x="80"/>
        <item m="1" x="111"/>
        <item m="1" x="144"/>
        <item m="1" x="177"/>
        <item m="1" x="82"/>
        <item m="1" x="182"/>
        <item m="1" x="149"/>
        <item m="1" x="116"/>
        <item m="1" x="85"/>
        <item m="1" x="180"/>
        <item m="1" x="147"/>
        <item m="1" x="114"/>
        <item m="1" x="83"/>
        <item m="1" x="178"/>
        <item m="1" x="145"/>
        <item m="1" x="112"/>
        <item m="1" x="81"/>
        <item m="1" x="143"/>
        <item m="1" x="176"/>
        <item m="1" x="110"/>
        <item m="1" x="79"/>
        <item m="1" x="175"/>
        <item m="1" x="142"/>
        <item m="1" x="109"/>
        <item m="1" x="77"/>
        <item m="1" x="173"/>
        <item m="1" x="140"/>
        <item m="1" x="107"/>
        <item m="1" x="203"/>
        <item m="1" x="171"/>
        <item m="1" x="138"/>
        <item m="1" x="105"/>
        <item m="1" x="201"/>
        <item m="1" x="169"/>
        <item m="1" x="135"/>
        <item m="1" x="78"/>
        <item m="1" x="174"/>
        <item m="1" x="141"/>
        <item m="1" x="108"/>
        <item m="1" x="204"/>
        <item m="1" x="172"/>
        <item m="1" x="139"/>
        <item m="1" x="106"/>
        <item m="1" x="202"/>
        <item m="1" x="170"/>
        <item m="1" x="137"/>
        <item m="1" x="104"/>
        <item m="1" x="200"/>
        <item m="1" x="168"/>
        <item m="1" x="134"/>
        <item m="1" x="102"/>
        <item m="1" x="198"/>
        <item m="1" x="166"/>
        <item m="1" x="132"/>
        <item m="1" x="99"/>
        <item m="1" x="195"/>
        <item m="1" x="162"/>
        <item m="1" x="128"/>
        <item m="1" x="95"/>
        <item m="1" x="191"/>
        <item m="1" x="158"/>
        <item m="1" x="124"/>
        <item m="1" x="91"/>
        <item m="1" x="120"/>
        <item m="1" x="154"/>
        <item m="1" x="187"/>
        <item m="1" x="193"/>
        <item m="1" x="97"/>
        <item m="1" x="130"/>
        <item m="1" x="164"/>
        <item m="1" x="196"/>
        <item m="1" x="100"/>
        <item m="1" x="160"/>
        <item m="1" x="126"/>
        <item m="1" x="93"/>
        <item m="1" x="189"/>
        <item m="1" x="156"/>
        <item m="1" x="122"/>
        <item m="1" x="89"/>
        <item m="1" x="152"/>
        <item m="1" x="185"/>
        <item m="1" x="119"/>
        <item x="0"/>
        <item x="1"/>
        <item x="2"/>
        <item x="3"/>
        <item x="7"/>
        <item x="6"/>
        <item x="5"/>
        <item x="4"/>
        <item x="8"/>
        <item x="9"/>
        <item x="10"/>
        <item x="11"/>
        <item x="12"/>
        <item x="13"/>
        <item x="15"/>
        <item x="14"/>
        <item x="16"/>
        <item x="22"/>
        <item x="21"/>
        <item x="20"/>
        <item x="19"/>
        <item x="18"/>
        <item x="17"/>
        <item x="29"/>
        <item x="28"/>
        <item x="27"/>
        <item x="26"/>
        <item x="25"/>
        <item x="24"/>
        <item x="23"/>
        <item x="31"/>
        <item x="30"/>
        <item x="32"/>
        <item x="33"/>
        <item x="34"/>
        <item x="35"/>
        <item x="38"/>
        <item x="37"/>
        <item x="36"/>
        <item x="39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53"/>
        <item x="52"/>
        <item x="56"/>
        <item x="55"/>
        <item x="54"/>
        <item x="59"/>
        <item x="58"/>
        <item x="57"/>
        <item x="60"/>
        <item x="62"/>
        <item x="61"/>
        <item x="63"/>
        <item x="66"/>
        <item x="65"/>
        <item x="64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9">
    <format dxfId="115">
      <pivotArea outline="0" collapsedLevelsAreSubtotals="1" fieldPosition="0"/>
    </format>
    <format dxfId="11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13">
      <pivotArea type="all" dataOnly="0" outline="0" fieldPosition="0"/>
    </format>
    <format dxfId="1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5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6:AB7" firstHeaderRow="0" firstDataRow="1" firstDataCol="0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m="1" x="6"/>
        <item h="1" x="3"/>
        <item h="1" m="1" x="4"/>
        <item m="1" x="5"/>
        <item h="1" x="1"/>
        <item h="1" x="0"/>
        <item x="2"/>
        <item t="default"/>
      </items>
    </pivotField>
    <pivotField axis="axisPage" showAll="0">
      <items count="153">
        <item m="1" x="89"/>
        <item m="1" x="151"/>
        <item m="1" x="131"/>
        <item m="1" x="109"/>
        <item m="1" x="88"/>
        <item m="1" x="150"/>
        <item m="1" x="130"/>
        <item m="1" x="108"/>
        <item m="1" x="87"/>
        <item m="1" x="149"/>
        <item m="1" x="129"/>
        <item m="1" x="107"/>
        <item m="1" x="86"/>
        <item m="1" x="148"/>
        <item m="1" x="128"/>
        <item m="1" x="106"/>
        <item m="1" x="85"/>
        <item m="1" x="147"/>
        <item m="1" x="125"/>
        <item m="1" x="104"/>
        <item m="1" x="83"/>
        <item m="1" x="145"/>
        <item m="1" x="123"/>
        <item m="1" x="102"/>
        <item m="1" x="81"/>
        <item m="1" x="143"/>
        <item m="1" x="121"/>
        <item x="70"/>
        <item m="1" x="126"/>
        <item m="1" x="105"/>
        <item m="1" x="84"/>
        <item m="1" x="146"/>
        <item m="1" x="124"/>
        <item m="1" x="103"/>
        <item m="1" x="82"/>
        <item m="1" x="144"/>
        <item m="1" x="122"/>
        <item m="1" x="101"/>
        <item m="1" x="80"/>
        <item m="1" x="142"/>
        <item m="1" x="120"/>
        <item m="1" x="100"/>
        <item m="1" x="79"/>
        <item m="1" x="139"/>
        <item m="1" x="117"/>
        <item m="1" x="97"/>
        <item m="1" x="76"/>
        <item m="1" x="136"/>
        <item m="1" x="114"/>
        <item m="1" x="94"/>
        <item m="1" x="74"/>
        <item m="1" x="134"/>
        <item m="1" x="112"/>
        <item m="1" x="92"/>
        <item m="1" x="72"/>
        <item m="1" x="132"/>
        <item m="1" x="110"/>
        <item m="1" x="90"/>
        <item m="1" x="141"/>
        <item m="1" x="119"/>
        <item m="1" x="99"/>
        <item m="1" x="78"/>
        <item m="1" x="138"/>
        <item m="1" x="116"/>
        <item m="1" x="96"/>
        <item m="1" x="75"/>
        <item m="1" x="135"/>
        <item m="1" x="113"/>
        <item m="1" x="93"/>
        <item m="1" x="73"/>
        <item m="1" x="133"/>
        <item m="1" x="111"/>
        <item m="1" x="91"/>
        <item m="1" x="71"/>
        <item m="1" x="127"/>
        <item m="1" x="140"/>
        <item m="1" x="118"/>
        <item m="1" x="95"/>
        <item m="1" x="115"/>
        <item m="1" x="137"/>
        <item m="1" x="77"/>
        <item m="1" x="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50"/>
        <item x="49"/>
        <item x="48"/>
        <item x="52"/>
        <item x="51"/>
        <item x="67"/>
        <item x="66"/>
        <item x="65"/>
        <item x="64"/>
        <item x="63"/>
        <item x="62"/>
        <item x="61"/>
        <item x="60"/>
        <item x="59"/>
        <item x="53"/>
        <item x="54"/>
        <item x="55"/>
        <item x="56"/>
        <item x="57"/>
        <item x="58"/>
        <item x="68"/>
        <item x="69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 numFmtId="2"/>
    <dataField name="求和项:曝光" fld="6" baseField="0" baseItem="0"/>
    <dataField name="求和项:商户浏览量" fld="9" baseField="0" baseItem="0"/>
  </dataFields>
  <formats count="4">
    <format dxfId="2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8" cacheId="1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12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m="1" x="4"/>
        <item h="1" x="3"/>
        <item h="1" m="1" x="5"/>
        <item h="1" m="1" x="8"/>
        <item h="1" x="0"/>
        <item h="1" x="1"/>
        <item x="2"/>
        <item t="default"/>
      </items>
    </pivotField>
    <pivotField axis="axisPage" showAll="0">
      <items count="228">
        <item m="1" x="158"/>
        <item m="1" x="121"/>
        <item m="1" x="191"/>
        <item m="1" x="153"/>
        <item m="1" x="118"/>
        <item m="1" x="224"/>
        <item m="1" x="149"/>
        <item m="1" x="219"/>
        <item m="1" x="181"/>
        <item m="1" x="146"/>
        <item m="1" x="217"/>
        <item m="1" x="225"/>
        <item m="1" x="186"/>
        <item m="1" x="151"/>
        <item m="1" x="117"/>
        <item m="1" x="221"/>
        <item m="1" x="184"/>
        <item m="1" x="115"/>
        <item m="1" x="218"/>
        <item m="1" x="180"/>
        <item m="1" x="145"/>
        <item m="1" x="113"/>
        <item m="1" x="142"/>
        <item m="1" x="212"/>
        <item m="1" x="109"/>
        <item m="1" x="209"/>
        <item m="1" x="137"/>
        <item m="1" x="206"/>
        <item m="1" x="171"/>
        <item m="1" x="177"/>
        <item m="1" x="141"/>
        <item m="1" x="111"/>
        <item m="1" x="211"/>
        <item m="1" x="175"/>
        <item m="1" x="139"/>
        <item m="1" x="107"/>
        <item m="1" x="208"/>
        <item m="1" x="173"/>
        <item m="1" x="135"/>
        <item m="1" x="104"/>
        <item m="1" x="205"/>
        <item m="1" x="168"/>
        <item m="1" x="132"/>
        <item m="1" x="103"/>
        <item x="90"/>
        <item m="1" x="101"/>
        <item m="1" x="131"/>
        <item m="1" x="167"/>
        <item m="1" x="204"/>
        <item m="1" x="95"/>
        <item m="1" x="216"/>
        <item m="1" x="164"/>
        <item m="1" x="203"/>
        <item m="1" x="170"/>
        <item m="1" x="96"/>
        <item m="1" x="108"/>
        <item m="1" x="102"/>
        <item m="1" x="182"/>
        <item m="1" x="222"/>
        <item m="1" x="152"/>
        <item m="1" x="125"/>
        <item m="1" x="105"/>
        <item m="1" x="99"/>
        <item m="1" x="136"/>
        <item m="1" x="165"/>
        <item m="1" x="129"/>
        <item m="1" x="193"/>
        <item m="1" x="226"/>
        <item m="1" x="144"/>
        <item m="1" x="169"/>
        <item m="1" x="214"/>
        <item m="1" x="162"/>
        <item m="1" x="187"/>
        <item m="1" x="148"/>
        <item m="1" x="133"/>
        <item m="1" x="179"/>
        <item m="1" x="126"/>
        <item m="1" x="198"/>
        <item m="1" x="190"/>
        <item m="1" x="155"/>
        <item m="1" x="197"/>
        <item m="1" x="199"/>
        <item m="1" x="223"/>
        <item m="1" x="201"/>
        <item m="1" x="128"/>
        <item m="1" x="98"/>
        <item m="1" x="195"/>
        <item m="1" x="160"/>
        <item m="1" x="123"/>
        <item m="1" x="93"/>
        <item m="1" x="196"/>
        <item m="1" x="97"/>
        <item m="1" x="127"/>
        <item m="1" x="163"/>
        <item m="1" x="200"/>
        <item m="1" x="100"/>
        <item m="1" x="130"/>
        <item m="1" x="166"/>
        <item m="1" x="202"/>
        <item m="1" x="161"/>
        <item m="1" x="124"/>
        <item m="1" x="94"/>
        <item m="1" x="194"/>
        <item m="1" x="159"/>
        <item m="1" x="122"/>
        <item m="1" x="92"/>
        <item m="1" x="192"/>
        <item m="1" x="157"/>
        <item m="1" x="120"/>
        <item m="1" x="91"/>
        <item m="1" x="188"/>
        <item m="1" x="154"/>
        <item m="1" x="119"/>
        <item m="1" x="185"/>
        <item m="1" x="147"/>
        <item m="1" x="116"/>
        <item m="1" x="183"/>
        <item m="1" x="220"/>
        <item m="1" x="150"/>
        <item m="1" x="189"/>
        <item m="1" x="156"/>
        <item m="1" x="114"/>
        <item m="1" x="215"/>
        <item m="1" x="143"/>
        <item m="1" x="112"/>
        <item m="1" x="213"/>
        <item m="1" x="176"/>
        <item m="1" x="140"/>
        <item m="1" x="207"/>
        <item m="1" x="106"/>
        <item m="1" x="138"/>
        <item m="1" x="174"/>
        <item m="1" x="210"/>
        <item m="1" x="110"/>
        <item m="1" x="134"/>
        <item m="1" x="172"/>
        <item x="3"/>
        <item x="4"/>
        <item m="1" x="178"/>
        <item x="2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1"/>
        <item x="30"/>
        <item x="29"/>
        <item x="32"/>
        <item x="37"/>
        <item x="36"/>
        <item x="35"/>
        <item x="34"/>
        <item x="33"/>
        <item x="44"/>
        <item x="43"/>
        <item x="42"/>
        <item x="41"/>
        <item x="40"/>
        <item x="39"/>
        <item x="38"/>
        <item x="28"/>
        <item x="46"/>
        <item x="47"/>
        <item x="45"/>
        <item x="50"/>
        <item x="49"/>
        <item x="48"/>
        <item x="54"/>
        <item x="53"/>
        <item x="52"/>
        <item x="51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x="71"/>
        <item x="70"/>
        <item x="69"/>
        <item x="74"/>
        <item x="73"/>
        <item x="72"/>
        <item x="75"/>
        <item x="77"/>
        <item x="76"/>
        <item x="81"/>
        <item x="80"/>
        <item x="79"/>
        <item x="78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axis="axisRow" dataField="1" showAll="0">
      <items count="8">
        <item x="3"/>
        <item x="0"/>
        <item x="4"/>
        <item x="2"/>
        <item m="1" x="6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/>
    <i>
      <x v="1"/>
    </i>
    <i>
      <x v="2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4" type="button" dataOnly="0" labelOnly="1" outline="0" axis="axisRow" fieldPosition="0"/>
    </format>
    <format dxfId="24">
      <pivotArea dataOnly="0" labelOnly="1" fieldPosition="0">
        <references count="1">
          <reference field="4" count="1">
            <x v="5"/>
          </reference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18" cacheId="9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S3:AU21" firstHeaderRow="1" firstDataRow="2" firstDataCol="1"/>
  <pivotFields count="8">
    <pivotField showAll="0"/>
    <pivotField axis="axisCol" showAll="0">
      <items count="7">
        <item h="1" x="0"/>
        <item h="1" x="1"/>
        <item x="2"/>
        <item x="3"/>
        <item h="1" x="5"/>
        <item h="1" x="4"/>
        <item t="default"/>
      </items>
    </pivotField>
    <pivotField dataField="1" showAll="0"/>
    <pivotField showAll="0"/>
    <pivotField showAll="0"/>
    <pivotField showAll="0"/>
    <pivotField axis="axisRow" showAll="0" sortType="descending">
      <items count="18">
        <item x="11"/>
        <item x="3"/>
        <item x="2"/>
        <item x="1"/>
        <item x="5"/>
        <item x="4"/>
        <item x="14"/>
        <item x="7"/>
        <item x="13"/>
        <item x="9"/>
        <item x="12"/>
        <item x="10"/>
        <item x="8"/>
        <item x="6"/>
        <item x="0"/>
        <item x="16"/>
        <item x="1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showAll="0"/>
  </pivotFields>
  <rowFields count="1">
    <field x="6"/>
  </rowFields>
  <rowItems count="17">
    <i>
      <x v="14"/>
    </i>
    <i>
      <x v="2"/>
    </i>
    <i>
      <x v="9"/>
    </i>
    <i>
      <x v="5"/>
    </i>
    <i>
      <x v="12"/>
    </i>
    <i>
      <x v="4"/>
    </i>
    <i>
      <x v="16"/>
    </i>
    <i>
      <x v="1"/>
    </i>
    <i>
      <x v="7"/>
    </i>
    <i/>
    <i>
      <x v="8"/>
    </i>
    <i>
      <x v="3"/>
    </i>
    <i>
      <x v="6"/>
    </i>
    <i>
      <x v="13"/>
    </i>
    <i>
      <x v="10"/>
    </i>
    <i>
      <x v="11"/>
    </i>
    <i t="grand"/>
  </rowItems>
  <colFields count="1">
    <field x="1"/>
  </colFields>
  <colItems count="2">
    <i>
      <x v="2"/>
    </i>
    <i>
      <x v="3"/>
    </i>
  </colItems>
  <dataFields count="1">
    <dataField name="计数项:姓名" fld="2" subtotal="count" baseField="0" baseItem="0"/>
  </dataFields>
  <formats count="9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1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6" type="button" dataOnly="0" labelOnly="1" outline="0" axis="axisRow" fieldPosition="0"/>
    </format>
    <format dxfId="30">
      <pivotArea dataOnly="0" labelOnly="1" fieldPosition="0">
        <references count="1">
          <reference field="6" count="1">
            <x v="15"/>
          </reference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13" cacheId="1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x="2"/>
        <item h="1" m="1" x="4"/>
        <item h="1" m="1" x="5"/>
        <item h="1" m="1" x="8"/>
        <item h="1" m="1" x="3"/>
        <item h="1" x="1"/>
        <item x="0"/>
        <item t="default"/>
      </items>
    </pivotField>
    <pivotField axis="axisPage" showAll="0">
      <items count="68">
        <item m="1" x="52"/>
        <item m="1" x="65"/>
        <item m="1" x="47"/>
        <item m="1" x="37"/>
        <item m="1" x="22"/>
        <item m="1" x="66"/>
        <item m="1" x="50"/>
        <item m="1" x="48"/>
        <item m="1" x="62"/>
        <item x="5"/>
        <item m="1" x="44"/>
        <item m="1" x="58"/>
        <item m="1" x="14"/>
        <item m="1" x="8"/>
        <item m="1" x="26"/>
        <item m="1" x="10"/>
        <item m="1" x="21"/>
        <item m="1" x="36"/>
        <item m="1" x="53"/>
        <item m="1" x="6"/>
        <item m="1" x="24"/>
        <item m="1" x="39"/>
        <item m="1" x="54"/>
        <item m="1" x="7"/>
        <item m="1" x="20"/>
        <item m="1" x="34"/>
        <item m="1" x="49"/>
        <item m="1" x="25"/>
        <item m="1" x="40"/>
        <item m="1" x="55"/>
        <item m="1" x="42"/>
        <item m="1" x="9"/>
        <item m="1" x="41"/>
        <item m="1" x="27"/>
        <item m="1" x="35"/>
        <item m="1" x="63"/>
        <item m="1" x="33"/>
        <item m="1" x="19"/>
        <item m="1" x="51"/>
        <item m="1" x="23"/>
        <item m="1" x="38"/>
        <item m="1" x="11"/>
        <item m="1" x="45"/>
        <item m="1" x="60"/>
        <item m="1" x="32"/>
        <item m="1" x="64"/>
        <item m="1" x="18"/>
        <item m="1" x="17"/>
        <item m="1" x="46"/>
        <item m="1" x="61"/>
        <item m="1" x="16"/>
        <item m="1" x="31"/>
        <item m="1" x="15"/>
        <item m="1" x="59"/>
        <item m="1" x="12"/>
        <item m="1" x="56"/>
        <item m="1" x="29"/>
        <item m="1" x="43"/>
        <item m="1" x="28"/>
        <item m="1" x="57"/>
        <item m="1" x="13"/>
        <item m="1" x="30"/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formats count="3">
    <format dxfId="39">
      <pivotArea type="all" dataOnly="0" outline="0" fieldPosition="0"/>
    </format>
    <format dxfId="38">
      <pivotArea outline="0" collapsedLevelsAreSubtotals="1" fieldPosition="0"/>
    </format>
    <format dxfId="37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5" cacheId="1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6"/>
        <item m="1" x="4"/>
        <item h="1" x="3"/>
        <item h="1" m="1" x="5"/>
        <item h="1" m="1" x="7"/>
        <item h="1" x="0"/>
        <item x="1"/>
        <item h="1" x="2"/>
        <item t="default"/>
      </items>
    </pivotField>
    <pivotField axis="axisPage" showAll="0">
      <items count="206">
        <item m="1" x="136"/>
        <item m="1" x="103"/>
        <item m="1" x="199"/>
        <item m="1" x="167"/>
        <item m="1" x="133"/>
        <item m="1" x="101"/>
        <item m="1" x="197"/>
        <item m="1" x="165"/>
        <item m="1" x="131"/>
        <item m="1" x="98"/>
        <item m="1" x="194"/>
        <item m="1" x="161"/>
        <item m="1" x="127"/>
        <item m="1" x="94"/>
        <item m="1" x="190"/>
        <item m="1" x="157"/>
        <item m="1" x="123"/>
        <item m="1" x="90"/>
        <item m="1" x="186"/>
        <item m="1" x="153"/>
        <item m="1" x="163"/>
        <item m="1" x="129"/>
        <item m="1" x="96"/>
        <item m="1" x="192"/>
        <item m="1" x="159"/>
        <item m="1" x="125"/>
        <item m="1" x="92"/>
        <item m="1" x="188"/>
        <item m="1" x="155"/>
        <item m="1" x="121"/>
        <item m="1" x="88"/>
        <item m="1" x="184"/>
        <item m="1" x="151"/>
        <item m="1" x="118"/>
        <item m="1" x="87"/>
        <item m="1" x="183"/>
        <item m="1" x="150"/>
        <item m="1" x="117"/>
        <item m="1" x="86"/>
        <item x="76"/>
        <item m="1" x="113"/>
        <item m="1" x="146"/>
        <item m="1" x="179"/>
        <item m="1" x="84"/>
        <item m="1" x="115"/>
        <item m="1" x="148"/>
        <item m="1" x="181"/>
        <item m="1" x="80"/>
        <item m="1" x="111"/>
        <item m="1" x="144"/>
        <item m="1" x="177"/>
        <item m="1" x="82"/>
        <item m="1" x="182"/>
        <item m="1" x="149"/>
        <item m="1" x="116"/>
        <item m="1" x="85"/>
        <item m="1" x="180"/>
        <item m="1" x="147"/>
        <item m="1" x="114"/>
        <item m="1" x="83"/>
        <item m="1" x="178"/>
        <item m="1" x="145"/>
        <item m="1" x="112"/>
        <item m="1" x="81"/>
        <item m="1" x="143"/>
        <item m="1" x="176"/>
        <item m="1" x="110"/>
        <item m="1" x="79"/>
        <item m="1" x="175"/>
        <item m="1" x="142"/>
        <item m="1" x="109"/>
        <item m="1" x="77"/>
        <item m="1" x="173"/>
        <item m="1" x="140"/>
        <item m="1" x="107"/>
        <item m="1" x="203"/>
        <item m="1" x="171"/>
        <item m="1" x="138"/>
        <item m="1" x="105"/>
        <item m="1" x="201"/>
        <item m="1" x="169"/>
        <item m="1" x="135"/>
        <item m="1" x="78"/>
        <item m="1" x="174"/>
        <item m="1" x="141"/>
        <item m="1" x="108"/>
        <item m="1" x="204"/>
        <item m="1" x="172"/>
        <item m="1" x="139"/>
        <item m="1" x="106"/>
        <item m="1" x="202"/>
        <item m="1" x="170"/>
        <item m="1" x="137"/>
        <item m="1" x="104"/>
        <item m="1" x="200"/>
        <item m="1" x="168"/>
        <item m="1" x="134"/>
        <item m="1" x="102"/>
        <item m="1" x="198"/>
        <item m="1" x="166"/>
        <item m="1" x="132"/>
        <item m="1" x="99"/>
        <item m="1" x="195"/>
        <item m="1" x="162"/>
        <item m="1" x="128"/>
        <item m="1" x="95"/>
        <item m="1" x="191"/>
        <item m="1" x="158"/>
        <item m="1" x="124"/>
        <item m="1" x="91"/>
        <item m="1" x="120"/>
        <item m="1" x="154"/>
        <item m="1" x="187"/>
        <item m="1" x="193"/>
        <item m="1" x="97"/>
        <item m="1" x="130"/>
        <item m="1" x="164"/>
        <item m="1" x="196"/>
        <item m="1" x="100"/>
        <item m="1" x="160"/>
        <item m="1" x="126"/>
        <item m="1" x="93"/>
        <item m="1" x="189"/>
        <item m="1" x="156"/>
        <item m="1" x="122"/>
        <item m="1" x="89"/>
        <item m="1" x="152"/>
        <item m="1" x="185"/>
        <item m="1" x="119"/>
        <item x="0"/>
        <item x="1"/>
        <item x="2"/>
        <item x="3"/>
        <item x="7"/>
        <item x="6"/>
        <item x="5"/>
        <item x="4"/>
        <item x="8"/>
        <item x="9"/>
        <item x="10"/>
        <item x="11"/>
        <item x="12"/>
        <item x="13"/>
        <item x="15"/>
        <item x="14"/>
        <item x="16"/>
        <item x="22"/>
        <item x="21"/>
        <item x="20"/>
        <item x="19"/>
        <item x="18"/>
        <item x="17"/>
        <item x="29"/>
        <item x="28"/>
        <item x="27"/>
        <item x="26"/>
        <item x="25"/>
        <item x="24"/>
        <item x="23"/>
        <item x="31"/>
        <item x="30"/>
        <item x="32"/>
        <item x="33"/>
        <item x="34"/>
        <item x="35"/>
        <item x="38"/>
        <item x="37"/>
        <item x="36"/>
        <item x="39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53"/>
        <item x="52"/>
        <item x="56"/>
        <item x="55"/>
        <item x="54"/>
        <item x="59"/>
        <item x="58"/>
        <item x="57"/>
        <item x="60"/>
        <item x="62"/>
        <item x="61"/>
        <item x="63"/>
        <item x="66"/>
        <item x="65"/>
        <item x="64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8">
    <format dxfId="47">
      <pivotArea outline="0" collapsedLevelsAreSubtotals="1" fieldPosition="0"/>
    </format>
    <format dxfId="4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5">
      <pivotArea type="all" dataOnly="0" outline="0" fieldPosition="0"/>
    </format>
    <format dxfId="4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12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8" firstHeaderRow="1" firstDataRow="1" firstDataCol="1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h="1" x="2"/>
        <item h="1" m="1" x="4"/>
        <item h="1" m="1" x="5"/>
        <item h="1" m="1" x="8"/>
        <item m="1" x="3"/>
        <item x="1"/>
        <item h="1" x="0"/>
        <item t="default"/>
      </items>
    </pivotField>
    <pivotField axis="axisPage" showAll="0">
      <items count="75">
        <item m="1" x="59"/>
        <item m="1" x="41"/>
        <item m="1" x="23"/>
        <item m="1" x="38"/>
        <item m="1" x="72"/>
        <item m="1" x="54"/>
        <item m="1" x="43"/>
        <item m="1" x="25"/>
        <item m="1" x="73"/>
        <item m="1" x="57"/>
        <item m="1" x="55"/>
        <item m="1" x="69"/>
        <item x="6"/>
        <item m="1" x="16"/>
        <item m="1" x="65"/>
        <item m="1" x="50"/>
        <item m="1" x="62"/>
        <item m="1" x="48"/>
        <item m="1" x="10"/>
        <item m="1" x="47"/>
        <item m="1" x="30"/>
        <item m="1" x="9"/>
        <item m="1" x="29"/>
        <item m="1" x="11"/>
        <item m="1" x="28"/>
        <item m="1" x="46"/>
        <item m="1" x="8"/>
        <item m="1" x="61"/>
        <item m="1" x="45"/>
        <item m="1" x="27"/>
        <item m="1" x="7"/>
        <item m="1" x="60"/>
        <item m="1" x="42"/>
        <item m="1" x="24"/>
        <item m="1" x="56"/>
        <item m="1" x="22"/>
        <item m="1" x="39"/>
        <item m="1" x="36"/>
        <item m="1" x="21"/>
        <item m="1" x="37"/>
        <item m="1" x="40"/>
        <item m="1" x="58"/>
        <item m="1" x="26"/>
        <item m="1" x="44"/>
        <item m="1" x="13"/>
        <item m="1" x="51"/>
        <item m="1" x="67"/>
        <item m="1" x="70"/>
        <item m="1" x="35"/>
        <item m="1" x="19"/>
        <item m="1" x="71"/>
        <item m="1" x="20"/>
        <item m="1" x="53"/>
        <item m="1" x="18"/>
        <item m="1" x="52"/>
        <item m="1" x="68"/>
        <item m="1" x="34"/>
        <item m="1" x="17"/>
        <item m="1" x="66"/>
        <item m="1" x="32"/>
        <item m="1" x="14"/>
        <item m="1" x="49"/>
        <item m="1" x="63"/>
        <item m="1" x="31"/>
        <item m="1" x="64"/>
        <item m="1" x="15"/>
        <item m="1" x="33"/>
        <item m="1" x="12"/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1"/>
        <item x="2"/>
        <item m="1" x="3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/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7" type="button" dataOnly="0" labelOnly="1" outline="0" axis="axisRow" fieldPosition="0"/>
    </format>
    <format dxfId="50">
      <pivotArea dataOnly="0" labelOnly="1" fieldPosition="0">
        <references count="1">
          <reference field="7" count="1">
            <x v="0"/>
          </reference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4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5:F16" firstHeaderRow="1" firstDataRow="1" firstDataCol="0" rowPageCount="2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x="2"/>
        <item h="1" x="5"/>
        <item h="1" x="3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56">
      <pivotArea type="all" dataOnly="0" outline="0" fieldPosition="0"/>
    </format>
    <format dxfId="55">
      <pivotArea outline="0" collapsedLevelsAreSubtotals="1" fieldPosition="0"/>
    </format>
    <format dxfId="54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11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9" firstHeaderRow="1" firstDataRow="1" firstDataCol="1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x="2"/>
        <item h="1" m="1" x="4"/>
        <item h="1" m="1" x="5"/>
        <item h="1" m="1" x="8"/>
        <item h="1" m="1" x="3"/>
        <item h="1" x="1"/>
        <item x="0"/>
        <item t="default"/>
      </items>
    </pivotField>
    <pivotField axis="axisPage" showAll="0">
      <items count="75">
        <item m="1" x="59"/>
        <item m="1" x="41"/>
        <item m="1" x="23"/>
        <item m="1" x="38"/>
        <item m="1" x="72"/>
        <item m="1" x="54"/>
        <item m="1" x="43"/>
        <item m="1" x="25"/>
        <item m="1" x="73"/>
        <item m="1" x="57"/>
        <item m="1" x="55"/>
        <item m="1" x="69"/>
        <item x="6"/>
        <item m="1" x="16"/>
        <item m="1" x="65"/>
        <item m="1" x="50"/>
        <item m="1" x="62"/>
        <item m="1" x="48"/>
        <item m="1" x="10"/>
        <item m="1" x="47"/>
        <item m="1" x="30"/>
        <item m="1" x="9"/>
        <item m="1" x="29"/>
        <item m="1" x="11"/>
        <item m="1" x="28"/>
        <item m="1" x="46"/>
        <item m="1" x="8"/>
        <item m="1" x="61"/>
        <item m="1" x="45"/>
        <item m="1" x="27"/>
        <item m="1" x="7"/>
        <item m="1" x="60"/>
        <item m="1" x="42"/>
        <item m="1" x="24"/>
        <item m="1" x="56"/>
        <item m="1" x="22"/>
        <item m="1" x="39"/>
        <item m="1" x="36"/>
        <item m="1" x="21"/>
        <item m="1" x="37"/>
        <item m="1" x="40"/>
        <item m="1" x="58"/>
        <item m="1" x="26"/>
        <item m="1" x="44"/>
        <item m="1" x="13"/>
        <item m="1" x="51"/>
        <item m="1" x="67"/>
        <item m="1" x="70"/>
        <item m="1" x="35"/>
        <item m="1" x="19"/>
        <item m="1" x="71"/>
        <item m="1" x="20"/>
        <item m="1" x="53"/>
        <item m="1" x="18"/>
        <item m="1" x="52"/>
        <item m="1" x="68"/>
        <item m="1" x="34"/>
        <item m="1" x="17"/>
        <item m="1" x="66"/>
        <item m="1" x="32"/>
        <item m="1" x="14"/>
        <item m="1" x="49"/>
        <item m="1" x="63"/>
        <item m="1" x="31"/>
        <item m="1" x="64"/>
        <item m="1" x="15"/>
        <item m="1" x="33"/>
        <item m="1" x="12"/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1"/>
        <item x="2"/>
        <item m="1" x="3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/>
    <i>
      <x v="4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7" type="button" dataOnly="0" labelOnly="1" outline="0" axis="axisRow" fieldPosition="0"/>
    </format>
    <format dxfId="59">
      <pivotArea dataOnly="0" labelOnly="1" fieldPosition="0">
        <references count="1">
          <reference field="7" count="1">
            <x v="4"/>
          </reference>
        </references>
      </pivotArea>
    </format>
    <format dxfId="58">
      <pivotArea dataOnly="0" labelOnly="1" grandRow="1" outline="0" fieldPosition="0"/>
    </format>
    <format dxfId="57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21"/>
  <sheetViews>
    <sheetView showGridLines="0" zoomScale="85" zoomScaleNormal="85" workbookViewId="0">
      <selection activeCell="E22" sqref="E22"/>
    </sheetView>
  </sheetViews>
  <sheetFormatPr defaultColWidth="11" defaultRowHeight="31.5" customHeight="1"/>
  <cols>
    <col min="1" max="1" width="4.375" style="179" customWidth="1"/>
    <col min="2" max="2" width="13.125" style="179" customWidth="1"/>
    <col min="3" max="3" width="24.5" style="179" customWidth="1"/>
    <col min="4" max="4" width="15.375" style="179" customWidth="1"/>
    <col min="5" max="5" width="17" style="179" customWidth="1"/>
    <col min="6" max="6" width="13.5" style="179" customWidth="1"/>
    <col min="7" max="8" width="22" style="179" customWidth="1"/>
    <col min="9" max="9" width="12.875" style="179" bestFit="1" customWidth="1"/>
    <col min="10" max="14" width="11" style="179" customWidth="1"/>
    <col min="15" max="16384" width="11" style="179"/>
  </cols>
  <sheetData>
    <row r="1" spans="2:9" ht="16.5" customHeight="1">
      <c r="B1" s="13" t="str">
        <f>"数据截止时间："&amp;透视表!G26</f>
        <v>数据截止时间：8月31日</v>
      </c>
      <c r="C1" s="186"/>
    </row>
    <row r="2" spans="2:9" ht="16.5" customHeight="1" thickBot="1">
      <c r="B2" s="14" t="s">
        <v>0</v>
      </c>
      <c r="C2" s="162"/>
    </row>
    <row r="3" spans="2:9" ht="22.5" customHeight="1">
      <c r="B3" s="225" t="s">
        <v>1</v>
      </c>
      <c r="C3" s="224"/>
      <c r="D3" s="85" t="str">
        <f>透视表!$G$22</f>
        <v>8月</v>
      </c>
      <c r="E3" s="85" t="str">
        <f>透视表!$G$21</f>
        <v>日均环比</v>
      </c>
      <c r="F3" s="85" t="str">
        <f>透视表!$G$23</f>
        <v>7月</v>
      </c>
      <c r="G3" s="82" t="s">
        <v>2</v>
      </c>
      <c r="H3" s="83" t="s">
        <v>3</v>
      </c>
    </row>
    <row r="4" spans="2:9" ht="22.5" customHeight="1">
      <c r="B4" s="226" t="s">
        <v>4</v>
      </c>
      <c r="C4" s="79" t="s">
        <v>5</v>
      </c>
      <c r="D4" s="187" t="e">
        <f>GETPIVOTDATA("浏览量",透视表!$A$6)</f>
        <v>#REF!</v>
      </c>
      <c r="E4" s="77" t="str">
        <f>IFERROR((D4/透视表!$G$24)/(F4/透视表!$G$25)-1,"-")</f>
        <v>-</v>
      </c>
      <c r="F4" s="187" t="e">
        <f>GETPIVOTDATA("浏览量",透视表!$A$16)</f>
        <v>#REF!</v>
      </c>
      <c r="G4" s="188" t="str">
        <f>IF(E4&gt;=10%,"优",IF(E4&gt;=-10%,"健康",IF(E4&gt;-20%,"关注",IF(E4&lt;=-20%,"重点关注"))))</f>
        <v>优</v>
      </c>
      <c r="H4" s="189">
        <v>9443</v>
      </c>
      <c r="I4" s="106" t="e">
        <f>D4/H4</f>
        <v>#REF!</v>
      </c>
    </row>
    <row r="5" spans="2:9" ht="22.5" customHeight="1">
      <c r="B5" s="224"/>
      <c r="C5" s="79" t="s">
        <v>6</v>
      </c>
      <c r="D5" s="187">
        <f>GETPIVOTDATA("访客数",透视表!$A$6)</f>
        <v>2122</v>
      </c>
      <c r="E5" s="77">
        <f>IFERROR((D5/透视表!$G$24)/(F5/透视表!$G$25)-1,"-")</f>
        <v>3.7842951750237663E-3</v>
      </c>
      <c r="F5" s="187">
        <f>GETPIVOTDATA("访客数",透视表!$A$16)</f>
        <v>2114</v>
      </c>
      <c r="G5" s="188" t="str">
        <f>IF(E5&gt;=10%,"优",IF(E5&gt;=-10%,"健康",IF(E5&gt;-20%,"关注",IF(E5&lt;=-20%,"重点关注"))))</f>
        <v>健康</v>
      </c>
      <c r="H5" s="189">
        <v>3030</v>
      </c>
    </row>
    <row r="6" spans="2:9" ht="22.5" customHeight="1">
      <c r="B6" s="224"/>
      <c r="C6" s="79" t="s">
        <v>7</v>
      </c>
      <c r="D6" s="77">
        <f>ROUND(GETPIVOTDATA("跳失率",透视表!$A$6)&amp;"%",3)</f>
        <v>0.4</v>
      </c>
      <c r="E6" s="190">
        <f>D6-F6</f>
        <v>4.9000000000000044E-2</v>
      </c>
      <c r="F6" s="77">
        <f>ROUND(GETPIVOTDATA("跳失率",透视表!$A$16)&amp;"%",3)</f>
        <v>0.35099999999999998</v>
      </c>
      <c r="G6" s="188" t="str">
        <f>IF(E6&lt;0,"优",IF(E6&gt;=2%,"重点关注","健康"))</f>
        <v>重点关注</v>
      </c>
      <c r="H6" s="84">
        <v>0.37</v>
      </c>
    </row>
    <row r="7" spans="2:9" ht="22.5" customHeight="1">
      <c r="B7" s="224"/>
      <c r="C7" s="79" t="s">
        <v>8</v>
      </c>
      <c r="D7" s="187">
        <f>GETPIVOTDATA("平均停留时长",透视表!$A$6)</f>
        <v>22.63451612903226</v>
      </c>
      <c r="E7" s="77">
        <f>D7/F7-1</f>
        <v>-4.467105979740793E-2</v>
      </c>
      <c r="F7" s="187">
        <f>GETPIVOTDATA("平均停留时长",透视表!$A$16)</f>
        <v>23.692903225806461</v>
      </c>
      <c r="G7" s="188" t="str">
        <f t="shared" ref="G7:G18" si="0">IF(E7&gt;=10%,"优",IF(E7&gt;=-10%,"健康",IF(E7&gt;-20%,"关注",IF(E7&lt;=-20%,"重点关注"))))</f>
        <v>健康</v>
      </c>
      <c r="H7" s="189">
        <v>27</v>
      </c>
    </row>
    <row r="8" spans="2:9" ht="22.5" customHeight="1">
      <c r="B8" s="226" t="s">
        <v>9</v>
      </c>
      <c r="C8" s="79" t="s">
        <v>10</v>
      </c>
      <c r="D8" s="187">
        <f>透视表!$K$26</f>
        <v>162</v>
      </c>
      <c r="E8" s="77">
        <f>IFERROR((D8/透视表!$G$24)/(F8/透视表!$G$25)-1,"-")</f>
        <v>-1.2195121951219523E-2</v>
      </c>
      <c r="F8" s="187">
        <f>透视表!$L$26</f>
        <v>164</v>
      </c>
      <c r="G8" s="188" t="str">
        <f t="shared" si="0"/>
        <v>健康</v>
      </c>
      <c r="H8" s="189"/>
    </row>
    <row r="9" spans="2:9" ht="22.5" customHeight="1">
      <c r="B9" s="224"/>
      <c r="C9" s="79" t="s">
        <v>11</v>
      </c>
      <c r="D9" s="190">
        <f>D8/D5</f>
        <v>7.6343072573044304E-2</v>
      </c>
      <c r="E9" s="190">
        <f>D9-F9</f>
        <v>-1.2349785149405601E-3</v>
      </c>
      <c r="F9" s="190">
        <f>F8/F5</f>
        <v>7.7578051087984864E-2</v>
      </c>
      <c r="G9" s="188" t="str">
        <f t="shared" si="0"/>
        <v>健康</v>
      </c>
      <c r="H9" s="84">
        <v>0.04</v>
      </c>
    </row>
    <row r="10" spans="2:9" ht="22.5" customHeight="1">
      <c r="B10" s="226" t="s">
        <v>12</v>
      </c>
      <c r="C10" s="78" t="s">
        <v>13</v>
      </c>
      <c r="D10" s="191">
        <v>61</v>
      </c>
      <c r="E10" s="30">
        <f>IFERROR((D10/透视表!$G$24)/(F10/透视表!$G$25)-1,"-")</f>
        <v>-0.419047619047619</v>
      </c>
      <c r="F10" s="191">
        <v>105</v>
      </c>
      <c r="G10" s="188" t="str">
        <f t="shared" si="0"/>
        <v>重点关注</v>
      </c>
      <c r="H10" s="189"/>
    </row>
    <row r="11" spans="2:9" ht="22.5" customHeight="1">
      <c r="B11" s="224"/>
      <c r="C11" s="165" t="s">
        <v>14</v>
      </c>
      <c r="D11" s="166">
        <f>D10/D8</f>
        <v>0.37654320987654322</v>
      </c>
      <c r="E11" s="192">
        <f>D11-F11</f>
        <v>-0.26370069256248119</v>
      </c>
      <c r="F11" s="166">
        <f>F10/F8</f>
        <v>0.6402439024390244</v>
      </c>
      <c r="G11" s="193" t="str">
        <f t="shared" si="0"/>
        <v>重点关注</v>
      </c>
      <c r="H11" s="194" t="s">
        <v>15</v>
      </c>
    </row>
    <row r="12" spans="2:9" ht="22.5" customHeight="1">
      <c r="B12" s="224"/>
      <c r="C12" s="78" t="s">
        <v>16</v>
      </c>
      <c r="D12" s="132">
        <v>56</v>
      </c>
      <c r="E12" s="30">
        <f>IFERROR((D12/透视表!$G$24)/(F12/透视表!$G$25)-1,"-")</f>
        <v>-0.42268041237113396</v>
      </c>
      <c r="F12" s="132">
        <v>97</v>
      </c>
      <c r="G12" s="188" t="str">
        <f t="shared" si="0"/>
        <v>重点关注</v>
      </c>
      <c r="H12" s="189"/>
    </row>
    <row r="13" spans="2:9" ht="22.5" customHeight="1">
      <c r="B13" s="224"/>
      <c r="C13" s="79" t="s">
        <v>17</v>
      </c>
      <c r="D13" s="77">
        <f>D12/D10</f>
        <v>0.91803278688524592</v>
      </c>
      <c r="E13" s="190">
        <f>D13-F13</f>
        <v>-5.7767369242779365E-3</v>
      </c>
      <c r="F13" s="77">
        <f>F12/F10</f>
        <v>0.92380952380952386</v>
      </c>
      <c r="G13" s="188" t="str">
        <f t="shared" si="0"/>
        <v>健康</v>
      </c>
      <c r="H13" s="84">
        <v>0.8</v>
      </c>
    </row>
    <row r="14" spans="2:9" ht="22.5" customHeight="1">
      <c r="B14" s="224"/>
      <c r="C14" s="78" t="s">
        <v>18</v>
      </c>
      <c r="D14" s="191">
        <v>23756.7</v>
      </c>
      <c r="E14" s="30">
        <f>IFERROR((D14/透视表!$G$24)/(F14/透视表!$G$25)-1,"-")</f>
        <v>-0.47403692879914983</v>
      </c>
      <c r="F14" s="191">
        <v>45168</v>
      </c>
      <c r="G14" s="188" t="str">
        <f t="shared" si="0"/>
        <v>重点关注</v>
      </c>
      <c r="H14" s="189"/>
    </row>
    <row r="15" spans="2:9" ht="22.5" customHeight="1">
      <c r="B15" s="224"/>
      <c r="C15" s="78" t="s">
        <v>19</v>
      </c>
      <c r="D15" s="191">
        <v>76</v>
      </c>
      <c r="E15" s="30">
        <f>IFERROR((D15/透视表!$G$24)/(F15/透视表!$G$25)-1,"-")</f>
        <v>-0.47945205479452058</v>
      </c>
      <c r="F15" s="191">
        <v>146</v>
      </c>
      <c r="G15" s="188" t="str">
        <f t="shared" si="0"/>
        <v>重点关注</v>
      </c>
      <c r="H15" s="189"/>
    </row>
    <row r="16" spans="2:9" ht="22.5" customHeight="1">
      <c r="B16" s="224"/>
      <c r="C16" s="79" t="s">
        <v>20</v>
      </c>
      <c r="D16" s="80">
        <f>D14/D12</f>
        <v>424.22678571428571</v>
      </c>
      <c r="E16" s="77">
        <f>D16/F16-1</f>
        <v>0.37126086420221638</v>
      </c>
      <c r="F16" s="80">
        <f>F14/F15</f>
        <v>309.36986301369865</v>
      </c>
      <c r="G16" s="188" t="str">
        <f t="shared" si="0"/>
        <v>优</v>
      </c>
      <c r="H16" s="189"/>
    </row>
    <row r="17" spans="2:9" ht="22.5" customHeight="1">
      <c r="B17" s="226" t="s">
        <v>21</v>
      </c>
      <c r="C17" s="79" t="s">
        <v>22</v>
      </c>
      <c r="D17" s="187">
        <f>透视表!$P$25</f>
        <v>5</v>
      </c>
      <c r="E17" s="77">
        <f>IFERROR((D17/透视表!$G$24)/(F17/透视表!$G$25)-1,"-")</f>
        <v>4</v>
      </c>
      <c r="F17" s="187">
        <f>透视表!$Q$25</f>
        <v>1</v>
      </c>
      <c r="G17" s="188" t="str">
        <f t="shared" si="0"/>
        <v>优</v>
      </c>
      <c r="H17" s="189"/>
      <c r="I17" s="164" t="s">
        <v>23</v>
      </c>
    </row>
    <row r="18" spans="2:9" ht="22.5" customHeight="1" thickBot="1">
      <c r="B18" s="224"/>
      <c r="C18" s="81" t="s">
        <v>24</v>
      </c>
      <c r="D18" s="195">
        <v>6</v>
      </c>
      <c r="E18" s="89" t="str">
        <f>IFERROR((D18/透视表!$G$24)/(F18/透视表!$G$25)-1,"-")</f>
        <v>-</v>
      </c>
      <c r="F18" s="195">
        <f>'体验报告-案例数'!$E$16</f>
        <v>0</v>
      </c>
      <c r="G18" s="196" t="str">
        <f t="shared" si="0"/>
        <v>优</v>
      </c>
      <c r="H18" s="197"/>
    </row>
    <row r="19" spans="2:9" ht="111.6" customHeight="1" thickBot="1">
      <c r="B19" s="223" t="s">
        <v>25</v>
      </c>
      <c r="C19" s="224"/>
      <c r="D19" s="224"/>
      <c r="E19" s="224"/>
      <c r="F19" s="224"/>
      <c r="G19" s="224"/>
      <c r="H19" s="224"/>
    </row>
    <row r="20" spans="2:9" ht="19.5" customHeight="1"/>
    <row r="21" spans="2:9" ht="19.5" customHeight="1"/>
  </sheetData>
  <mergeCells count="6">
    <mergeCell ref="B19:H19"/>
    <mergeCell ref="B3:C3"/>
    <mergeCell ref="B4:B7"/>
    <mergeCell ref="B17:B18"/>
    <mergeCell ref="B8:B9"/>
    <mergeCell ref="B10:B16"/>
  </mergeCells>
  <phoneticPr fontId="19" type="noConversion"/>
  <conditionalFormatting sqref="E20:E1048576 E7:E18 E1:E5">
    <cfRule type="cellIs" dxfId="169" priority="4" operator="lessThan">
      <formula>0</formula>
    </cfRule>
  </conditionalFormatting>
  <conditionalFormatting sqref="E6">
    <cfRule type="cellIs" dxfId="168" priority="1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O19" sqref="O19"/>
    </sheetView>
  </sheetViews>
  <sheetFormatPr defaultColWidth="9" defaultRowHeight="16.5"/>
  <cols>
    <col min="1" max="1" width="13.875" style="16" customWidth="1"/>
    <col min="2" max="2" width="10.875" style="16" customWidth="1"/>
    <col min="3" max="4" width="10.875" style="16" hidden="1" customWidth="1"/>
    <col min="5" max="5" width="10.875" style="16" customWidth="1"/>
    <col min="6" max="6" width="10.875" style="16" hidden="1" customWidth="1"/>
    <col min="7" max="7" width="10.875" style="16" customWidth="1"/>
    <col min="8" max="12" width="9" style="16" customWidth="1"/>
    <col min="13" max="16384" width="9" style="16"/>
  </cols>
  <sheetData>
    <row r="1" spans="1:14">
      <c r="A1" s="15" t="s">
        <v>175</v>
      </c>
    </row>
    <row r="2" spans="1:14">
      <c r="A2" s="39" t="s">
        <v>176</v>
      </c>
      <c r="B2" s="17">
        <v>7.15</v>
      </c>
      <c r="C2" s="17">
        <v>8.6999999999999993</v>
      </c>
      <c r="D2" s="17">
        <v>8.1199999999999992</v>
      </c>
      <c r="E2" s="17">
        <v>8.1</v>
      </c>
      <c r="F2" s="17">
        <v>8.19</v>
      </c>
      <c r="G2" s="218">
        <v>9.01</v>
      </c>
      <c r="H2" s="17"/>
      <c r="I2" s="17"/>
      <c r="L2" s="17">
        <v>7.15</v>
      </c>
      <c r="M2" s="17" t="s">
        <v>168</v>
      </c>
      <c r="N2" s="17">
        <v>8.23</v>
      </c>
    </row>
    <row r="3" spans="1:14">
      <c r="A3" s="40" t="s">
        <v>177</v>
      </c>
      <c r="B3" s="20">
        <v>4</v>
      </c>
      <c r="C3" s="20">
        <v>5</v>
      </c>
      <c r="D3" s="20">
        <v>5</v>
      </c>
      <c r="E3" s="20">
        <v>5</v>
      </c>
      <c r="F3" s="20">
        <v>5</v>
      </c>
      <c r="G3" s="20">
        <v>4</v>
      </c>
      <c r="H3" s="20"/>
      <c r="I3" s="20"/>
      <c r="L3" s="20">
        <v>4</v>
      </c>
      <c r="M3" s="20">
        <v>4</v>
      </c>
      <c r="N3" s="16">
        <v>4</v>
      </c>
    </row>
    <row r="4" spans="1:14">
      <c r="A4" s="40" t="s">
        <v>178</v>
      </c>
      <c r="B4" s="20">
        <v>3</v>
      </c>
      <c r="C4" s="20">
        <v>4</v>
      </c>
      <c r="D4" s="20">
        <v>4</v>
      </c>
      <c r="E4" s="20">
        <v>4</v>
      </c>
      <c r="F4" s="20">
        <v>4</v>
      </c>
      <c r="G4" s="20">
        <v>4</v>
      </c>
      <c r="H4" s="20"/>
      <c r="I4" s="20"/>
      <c r="L4" s="20">
        <v>3</v>
      </c>
      <c r="M4" s="20">
        <v>4</v>
      </c>
      <c r="N4" s="16">
        <v>5</v>
      </c>
    </row>
    <row r="5" spans="1:14">
      <c r="A5" s="40" t="s">
        <v>179</v>
      </c>
      <c r="B5" s="105">
        <v>8</v>
      </c>
      <c r="C5" s="16">
        <v>10</v>
      </c>
      <c r="D5" s="16">
        <v>10</v>
      </c>
      <c r="E5" s="16">
        <v>6</v>
      </c>
      <c r="F5" s="16">
        <v>9</v>
      </c>
      <c r="G5" s="16">
        <v>8</v>
      </c>
      <c r="L5" s="16">
        <v>8</v>
      </c>
      <c r="M5" s="105">
        <v>6</v>
      </c>
      <c r="N5" s="16">
        <v>12</v>
      </c>
    </row>
    <row r="6" spans="1:14">
      <c r="A6" s="40" t="s">
        <v>180</v>
      </c>
      <c r="B6" s="20">
        <v>5</v>
      </c>
      <c r="C6" s="20">
        <v>51</v>
      </c>
      <c r="D6" s="20">
        <v>51</v>
      </c>
      <c r="E6" s="20">
        <v>5</v>
      </c>
      <c r="F6" s="20">
        <v>7</v>
      </c>
      <c r="G6" s="20">
        <v>55</v>
      </c>
      <c r="H6" s="20"/>
      <c r="I6" s="20"/>
      <c r="L6" s="20">
        <v>5</v>
      </c>
      <c r="M6" s="20">
        <v>6</v>
      </c>
      <c r="N6" s="16">
        <v>5</v>
      </c>
    </row>
    <row r="8" spans="1:14">
      <c r="A8" s="39" t="s">
        <v>181</v>
      </c>
      <c r="B8" s="17">
        <v>7.15</v>
      </c>
      <c r="C8" s="17">
        <f>C2</f>
        <v>8.6999999999999993</v>
      </c>
      <c r="D8" s="17">
        <f>D2</f>
        <v>8.1199999999999992</v>
      </c>
      <c r="E8" s="17">
        <v>8.1</v>
      </c>
      <c r="F8" s="17">
        <f>F2</f>
        <v>8.19</v>
      </c>
      <c r="G8" s="218">
        <f>G2</f>
        <v>9.01</v>
      </c>
      <c r="H8" s="17"/>
      <c r="I8" s="17"/>
      <c r="L8" s="17">
        <f>L2</f>
        <v>7.15</v>
      </c>
      <c r="M8" s="17" t="str">
        <f>M2</f>
        <v>7月</v>
      </c>
      <c r="N8" s="17">
        <f>N2</f>
        <v>8.23</v>
      </c>
    </row>
    <row r="9" spans="1:14">
      <c r="A9" s="40" t="s">
        <v>177</v>
      </c>
      <c r="B9" s="20">
        <v>13</v>
      </c>
      <c r="C9" s="20">
        <v>17</v>
      </c>
      <c r="D9" s="20">
        <v>17</v>
      </c>
      <c r="E9" s="20">
        <v>16</v>
      </c>
      <c r="F9" s="20">
        <v>17</v>
      </c>
      <c r="G9" s="20">
        <v>12</v>
      </c>
      <c r="H9" s="20"/>
      <c r="I9" s="20"/>
      <c r="L9" s="20">
        <v>13</v>
      </c>
      <c r="M9" s="20">
        <v>15</v>
      </c>
      <c r="N9" s="16">
        <v>16</v>
      </c>
    </row>
    <row r="10" spans="1:14">
      <c r="A10" s="40" t="s">
        <v>178</v>
      </c>
      <c r="B10" s="20">
        <v>10</v>
      </c>
      <c r="C10" s="20">
        <v>15</v>
      </c>
      <c r="D10" s="20">
        <v>15</v>
      </c>
      <c r="E10" s="20">
        <v>14</v>
      </c>
      <c r="F10" s="20">
        <v>14</v>
      </c>
      <c r="G10" s="20">
        <v>12</v>
      </c>
      <c r="H10" s="20"/>
      <c r="I10" s="20"/>
      <c r="L10" s="20">
        <v>10</v>
      </c>
      <c r="M10" s="20">
        <v>14</v>
      </c>
      <c r="N10" s="16">
        <v>15</v>
      </c>
    </row>
    <row r="11" spans="1:14">
      <c r="A11" s="40" t="s">
        <v>179</v>
      </c>
      <c r="B11" s="105">
        <v>22</v>
      </c>
      <c r="C11" s="16">
        <v>20</v>
      </c>
      <c r="D11" s="16">
        <v>20</v>
      </c>
      <c r="E11" s="16">
        <v>18</v>
      </c>
      <c r="F11" s="16">
        <v>35</v>
      </c>
      <c r="G11" s="16">
        <v>30</v>
      </c>
      <c r="L11" s="16">
        <v>22</v>
      </c>
      <c r="M11" s="105">
        <v>14</v>
      </c>
      <c r="N11" s="16">
        <v>41</v>
      </c>
    </row>
    <row r="12" spans="1:14">
      <c r="A12" s="40" t="s">
        <v>180</v>
      </c>
      <c r="B12" s="20">
        <v>10</v>
      </c>
      <c r="C12" s="20">
        <v>121</v>
      </c>
      <c r="D12" s="20">
        <v>121</v>
      </c>
      <c r="E12" s="20">
        <v>11</v>
      </c>
      <c r="F12" s="20">
        <v>14</v>
      </c>
      <c r="G12" s="20">
        <v>188</v>
      </c>
      <c r="H12" s="20"/>
      <c r="I12" s="20"/>
      <c r="L12" s="20">
        <v>10</v>
      </c>
      <c r="M12" s="20">
        <v>12</v>
      </c>
      <c r="N12" s="16">
        <v>15</v>
      </c>
    </row>
    <row r="14" spans="1:14">
      <c r="A14" s="39" t="s">
        <v>182</v>
      </c>
      <c r="B14" s="17">
        <v>7.15</v>
      </c>
      <c r="C14" s="17">
        <f>C8</f>
        <v>8.6999999999999993</v>
      </c>
      <c r="D14" s="17">
        <f>D8</f>
        <v>8.1199999999999992</v>
      </c>
      <c r="E14" s="17">
        <v>8.1</v>
      </c>
      <c r="F14" s="17">
        <f>F8</f>
        <v>8.19</v>
      </c>
      <c r="G14" s="218">
        <f>G8</f>
        <v>9.01</v>
      </c>
      <c r="H14" s="17"/>
      <c r="I14" s="17"/>
      <c r="L14" s="17">
        <f>L8</f>
        <v>7.15</v>
      </c>
      <c r="M14" s="17" t="str">
        <f>M8</f>
        <v>7月</v>
      </c>
      <c r="N14" s="17">
        <f>N8</f>
        <v>8.23</v>
      </c>
    </row>
    <row r="15" spans="1:14">
      <c r="A15" s="40" t="s">
        <v>177</v>
      </c>
      <c r="B15" s="20">
        <v>20</v>
      </c>
      <c r="C15" s="20">
        <v>33</v>
      </c>
      <c r="D15" s="20">
        <v>34</v>
      </c>
      <c r="E15" s="20">
        <v>27</v>
      </c>
      <c r="F15" s="20">
        <v>29</v>
      </c>
      <c r="G15" s="20">
        <v>21</v>
      </c>
      <c r="H15" s="20"/>
      <c r="I15" s="20"/>
      <c r="L15" s="20">
        <v>20</v>
      </c>
      <c r="M15" s="20">
        <v>23</v>
      </c>
      <c r="N15" s="16">
        <v>28</v>
      </c>
    </row>
    <row r="16" spans="1:14">
      <c r="A16" s="40" t="s">
        <v>178</v>
      </c>
      <c r="B16" s="20">
        <v>15</v>
      </c>
      <c r="C16" s="20">
        <v>22</v>
      </c>
      <c r="D16" s="20">
        <v>23</v>
      </c>
      <c r="E16" s="20">
        <v>20</v>
      </c>
      <c r="F16" s="20">
        <v>22</v>
      </c>
      <c r="G16" s="20">
        <v>18</v>
      </c>
      <c r="H16" s="20"/>
      <c r="I16" s="20"/>
      <c r="L16" s="20">
        <v>15</v>
      </c>
      <c r="M16" s="20">
        <v>20</v>
      </c>
      <c r="N16" s="16">
        <v>23</v>
      </c>
    </row>
    <row r="17" spans="1:14">
      <c r="A17" s="40" t="s">
        <v>179</v>
      </c>
      <c r="B17" s="105">
        <v>38</v>
      </c>
      <c r="C17" s="16">
        <v>44</v>
      </c>
      <c r="D17" s="16">
        <v>46</v>
      </c>
      <c r="E17" s="16">
        <v>45</v>
      </c>
      <c r="F17" s="16">
        <v>77</v>
      </c>
      <c r="G17" s="16">
        <v>53</v>
      </c>
      <c r="L17" s="16">
        <v>38</v>
      </c>
      <c r="M17" s="105">
        <v>27</v>
      </c>
      <c r="N17" s="16">
        <v>74</v>
      </c>
    </row>
    <row r="18" spans="1:14">
      <c r="A18" s="40" t="s">
        <v>180</v>
      </c>
      <c r="B18" s="20">
        <v>14</v>
      </c>
      <c r="C18" s="20">
        <v>177</v>
      </c>
      <c r="D18" s="20">
        <v>20</v>
      </c>
      <c r="E18" s="20">
        <v>17</v>
      </c>
      <c r="F18" s="20">
        <v>26</v>
      </c>
      <c r="G18" s="20">
        <v>303</v>
      </c>
      <c r="H18" s="20"/>
      <c r="I18" s="20"/>
      <c r="L18" s="20">
        <v>14</v>
      </c>
      <c r="M18" s="20">
        <v>21</v>
      </c>
      <c r="N18" s="16">
        <v>27</v>
      </c>
    </row>
    <row r="20" spans="1:14">
      <c r="A20" s="18" t="s">
        <v>104</v>
      </c>
      <c r="B20" s="18">
        <f>L14</f>
        <v>7.15</v>
      </c>
      <c r="C20" s="18">
        <v>8.1</v>
      </c>
      <c r="D20" s="18">
        <v>8.15</v>
      </c>
      <c r="E20" s="18">
        <v>9.1</v>
      </c>
      <c r="F20" s="18">
        <v>9.15</v>
      </c>
      <c r="G20" s="18">
        <v>10.1</v>
      </c>
    </row>
    <row r="21" spans="1:14">
      <c r="A21" s="16" t="s">
        <v>105</v>
      </c>
      <c r="B21" s="20">
        <v>7.4</v>
      </c>
      <c r="C21" s="20">
        <v>7.4</v>
      </c>
      <c r="D21" s="20">
        <v>7.9</v>
      </c>
      <c r="E21" s="20">
        <v>8.1</v>
      </c>
      <c r="G21" s="219"/>
    </row>
    <row r="22" spans="1:14">
      <c r="A22" s="16" t="s">
        <v>106</v>
      </c>
      <c r="B22" s="20">
        <v>7.6</v>
      </c>
      <c r="C22" s="20">
        <v>7.6</v>
      </c>
      <c r="D22" s="20">
        <v>8.1</v>
      </c>
      <c r="E22" s="20">
        <v>8.3000000000000007</v>
      </c>
    </row>
    <row r="23" spans="1:14">
      <c r="A23" s="16" t="s">
        <v>107</v>
      </c>
      <c r="B23" s="20">
        <v>7.4</v>
      </c>
      <c r="C23" s="20">
        <v>7.4</v>
      </c>
      <c r="D23" s="20">
        <v>7.8</v>
      </c>
      <c r="E23" s="20">
        <v>8</v>
      </c>
    </row>
    <row r="24" spans="1:14">
      <c r="B24" s="20"/>
      <c r="C24" s="20"/>
      <c r="D24" s="20"/>
      <c r="E24" s="20"/>
    </row>
    <row r="25" spans="1:14">
      <c r="A25" s="73" t="s">
        <v>183</v>
      </c>
      <c r="B25" s="20">
        <v>3.5</v>
      </c>
      <c r="C25" s="20">
        <v>3.5</v>
      </c>
      <c r="D25" s="20">
        <v>4</v>
      </c>
      <c r="E25" s="20">
        <v>4</v>
      </c>
    </row>
    <row r="27" spans="1:14">
      <c r="A27" s="19" t="s">
        <v>184</v>
      </c>
      <c r="B27" s="19">
        <v>7</v>
      </c>
      <c r="C27" s="19">
        <v>7</v>
      </c>
      <c r="D27" s="19">
        <v>8</v>
      </c>
      <c r="E27" s="19">
        <v>13</v>
      </c>
      <c r="F27" s="19"/>
      <c r="G27" s="19"/>
    </row>
    <row r="30" spans="1:14">
      <c r="A30" s="26" t="s">
        <v>185</v>
      </c>
      <c r="B30" s="26"/>
      <c r="C30" s="26"/>
      <c r="D30" s="26"/>
      <c r="E30" s="26"/>
      <c r="F30" s="26"/>
      <c r="G30" s="26"/>
    </row>
    <row r="31" spans="1:14">
      <c r="A31" s="26" t="s">
        <v>186</v>
      </c>
      <c r="B31" s="26"/>
      <c r="C31" s="26"/>
      <c r="D31" s="26"/>
      <c r="E31" s="26"/>
      <c r="F31" s="26"/>
      <c r="G31" s="26"/>
    </row>
    <row r="32" spans="1:14">
      <c r="A32" s="26" t="s">
        <v>187</v>
      </c>
      <c r="B32" s="26"/>
      <c r="C32" s="26"/>
      <c r="D32" s="26"/>
      <c r="E32" s="26"/>
      <c r="F32" s="26"/>
      <c r="G32" s="26"/>
    </row>
    <row r="33" spans="1:7">
      <c r="A33" s="26" t="s">
        <v>188</v>
      </c>
      <c r="B33" s="26"/>
      <c r="C33" s="31"/>
      <c r="D33" s="220"/>
      <c r="E33" s="220"/>
      <c r="F33" s="220"/>
      <c r="G33" s="26"/>
    </row>
  </sheetData>
  <phoneticPr fontId="1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pane ySplit="1" topLeftCell="A2" activePane="bottomLeft" state="frozen"/>
      <selection pane="bottomLeft" activeCell="H27" sqref="H27"/>
    </sheetView>
  </sheetViews>
  <sheetFormatPr defaultRowHeight="16.5"/>
  <cols>
    <col min="1" max="2" width="10.5" style="67" customWidth="1"/>
    <col min="3" max="3" width="18.625" style="34" customWidth="1"/>
    <col min="4" max="5" width="12.375" style="88" customWidth="1"/>
    <col min="6" max="7" width="15.875" style="88" customWidth="1"/>
  </cols>
  <sheetData>
    <row r="1" spans="1:7" ht="15.75" customHeight="1" thickBot="1">
      <c r="A1" s="66" t="s">
        <v>121</v>
      </c>
      <c r="B1" s="66" t="s">
        <v>122</v>
      </c>
      <c r="C1" s="32" t="s">
        <v>126</v>
      </c>
      <c r="D1" s="87" t="s">
        <v>189</v>
      </c>
      <c r="E1" s="87" t="s">
        <v>190</v>
      </c>
      <c r="F1" s="87" t="s">
        <v>191</v>
      </c>
      <c r="G1" s="87" t="s">
        <v>192</v>
      </c>
    </row>
    <row r="2" spans="1:7" ht="17.25" customHeight="1" thickBot="1">
      <c r="A2" s="67">
        <f t="shared" ref="A2:A33" si="0">YEAR(C2)</f>
        <v>2018</v>
      </c>
      <c r="B2" s="68">
        <f t="shared" ref="B2:B33" si="1">MONTH(C2)</f>
        <v>6</v>
      </c>
      <c r="C2" s="34">
        <v>43268</v>
      </c>
      <c r="D2" s="88">
        <v>121</v>
      </c>
      <c r="E2" s="88">
        <v>46</v>
      </c>
      <c r="F2" s="88">
        <v>61.98</v>
      </c>
      <c r="G2" s="88">
        <v>19.32</v>
      </c>
    </row>
    <row r="3" spans="1:7" ht="17.25" customHeight="1" thickBot="1">
      <c r="A3" s="67">
        <f t="shared" si="0"/>
        <v>2018</v>
      </c>
      <c r="B3" s="68">
        <f t="shared" si="1"/>
        <v>6</v>
      </c>
      <c r="C3" s="34">
        <v>43269</v>
      </c>
      <c r="D3" s="88">
        <v>154</v>
      </c>
      <c r="E3" s="88">
        <v>42</v>
      </c>
      <c r="F3" s="88">
        <v>55.32</v>
      </c>
      <c r="G3" s="88">
        <v>21.71</v>
      </c>
    </row>
    <row r="4" spans="1:7" ht="17.25" customHeight="1" thickBot="1">
      <c r="A4" s="67">
        <f t="shared" si="0"/>
        <v>2018</v>
      </c>
      <c r="B4" s="68">
        <f t="shared" si="1"/>
        <v>6</v>
      </c>
      <c r="C4" s="34">
        <v>43270</v>
      </c>
      <c r="D4" s="88">
        <v>138</v>
      </c>
      <c r="E4" s="88">
        <v>55</v>
      </c>
      <c r="F4" s="88">
        <v>85.48</v>
      </c>
      <c r="G4" s="88">
        <v>17.68</v>
      </c>
    </row>
    <row r="5" spans="1:7" ht="17.25" customHeight="1" thickBot="1">
      <c r="A5" s="67">
        <f t="shared" si="0"/>
        <v>2018</v>
      </c>
      <c r="B5" s="68">
        <f t="shared" si="1"/>
        <v>6</v>
      </c>
      <c r="C5" s="34">
        <v>43271</v>
      </c>
      <c r="D5" s="88">
        <v>245</v>
      </c>
      <c r="E5" s="88">
        <v>80</v>
      </c>
      <c r="F5" s="88">
        <v>33.53</v>
      </c>
      <c r="G5" s="88">
        <v>23.16</v>
      </c>
    </row>
    <row r="6" spans="1:7" ht="17.25" customHeight="1" thickBot="1">
      <c r="A6" s="67">
        <f t="shared" si="0"/>
        <v>2018</v>
      </c>
      <c r="B6" s="68">
        <f t="shared" si="1"/>
        <v>6</v>
      </c>
      <c r="C6" s="34">
        <v>43272</v>
      </c>
      <c r="D6" s="88">
        <v>211</v>
      </c>
      <c r="E6" s="88">
        <v>74</v>
      </c>
      <c r="F6" s="88">
        <v>46.6</v>
      </c>
      <c r="G6" s="88">
        <v>22.02</v>
      </c>
    </row>
    <row r="7" spans="1:7" ht="17.25" customHeight="1" thickBot="1">
      <c r="A7" s="67">
        <f t="shared" si="0"/>
        <v>2018</v>
      </c>
      <c r="B7" s="68">
        <f t="shared" si="1"/>
        <v>6</v>
      </c>
      <c r="C7" s="34">
        <v>43273</v>
      </c>
      <c r="D7" s="88">
        <v>173</v>
      </c>
      <c r="E7" s="88">
        <v>60</v>
      </c>
      <c r="F7" s="88">
        <v>26.51</v>
      </c>
      <c r="G7" s="88">
        <v>34.369999999999997</v>
      </c>
    </row>
    <row r="8" spans="1:7" ht="17.25" customHeight="1" thickBot="1">
      <c r="A8" s="67">
        <f t="shared" si="0"/>
        <v>2018</v>
      </c>
      <c r="B8" s="68">
        <f t="shared" si="1"/>
        <v>6</v>
      </c>
      <c r="C8" s="34">
        <v>43274</v>
      </c>
      <c r="D8" s="88">
        <v>176</v>
      </c>
      <c r="E8" s="88">
        <v>65</v>
      </c>
      <c r="F8" s="88">
        <v>17.78</v>
      </c>
      <c r="G8" s="88">
        <v>40.49</v>
      </c>
    </row>
    <row r="9" spans="1:7" ht="17.25" customHeight="1" thickBot="1">
      <c r="A9" s="67">
        <f t="shared" si="0"/>
        <v>2018</v>
      </c>
      <c r="B9" s="68">
        <f t="shared" si="1"/>
        <v>6</v>
      </c>
      <c r="C9" s="34">
        <v>43275</v>
      </c>
      <c r="D9" s="88">
        <v>204</v>
      </c>
      <c r="E9" s="88">
        <v>64</v>
      </c>
      <c r="F9" s="88">
        <v>24.42</v>
      </c>
      <c r="G9" s="88">
        <v>30.4</v>
      </c>
    </row>
    <row r="10" spans="1:7" ht="17.25" customHeight="1" thickBot="1">
      <c r="A10" s="67">
        <f t="shared" si="0"/>
        <v>2018</v>
      </c>
      <c r="B10" s="68">
        <f t="shared" si="1"/>
        <v>6</v>
      </c>
      <c r="C10" s="34">
        <v>43276</v>
      </c>
      <c r="D10" s="88">
        <v>116</v>
      </c>
      <c r="E10" s="88">
        <v>52</v>
      </c>
      <c r="F10" s="88">
        <v>29.26</v>
      </c>
      <c r="G10" s="88">
        <v>23.62</v>
      </c>
    </row>
    <row r="11" spans="1:7" ht="17.25" customHeight="1" thickBot="1">
      <c r="A11" s="67">
        <f t="shared" si="0"/>
        <v>2018</v>
      </c>
      <c r="B11" s="68">
        <f t="shared" si="1"/>
        <v>6</v>
      </c>
      <c r="C11" s="34">
        <v>43277</v>
      </c>
      <c r="D11" s="88">
        <v>215</v>
      </c>
      <c r="E11" s="88">
        <v>66</v>
      </c>
      <c r="F11" s="88">
        <v>25.83</v>
      </c>
      <c r="G11" s="88">
        <v>31.36</v>
      </c>
    </row>
    <row r="12" spans="1:7" ht="17.25" customHeight="1" thickBot="1">
      <c r="A12" s="67">
        <f t="shared" si="0"/>
        <v>2018</v>
      </c>
      <c r="B12" s="68">
        <f t="shared" si="1"/>
        <v>6</v>
      </c>
      <c r="C12" s="34">
        <v>43278</v>
      </c>
      <c r="D12" s="88">
        <v>215</v>
      </c>
      <c r="E12" s="88">
        <v>70</v>
      </c>
      <c r="F12" s="88">
        <v>13.63</v>
      </c>
      <c r="G12" s="88">
        <v>31.94</v>
      </c>
    </row>
    <row r="13" spans="1:7" ht="17.25" customHeight="1" thickBot="1">
      <c r="A13" s="67">
        <f t="shared" si="0"/>
        <v>2018</v>
      </c>
      <c r="B13" s="68">
        <f t="shared" si="1"/>
        <v>6</v>
      </c>
      <c r="C13" s="34">
        <v>43279</v>
      </c>
      <c r="D13" s="88">
        <v>165</v>
      </c>
      <c r="E13" s="88">
        <v>79</v>
      </c>
      <c r="F13" s="88">
        <v>29.04</v>
      </c>
      <c r="G13" s="88">
        <v>39.479999999999997</v>
      </c>
    </row>
    <row r="14" spans="1:7" ht="17.25" customHeight="1" thickBot="1">
      <c r="A14" s="67">
        <f t="shared" si="0"/>
        <v>2018</v>
      </c>
      <c r="B14" s="68">
        <f t="shared" si="1"/>
        <v>6</v>
      </c>
      <c r="C14" s="34">
        <v>43280</v>
      </c>
      <c r="D14" s="88">
        <v>159</v>
      </c>
      <c r="E14" s="88">
        <v>48</v>
      </c>
      <c r="F14" s="88">
        <v>30.98</v>
      </c>
      <c r="G14" s="88">
        <v>35.659999999999997</v>
      </c>
    </row>
    <row r="15" spans="1:7" ht="17.25" customHeight="1" thickBot="1">
      <c r="A15" s="67">
        <f t="shared" si="0"/>
        <v>2018</v>
      </c>
      <c r="B15" s="68">
        <f t="shared" si="1"/>
        <v>6</v>
      </c>
      <c r="C15" s="34">
        <v>43281</v>
      </c>
      <c r="D15" s="88">
        <v>196</v>
      </c>
      <c r="E15" s="88">
        <v>64</v>
      </c>
      <c r="F15" s="88">
        <v>22.46</v>
      </c>
      <c r="G15" s="88">
        <v>32.35</v>
      </c>
    </row>
    <row r="16" spans="1:7" ht="17.25" customHeight="1" thickBot="1">
      <c r="A16" s="67">
        <f t="shared" si="0"/>
        <v>2018</v>
      </c>
      <c r="B16" s="68">
        <f t="shared" si="1"/>
        <v>7</v>
      </c>
      <c r="C16" s="34">
        <v>43282</v>
      </c>
      <c r="D16" s="88">
        <v>172</v>
      </c>
      <c r="E16" s="88">
        <v>59</v>
      </c>
      <c r="F16" s="88">
        <v>15.22</v>
      </c>
      <c r="G16" s="88">
        <v>38.200000000000003</v>
      </c>
    </row>
    <row r="17" spans="1:7" ht="17.25" customHeight="1" thickBot="1">
      <c r="A17" s="67">
        <f t="shared" si="0"/>
        <v>2018</v>
      </c>
      <c r="B17" s="68">
        <f t="shared" si="1"/>
        <v>7</v>
      </c>
      <c r="C17" s="34">
        <v>43283</v>
      </c>
      <c r="D17" s="88">
        <v>119</v>
      </c>
      <c r="E17" s="88">
        <v>55</v>
      </c>
      <c r="F17" s="88">
        <v>29.31</v>
      </c>
      <c r="G17" s="88">
        <v>31.69</v>
      </c>
    </row>
    <row r="18" spans="1:7" ht="17.25" customHeight="1" thickBot="1">
      <c r="A18" s="67">
        <f t="shared" si="0"/>
        <v>2018</v>
      </c>
      <c r="B18" s="68">
        <f t="shared" si="1"/>
        <v>7</v>
      </c>
      <c r="C18" s="34">
        <v>43284</v>
      </c>
      <c r="D18" s="88">
        <v>223</v>
      </c>
      <c r="E18" s="88">
        <v>74</v>
      </c>
      <c r="F18" s="88">
        <v>21.82</v>
      </c>
      <c r="G18" s="88">
        <v>32.93</v>
      </c>
    </row>
    <row r="19" spans="1:7" ht="17.25" customHeight="1" thickBot="1">
      <c r="A19" s="67">
        <f t="shared" si="0"/>
        <v>2018</v>
      </c>
      <c r="B19" s="68">
        <f t="shared" si="1"/>
        <v>7</v>
      </c>
      <c r="C19" s="34">
        <v>43285</v>
      </c>
      <c r="D19" s="88">
        <v>209</v>
      </c>
      <c r="E19" s="88">
        <v>77</v>
      </c>
      <c r="F19" s="88">
        <v>17.11</v>
      </c>
      <c r="G19" s="88">
        <v>37.229999999999997</v>
      </c>
    </row>
    <row r="20" spans="1:7" ht="17.25" customHeight="1" thickBot="1">
      <c r="A20" s="67">
        <f t="shared" si="0"/>
        <v>2018</v>
      </c>
      <c r="B20" s="68">
        <f t="shared" si="1"/>
        <v>7</v>
      </c>
      <c r="C20" s="34">
        <v>43286</v>
      </c>
      <c r="D20" s="88">
        <v>228</v>
      </c>
      <c r="E20" s="88">
        <v>70</v>
      </c>
      <c r="F20" s="88">
        <v>21.72</v>
      </c>
      <c r="G20" s="88">
        <v>31.97</v>
      </c>
    </row>
    <row r="21" spans="1:7" ht="17.25" customHeight="1" thickBot="1">
      <c r="A21" s="67">
        <f t="shared" si="0"/>
        <v>2018</v>
      </c>
      <c r="B21" s="68">
        <f t="shared" si="1"/>
        <v>7</v>
      </c>
      <c r="C21" s="34">
        <v>43287</v>
      </c>
      <c r="D21" s="88">
        <v>268</v>
      </c>
      <c r="E21" s="88">
        <v>71</v>
      </c>
      <c r="F21" s="88">
        <v>19.73</v>
      </c>
      <c r="G21" s="88">
        <v>43.04</v>
      </c>
    </row>
    <row r="22" spans="1:7" ht="17.25" customHeight="1" thickBot="1">
      <c r="A22" s="67">
        <f t="shared" si="0"/>
        <v>2018</v>
      </c>
      <c r="B22" s="68">
        <f t="shared" si="1"/>
        <v>7</v>
      </c>
      <c r="C22" s="34">
        <v>43288</v>
      </c>
      <c r="D22" s="88">
        <v>160</v>
      </c>
      <c r="E22" s="88">
        <v>56</v>
      </c>
      <c r="F22" s="88">
        <v>16.100000000000001</v>
      </c>
      <c r="G22" s="88">
        <v>30.94</v>
      </c>
    </row>
    <row r="23" spans="1:7" ht="17.25" customHeight="1" thickBot="1">
      <c r="A23" s="67">
        <f t="shared" si="0"/>
        <v>2018</v>
      </c>
      <c r="B23" s="68">
        <f t="shared" si="1"/>
        <v>7</v>
      </c>
      <c r="C23" s="34">
        <v>43289</v>
      </c>
      <c r="D23" s="88">
        <v>175</v>
      </c>
      <c r="E23" s="88">
        <v>53</v>
      </c>
      <c r="F23" s="88">
        <v>21.21</v>
      </c>
      <c r="G23" s="88">
        <v>38.700000000000003</v>
      </c>
    </row>
    <row r="24" spans="1:7" ht="17.25" customHeight="1" thickBot="1">
      <c r="A24" s="67">
        <f t="shared" si="0"/>
        <v>2018</v>
      </c>
      <c r="B24" s="68">
        <f t="shared" si="1"/>
        <v>7</v>
      </c>
      <c r="C24" s="34">
        <v>43290</v>
      </c>
      <c r="D24" s="88">
        <v>165</v>
      </c>
      <c r="E24" s="88">
        <v>66</v>
      </c>
      <c r="F24" s="88">
        <v>13.61</v>
      </c>
      <c r="G24" s="88">
        <v>42.36</v>
      </c>
    </row>
    <row r="25" spans="1:7" ht="17.25" customHeight="1" thickBot="1">
      <c r="A25" s="67">
        <f t="shared" si="0"/>
        <v>2018</v>
      </c>
      <c r="B25" s="68">
        <f t="shared" si="1"/>
        <v>7</v>
      </c>
      <c r="C25" s="34">
        <v>43291</v>
      </c>
      <c r="D25" s="88">
        <v>209</v>
      </c>
      <c r="E25" s="88">
        <v>71</v>
      </c>
      <c r="F25" s="88">
        <v>24.74</v>
      </c>
      <c r="G25" s="88">
        <v>32.15</v>
      </c>
    </row>
    <row r="26" spans="1:7" ht="17.25" customHeight="1" thickBot="1">
      <c r="A26" s="67">
        <f t="shared" si="0"/>
        <v>2018</v>
      </c>
      <c r="B26" s="68">
        <f t="shared" si="1"/>
        <v>7</v>
      </c>
      <c r="C26" s="34">
        <v>43292</v>
      </c>
      <c r="D26" s="88">
        <v>152</v>
      </c>
      <c r="E26" s="88">
        <v>52</v>
      </c>
      <c r="F26" s="88">
        <v>18.899999999999999</v>
      </c>
      <c r="G26" s="88">
        <v>32.18</v>
      </c>
    </row>
    <row r="27" spans="1:7" ht="17.25" customHeight="1" thickBot="1">
      <c r="A27" s="67">
        <f t="shared" si="0"/>
        <v>2018</v>
      </c>
      <c r="B27" s="68">
        <f t="shared" si="1"/>
        <v>7</v>
      </c>
      <c r="C27" s="34">
        <v>43293</v>
      </c>
      <c r="D27" s="88">
        <v>178</v>
      </c>
      <c r="E27" s="88">
        <v>61</v>
      </c>
      <c r="F27" s="88">
        <v>13.73</v>
      </c>
      <c r="G27" s="88">
        <v>33.67</v>
      </c>
    </row>
    <row r="28" spans="1:7" ht="17.25" customHeight="1" thickBot="1">
      <c r="A28" s="67">
        <f t="shared" si="0"/>
        <v>2018</v>
      </c>
      <c r="B28" s="68">
        <f t="shared" si="1"/>
        <v>7</v>
      </c>
      <c r="C28" s="34">
        <v>43294</v>
      </c>
      <c r="D28" s="88">
        <v>252</v>
      </c>
      <c r="E28" s="88">
        <v>74</v>
      </c>
      <c r="F28" s="88">
        <v>37.04</v>
      </c>
      <c r="G28" s="88">
        <v>39.89</v>
      </c>
    </row>
    <row r="29" spans="1:7" ht="17.25" customHeight="1" thickBot="1">
      <c r="A29" s="67">
        <f t="shared" si="0"/>
        <v>2018</v>
      </c>
      <c r="B29" s="68">
        <f t="shared" si="1"/>
        <v>7</v>
      </c>
      <c r="C29" s="34">
        <v>43295</v>
      </c>
      <c r="D29" s="88">
        <v>259</v>
      </c>
      <c r="E29" s="88">
        <v>90</v>
      </c>
      <c r="F29" s="88">
        <v>23.08</v>
      </c>
      <c r="G29" s="88">
        <v>29.11</v>
      </c>
    </row>
    <row r="30" spans="1:7" ht="17.25" customHeight="1" thickBot="1">
      <c r="A30" s="67">
        <f t="shared" si="0"/>
        <v>2018</v>
      </c>
      <c r="B30" s="68">
        <f t="shared" si="1"/>
        <v>7</v>
      </c>
      <c r="C30" s="34">
        <v>43296</v>
      </c>
      <c r="D30" s="88">
        <v>296</v>
      </c>
      <c r="E30" s="88">
        <v>81</v>
      </c>
      <c r="F30" s="88">
        <v>14.51</v>
      </c>
      <c r="G30" s="88">
        <v>39.18</v>
      </c>
    </row>
    <row r="31" spans="1:7" ht="17.25" customHeight="1" thickBot="1">
      <c r="A31" s="67">
        <f t="shared" si="0"/>
        <v>2018</v>
      </c>
      <c r="B31" s="68">
        <f t="shared" si="1"/>
        <v>7</v>
      </c>
      <c r="C31" s="34">
        <v>43297</v>
      </c>
      <c r="D31" s="88">
        <v>354</v>
      </c>
      <c r="E31" s="88">
        <v>90</v>
      </c>
      <c r="F31" s="88">
        <v>23.81</v>
      </c>
      <c r="G31" s="88">
        <v>36.409999999999997</v>
      </c>
    </row>
    <row r="32" spans="1:7" ht="17.25" customHeight="1" thickBot="1">
      <c r="A32" s="67">
        <f t="shared" si="0"/>
        <v>2018</v>
      </c>
      <c r="B32" s="68">
        <f t="shared" si="1"/>
        <v>7</v>
      </c>
      <c r="C32" s="34">
        <v>43298</v>
      </c>
      <c r="D32" s="88">
        <v>275</v>
      </c>
      <c r="E32" s="88">
        <v>76</v>
      </c>
      <c r="F32" s="88">
        <v>21.98</v>
      </c>
      <c r="G32" s="88">
        <v>30.72</v>
      </c>
    </row>
    <row r="33" spans="1:7" ht="17.25" customHeight="1" thickBot="1">
      <c r="A33" s="67">
        <f t="shared" si="0"/>
        <v>2018</v>
      </c>
      <c r="B33" s="68">
        <f t="shared" si="1"/>
        <v>7</v>
      </c>
      <c r="C33" s="34">
        <v>43299</v>
      </c>
      <c r="D33" s="88">
        <v>326</v>
      </c>
      <c r="E33" s="88">
        <v>90</v>
      </c>
      <c r="F33" s="88">
        <v>17.170000000000002</v>
      </c>
      <c r="G33" s="88">
        <v>42.55</v>
      </c>
    </row>
    <row r="34" spans="1:7" ht="17.25" customHeight="1" thickBot="1">
      <c r="A34" s="67">
        <f t="shared" ref="A34:A59" si="2">YEAR(C34)</f>
        <v>2018</v>
      </c>
      <c r="B34" s="68">
        <f t="shared" ref="B34:B59" si="3">MONTH(C34)</f>
        <v>7</v>
      </c>
      <c r="C34" s="34">
        <v>43300</v>
      </c>
      <c r="D34" s="88">
        <v>407</v>
      </c>
      <c r="E34" s="88">
        <v>94</v>
      </c>
      <c r="F34" s="88">
        <v>55.88</v>
      </c>
      <c r="G34" s="88">
        <v>38.33</v>
      </c>
    </row>
    <row r="35" spans="1:7" ht="17.25" customHeight="1" thickBot="1">
      <c r="A35" s="67">
        <f t="shared" si="2"/>
        <v>2018</v>
      </c>
      <c r="B35" s="68">
        <f t="shared" si="3"/>
        <v>7</v>
      </c>
      <c r="C35" s="34">
        <v>43301</v>
      </c>
      <c r="D35" s="88">
        <v>306</v>
      </c>
      <c r="E35" s="88">
        <v>98</v>
      </c>
      <c r="F35" s="88">
        <v>21.58</v>
      </c>
      <c r="G35" s="88">
        <v>38.08</v>
      </c>
    </row>
    <row r="36" spans="1:7" ht="17.25" customHeight="1" thickBot="1">
      <c r="A36" s="67">
        <f t="shared" si="2"/>
        <v>2018</v>
      </c>
      <c r="B36" s="68">
        <f t="shared" si="3"/>
        <v>7</v>
      </c>
      <c r="C36" s="34">
        <v>43302</v>
      </c>
      <c r="D36" s="88">
        <v>175</v>
      </c>
      <c r="E36" s="88">
        <v>62</v>
      </c>
      <c r="F36" s="88">
        <v>19.39</v>
      </c>
      <c r="G36" s="88">
        <v>35.869999999999997</v>
      </c>
    </row>
    <row r="37" spans="1:7" ht="17.25" customHeight="1" thickBot="1">
      <c r="A37" s="67">
        <f t="shared" si="2"/>
        <v>2018</v>
      </c>
      <c r="B37" s="68">
        <f t="shared" si="3"/>
        <v>7</v>
      </c>
      <c r="C37" s="34">
        <v>43303</v>
      </c>
      <c r="D37" s="88">
        <v>306</v>
      </c>
      <c r="E37" s="88">
        <v>92</v>
      </c>
      <c r="F37" s="88">
        <v>18.07</v>
      </c>
      <c r="G37" s="88">
        <v>34.64</v>
      </c>
    </row>
    <row r="38" spans="1:7" ht="17.25" customHeight="1" thickBot="1">
      <c r="A38" s="67">
        <f t="shared" si="2"/>
        <v>2018</v>
      </c>
      <c r="B38" s="68">
        <f t="shared" si="3"/>
        <v>7</v>
      </c>
      <c r="C38" s="34">
        <v>43304</v>
      </c>
      <c r="D38" s="88">
        <v>187</v>
      </c>
      <c r="E38" s="88">
        <v>65</v>
      </c>
      <c r="F38" s="88">
        <v>16.89</v>
      </c>
      <c r="G38" s="88">
        <v>34.86</v>
      </c>
    </row>
    <row r="39" spans="1:7" ht="17.25" customHeight="1" thickBot="1">
      <c r="A39" s="67">
        <f t="shared" si="2"/>
        <v>2018</v>
      </c>
      <c r="B39" s="68">
        <f t="shared" si="3"/>
        <v>7</v>
      </c>
      <c r="C39" s="34">
        <v>43305</v>
      </c>
      <c r="D39" s="88">
        <v>222</v>
      </c>
      <c r="E39" s="88">
        <v>67</v>
      </c>
      <c r="F39" s="88">
        <v>12.87</v>
      </c>
      <c r="G39" s="88">
        <v>38.9</v>
      </c>
    </row>
    <row r="40" spans="1:7" ht="17.25" customHeight="1" thickBot="1">
      <c r="A40" s="67">
        <f t="shared" si="2"/>
        <v>2018</v>
      </c>
      <c r="B40" s="68">
        <f t="shared" si="3"/>
        <v>7</v>
      </c>
      <c r="C40" s="34">
        <v>43306</v>
      </c>
      <c r="D40" s="88">
        <v>165</v>
      </c>
      <c r="E40" s="88">
        <v>57</v>
      </c>
      <c r="F40" s="88">
        <v>31.35</v>
      </c>
      <c r="G40" s="88">
        <v>29.29</v>
      </c>
    </row>
    <row r="41" spans="1:7" ht="17.25" customHeight="1" thickBot="1">
      <c r="A41" s="67">
        <f t="shared" si="2"/>
        <v>2018</v>
      </c>
      <c r="B41" s="68">
        <f t="shared" si="3"/>
        <v>7</v>
      </c>
      <c r="C41" s="34">
        <v>43307</v>
      </c>
      <c r="D41" s="88">
        <v>164</v>
      </c>
      <c r="E41" s="88">
        <v>56</v>
      </c>
      <c r="F41" s="88">
        <v>27.94</v>
      </c>
      <c r="G41" s="88">
        <v>36.380000000000003</v>
      </c>
    </row>
    <row r="42" spans="1:7" ht="17.25" customHeight="1" thickBot="1">
      <c r="A42" s="67">
        <f t="shared" si="2"/>
        <v>2018</v>
      </c>
      <c r="B42" s="68">
        <f t="shared" si="3"/>
        <v>7</v>
      </c>
      <c r="C42" s="34">
        <v>43308</v>
      </c>
      <c r="D42" s="88">
        <v>160</v>
      </c>
      <c r="E42" s="88">
        <v>51</v>
      </c>
      <c r="F42" s="88">
        <v>20.420000000000002</v>
      </c>
      <c r="G42" s="88">
        <v>27.99</v>
      </c>
    </row>
    <row r="43" spans="1:7" ht="17.25" customHeight="1" thickBot="1">
      <c r="A43" s="67">
        <f t="shared" si="2"/>
        <v>2018</v>
      </c>
      <c r="B43" s="68">
        <f t="shared" si="3"/>
        <v>7</v>
      </c>
      <c r="C43" s="34">
        <v>43309</v>
      </c>
      <c r="D43" s="88">
        <v>153</v>
      </c>
      <c r="E43" s="88">
        <v>41</v>
      </c>
      <c r="F43" s="88">
        <v>56.78</v>
      </c>
      <c r="G43" s="88">
        <v>34.31</v>
      </c>
    </row>
    <row r="44" spans="1:7" ht="17.25" customHeight="1" thickBot="1">
      <c r="A44" s="67">
        <f t="shared" si="2"/>
        <v>2018</v>
      </c>
      <c r="B44" s="68">
        <f t="shared" si="3"/>
        <v>7</v>
      </c>
      <c r="C44" s="34">
        <v>43310</v>
      </c>
      <c r="D44" s="88">
        <v>153</v>
      </c>
      <c r="E44" s="88">
        <v>57</v>
      </c>
      <c r="F44" s="88">
        <v>21.03</v>
      </c>
      <c r="G44" s="88">
        <v>32.47</v>
      </c>
    </row>
    <row r="45" spans="1:7" ht="17.25" customHeight="1" thickBot="1">
      <c r="A45" s="67">
        <f t="shared" si="2"/>
        <v>2018</v>
      </c>
      <c r="B45" s="68">
        <f t="shared" si="3"/>
        <v>7</v>
      </c>
      <c r="C45" s="34">
        <v>43311</v>
      </c>
      <c r="D45" s="88">
        <v>185</v>
      </c>
      <c r="E45" s="88">
        <v>61</v>
      </c>
      <c r="F45" s="88">
        <v>32.56</v>
      </c>
      <c r="G45" s="88">
        <v>29.75</v>
      </c>
    </row>
    <row r="46" spans="1:7" ht="17.25" customHeight="1" thickBot="1">
      <c r="A46" s="67">
        <f t="shared" si="2"/>
        <v>2018</v>
      </c>
      <c r="B46" s="68">
        <f t="shared" si="3"/>
        <v>7</v>
      </c>
      <c r="C46" s="34">
        <v>43312</v>
      </c>
      <c r="D46" s="88">
        <v>125</v>
      </c>
      <c r="E46" s="88">
        <v>47</v>
      </c>
      <c r="F46" s="88">
        <v>28.93</v>
      </c>
      <c r="G46" s="88">
        <v>34.86</v>
      </c>
    </row>
    <row r="47" spans="1:7" ht="17.25" customHeight="1" thickBot="1">
      <c r="A47" s="67">
        <f t="shared" si="2"/>
        <v>2018</v>
      </c>
      <c r="B47" s="68">
        <f t="shared" si="3"/>
        <v>8</v>
      </c>
      <c r="C47" s="34">
        <v>43313</v>
      </c>
      <c r="D47" s="88">
        <v>164</v>
      </c>
      <c r="E47" s="88">
        <v>38</v>
      </c>
      <c r="F47" s="88">
        <v>26.83</v>
      </c>
      <c r="G47" s="88">
        <v>43.89</v>
      </c>
    </row>
    <row r="48" spans="1:7" ht="17.25" customHeight="1" thickBot="1">
      <c r="A48" s="67">
        <f t="shared" si="2"/>
        <v>2018</v>
      </c>
      <c r="B48" s="68">
        <f t="shared" si="3"/>
        <v>8</v>
      </c>
      <c r="C48" s="34">
        <v>43314</v>
      </c>
      <c r="D48" s="88">
        <v>141</v>
      </c>
      <c r="E48" s="88">
        <v>49</v>
      </c>
      <c r="F48" s="88">
        <v>34.14</v>
      </c>
      <c r="G48" s="88">
        <v>43.58</v>
      </c>
    </row>
    <row r="49" spans="1:7" ht="17.25" customHeight="1" thickBot="1">
      <c r="A49" s="67">
        <f t="shared" si="2"/>
        <v>2018</v>
      </c>
      <c r="B49" s="68">
        <f t="shared" si="3"/>
        <v>8</v>
      </c>
      <c r="C49" s="34">
        <v>43315</v>
      </c>
      <c r="D49" s="88">
        <v>162</v>
      </c>
      <c r="E49" s="88">
        <v>57</v>
      </c>
      <c r="F49" s="88">
        <v>13.8</v>
      </c>
      <c r="G49" s="88">
        <v>34.369999999999997</v>
      </c>
    </row>
    <row r="50" spans="1:7" ht="17.25" customHeight="1" thickBot="1">
      <c r="A50" s="67">
        <f t="shared" si="2"/>
        <v>2018</v>
      </c>
      <c r="B50" s="68">
        <f t="shared" si="3"/>
        <v>8</v>
      </c>
      <c r="C50" s="34">
        <v>43316</v>
      </c>
      <c r="D50" s="88">
        <v>151</v>
      </c>
      <c r="E50" s="88">
        <v>40</v>
      </c>
      <c r="F50" s="88">
        <v>16.760000000000002</v>
      </c>
      <c r="G50" s="88">
        <v>37.299999999999997</v>
      </c>
    </row>
    <row r="51" spans="1:7" ht="17.25" customHeight="1" thickBot="1">
      <c r="A51" s="67">
        <f t="shared" si="2"/>
        <v>2018</v>
      </c>
      <c r="B51" s="68">
        <f t="shared" si="3"/>
        <v>8</v>
      </c>
      <c r="C51" s="34">
        <v>43317</v>
      </c>
      <c r="D51" s="88">
        <v>153</v>
      </c>
      <c r="E51" s="88">
        <v>46</v>
      </c>
      <c r="F51" s="88">
        <v>14.79</v>
      </c>
      <c r="G51" s="88">
        <v>36.950000000000003</v>
      </c>
    </row>
    <row r="52" spans="1:7" ht="17.25" customHeight="1" thickBot="1">
      <c r="A52" s="67">
        <f t="shared" si="2"/>
        <v>2018</v>
      </c>
      <c r="B52" s="68">
        <f t="shared" si="3"/>
        <v>8</v>
      </c>
      <c r="C52" s="34">
        <v>43318</v>
      </c>
      <c r="D52" s="88">
        <v>163</v>
      </c>
      <c r="E52" s="88">
        <v>56</v>
      </c>
      <c r="F52" s="88">
        <v>21.18</v>
      </c>
      <c r="G52" s="88">
        <v>39.69</v>
      </c>
    </row>
    <row r="53" spans="1:7" ht="17.25" customHeight="1" thickBot="1">
      <c r="A53" s="67">
        <f t="shared" si="2"/>
        <v>2018</v>
      </c>
      <c r="B53" s="68">
        <f t="shared" si="3"/>
        <v>8</v>
      </c>
      <c r="C53" s="34">
        <v>43319</v>
      </c>
      <c r="D53" s="88">
        <v>165</v>
      </c>
      <c r="E53" s="88">
        <v>54</v>
      </c>
      <c r="F53" s="88">
        <v>22.41</v>
      </c>
      <c r="G53" s="88">
        <v>30.94</v>
      </c>
    </row>
    <row r="54" spans="1:7" ht="17.25" customHeight="1" thickBot="1">
      <c r="A54" s="67">
        <f t="shared" si="2"/>
        <v>2018</v>
      </c>
      <c r="B54" s="68">
        <f t="shared" si="3"/>
        <v>8</v>
      </c>
      <c r="C54" s="34">
        <v>43320</v>
      </c>
      <c r="D54" s="88">
        <v>217</v>
      </c>
      <c r="E54" s="88">
        <v>64</v>
      </c>
      <c r="F54" s="88">
        <v>19.34</v>
      </c>
      <c r="G54" s="88">
        <v>40.54</v>
      </c>
    </row>
    <row r="55" spans="1:7" ht="17.25" customHeight="1" thickBot="1">
      <c r="A55" s="67">
        <f t="shared" si="2"/>
        <v>2018</v>
      </c>
      <c r="B55" s="68">
        <f t="shared" si="3"/>
        <v>8</v>
      </c>
      <c r="C55" s="34">
        <v>43321</v>
      </c>
      <c r="D55" s="88">
        <v>181</v>
      </c>
      <c r="E55" s="88">
        <v>47</v>
      </c>
      <c r="F55" s="88">
        <v>35.409999999999997</v>
      </c>
      <c r="G55" s="88">
        <v>47.26</v>
      </c>
    </row>
    <row r="56" spans="1:7" ht="17.25" customHeight="1" thickBot="1">
      <c r="A56" s="67">
        <f t="shared" si="2"/>
        <v>2018</v>
      </c>
      <c r="B56" s="68">
        <f t="shared" si="3"/>
        <v>8</v>
      </c>
      <c r="C56" s="34">
        <v>43322</v>
      </c>
      <c r="D56" s="88">
        <v>131</v>
      </c>
      <c r="E56" s="88">
        <v>50</v>
      </c>
      <c r="F56" s="88">
        <v>16.54</v>
      </c>
      <c r="G56" s="88">
        <v>38.130000000000003</v>
      </c>
    </row>
    <row r="57" spans="1:7" ht="17.25" customHeight="1" thickBot="1">
      <c r="A57" s="67">
        <f t="shared" si="2"/>
        <v>2018</v>
      </c>
      <c r="B57" s="68">
        <f t="shared" si="3"/>
        <v>8</v>
      </c>
      <c r="C57" s="34">
        <v>43323</v>
      </c>
      <c r="D57" s="88">
        <v>107</v>
      </c>
      <c r="E57" s="88">
        <v>45</v>
      </c>
      <c r="F57" s="88">
        <v>13.25</v>
      </c>
      <c r="G57" s="88">
        <v>38.51</v>
      </c>
    </row>
    <row r="58" spans="1:7" ht="17.25" customHeight="1" thickBot="1">
      <c r="A58" s="67">
        <f t="shared" si="2"/>
        <v>2018</v>
      </c>
      <c r="B58" s="68">
        <f t="shared" si="3"/>
        <v>8</v>
      </c>
      <c r="C58" s="34">
        <v>43324</v>
      </c>
      <c r="D58" s="88">
        <v>156</v>
      </c>
      <c r="E58" s="88">
        <v>55</v>
      </c>
      <c r="F58" s="88">
        <v>17.54</v>
      </c>
      <c r="G58" s="88">
        <v>35.380000000000003</v>
      </c>
    </row>
    <row r="59" spans="1:7" ht="17.25" customHeight="1" thickBot="1">
      <c r="A59" s="67">
        <f t="shared" si="2"/>
        <v>2018</v>
      </c>
      <c r="B59" s="68">
        <f t="shared" si="3"/>
        <v>8</v>
      </c>
      <c r="C59" s="34">
        <v>43325</v>
      </c>
      <c r="D59" s="88">
        <v>168</v>
      </c>
      <c r="E59" s="88">
        <v>41</v>
      </c>
      <c r="F59" s="88">
        <v>31.92</v>
      </c>
      <c r="G59" s="88">
        <v>34.049999999999997</v>
      </c>
    </row>
    <row r="60" spans="1:7" ht="13.5" customHeight="1" thickBot="1">
      <c r="A60" s="67">
        <f>YEAR(C59)</f>
        <v>2018</v>
      </c>
      <c r="B60" s="68">
        <f>MONTH(C59)</f>
        <v>8</v>
      </c>
      <c r="C60" s="34">
        <v>43326</v>
      </c>
      <c r="D60" s="88">
        <v>141</v>
      </c>
      <c r="E60" s="88">
        <v>48</v>
      </c>
      <c r="F60" s="88">
        <v>35.9</v>
      </c>
      <c r="G60" s="88">
        <v>38.270000000000003</v>
      </c>
    </row>
    <row r="61" spans="1:7" ht="13.5" customHeight="1" thickBot="1">
      <c r="A61" s="67">
        <f>YEAR(C59)</f>
        <v>2018</v>
      </c>
      <c r="B61" s="68">
        <f>MONTH(C59)</f>
        <v>8</v>
      </c>
      <c r="C61" s="34">
        <v>43327</v>
      </c>
      <c r="D61" s="88">
        <v>210</v>
      </c>
      <c r="E61" s="88">
        <v>67</v>
      </c>
      <c r="F61" s="88">
        <v>41.49</v>
      </c>
      <c r="G61" s="88">
        <v>36.61</v>
      </c>
    </row>
    <row r="62" spans="1:7" ht="13.5" customHeight="1" thickBot="1">
      <c r="A62" s="67">
        <f>YEAR(C59)</f>
        <v>2018</v>
      </c>
      <c r="B62" s="68">
        <f>MONTH(C59)</f>
        <v>8</v>
      </c>
      <c r="C62" s="34">
        <v>43328</v>
      </c>
      <c r="D62" s="88">
        <v>195</v>
      </c>
      <c r="E62" s="88">
        <v>72</v>
      </c>
      <c r="F62" s="88">
        <v>27.13</v>
      </c>
      <c r="G62" s="88">
        <v>40.28</v>
      </c>
    </row>
    <row r="63" spans="1:7" ht="13.5" customHeight="1" thickBot="1">
      <c r="A63" s="67">
        <f>YEAR(C59)</f>
        <v>2018</v>
      </c>
      <c r="B63" s="68">
        <f>MONTH(C59)</f>
        <v>8</v>
      </c>
      <c r="C63" s="34">
        <v>43329</v>
      </c>
      <c r="D63" s="88">
        <v>121</v>
      </c>
      <c r="E63" s="88">
        <v>58</v>
      </c>
      <c r="F63" s="88">
        <v>15.63</v>
      </c>
      <c r="G63" s="88">
        <v>43.54</v>
      </c>
    </row>
    <row r="64" spans="1:7" ht="13.5" customHeight="1" thickBot="1">
      <c r="A64" s="67">
        <f>YEAR(C59)</f>
        <v>2018</v>
      </c>
      <c r="B64" s="68">
        <f>MONTH(C59)</f>
        <v>8</v>
      </c>
      <c r="C64" s="34">
        <v>43330</v>
      </c>
      <c r="D64" s="88">
        <v>155</v>
      </c>
      <c r="E64" s="88">
        <v>62</v>
      </c>
      <c r="F64" s="88">
        <v>24.93</v>
      </c>
      <c r="G64" s="88">
        <v>34.36</v>
      </c>
    </row>
    <row r="65" spans="1:7" ht="13.5" customHeight="1" thickBot="1">
      <c r="A65" s="67">
        <f>YEAR(C59)</f>
        <v>2018</v>
      </c>
      <c r="B65" s="68">
        <f>MONTH(C59)</f>
        <v>8</v>
      </c>
      <c r="C65" s="34">
        <v>43331</v>
      </c>
      <c r="D65" s="88">
        <v>116</v>
      </c>
      <c r="E65" s="88">
        <v>54</v>
      </c>
      <c r="F65" s="88">
        <v>17.39</v>
      </c>
      <c r="G65" s="88">
        <v>46.6</v>
      </c>
    </row>
    <row r="66" spans="1:7" ht="13.5" customHeight="1" thickBot="1">
      <c r="A66" s="67">
        <f>YEAR(C59)</f>
        <v>2018</v>
      </c>
      <c r="B66" s="68">
        <f>MONTH(C59)</f>
        <v>8</v>
      </c>
      <c r="C66" s="34">
        <v>43332</v>
      </c>
      <c r="D66" s="88">
        <v>225</v>
      </c>
      <c r="E66" s="88">
        <v>71</v>
      </c>
      <c r="F66" s="88">
        <v>18.48</v>
      </c>
      <c r="G66" s="88">
        <v>42.69</v>
      </c>
    </row>
    <row r="67" spans="1:7" ht="13.5" customHeight="1" thickBot="1">
      <c r="A67" s="67">
        <f>YEAR(C59)</f>
        <v>2018</v>
      </c>
      <c r="B67" s="68">
        <f>MONTH(C59)</f>
        <v>8</v>
      </c>
      <c r="C67" s="34">
        <v>43333</v>
      </c>
      <c r="D67" s="88">
        <v>317</v>
      </c>
      <c r="E67" s="88">
        <v>95</v>
      </c>
      <c r="F67" s="88">
        <v>28.36</v>
      </c>
      <c r="G67" s="88">
        <v>39.78</v>
      </c>
    </row>
    <row r="68" spans="1:7" ht="13.5" customHeight="1" thickBot="1">
      <c r="A68" s="67">
        <f>YEAR(C59)</f>
        <v>2018</v>
      </c>
      <c r="B68" s="68">
        <f>MONTH(C59)</f>
        <v>8</v>
      </c>
      <c r="C68" s="34">
        <v>43334</v>
      </c>
      <c r="D68" s="88">
        <v>250</v>
      </c>
      <c r="E68" s="88">
        <v>77</v>
      </c>
      <c r="F68" s="88">
        <v>30.36</v>
      </c>
      <c r="G68" s="88">
        <v>36.64</v>
      </c>
    </row>
    <row r="69" spans="1:7" ht="13.5" customHeight="1" thickBot="1">
      <c r="A69" s="67">
        <f>YEAR(C59)</f>
        <v>2018</v>
      </c>
      <c r="B69" s="68">
        <f>MONTH(C59)</f>
        <v>8</v>
      </c>
      <c r="C69" s="34">
        <v>43335</v>
      </c>
      <c r="D69" s="88">
        <v>232</v>
      </c>
      <c r="E69" s="88">
        <v>96</v>
      </c>
      <c r="F69" s="88">
        <v>21.44</v>
      </c>
      <c r="G69" s="88">
        <v>35.520000000000003</v>
      </c>
    </row>
    <row r="70" spans="1:7" ht="13.5" customHeight="1" thickBot="1">
      <c r="A70" s="67">
        <f>YEAR(C59)</f>
        <v>2018</v>
      </c>
      <c r="B70" s="68">
        <f>MONTH(C59)</f>
        <v>8</v>
      </c>
      <c r="C70" s="34">
        <v>43336</v>
      </c>
      <c r="D70" s="88">
        <v>275</v>
      </c>
      <c r="E70" s="88">
        <v>89</v>
      </c>
      <c r="F70" s="88">
        <v>20.6</v>
      </c>
      <c r="G70" s="88">
        <v>51.67</v>
      </c>
    </row>
    <row r="71" spans="1:7" ht="13.5" customHeight="1" thickBot="1">
      <c r="A71" s="67">
        <f>YEAR(C59)</f>
        <v>2018</v>
      </c>
      <c r="B71" s="68">
        <f>MONTH(C59)</f>
        <v>8</v>
      </c>
      <c r="C71" s="34">
        <v>43337</v>
      </c>
      <c r="D71" s="88">
        <v>384</v>
      </c>
      <c r="E71" s="88">
        <v>134</v>
      </c>
      <c r="F71" s="88">
        <v>14.09</v>
      </c>
      <c r="G71" s="88">
        <v>43.8</v>
      </c>
    </row>
    <row r="72" spans="1:7" ht="13.5" customHeight="1" thickBot="1">
      <c r="A72" s="67">
        <f>YEAR(C59)</f>
        <v>2018</v>
      </c>
      <c r="B72" s="68">
        <f>MONTH(C59)</f>
        <v>8</v>
      </c>
      <c r="C72" s="34">
        <v>43338</v>
      </c>
      <c r="D72" s="88">
        <v>267</v>
      </c>
      <c r="E72" s="88">
        <v>104</v>
      </c>
      <c r="F72" s="88">
        <v>18.23</v>
      </c>
      <c r="G72" s="88">
        <v>40.909999999999997</v>
      </c>
    </row>
    <row r="73" spans="1:7" ht="13.5" customHeight="1" thickBot="1">
      <c r="A73" s="67">
        <f>YEAR(C59)</f>
        <v>2018</v>
      </c>
      <c r="B73" s="68">
        <f>MONTH(C59)</f>
        <v>8</v>
      </c>
      <c r="C73" s="34">
        <v>43339</v>
      </c>
      <c r="D73" s="88">
        <v>321</v>
      </c>
      <c r="E73" s="88">
        <v>106</v>
      </c>
      <c r="F73" s="88">
        <v>16.3</v>
      </c>
      <c r="G73" s="88">
        <v>42.29</v>
      </c>
    </row>
    <row r="74" spans="1:7" ht="13.5" customHeight="1" thickBot="1">
      <c r="A74" s="67">
        <f>YEAR(C59)</f>
        <v>2018</v>
      </c>
      <c r="B74" s="68">
        <f>MONTH(C59)</f>
        <v>8</v>
      </c>
      <c r="C74" s="34">
        <v>43340</v>
      </c>
      <c r="D74" s="88">
        <v>251</v>
      </c>
      <c r="E74" s="88">
        <v>79</v>
      </c>
      <c r="F74" s="88">
        <v>18.02</v>
      </c>
      <c r="G74" s="88">
        <v>40.35</v>
      </c>
    </row>
    <row r="75" spans="1:7" ht="13.5" customHeight="1" thickBot="1">
      <c r="A75" s="67">
        <f>YEAR(C59)</f>
        <v>2018</v>
      </c>
      <c r="B75" s="68">
        <f>MONTH(C59)</f>
        <v>8</v>
      </c>
      <c r="C75" s="34">
        <v>43341</v>
      </c>
      <c r="D75" s="88">
        <v>238</v>
      </c>
      <c r="E75" s="88">
        <v>85</v>
      </c>
      <c r="F75" s="88">
        <v>14.76</v>
      </c>
      <c r="G75" s="88">
        <v>39.74</v>
      </c>
    </row>
    <row r="76" spans="1:7" ht="13.5" customHeight="1" thickBot="1">
      <c r="A76" s="67">
        <f>YEAR(C59)</f>
        <v>2018</v>
      </c>
      <c r="B76" s="68">
        <f>MONTH(C59)</f>
        <v>8</v>
      </c>
      <c r="C76" s="34">
        <v>43342</v>
      </c>
      <c r="D76" s="88">
        <v>327</v>
      </c>
      <c r="E76" s="88">
        <v>90</v>
      </c>
      <c r="F76" s="88">
        <v>27.62</v>
      </c>
      <c r="G76" s="88">
        <v>42.79</v>
      </c>
    </row>
    <row r="77" spans="1:7" ht="13.5" customHeight="1" thickBot="1">
      <c r="A77" s="67">
        <f>YEAR(C59)</f>
        <v>2018</v>
      </c>
      <c r="B77" s="68">
        <f>MONTH(C59)</f>
        <v>8</v>
      </c>
      <c r="C77" s="34">
        <v>43343</v>
      </c>
      <c r="D77" s="88">
        <v>299</v>
      </c>
      <c r="E77" s="88">
        <v>93</v>
      </c>
      <c r="F77" s="88">
        <v>27.03</v>
      </c>
      <c r="G77" s="88">
        <v>44.95</v>
      </c>
    </row>
    <row r="78" spans="1:7" ht="13.5" customHeight="1" thickBot="1">
      <c r="A78" s="67">
        <f>YEAR(C59)</f>
        <v>2018</v>
      </c>
      <c r="B78" s="68">
        <f>MONTH(C59)</f>
        <v>8</v>
      </c>
      <c r="C78" s="34">
        <v>43344</v>
      </c>
      <c r="D78" s="88">
        <v>178</v>
      </c>
      <c r="E78" s="88">
        <v>60</v>
      </c>
      <c r="F78" s="88">
        <v>14.83</v>
      </c>
      <c r="G78" s="88">
        <v>43.06</v>
      </c>
    </row>
    <row r="79" spans="1:7" ht="13.5" customHeight="1" thickBot="1">
      <c r="A79" s="67">
        <f>YEAR(C59)</f>
        <v>2018</v>
      </c>
      <c r="B79" s="68">
        <f>MONTH(C59)</f>
        <v>8</v>
      </c>
      <c r="C79" s="34">
        <v>43345</v>
      </c>
      <c r="D79" s="88">
        <v>156</v>
      </c>
      <c r="E79" s="88">
        <v>57</v>
      </c>
      <c r="F79" s="88">
        <v>12.6</v>
      </c>
      <c r="G79" s="88">
        <v>40.46</v>
      </c>
    </row>
    <row r="80" spans="1:7" ht="13.5" customHeight="1" thickBot="1">
      <c r="A80" s="67">
        <f>YEAR(C59)</f>
        <v>2018</v>
      </c>
      <c r="B80" s="68">
        <f>MONTH(C59)</f>
        <v>8</v>
      </c>
      <c r="C80" s="34">
        <v>43346</v>
      </c>
      <c r="D80" s="88">
        <v>228</v>
      </c>
      <c r="E80" s="88">
        <v>73</v>
      </c>
      <c r="F80" s="88">
        <v>25.21</v>
      </c>
      <c r="G80" s="88">
        <v>46.85</v>
      </c>
    </row>
    <row r="81" spans="1:7" ht="13.5" customHeight="1" thickBot="1">
      <c r="A81" s="67">
        <f>YEAR(C59)</f>
        <v>2018</v>
      </c>
      <c r="B81" s="68">
        <f>MONTH(C59)</f>
        <v>8</v>
      </c>
      <c r="C81" s="34">
        <v>43347</v>
      </c>
      <c r="D81" s="88">
        <v>171</v>
      </c>
      <c r="E81" s="88">
        <v>60</v>
      </c>
      <c r="F81" s="88">
        <v>34.31</v>
      </c>
      <c r="G81" s="88">
        <v>40.369999999999997</v>
      </c>
    </row>
    <row r="82" spans="1:7" ht="13.5" customHeight="1" thickBot="1">
      <c r="A82" s="67">
        <f>YEAR(C59)</f>
        <v>2018</v>
      </c>
      <c r="B82" s="68">
        <f>MONTH(C59)</f>
        <v>8</v>
      </c>
      <c r="C82" s="34">
        <v>43348</v>
      </c>
      <c r="D82" s="88">
        <v>201</v>
      </c>
      <c r="E82" s="88">
        <v>63</v>
      </c>
      <c r="F82" s="88">
        <v>25.64</v>
      </c>
      <c r="G82" s="88">
        <v>36.880000000000003</v>
      </c>
    </row>
    <row r="83" spans="1:7" ht="13.5" customHeight="1" thickBot="1">
      <c r="A83" s="67">
        <f>YEAR(C59)</f>
        <v>2018</v>
      </c>
      <c r="B83" s="68">
        <f>MONTH(C59)</f>
        <v>8</v>
      </c>
      <c r="C83" s="34">
        <v>43349</v>
      </c>
      <c r="D83" s="88">
        <v>177</v>
      </c>
      <c r="E83" s="88">
        <v>80</v>
      </c>
      <c r="F83" s="88">
        <v>15.91</v>
      </c>
      <c r="G83" s="88">
        <v>39.270000000000003</v>
      </c>
    </row>
    <row r="84" spans="1:7" ht="13.5" customHeight="1" thickBot="1">
      <c r="A84" s="67">
        <f>YEAR(C59)</f>
        <v>2018</v>
      </c>
      <c r="B84" s="68">
        <f>MONTH(C59)</f>
        <v>8</v>
      </c>
      <c r="C84" s="34">
        <v>43350</v>
      </c>
      <c r="D84" s="88">
        <v>212</v>
      </c>
      <c r="E84" s="88">
        <v>71</v>
      </c>
      <c r="F84" s="88">
        <v>17.43</v>
      </c>
      <c r="G84" s="88">
        <v>39.840000000000003</v>
      </c>
    </row>
    <row r="85" spans="1:7" ht="13.5" customHeight="1" thickBot="1">
      <c r="A85" s="67">
        <f>YEAR(C59)</f>
        <v>2018</v>
      </c>
      <c r="B85" s="68">
        <f>MONTH(C59)</f>
        <v>8</v>
      </c>
      <c r="C85" s="34">
        <v>43351</v>
      </c>
      <c r="D85" s="88">
        <v>164</v>
      </c>
      <c r="E85" s="88">
        <v>62</v>
      </c>
      <c r="F85" s="88">
        <v>23.97</v>
      </c>
      <c r="G85" s="88">
        <v>39.93</v>
      </c>
    </row>
    <row r="86" spans="1:7" ht="13.5" customHeight="1" thickBot="1">
      <c r="A86" s="67">
        <f>YEAR(C59)</f>
        <v>2018</v>
      </c>
      <c r="B86" s="68">
        <f>MONTH(C59)</f>
        <v>8</v>
      </c>
      <c r="C86" s="34">
        <v>43352</v>
      </c>
      <c r="D86" s="88">
        <v>267</v>
      </c>
      <c r="E86" s="88">
        <v>74</v>
      </c>
      <c r="F86" s="88">
        <v>17.850000000000001</v>
      </c>
      <c r="G86" s="88">
        <v>40.39</v>
      </c>
    </row>
    <row r="87" spans="1:7" ht="13.5" customHeight="1" thickBot="1">
      <c r="A87" s="67">
        <f>YEAR(C59)</f>
        <v>2018</v>
      </c>
      <c r="B87" s="68">
        <f>MONTH(C59)</f>
        <v>8</v>
      </c>
      <c r="C87" s="34">
        <v>43353</v>
      </c>
      <c r="D87" s="88">
        <v>156</v>
      </c>
      <c r="E87" s="88">
        <v>43</v>
      </c>
      <c r="F87" s="88">
        <v>38.270000000000003</v>
      </c>
      <c r="G87" s="88">
        <v>44.01</v>
      </c>
    </row>
    <row r="88" spans="1:7" ht="17.25" thickBot="1">
      <c r="A88" s="67">
        <v>2018</v>
      </c>
      <c r="B88" s="68">
        <v>9</v>
      </c>
      <c r="C88" s="34">
        <v>43354</v>
      </c>
      <c r="D88" s="88">
        <v>176</v>
      </c>
      <c r="E88" s="88">
        <v>53</v>
      </c>
      <c r="F88" s="88">
        <v>16.829999999999998</v>
      </c>
      <c r="G88" s="88">
        <v>45.6</v>
      </c>
    </row>
    <row r="89" spans="1:7" ht="17.25" thickBot="1">
      <c r="A89" s="67">
        <v>2018</v>
      </c>
      <c r="B89" s="68">
        <v>9</v>
      </c>
      <c r="C89" s="34">
        <v>43355</v>
      </c>
      <c r="D89" s="88">
        <v>178</v>
      </c>
      <c r="E89" s="88">
        <v>58</v>
      </c>
      <c r="F89" s="88">
        <v>17.71</v>
      </c>
      <c r="G89" s="88">
        <v>46.33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9"/>
  <sheetViews>
    <sheetView workbookViewId="0">
      <selection activeCell="G15" sqref="G15"/>
    </sheetView>
  </sheetViews>
  <sheetFormatPr defaultColWidth="8.875" defaultRowHeight="16.5"/>
  <cols>
    <col min="1" max="2" width="7.5" style="103" customWidth="1"/>
    <col min="3" max="3" width="26.125" style="104" customWidth="1"/>
    <col min="4" max="5" width="18.5" style="104" bestFit="1" customWidth="1"/>
    <col min="6" max="6" width="13.875" style="104" bestFit="1" customWidth="1"/>
    <col min="7" max="7" width="31.375" style="104" customWidth="1"/>
    <col min="8" max="12" width="8.875" style="101" customWidth="1"/>
    <col min="13" max="16384" width="8.875" style="101"/>
  </cols>
  <sheetData>
    <row r="1" spans="1:7">
      <c r="A1" s="176" t="s">
        <v>121</v>
      </c>
      <c r="B1" s="176" t="s">
        <v>122</v>
      </c>
      <c r="C1" s="177" t="s">
        <v>193</v>
      </c>
      <c r="D1" s="177" t="s">
        <v>194</v>
      </c>
      <c r="E1" s="177" t="s">
        <v>195</v>
      </c>
      <c r="F1" s="177" t="s">
        <v>196</v>
      </c>
      <c r="G1" s="177" t="s">
        <v>197</v>
      </c>
    </row>
    <row r="2" spans="1:7">
      <c r="A2"/>
      <c r="B2"/>
      <c r="C2"/>
      <c r="D2"/>
      <c r="E2"/>
      <c r="F2"/>
      <c r="G2"/>
    </row>
    <row r="3" spans="1:7">
      <c r="A3"/>
      <c r="B3"/>
      <c r="C3"/>
      <c r="D3"/>
      <c r="E3"/>
      <c r="F3"/>
      <c r="G3"/>
    </row>
    <row r="4" spans="1:7">
      <c r="A4"/>
      <c r="B4"/>
      <c r="C4"/>
      <c r="D4"/>
      <c r="E4"/>
      <c r="F4"/>
      <c r="G4"/>
    </row>
    <row r="5" spans="1:7">
      <c r="A5"/>
      <c r="B5"/>
      <c r="C5"/>
      <c r="D5"/>
      <c r="E5"/>
      <c r="F5"/>
      <c r="G5"/>
    </row>
    <row r="6" spans="1:7">
      <c r="A6"/>
      <c r="B6"/>
      <c r="C6"/>
      <c r="D6"/>
      <c r="E6"/>
      <c r="F6"/>
      <c r="G6"/>
    </row>
    <row r="7" spans="1:7">
      <c r="A7"/>
      <c r="B7"/>
      <c r="C7"/>
      <c r="D7"/>
      <c r="E7"/>
      <c r="F7"/>
      <c r="G7"/>
    </row>
    <row r="8" spans="1:7">
      <c r="A8"/>
      <c r="B8"/>
      <c r="C8"/>
      <c r="D8"/>
      <c r="E8"/>
      <c r="F8"/>
      <c r="G8"/>
    </row>
    <row r="9" spans="1:7">
      <c r="A9"/>
      <c r="B9"/>
      <c r="C9"/>
      <c r="D9"/>
      <c r="E9"/>
      <c r="F9"/>
      <c r="G9"/>
    </row>
    <row r="10" spans="1:7">
      <c r="A10"/>
      <c r="B10"/>
      <c r="C10"/>
      <c r="D10"/>
      <c r="E10"/>
      <c r="F10"/>
      <c r="G10"/>
    </row>
    <row r="11" spans="1:7">
      <c r="A11"/>
      <c r="B11"/>
      <c r="C11"/>
      <c r="D11"/>
      <c r="E11"/>
      <c r="F11"/>
      <c r="G11"/>
    </row>
    <row r="12" spans="1:7">
      <c r="A12"/>
      <c r="B12"/>
      <c r="C12"/>
      <c r="D12"/>
      <c r="E12"/>
      <c r="F12"/>
      <c r="G12"/>
    </row>
    <row r="13" spans="1:7">
      <c r="A13"/>
      <c r="B13"/>
      <c r="C13"/>
      <c r="D13"/>
      <c r="E13"/>
      <c r="F13"/>
      <c r="G13"/>
    </row>
    <row r="14" spans="1:7">
      <c r="A14"/>
      <c r="B14"/>
      <c r="C14"/>
      <c r="D14"/>
      <c r="E14"/>
      <c r="F14"/>
      <c r="G14"/>
    </row>
    <row r="15" spans="1:7">
      <c r="A15"/>
      <c r="B15"/>
      <c r="C15"/>
      <c r="D15"/>
      <c r="E15"/>
      <c r="F15"/>
      <c r="G15"/>
    </row>
    <row r="16" spans="1:7">
      <c r="A16"/>
      <c r="B16"/>
      <c r="C16"/>
      <c r="D16"/>
      <c r="E16"/>
      <c r="F16"/>
      <c r="G16"/>
    </row>
    <row r="17" spans="1:7">
      <c r="A17"/>
      <c r="B17"/>
      <c r="C17"/>
      <c r="D17"/>
      <c r="E17"/>
      <c r="F17"/>
      <c r="G17"/>
    </row>
    <row r="18" spans="1:7">
      <c r="A18"/>
      <c r="B18"/>
      <c r="C18"/>
      <c r="D18"/>
      <c r="E18"/>
      <c r="F18"/>
      <c r="G18"/>
    </row>
    <row r="19" spans="1:7">
      <c r="A19"/>
      <c r="B19"/>
      <c r="C19"/>
      <c r="D19"/>
      <c r="E19"/>
      <c r="F19"/>
      <c r="G19"/>
    </row>
    <row r="20" spans="1:7">
      <c r="A20"/>
      <c r="B20"/>
      <c r="C20"/>
      <c r="D20"/>
      <c r="E20"/>
      <c r="F20"/>
      <c r="G20"/>
    </row>
    <row r="21" spans="1:7">
      <c r="A21"/>
      <c r="B21"/>
      <c r="C21"/>
      <c r="D21"/>
      <c r="E21"/>
      <c r="F21"/>
      <c r="G21"/>
    </row>
    <row r="22" spans="1:7">
      <c r="A22"/>
      <c r="B22"/>
      <c r="C22"/>
      <c r="D22"/>
      <c r="E22"/>
      <c r="F22"/>
      <c r="G22"/>
    </row>
    <row r="23" spans="1:7">
      <c r="A23"/>
      <c r="B23"/>
      <c r="C23"/>
      <c r="D23"/>
      <c r="E23"/>
      <c r="F23"/>
      <c r="G23"/>
    </row>
    <row r="24" spans="1:7">
      <c r="A24"/>
      <c r="B24"/>
      <c r="C24"/>
      <c r="D24"/>
      <c r="E24"/>
      <c r="F24"/>
      <c r="G24"/>
    </row>
    <row r="25" spans="1:7">
      <c r="A25"/>
      <c r="B25"/>
      <c r="C25"/>
      <c r="D25"/>
      <c r="E25"/>
      <c r="F25"/>
      <c r="G25"/>
    </row>
    <row r="26" spans="1:7">
      <c r="A26"/>
      <c r="B26"/>
      <c r="C26"/>
      <c r="D26"/>
      <c r="E26"/>
      <c r="F26"/>
      <c r="G26"/>
    </row>
    <row r="27" spans="1:7">
      <c r="A27"/>
      <c r="B27"/>
      <c r="C27"/>
      <c r="D27"/>
      <c r="E27"/>
      <c r="F27"/>
      <c r="G27"/>
    </row>
    <row r="28" spans="1:7">
      <c r="A28"/>
      <c r="B28"/>
      <c r="C28"/>
      <c r="D28"/>
      <c r="E28"/>
      <c r="F28"/>
      <c r="G28"/>
    </row>
    <row r="29" spans="1:7">
      <c r="A29"/>
      <c r="B29"/>
      <c r="C29"/>
      <c r="D29"/>
      <c r="E29"/>
      <c r="F29"/>
      <c r="G29"/>
    </row>
    <row r="30" spans="1:7">
      <c r="A30"/>
      <c r="B30"/>
      <c r="C30"/>
      <c r="D30"/>
      <c r="E30"/>
      <c r="F30"/>
      <c r="G30"/>
    </row>
    <row r="31" spans="1:7">
      <c r="A31"/>
      <c r="B31"/>
      <c r="C31"/>
      <c r="D31"/>
      <c r="E31"/>
      <c r="F31"/>
      <c r="G31"/>
    </row>
    <row r="32" spans="1:7">
      <c r="A32"/>
      <c r="B32"/>
      <c r="C32"/>
      <c r="D32"/>
      <c r="E32"/>
      <c r="F32"/>
      <c r="G32"/>
    </row>
    <row r="33" spans="1:7">
      <c r="A33"/>
      <c r="B33"/>
      <c r="C33"/>
      <c r="D33"/>
      <c r="E33"/>
      <c r="F33"/>
      <c r="G33"/>
    </row>
    <row r="34" spans="1:7">
      <c r="A34"/>
      <c r="B34"/>
      <c r="C34"/>
      <c r="D34"/>
      <c r="E34"/>
      <c r="F34"/>
      <c r="G34"/>
    </row>
    <row r="35" spans="1:7">
      <c r="A35"/>
      <c r="B35"/>
      <c r="C35"/>
      <c r="D35"/>
      <c r="E35"/>
      <c r="F35"/>
      <c r="G35"/>
    </row>
    <row r="36" spans="1:7">
      <c r="A36"/>
      <c r="B36"/>
      <c r="C36"/>
      <c r="D36"/>
      <c r="E36"/>
      <c r="F36"/>
      <c r="G36"/>
    </row>
    <row r="37" spans="1:7">
      <c r="A37"/>
      <c r="B37"/>
      <c r="C37"/>
      <c r="D37"/>
      <c r="E37"/>
      <c r="F37"/>
      <c r="G37"/>
    </row>
    <row r="38" spans="1:7">
      <c r="A38"/>
      <c r="B38"/>
      <c r="C38"/>
      <c r="D38"/>
      <c r="E38"/>
      <c r="F38"/>
      <c r="G38"/>
    </row>
    <row r="39" spans="1:7">
      <c r="A39"/>
      <c r="B39"/>
      <c r="C39"/>
      <c r="D39"/>
      <c r="E39"/>
      <c r="F39"/>
      <c r="G39"/>
    </row>
    <row r="40" spans="1:7">
      <c r="A40"/>
      <c r="B40"/>
      <c r="C40"/>
      <c r="D40"/>
      <c r="E40"/>
      <c r="F40"/>
      <c r="G40"/>
    </row>
    <row r="41" spans="1:7">
      <c r="A41"/>
      <c r="B41"/>
      <c r="C41"/>
      <c r="D41"/>
      <c r="E41"/>
      <c r="F41"/>
      <c r="G41"/>
    </row>
    <row r="42" spans="1:7">
      <c r="A42"/>
      <c r="B42"/>
      <c r="C42"/>
      <c r="D42"/>
      <c r="E42"/>
      <c r="F42"/>
      <c r="G42"/>
    </row>
    <row r="43" spans="1:7">
      <c r="A43"/>
      <c r="B43"/>
      <c r="C43"/>
      <c r="D43"/>
      <c r="E43"/>
      <c r="F43"/>
      <c r="G43"/>
    </row>
    <row r="44" spans="1:7">
      <c r="A44"/>
      <c r="B44"/>
      <c r="C44"/>
      <c r="D44"/>
      <c r="E44"/>
      <c r="F44"/>
      <c r="G44"/>
    </row>
    <row r="45" spans="1:7">
      <c r="A45"/>
      <c r="B45"/>
      <c r="C45"/>
      <c r="D45"/>
      <c r="E45"/>
      <c r="F45"/>
      <c r="G45"/>
    </row>
    <row r="46" spans="1:7">
      <c r="A46"/>
      <c r="B46"/>
      <c r="C46"/>
      <c r="D46"/>
      <c r="E46"/>
      <c r="F46"/>
      <c r="G46"/>
    </row>
    <row r="47" spans="1:7">
      <c r="A47"/>
      <c r="B47"/>
      <c r="C47"/>
      <c r="D47"/>
      <c r="E47"/>
      <c r="F47"/>
      <c r="G47"/>
    </row>
    <row r="48" spans="1:7">
      <c r="A48"/>
      <c r="B48"/>
      <c r="C48"/>
      <c r="D48"/>
      <c r="E48"/>
      <c r="F48"/>
      <c r="G48"/>
    </row>
    <row r="49" spans="1:7">
      <c r="A49"/>
      <c r="B49"/>
      <c r="C49"/>
      <c r="D49"/>
      <c r="E49"/>
      <c r="F49"/>
      <c r="G49"/>
    </row>
    <row r="50" spans="1:7">
      <c r="A50"/>
      <c r="B50"/>
      <c r="C50"/>
      <c r="D50"/>
      <c r="E50"/>
      <c r="F50"/>
      <c r="G50"/>
    </row>
    <row r="51" spans="1:7">
      <c r="A51"/>
      <c r="B51"/>
      <c r="C51"/>
      <c r="D51"/>
      <c r="E51"/>
      <c r="F51"/>
      <c r="G51"/>
    </row>
    <row r="52" spans="1:7">
      <c r="A52"/>
      <c r="B52"/>
      <c r="C52"/>
      <c r="D52"/>
      <c r="E52"/>
      <c r="F52"/>
      <c r="G52"/>
    </row>
    <row r="53" spans="1:7">
      <c r="A53"/>
      <c r="B53"/>
      <c r="C53"/>
      <c r="D53"/>
      <c r="E53"/>
      <c r="F53"/>
      <c r="G53"/>
    </row>
    <row r="54" spans="1:7">
      <c r="A54"/>
      <c r="B54"/>
      <c r="C54"/>
      <c r="D54"/>
      <c r="E54"/>
      <c r="F54"/>
      <c r="G54"/>
    </row>
    <row r="55" spans="1:7">
      <c r="A55"/>
      <c r="B55"/>
      <c r="C55"/>
      <c r="D55"/>
      <c r="E55"/>
      <c r="F55"/>
      <c r="G55"/>
    </row>
    <row r="56" spans="1:7">
      <c r="A56"/>
      <c r="B56"/>
      <c r="C56"/>
      <c r="D56"/>
      <c r="E56"/>
      <c r="F56"/>
      <c r="G56"/>
    </row>
    <row r="57" spans="1:7">
      <c r="A57"/>
      <c r="B57"/>
      <c r="C57"/>
      <c r="D57"/>
      <c r="E57"/>
      <c r="F57"/>
      <c r="G57"/>
    </row>
    <row r="58" spans="1:7">
      <c r="A58"/>
      <c r="B58"/>
      <c r="C58"/>
      <c r="D58"/>
      <c r="E58"/>
      <c r="F58"/>
      <c r="G58"/>
    </row>
    <row r="59" spans="1:7">
      <c r="A59"/>
      <c r="B59"/>
      <c r="C59"/>
      <c r="D59"/>
      <c r="E59"/>
      <c r="F59"/>
      <c r="G59"/>
    </row>
    <row r="60" spans="1:7">
      <c r="A60"/>
      <c r="B60"/>
      <c r="C60"/>
      <c r="D60"/>
      <c r="E60"/>
      <c r="F60"/>
      <c r="G60"/>
    </row>
    <row r="61" spans="1:7">
      <c r="A61"/>
      <c r="B61"/>
      <c r="C61"/>
      <c r="D61"/>
      <c r="E61"/>
      <c r="F61"/>
      <c r="G61"/>
    </row>
    <row r="62" spans="1:7">
      <c r="A62"/>
      <c r="B62"/>
      <c r="C62"/>
      <c r="D62"/>
      <c r="E62"/>
      <c r="F62"/>
      <c r="G62"/>
    </row>
    <row r="63" spans="1:7">
      <c r="A63"/>
      <c r="B63"/>
      <c r="C63"/>
      <c r="D63"/>
      <c r="E63"/>
      <c r="F63"/>
      <c r="G63"/>
    </row>
    <row r="64" spans="1:7">
      <c r="A64"/>
      <c r="B64"/>
      <c r="C64"/>
      <c r="D64"/>
      <c r="E64"/>
      <c r="F64"/>
      <c r="G64"/>
    </row>
    <row r="65" spans="1:7">
      <c r="A65"/>
      <c r="B65"/>
      <c r="C65"/>
      <c r="D65"/>
      <c r="E65"/>
      <c r="F65"/>
      <c r="G65"/>
    </row>
    <row r="66" spans="1:7">
      <c r="A66"/>
      <c r="B66"/>
      <c r="C66"/>
      <c r="D66"/>
      <c r="E66"/>
      <c r="F66"/>
      <c r="G66"/>
    </row>
    <row r="67" spans="1:7">
      <c r="A67"/>
      <c r="B67"/>
      <c r="C67"/>
      <c r="D67"/>
      <c r="E67"/>
      <c r="F67"/>
      <c r="G67"/>
    </row>
    <row r="68" spans="1:7">
      <c r="A68"/>
      <c r="B68"/>
      <c r="C68"/>
      <c r="D68"/>
      <c r="E68"/>
      <c r="F68"/>
      <c r="G68"/>
    </row>
    <row r="69" spans="1:7">
      <c r="A69"/>
      <c r="B69"/>
      <c r="C69"/>
      <c r="D69"/>
      <c r="E69"/>
      <c r="F69"/>
      <c r="G69"/>
    </row>
    <row r="70" spans="1:7">
      <c r="A70"/>
      <c r="B70"/>
      <c r="C70"/>
      <c r="D70"/>
      <c r="E70"/>
      <c r="F70"/>
      <c r="G70"/>
    </row>
    <row r="71" spans="1:7">
      <c r="A71"/>
      <c r="B71"/>
      <c r="C71"/>
      <c r="D71"/>
      <c r="E71"/>
      <c r="F71"/>
      <c r="G71"/>
    </row>
    <row r="72" spans="1:7">
      <c r="A72"/>
      <c r="B72"/>
      <c r="C72"/>
      <c r="D72"/>
      <c r="E72"/>
      <c r="F72"/>
      <c r="G72"/>
    </row>
    <row r="73" spans="1:7">
      <c r="A73"/>
      <c r="B73"/>
      <c r="C73"/>
      <c r="D73"/>
      <c r="E73"/>
      <c r="F73"/>
      <c r="G73"/>
    </row>
    <row r="74" spans="1:7">
      <c r="A74"/>
      <c r="B74"/>
      <c r="C74"/>
      <c r="D74"/>
      <c r="E74"/>
      <c r="F74"/>
      <c r="G74"/>
    </row>
    <row r="75" spans="1:7">
      <c r="A75"/>
      <c r="B75"/>
      <c r="C75"/>
      <c r="D75"/>
      <c r="E75"/>
      <c r="F75"/>
      <c r="G75"/>
    </row>
    <row r="76" spans="1:7">
      <c r="A76"/>
      <c r="B76"/>
      <c r="C76"/>
      <c r="D76"/>
      <c r="E76"/>
      <c r="F76"/>
      <c r="G76"/>
    </row>
    <row r="77" spans="1:7">
      <c r="A77"/>
      <c r="B77"/>
      <c r="C77"/>
      <c r="D77"/>
      <c r="E77"/>
      <c r="F77"/>
      <c r="G77"/>
    </row>
    <row r="78" spans="1:7">
      <c r="A78"/>
      <c r="B78"/>
      <c r="C78"/>
      <c r="D78"/>
      <c r="E78"/>
      <c r="F78"/>
      <c r="G78"/>
    </row>
    <row r="79" spans="1:7">
      <c r="A79"/>
      <c r="B79"/>
      <c r="C79"/>
      <c r="D79"/>
      <c r="E79"/>
      <c r="F79"/>
      <c r="G79"/>
    </row>
    <row r="80" spans="1:7">
      <c r="A80"/>
      <c r="B80"/>
      <c r="C80"/>
      <c r="D80"/>
      <c r="E80"/>
      <c r="F80"/>
      <c r="G80"/>
    </row>
    <row r="81" spans="1:7">
      <c r="A81"/>
      <c r="B81"/>
      <c r="C81"/>
      <c r="D81"/>
      <c r="E81"/>
      <c r="F81"/>
      <c r="G81"/>
    </row>
    <row r="82" spans="1:7">
      <c r="A82"/>
      <c r="B82"/>
      <c r="C82"/>
      <c r="D82"/>
      <c r="E82"/>
      <c r="F82"/>
      <c r="G82"/>
    </row>
    <row r="83" spans="1:7">
      <c r="A83"/>
      <c r="B83"/>
      <c r="C83"/>
      <c r="D83"/>
      <c r="E83"/>
      <c r="F83"/>
      <c r="G83"/>
    </row>
    <row r="84" spans="1:7">
      <c r="A84"/>
      <c r="B84"/>
      <c r="C84"/>
      <c r="D84"/>
      <c r="E84"/>
      <c r="F84"/>
      <c r="G84"/>
    </row>
    <row r="85" spans="1:7">
      <c r="A85"/>
      <c r="B85"/>
      <c r="C85"/>
      <c r="D85"/>
      <c r="E85"/>
      <c r="F85"/>
      <c r="G85"/>
    </row>
    <row r="86" spans="1:7">
      <c r="A86"/>
      <c r="B86"/>
      <c r="C86"/>
      <c r="D86"/>
      <c r="E86"/>
      <c r="F86"/>
      <c r="G86"/>
    </row>
    <row r="87" spans="1:7">
      <c r="A87"/>
      <c r="B87"/>
      <c r="C87"/>
      <c r="D87"/>
      <c r="E87"/>
      <c r="F87"/>
      <c r="G87"/>
    </row>
    <row r="88" spans="1:7">
      <c r="A88"/>
      <c r="B88"/>
      <c r="C88"/>
      <c r="D88"/>
      <c r="E88"/>
      <c r="F88"/>
      <c r="G88"/>
    </row>
    <row r="89" spans="1:7">
      <c r="A89"/>
      <c r="B89"/>
      <c r="C89"/>
      <c r="D89"/>
      <c r="E89"/>
      <c r="F89"/>
      <c r="G89"/>
    </row>
    <row r="90" spans="1:7">
      <c r="A90"/>
      <c r="B90"/>
      <c r="C90"/>
      <c r="D90"/>
      <c r="E90"/>
      <c r="F90"/>
      <c r="G90"/>
    </row>
    <row r="91" spans="1:7">
      <c r="A91"/>
      <c r="B91"/>
      <c r="C91"/>
      <c r="D91"/>
      <c r="E91"/>
      <c r="F91"/>
      <c r="G91"/>
    </row>
    <row r="92" spans="1:7">
      <c r="A92"/>
      <c r="B92"/>
      <c r="C92"/>
      <c r="D92"/>
      <c r="E92"/>
      <c r="F92"/>
      <c r="G92"/>
    </row>
    <row r="93" spans="1:7">
      <c r="A93"/>
      <c r="B93"/>
      <c r="C93"/>
      <c r="D93"/>
      <c r="E93"/>
      <c r="F93"/>
      <c r="G93"/>
    </row>
    <row r="94" spans="1:7">
      <c r="A94"/>
      <c r="B94"/>
      <c r="C94"/>
      <c r="D94"/>
      <c r="E94"/>
      <c r="F94"/>
      <c r="G94"/>
    </row>
    <row r="95" spans="1:7">
      <c r="A95"/>
      <c r="B95"/>
      <c r="C95"/>
      <c r="D95"/>
      <c r="E95"/>
      <c r="F95"/>
      <c r="G95"/>
    </row>
    <row r="96" spans="1:7">
      <c r="A96"/>
      <c r="B96"/>
      <c r="C96"/>
      <c r="D96"/>
      <c r="E96"/>
      <c r="F96"/>
      <c r="G96"/>
    </row>
    <row r="97" spans="1:7">
      <c r="A97"/>
      <c r="B97"/>
      <c r="C97"/>
      <c r="D97"/>
      <c r="E97"/>
      <c r="F97"/>
      <c r="G97"/>
    </row>
    <row r="98" spans="1:7">
      <c r="A98"/>
      <c r="B98"/>
      <c r="C98"/>
      <c r="D98"/>
      <c r="E98"/>
      <c r="F98"/>
      <c r="G98"/>
    </row>
    <row r="99" spans="1:7">
      <c r="A99"/>
      <c r="B99"/>
      <c r="C99"/>
      <c r="D99"/>
      <c r="E99"/>
      <c r="F99"/>
      <c r="G99"/>
    </row>
    <row r="100" spans="1:7">
      <c r="A100"/>
      <c r="B100"/>
      <c r="C100"/>
      <c r="D100"/>
      <c r="E100"/>
      <c r="F100"/>
      <c r="G100"/>
    </row>
    <row r="101" spans="1:7">
      <c r="A101"/>
      <c r="B101"/>
      <c r="C101"/>
      <c r="D101"/>
      <c r="E101"/>
      <c r="F101"/>
      <c r="G101"/>
    </row>
    <row r="102" spans="1:7">
      <c r="A102"/>
      <c r="B102"/>
      <c r="C102"/>
      <c r="D102"/>
      <c r="E102"/>
      <c r="F102"/>
      <c r="G102"/>
    </row>
    <row r="103" spans="1:7">
      <c r="A103"/>
      <c r="B103"/>
      <c r="C103"/>
      <c r="D103"/>
      <c r="E103"/>
      <c r="F103"/>
      <c r="G103"/>
    </row>
    <row r="104" spans="1:7">
      <c r="A104"/>
      <c r="B104"/>
      <c r="C104"/>
      <c r="D104"/>
      <c r="E104"/>
      <c r="F104"/>
      <c r="G104"/>
    </row>
    <row r="105" spans="1:7">
      <c r="A105"/>
      <c r="B105"/>
      <c r="C105"/>
      <c r="D105"/>
      <c r="E105"/>
      <c r="F105"/>
      <c r="G105"/>
    </row>
    <row r="106" spans="1:7">
      <c r="A106"/>
      <c r="B106"/>
      <c r="C106"/>
      <c r="D106"/>
      <c r="E106"/>
      <c r="F106"/>
      <c r="G106"/>
    </row>
    <row r="107" spans="1:7">
      <c r="A107"/>
      <c r="B107"/>
      <c r="C107"/>
      <c r="D107"/>
      <c r="E107"/>
      <c r="F107"/>
      <c r="G107"/>
    </row>
    <row r="108" spans="1:7">
      <c r="A108"/>
      <c r="B108"/>
      <c r="C108"/>
      <c r="D108"/>
      <c r="E108"/>
      <c r="F108"/>
      <c r="G108"/>
    </row>
    <row r="109" spans="1:7">
      <c r="A109"/>
      <c r="B109"/>
      <c r="C109"/>
      <c r="D109"/>
      <c r="E109"/>
      <c r="F109"/>
      <c r="G109"/>
    </row>
    <row r="110" spans="1:7">
      <c r="A110"/>
      <c r="B110"/>
      <c r="C110"/>
      <c r="D110"/>
      <c r="E110"/>
      <c r="F110"/>
      <c r="G110"/>
    </row>
    <row r="111" spans="1:7">
      <c r="A111"/>
      <c r="B111"/>
      <c r="C111"/>
      <c r="D111"/>
      <c r="E111"/>
      <c r="F111"/>
      <c r="G111"/>
    </row>
    <row r="112" spans="1:7">
      <c r="A112"/>
      <c r="B112"/>
      <c r="C112"/>
      <c r="D112"/>
      <c r="E112"/>
      <c r="F112"/>
      <c r="G112"/>
    </row>
    <row r="113" spans="1:7">
      <c r="A113"/>
      <c r="B113"/>
      <c r="C113"/>
      <c r="D113"/>
      <c r="E113"/>
      <c r="F113"/>
      <c r="G113"/>
    </row>
    <row r="114" spans="1:7">
      <c r="A114"/>
      <c r="B114"/>
      <c r="C114"/>
      <c r="D114"/>
      <c r="E114"/>
      <c r="F114"/>
      <c r="G114"/>
    </row>
    <row r="115" spans="1:7">
      <c r="A115"/>
      <c r="B115"/>
      <c r="C115"/>
      <c r="D115"/>
      <c r="E115"/>
      <c r="F115"/>
      <c r="G115"/>
    </row>
    <row r="116" spans="1:7">
      <c r="A116"/>
      <c r="B116"/>
      <c r="C116"/>
      <c r="D116"/>
      <c r="E116"/>
      <c r="F116"/>
      <c r="G116"/>
    </row>
    <row r="117" spans="1:7">
      <c r="A117"/>
      <c r="B117"/>
      <c r="C117"/>
      <c r="D117"/>
      <c r="E117"/>
      <c r="F117"/>
      <c r="G117"/>
    </row>
    <row r="118" spans="1:7">
      <c r="A118"/>
      <c r="B118"/>
      <c r="C118"/>
      <c r="D118"/>
      <c r="E118"/>
      <c r="F118"/>
      <c r="G118"/>
    </row>
    <row r="119" spans="1:7">
      <c r="A119"/>
      <c r="B119"/>
      <c r="C119"/>
      <c r="D119"/>
      <c r="E119"/>
      <c r="F119"/>
      <c r="G119"/>
    </row>
    <row r="120" spans="1:7">
      <c r="A120"/>
      <c r="B120"/>
      <c r="C120"/>
      <c r="D120"/>
      <c r="E120"/>
      <c r="F120"/>
      <c r="G120"/>
    </row>
    <row r="121" spans="1:7">
      <c r="A121"/>
      <c r="B121"/>
      <c r="C121"/>
      <c r="D121"/>
      <c r="E121"/>
      <c r="F121"/>
      <c r="G121"/>
    </row>
    <row r="122" spans="1:7">
      <c r="A122"/>
      <c r="B122"/>
      <c r="C122"/>
      <c r="D122"/>
      <c r="E122"/>
      <c r="F122"/>
      <c r="G122"/>
    </row>
    <row r="123" spans="1:7">
      <c r="A123"/>
      <c r="B123"/>
      <c r="C123"/>
      <c r="D123"/>
      <c r="E123"/>
      <c r="F123"/>
      <c r="G123"/>
    </row>
    <row r="124" spans="1:7">
      <c r="A124"/>
      <c r="B124"/>
      <c r="C124"/>
      <c r="D124"/>
      <c r="E124"/>
      <c r="F124"/>
      <c r="G124"/>
    </row>
    <row r="125" spans="1:7">
      <c r="A125"/>
      <c r="B125"/>
      <c r="C125"/>
      <c r="D125"/>
      <c r="E125"/>
      <c r="F125"/>
      <c r="G125"/>
    </row>
    <row r="126" spans="1:7">
      <c r="A126"/>
      <c r="B126"/>
      <c r="C126"/>
      <c r="D126"/>
      <c r="E126"/>
      <c r="F126"/>
      <c r="G126"/>
    </row>
    <row r="127" spans="1:7">
      <c r="A127"/>
      <c r="B127"/>
      <c r="C127"/>
      <c r="D127"/>
      <c r="E127"/>
      <c r="F127"/>
      <c r="G127"/>
    </row>
    <row r="128" spans="1:7">
      <c r="A128"/>
      <c r="B128"/>
      <c r="C128"/>
      <c r="D128"/>
      <c r="E128"/>
      <c r="F128"/>
      <c r="G128"/>
    </row>
    <row r="129" spans="1:7">
      <c r="A129"/>
      <c r="B129"/>
      <c r="C129"/>
      <c r="D129"/>
      <c r="E129"/>
      <c r="F129"/>
      <c r="G129"/>
    </row>
    <row r="130" spans="1:7">
      <c r="A130"/>
      <c r="B130"/>
      <c r="C130"/>
      <c r="D130"/>
      <c r="E130"/>
      <c r="F130"/>
      <c r="G130"/>
    </row>
    <row r="131" spans="1:7">
      <c r="A131"/>
      <c r="B131"/>
      <c r="C131"/>
      <c r="D131"/>
      <c r="E131"/>
      <c r="F131"/>
      <c r="G131"/>
    </row>
    <row r="132" spans="1:7">
      <c r="A132"/>
      <c r="B132"/>
      <c r="C132"/>
      <c r="D132"/>
      <c r="E132"/>
      <c r="F132"/>
      <c r="G132"/>
    </row>
    <row r="133" spans="1:7">
      <c r="A133"/>
      <c r="B133"/>
      <c r="C133"/>
      <c r="D133"/>
      <c r="E133"/>
      <c r="F133"/>
      <c r="G133"/>
    </row>
    <row r="134" spans="1:7">
      <c r="A134"/>
      <c r="B134"/>
      <c r="C134"/>
      <c r="D134"/>
      <c r="E134"/>
      <c r="F134"/>
      <c r="G134"/>
    </row>
    <row r="135" spans="1:7">
      <c r="A135"/>
      <c r="B135"/>
      <c r="C135"/>
      <c r="D135"/>
      <c r="E135"/>
      <c r="F135"/>
      <c r="G135"/>
    </row>
    <row r="136" spans="1:7">
      <c r="A136"/>
      <c r="B136"/>
      <c r="C136"/>
      <c r="D136"/>
      <c r="E136"/>
      <c r="F136"/>
      <c r="G136"/>
    </row>
    <row r="137" spans="1:7">
      <c r="A137"/>
      <c r="B137"/>
      <c r="C137"/>
      <c r="D137"/>
      <c r="E137"/>
      <c r="F137"/>
      <c r="G137"/>
    </row>
    <row r="138" spans="1:7">
      <c r="A138"/>
      <c r="B138"/>
      <c r="C138"/>
      <c r="D138"/>
      <c r="E138"/>
      <c r="F138"/>
      <c r="G138"/>
    </row>
    <row r="139" spans="1:7">
      <c r="A139"/>
      <c r="B139"/>
      <c r="C139"/>
      <c r="D139"/>
      <c r="E139"/>
      <c r="F139"/>
      <c r="G139"/>
    </row>
    <row r="140" spans="1:7">
      <c r="A140"/>
      <c r="B140"/>
      <c r="C140"/>
      <c r="D140"/>
      <c r="E140"/>
      <c r="F140"/>
      <c r="G140"/>
    </row>
    <row r="141" spans="1:7">
      <c r="A141"/>
      <c r="B141"/>
      <c r="C141"/>
      <c r="D141"/>
      <c r="E141"/>
      <c r="F141"/>
      <c r="G141"/>
    </row>
    <row r="142" spans="1:7">
      <c r="A142"/>
      <c r="B142"/>
      <c r="C142"/>
      <c r="D142"/>
      <c r="E142"/>
      <c r="F142"/>
      <c r="G142"/>
    </row>
    <row r="143" spans="1:7">
      <c r="A143"/>
      <c r="B143"/>
      <c r="C143"/>
      <c r="D143"/>
      <c r="E143"/>
      <c r="F143"/>
      <c r="G143"/>
    </row>
    <row r="144" spans="1:7">
      <c r="A144"/>
      <c r="B144"/>
      <c r="C144"/>
      <c r="D144"/>
      <c r="E144"/>
      <c r="F144"/>
      <c r="G144"/>
    </row>
    <row r="145" spans="1:7">
      <c r="A145"/>
      <c r="B145"/>
      <c r="C145"/>
      <c r="D145"/>
      <c r="E145"/>
      <c r="F145"/>
      <c r="G145"/>
    </row>
    <row r="146" spans="1:7">
      <c r="A146"/>
      <c r="B146"/>
      <c r="C146"/>
      <c r="D146"/>
      <c r="E146"/>
      <c r="F146"/>
      <c r="G146"/>
    </row>
    <row r="147" spans="1:7">
      <c r="A147"/>
      <c r="B147"/>
      <c r="C147"/>
      <c r="D147"/>
      <c r="E147"/>
      <c r="F147"/>
      <c r="G147"/>
    </row>
    <row r="148" spans="1:7">
      <c r="A148"/>
      <c r="B148"/>
      <c r="C148"/>
      <c r="D148"/>
      <c r="E148"/>
      <c r="F148"/>
      <c r="G148"/>
    </row>
    <row r="149" spans="1:7">
      <c r="A149"/>
      <c r="B149"/>
      <c r="C149"/>
      <c r="D149"/>
      <c r="E149"/>
      <c r="F149"/>
      <c r="G149"/>
    </row>
    <row r="150" spans="1:7">
      <c r="A150"/>
      <c r="B150"/>
      <c r="C150"/>
      <c r="D150"/>
      <c r="E150"/>
      <c r="F150"/>
      <c r="G150"/>
    </row>
    <row r="151" spans="1:7">
      <c r="A151"/>
      <c r="B151"/>
      <c r="C151"/>
      <c r="D151"/>
      <c r="E151"/>
      <c r="F151"/>
      <c r="G151"/>
    </row>
    <row r="152" spans="1:7">
      <c r="A152"/>
      <c r="B152"/>
      <c r="C152"/>
      <c r="D152"/>
      <c r="E152"/>
      <c r="F152"/>
      <c r="G152"/>
    </row>
    <row r="153" spans="1:7">
      <c r="A153"/>
      <c r="B153"/>
      <c r="C153"/>
      <c r="D153"/>
      <c r="E153"/>
      <c r="F153"/>
      <c r="G153"/>
    </row>
    <row r="154" spans="1:7">
      <c r="A154"/>
      <c r="B154"/>
      <c r="C154"/>
      <c r="D154"/>
      <c r="E154"/>
      <c r="F154"/>
      <c r="G154"/>
    </row>
    <row r="155" spans="1:7">
      <c r="A155"/>
      <c r="B155"/>
      <c r="C155"/>
      <c r="D155"/>
      <c r="E155"/>
      <c r="F155"/>
      <c r="G155"/>
    </row>
    <row r="156" spans="1:7">
      <c r="A156"/>
      <c r="B156"/>
      <c r="C156"/>
      <c r="D156"/>
      <c r="E156"/>
      <c r="F156"/>
      <c r="G156"/>
    </row>
    <row r="157" spans="1:7">
      <c r="A157"/>
      <c r="B157"/>
      <c r="C157"/>
      <c r="D157"/>
      <c r="E157"/>
      <c r="F157"/>
      <c r="G157"/>
    </row>
    <row r="158" spans="1:7">
      <c r="A158"/>
      <c r="B158"/>
      <c r="C158"/>
      <c r="D158"/>
      <c r="E158"/>
      <c r="F158"/>
      <c r="G158"/>
    </row>
    <row r="159" spans="1:7">
      <c r="A159"/>
      <c r="B159"/>
      <c r="C159"/>
      <c r="D159"/>
      <c r="E159"/>
      <c r="F159"/>
      <c r="G159"/>
    </row>
    <row r="160" spans="1:7">
      <c r="A160"/>
      <c r="B160"/>
      <c r="C160"/>
      <c r="D160"/>
      <c r="E160"/>
      <c r="F160"/>
      <c r="G160"/>
    </row>
    <row r="161" spans="1:7">
      <c r="A161"/>
      <c r="B161"/>
      <c r="C161"/>
      <c r="D161"/>
      <c r="E161"/>
      <c r="F161"/>
      <c r="G161"/>
    </row>
    <row r="162" spans="1:7">
      <c r="A162"/>
      <c r="B162"/>
      <c r="C162"/>
      <c r="D162"/>
      <c r="E162"/>
      <c r="F162"/>
      <c r="G162"/>
    </row>
    <row r="163" spans="1:7">
      <c r="A163"/>
      <c r="B163"/>
      <c r="C163"/>
      <c r="D163"/>
      <c r="E163"/>
      <c r="F163"/>
      <c r="G163"/>
    </row>
    <row r="164" spans="1:7">
      <c r="A164"/>
      <c r="B164"/>
      <c r="C164"/>
      <c r="D164"/>
      <c r="E164"/>
      <c r="F164"/>
      <c r="G164"/>
    </row>
    <row r="165" spans="1:7">
      <c r="A165"/>
      <c r="B165"/>
      <c r="C165"/>
      <c r="D165"/>
      <c r="E165"/>
      <c r="F165"/>
      <c r="G165"/>
    </row>
    <row r="166" spans="1:7">
      <c r="A166"/>
      <c r="B166"/>
      <c r="C166"/>
      <c r="D166"/>
      <c r="E166"/>
      <c r="F166"/>
      <c r="G166"/>
    </row>
    <row r="167" spans="1:7">
      <c r="A167"/>
      <c r="B167"/>
      <c r="C167"/>
      <c r="D167"/>
      <c r="E167"/>
      <c r="F167"/>
      <c r="G167"/>
    </row>
    <row r="168" spans="1:7">
      <c r="A168"/>
      <c r="B168"/>
      <c r="C168"/>
      <c r="D168"/>
      <c r="E168"/>
      <c r="F168"/>
      <c r="G168"/>
    </row>
    <row r="169" spans="1:7">
      <c r="A169"/>
      <c r="B169"/>
      <c r="C169"/>
      <c r="D169"/>
      <c r="E169"/>
      <c r="F169"/>
      <c r="G169"/>
    </row>
    <row r="170" spans="1:7">
      <c r="A170"/>
      <c r="B170"/>
      <c r="C170"/>
      <c r="D170"/>
      <c r="E170"/>
      <c r="F170"/>
      <c r="G170"/>
    </row>
    <row r="171" spans="1:7">
      <c r="A171"/>
      <c r="B171"/>
      <c r="C171"/>
      <c r="D171"/>
      <c r="E171"/>
      <c r="F171"/>
      <c r="G171"/>
    </row>
    <row r="172" spans="1:7">
      <c r="A172"/>
      <c r="B172"/>
      <c r="C172"/>
      <c r="D172"/>
      <c r="E172"/>
      <c r="F172"/>
      <c r="G172"/>
    </row>
    <row r="173" spans="1:7">
      <c r="A173"/>
      <c r="B173"/>
      <c r="C173"/>
      <c r="D173"/>
      <c r="E173"/>
      <c r="F173"/>
      <c r="G173"/>
    </row>
    <row r="174" spans="1:7">
      <c r="A174"/>
      <c r="B174"/>
      <c r="C174"/>
      <c r="D174"/>
      <c r="E174"/>
      <c r="F174"/>
      <c r="G174"/>
    </row>
    <row r="175" spans="1:7">
      <c r="A175"/>
      <c r="B175"/>
      <c r="C175"/>
      <c r="D175"/>
      <c r="E175"/>
      <c r="F175"/>
      <c r="G175"/>
    </row>
    <row r="176" spans="1:7">
      <c r="A176"/>
      <c r="B176"/>
      <c r="C176"/>
      <c r="D176"/>
      <c r="E176"/>
      <c r="F176"/>
      <c r="G176"/>
    </row>
    <row r="177" spans="1:7">
      <c r="A177"/>
      <c r="B177"/>
      <c r="C177"/>
      <c r="D177"/>
      <c r="E177"/>
      <c r="F177"/>
      <c r="G177"/>
    </row>
    <row r="178" spans="1:7">
      <c r="A178"/>
      <c r="B178"/>
      <c r="C178"/>
      <c r="D178"/>
      <c r="E178"/>
      <c r="F178"/>
      <c r="G178"/>
    </row>
    <row r="179" spans="1:7">
      <c r="A179"/>
      <c r="B179"/>
      <c r="C179"/>
      <c r="D179"/>
      <c r="E179"/>
      <c r="F179"/>
      <c r="G179"/>
    </row>
    <row r="180" spans="1:7">
      <c r="A180"/>
      <c r="B180"/>
      <c r="C180"/>
      <c r="D180"/>
      <c r="E180"/>
      <c r="F180"/>
      <c r="G180"/>
    </row>
    <row r="181" spans="1:7">
      <c r="A181"/>
      <c r="B181"/>
      <c r="C181"/>
      <c r="D181"/>
      <c r="E181"/>
      <c r="F181"/>
      <c r="G181"/>
    </row>
    <row r="182" spans="1:7">
      <c r="A182"/>
      <c r="B182"/>
      <c r="C182"/>
      <c r="D182"/>
      <c r="E182"/>
      <c r="F182"/>
      <c r="G182"/>
    </row>
    <row r="183" spans="1:7">
      <c r="A183"/>
      <c r="B183"/>
      <c r="C183"/>
      <c r="D183"/>
      <c r="E183"/>
      <c r="F183"/>
      <c r="G183"/>
    </row>
    <row r="184" spans="1:7">
      <c r="A184"/>
      <c r="B184"/>
      <c r="C184"/>
      <c r="D184"/>
      <c r="E184"/>
      <c r="F184"/>
      <c r="G184"/>
    </row>
    <row r="185" spans="1:7">
      <c r="A185"/>
      <c r="B185"/>
      <c r="C185"/>
      <c r="D185"/>
      <c r="E185"/>
      <c r="F185"/>
      <c r="G185"/>
    </row>
    <row r="186" spans="1:7">
      <c r="A186"/>
      <c r="B186"/>
      <c r="C186"/>
      <c r="D186"/>
      <c r="E186"/>
      <c r="F186"/>
      <c r="G186"/>
    </row>
    <row r="187" spans="1:7">
      <c r="A187"/>
      <c r="B187"/>
      <c r="C187"/>
      <c r="D187"/>
      <c r="E187"/>
      <c r="F187"/>
      <c r="G187"/>
    </row>
    <row r="188" spans="1:7">
      <c r="A188"/>
      <c r="B188"/>
      <c r="C188"/>
      <c r="D188"/>
      <c r="E188"/>
      <c r="F188"/>
      <c r="G188"/>
    </row>
    <row r="189" spans="1:7">
      <c r="A189"/>
      <c r="B189"/>
      <c r="C189"/>
      <c r="D189"/>
      <c r="E189"/>
      <c r="F189"/>
      <c r="G189"/>
    </row>
    <row r="190" spans="1:7">
      <c r="A190"/>
      <c r="B190"/>
      <c r="C190"/>
      <c r="D190"/>
      <c r="E190"/>
      <c r="F190"/>
      <c r="G190"/>
    </row>
    <row r="191" spans="1:7">
      <c r="A191"/>
      <c r="B191"/>
      <c r="C191"/>
      <c r="D191"/>
      <c r="E191"/>
      <c r="F191"/>
      <c r="G191"/>
    </row>
    <row r="192" spans="1:7">
      <c r="A192"/>
      <c r="B192"/>
      <c r="C192"/>
      <c r="D192"/>
      <c r="E192"/>
      <c r="F192"/>
      <c r="G192"/>
    </row>
    <row r="193" spans="1:7">
      <c r="A193"/>
      <c r="B193"/>
      <c r="C193"/>
      <c r="D193"/>
      <c r="E193"/>
      <c r="F193"/>
      <c r="G193"/>
    </row>
    <row r="194" spans="1:7">
      <c r="A194"/>
      <c r="B194"/>
      <c r="C194"/>
      <c r="D194"/>
      <c r="E194"/>
      <c r="F194"/>
      <c r="G194"/>
    </row>
    <row r="195" spans="1:7">
      <c r="A195"/>
      <c r="B195"/>
      <c r="C195"/>
      <c r="D195"/>
      <c r="E195"/>
      <c r="F195"/>
      <c r="G195"/>
    </row>
    <row r="196" spans="1:7">
      <c r="A196"/>
      <c r="B196"/>
      <c r="C196"/>
      <c r="D196"/>
      <c r="E196"/>
      <c r="F196"/>
      <c r="G196"/>
    </row>
    <row r="197" spans="1:7">
      <c r="A197"/>
      <c r="B197"/>
      <c r="C197"/>
      <c r="D197"/>
      <c r="E197"/>
      <c r="F197"/>
      <c r="G197"/>
    </row>
    <row r="198" spans="1:7">
      <c r="A198"/>
      <c r="B198"/>
      <c r="C198"/>
      <c r="D198"/>
      <c r="E198"/>
      <c r="F198"/>
      <c r="G198"/>
    </row>
    <row r="199" spans="1:7">
      <c r="A199"/>
      <c r="B199"/>
      <c r="C199"/>
      <c r="D199"/>
      <c r="E199"/>
      <c r="F199"/>
      <c r="G199"/>
    </row>
    <row r="200" spans="1:7">
      <c r="A200"/>
      <c r="B200"/>
      <c r="C200"/>
      <c r="D200"/>
      <c r="E200"/>
      <c r="F200"/>
      <c r="G200"/>
    </row>
    <row r="201" spans="1:7">
      <c r="A201"/>
      <c r="B201"/>
      <c r="C201"/>
      <c r="D201"/>
      <c r="E201"/>
      <c r="F201"/>
      <c r="G201"/>
    </row>
    <row r="202" spans="1:7">
      <c r="A202"/>
      <c r="B202"/>
      <c r="C202"/>
      <c r="D202"/>
      <c r="E202"/>
      <c r="F202"/>
      <c r="G202"/>
    </row>
    <row r="203" spans="1:7">
      <c r="A203"/>
      <c r="B203"/>
      <c r="C203"/>
      <c r="D203"/>
      <c r="E203"/>
      <c r="F203"/>
      <c r="G203"/>
    </row>
    <row r="204" spans="1:7">
      <c r="A204"/>
      <c r="B204"/>
      <c r="C204"/>
      <c r="D204"/>
      <c r="E204"/>
      <c r="F204"/>
      <c r="G204"/>
    </row>
    <row r="205" spans="1:7">
      <c r="A205"/>
      <c r="B205"/>
      <c r="C205"/>
      <c r="D205"/>
      <c r="E205"/>
      <c r="F205"/>
      <c r="G205"/>
    </row>
    <row r="206" spans="1:7">
      <c r="A206"/>
      <c r="B206"/>
      <c r="C206"/>
      <c r="D206"/>
      <c r="E206"/>
      <c r="F206"/>
      <c r="G206"/>
    </row>
    <row r="207" spans="1:7">
      <c r="A207"/>
      <c r="B207"/>
      <c r="C207"/>
      <c r="D207"/>
      <c r="E207"/>
      <c r="F207"/>
      <c r="G207"/>
    </row>
    <row r="208" spans="1:7">
      <c r="A208"/>
      <c r="B208"/>
      <c r="C208"/>
      <c r="D208"/>
      <c r="E208"/>
      <c r="F208"/>
      <c r="G208"/>
    </row>
    <row r="209" spans="1:7">
      <c r="A209"/>
      <c r="B209"/>
      <c r="C209"/>
      <c r="D209"/>
      <c r="E209"/>
      <c r="F209"/>
      <c r="G209"/>
    </row>
    <row r="210" spans="1:7">
      <c r="A210"/>
      <c r="B210"/>
      <c r="C210"/>
      <c r="D210"/>
      <c r="E210"/>
      <c r="F210"/>
      <c r="G210"/>
    </row>
    <row r="211" spans="1:7">
      <c r="A211"/>
      <c r="B211"/>
      <c r="C211"/>
      <c r="D211"/>
      <c r="E211"/>
      <c r="F211"/>
      <c r="G211"/>
    </row>
    <row r="212" spans="1:7">
      <c r="A212"/>
      <c r="B212"/>
      <c r="C212"/>
      <c r="D212"/>
      <c r="E212"/>
      <c r="F212"/>
      <c r="G212"/>
    </row>
    <row r="213" spans="1:7">
      <c r="A213"/>
      <c r="B213"/>
      <c r="C213"/>
      <c r="D213"/>
      <c r="E213"/>
      <c r="F213"/>
      <c r="G213"/>
    </row>
    <row r="214" spans="1:7">
      <c r="A214"/>
      <c r="B214"/>
      <c r="C214"/>
      <c r="D214"/>
      <c r="E214"/>
      <c r="F214"/>
      <c r="G214"/>
    </row>
    <row r="215" spans="1:7">
      <c r="A215"/>
      <c r="B215"/>
      <c r="C215"/>
      <c r="D215"/>
      <c r="E215"/>
      <c r="F215"/>
      <c r="G215"/>
    </row>
    <row r="216" spans="1:7">
      <c r="A216"/>
      <c r="B216"/>
      <c r="C216"/>
      <c r="D216"/>
      <c r="E216"/>
      <c r="F216"/>
      <c r="G216"/>
    </row>
    <row r="217" spans="1:7">
      <c r="A217"/>
      <c r="B217"/>
      <c r="C217"/>
      <c r="D217"/>
      <c r="E217"/>
      <c r="F217"/>
      <c r="G217"/>
    </row>
    <row r="218" spans="1:7">
      <c r="A218"/>
      <c r="B218"/>
      <c r="C218"/>
      <c r="D218"/>
      <c r="E218"/>
      <c r="F218"/>
      <c r="G218"/>
    </row>
    <row r="219" spans="1:7">
      <c r="A219"/>
      <c r="B219"/>
      <c r="C219"/>
      <c r="D219"/>
      <c r="E219"/>
      <c r="F219"/>
      <c r="G219"/>
    </row>
    <row r="220" spans="1:7">
      <c r="A220"/>
      <c r="B220"/>
      <c r="C220"/>
      <c r="D220"/>
      <c r="E220"/>
      <c r="F220"/>
      <c r="G220"/>
    </row>
    <row r="221" spans="1:7">
      <c r="A221"/>
      <c r="B221"/>
      <c r="C221"/>
      <c r="D221"/>
      <c r="E221"/>
      <c r="F221"/>
      <c r="G221"/>
    </row>
    <row r="222" spans="1:7">
      <c r="A222"/>
      <c r="B222"/>
      <c r="C222"/>
      <c r="D222"/>
      <c r="E222"/>
      <c r="F222"/>
      <c r="G222"/>
    </row>
    <row r="223" spans="1:7">
      <c r="A223"/>
      <c r="B223"/>
      <c r="C223"/>
      <c r="D223"/>
      <c r="E223"/>
      <c r="F223"/>
      <c r="G223"/>
    </row>
    <row r="224" spans="1:7">
      <c r="A224"/>
      <c r="B224"/>
      <c r="C224"/>
      <c r="D224"/>
      <c r="E224"/>
      <c r="F224"/>
      <c r="G224"/>
    </row>
    <row r="225" spans="1:7">
      <c r="A225"/>
      <c r="B225"/>
      <c r="C225"/>
      <c r="D225"/>
      <c r="E225"/>
      <c r="F225"/>
      <c r="G225"/>
    </row>
    <row r="226" spans="1:7">
      <c r="A226"/>
      <c r="B226"/>
      <c r="C226"/>
      <c r="D226"/>
      <c r="E226"/>
      <c r="F226"/>
      <c r="G226"/>
    </row>
    <row r="227" spans="1:7">
      <c r="A227"/>
      <c r="B227"/>
      <c r="C227"/>
      <c r="D227"/>
      <c r="E227"/>
      <c r="F227"/>
      <c r="G227"/>
    </row>
    <row r="228" spans="1:7">
      <c r="A228"/>
      <c r="B228"/>
      <c r="C228"/>
      <c r="D228"/>
      <c r="E228"/>
      <c r="F228"/>
      <c r="G228"/>
    </row>
    <row r="229" spans="1:7">
      <c r="A229"/>
      <c r="B229"/>
      <c r="C229"/>
      <c r="D229"/>
      <c r="E229"/>
      <c r="F229"/>
      <c r="G229"/>
    </row>
    <row r="230" spans="1:7">
      <c r="A230"/>
      <c r="B230"/>
      <c r="C230"/>
      <c r="D230"/>
      <c r="E230"/>
      <c r="F230"/>
      <c r="G230"/>
    </row>
    <row r="231" spans="1:7">
      <c r="A231"/>
      <c r="B231"/>
      <c r="C231"/>
      <c r="D231"/>
      <c r="E231"/>
      <c r="F231"/>
      <c r="G231"/>
    </row>
    <row r="232" spans="1:7">
      <c r="A232"/>
      <c r="B232"/>
      <c r="C232"/>
      <c r="D232"/>
      <c r="E232"/>
      <c r="F232"/>
      <c r="G232"/>
    </row>
    <row r="233" spans="1:7">
      <c r="A233"/>
      <c r="B233"/>
      <c r="C233"/>
      <c r="D233"/>
      <c r="E233"/>
      <c r="F233"/>
      <c r="G233"/>
    </row>
    <row r="234" spans="1:7">
      <c r="A234"/>
      <c r="B234"/>
      <c r="C234"/>
      <c r="D234"/>
      <c r="E234"/>
      <c r="F234"/>
      <c r="G234"/>
    </row>
    <row r="235" spans="1:7">
      <c r="A235"/>
      <c r="B235"/>
      <c r="C235"/>
      <c r="D235"/>
      <c r="E235"/>
      <c r="F235"/>
      <c r="G235"/>
    </row>
    <row r="236" spans="1:7">
      <c r="A236"/>
      <c r="B236"/>
      <c r="C236"/>
      <c r="D236"/>
      <c r="E236"/>
      <c r="F236"/>
      <c r="G236"/>
    </row>
    <row r="237" spans="1:7">
      <c r="A237"/>
      <c r="B237"/>
      <c r="C237"/>
      <c r="D237"/>
      <c r="E237"/>
      <c r="F237"/>
      <c r="G237"/>
    </row>
    <row r="238" spans="1:7">
      <c r="A238"/>
      <c r="B238"/>
      <c r="C238"/>
      <c r="D238"/>
      <c r="E238"/>
      <c r="F238"/>
      <c r="G238"/>
    </row>
    <row r="239" spans="1:7">
      <c r="A239"/>
      <c r="B239"/>
      <c r="C239"/>
      <c r="D239"/>
      <c r="E239"/>
      <c r="F239"/>
      <c r="G239"/>
    </row>
    <row r="240" spans="1:7">
      <c r="A240"/>
      <c r="B240"/>
      <c r="C240"/>
      <c r="D240"/>
      <c r="E240"/>
      <c r="F240"/>
      <c r="G240"/>
    </row>
    <row r="241" spans="1:7">
      <c r="A241"/>
      <c r="B241"/>
      <c r="C241"/>
      <c r="D241"/>
      <c r="E241"/>
      <c r="F241"/>
      <c r="G241"/>
    </row>
    <row r="242" spans="1:7">
      <c r="A242"/>
      <c r="B242"/>
      <c r="C242"/>
      <c r="D242"/>
      <c r="E242"/>
      <c r="F242"/>
      <c r="G242"/>
    </row>
    <row r="243" spans="1:7">
      <c r="A243"/>
      <c r="B243"/>
      <c r="C243"/>
      <c r="D243"/>
      <c r="E243"/>
      <c r="F243"/>
      <c r="G243"/>
    </row>
    <row r="244" spans="1:7">
      <c r="A244"/>
      <c r="B244"/>
      <c r="C244"/>
      <c r="D244"/>
      <c r="E244"/>
      <c r="F244"/>
      <c r="G244"/>
    </row>
    <row r="245" spans="1:7">
      <c r="A245"/>
      <c r="B245"/>
      <c r="C245"/>
      <c r="D245"/>
      <c r="E245"/>
      <c r="F245"/>
      <c r="G245"/>
    </row>
    <row r="246" spans="1:7">
      <c r="A246"/>
      <c r="B246"/>
      <c r="C246"/>
      <c r="D246"/>
      <c r="E246"/>
      <c r="F246"/>
      <c r="G246"/>
    </row>
    <row r="247" spans="1:7">
      <c r="A247"/>
      <c r="B247"/>
      <c r="C247"/>
      <c r="D247"/>
      <c r="E247"/>
      <c r="F247"/>
      <c r="G247"/>
    </row>
    <row r="248" spans="1:7">
      <c r="A248"/>
      <c r="B248"/>
      <c r="C248"/>
      <c r="D248"/>
      <c r="E248"/>
      <c r="F248"/>
      <c r="G248"/>
    </row>
    <row r="249" spans="1:7">
      <c r="A249"/>
      <c r="B249"/>
      <c r="C249"/>
      <c r="D249"/>
      <c r="E249"/>
      <c r="F249"/>
      <c r="G249"/>
    </row>
    <row r="250" spans="1:7">
      <c r="A250"/>
      <c r="B250"/>
      <c r="C250"/>
      <c r="D250"/>
      <c r="E250"/>
      <c r="F250"/>
      <c r="G250"/>
    </row>
    <row r="251" spans="1:7">
      <c r="A251"/>
      <c r="B251"/>
      <c r="C251"/>
      <c r="D251"/>
      <c r="E251"/>
      <c r="F251"/>
      <c r="G251"/>
    </row>
    <row r="252" spans="1:7">
      <c r="A252"/>
      <c r="B252"/>
      <c r="C252"/>
      <c r="D252"/>
      <c r="E252"/>
      <c r="F252"/>
      <c r="G252"/>
    </row>
    <row r="253" spans="1:7">
      <c r="A253"/>
      <c r="B253"/>
      <c r="C253"/>
      <c r="D253"/>
      <c r="E253"/>
      <c r="F253"/>
      <c r="G253"/>
    </row>
    <row r="254" spans="1:7">
      <c r="A254"/>
      <c r="B254"/>
      <c r="C254"/>
      <c r="D254"/>
      <c r="E254"/>
      <c r="F254"/>
      <c r="G254"/>
    </row>
    <row r="255" spans="1:7">
      <c r="A255"/>
      <c r="B255"/>
      <c r="C255"/>
      <c r="D255"/>
      <c r="E255"/>
      <c r="F255"/>
      <c r="G255"/>
    </row>
    <row r="256" spans="1:7">
      <c r="A256"/>
      <c r="B256"/>
      <c r="C256"/>
      <c r="D256"/>
      <c r="E256"/>
      <c r="F256"/>
      <c r="G256"/>
    </row>
    <row r="257" spans="1:7">
      <c r="A257"/>
      <c r="B257"/>
      <c r="C257"/>
      <c r="D257"/>
      <c r="E257"/>
      <c r="F257"/>
      <c r="G257"/>
    </row>
    <row r="258" spans="1:7">
      <c r="A258"/>
      <c r="B258"/>
      <c r="C258"/>
      <c r="D258"/>
      <c r="E258"/>
      <c r="F258"/>
      <c r="G258"/>
    </row>
    <row r="259" spans="1:7">
      <c r="A259"/>
      <c r="B259"/>
      <c r="C259"/>
      <c r="D259"/>
      <c r="E259"/>
      <c r="F259"/>
      <c r="G259"/>
    </row>
    <row r="260" spans="1:7">
      <c r="A260"/>
      <c r="B260"/>
      <c r="C260"/>
      <c r="D260"/>
      <c r="E260"/>
      <c r="F260"/>
      <c r="G260"/>
    </row>
    <row r="261" spans="1:7">
      <c r="A261"/>
      <c r="B261"/>
      <c r="C261"/>
      <c r="D261"/>
      <c r="E261"/>
      <c r="F261"/>
      <c r="G261"/>
    </row>
    <row r="262" spans="1:7">
      <c r="A262"/>
      <c r="B262"/>
      <c r="C262"/>
      <c r="D262"/>
      <c r="E262"/>
      <c r="F262"/>
      <c r="G262"/>
    </row>
    <row r="263" spans="1:7">
      <c r="A263"/>
      <c r="B263"/>
      <c r="C263"/>
      <c r="D263"/>
      <c r="E263"/>
      <c r="F263"/>
      <c r="G263"/>
    </row>
    <row r="264" spans="1:7">
      <c r="A264"/>
      <c r="B264"/>
      <c r="C264"/>
      <c r="D264"/>
      <c r="E264"/>
      <c r="F264"/>
      <c r="G264"/>
    </row>
    <row r="265" spans="1:7">
      <c r="A265"/>
      <c r="B265"/>
      <c r="C265"/>
      <c r="D265"/>
      <c r="E265"/>
      <c r="F265"/>
      <c r="G265"/>
    </row>
    <row r="266" spans="1:7">
      <c r="A266"/>
      <c r="B266"/>
      <c r="C266"/>
      <c r="D266"/>
      <c r="E266"/>
      <c r="F266"/>
      <c r="G266"/>
    </row>
    <row r="267" spans="1:7">
      <c r="A267"/>
      <c r="B267"/>
      <c r="C267"/>
      <c r="D267"/>
      <c r="E267"/>
      <c r="F267"/>
      <c r="G267"/>
    </row>
    <row r="268" spans="1:7">
      <c r="A268"/>
      <c r="B268"/>
      <c r="C268"/>
      <c r="D268"/>
      <c r="E268"/>
      <c r="F268"/>
      <c r="G268"/>
    </row>
    <row r="269" spans="1:7">
      <c r="A269"/>
      <c r="B269"/>
      <c r="C269"/>
      <c r="D269"/>
      <c r="E269"/>
      <c r="F269"/>
      <c r="G269"/>
    </row>
    <row r="270" spans="1:7">
      <c r="A270"/>
      <c r="B270"/>
      <c r="C270"/>
      <c r="D270"/>
      <c r="E270"/>
      <c r="F270"/>
      <c r="G270"/>
    </row>
    <row r="271" spans="1:7">
      <c r="A271"/>
      <c r="B271"/>
      <c r="C271"/>
      <c r="D271"/>
      <c r="E271"/>
      <c r="F271"/>
      <c r="G271"/>
    </row>
    <row r="272" spans="1:7">
      <c r="A272"/>
      <c r="B272"/>
      <c r="C272"/>
      <c r="D272"/>
      <c r="E272"/>
      <c r="F272"/>
      <c r="G272"/>
    </row>
    <row r="273" spans="1:7">
      <c r="A273"/>
      <c r="B273"/>
      <c r="C273"/>
      <c r="D273"/>
      <c r="E273"/>
      <c r="F273"/>
      <c r="G273"/>
    </row>
    <row r="274" spans="1:7">
      <c r="A274"/>
      <c r="B274"/>
      <c r="C274"/>
      <c r="D274"/>
      <c r="E274"/>
      <c r="F274"/>
      <c r="G274"/>
    </row>
    <row r="275" spans="1:7">
      <c r="A275"/>
      <c r="B275"/>
      <c r="C275"/>
      <c r="D275"/>
      <c r="E275"/>
      <c r="F275"/>
      <c r="G275"/>
    </row>
    <row r="276" spans="1:7">
      <c r="A276"/>
      <c r="B276"/>
      <c r="C276"/>
      <c r="D276"/>
      <c r="E276"/>
      <c r="F276"/>
      <c r="G276"/>
    </row>
    <row r="277" spans="1:7">
      <c r="A277"/>
      <c r="B277"/>
      <c r="C277"/>
      <c r="D277"/>
      <c r="E277"/>
      <c r="F277"/>
      <c r="G277"/>
    </row>
    <row r="278" spans="1:7">
      <c r="A278"/>
      <c r="B278"/>
      <c r="C278"/>
      <c r="D278"/>
      <c r="E278"/>
      <c r="F278"/>
      <c r="G278"/>
    </row>
    <row r="279" spans="1:7">
      <c r="A279"/>
      <c r="B279"/>
      <c r="C279"/>
      <c r="D279"/>
      <c r="E279"/>
      <c r="F279"/>
      <c r="G279"/>
    </row>
  </sheetData>
  <phoneticPr fontId="19" type="noConversion"/>
  <conditionalFormatting sqref="C1:C1048576">
    <cfRule type="duplicateValues" dxfId="7" priority="144"/>
  </conditionalFormatting>
  <conditionalFormatting sqref="D1">
    <cfRule type="duplicateValues" dxfId="6" priority="147"/>
  </conditionalFormatting>
  <conditionalFormatting sqref="D2:D1048576">
    <cfRule type="duplicateValues" dxfId="5" priority="148"/>
  </conditionalFormatting>
  <conditionalFormatting sqref="E1:E1048576">
    <cfRule type="duplicateValues" dxfId="4" priority="15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4"/>
  <sheetViews>
    <sheetView zoomScale="85" zoomScaleNormal="85" workbookViewId="0">
      <selection activeCell="A2" sqref="A2:XFD654"/>
    </sheetView>
  </sheetViews>
  <sheetFormatPr defaultColWidth="9" defaultRowHeight="16.5"/>
  <cols>
    <col min="1" max="2" width="9" style="62" customWidth="1"/>
    <col min="3" max="3" width="16.875" style="35" customWidth="1"/>
    <col min="4" max="4" width="16.875" style="154" customWidth="1"/>
    <col min="5" max="5" width="11.625" style="154" customWidth="1"/>
    <col min="6" max="6" width="14.875" style="154" customWidth="1"/>
    <col min="7" max="7" width="15.5" style="154" customWidth="1"/>
    <col min="8" max="8" width="28.875" style="154" customWidth="1"/>
    <col min="9" max="9" width="12.125" style="154" customWidth="1"/>
    <col min="10" max="14" width="9" style="179" customWidth="1"/>
    <col min="15" max="16384" width="9" style="179"/>
  </cols>
  <sheetData>
    <row r="1" spans="1:9" s="154" customFormat="1">
      <c r="A1" s="61" t="s">
        <v>121</v>
      </c>
      <c r="B1" s="61" t="s">
        <v>122</v>
      </c>
      <c r="C1" s="36" t="s">
        <v>126</v>
      </c>
      <c r="D1" s="36" t="s">
        <v>198</v>
      </c>
      <c r="E1" s="37" t="s">
        <v>199</v>
      </c>
      <c r="F1" s="37" t="s">
        <v>200</v>
      </c>
      <c r="G1" s="37" t="s">
        <v>201</v>
      </c>
      <c r="H1" s="37" t="s">
        <v>202</v>
      </c>
      <c r="I1" s="37" t="s">
        <v>203</v>
      </c>
    </row>
    <row r="2" spans="1:9">
      <c r="A2"/>
      <c r="B2"/>
      <c r="C2"/>
      <c r="D2"/>
      <c r="E2"/>
      <c r="F2"/>
      <c r="G2"/>
      <c r="H2"/>
      <c r="I2"/>
    </row>
    <row r="3" spans="1:9">
      <c r="A3"/>
      <c r="B3"/>
      <c r="C3"/>
      <c r="D3"/>
      <c r="E3"/>
      <c r="F3"/>
      <c r="G3"/>
      <c r="H3"/>
      <c r="I3"/>
    </row>
    <row r="4" spans="1:9">
      <c r="A4"/>
      <c r="B4"/>
      <c r="C4"/>
      <c r="D4"/>
      <c r="E4"/>
      <c r="F4"/>
      <c r="G4"/>
      <c r="H4"/>
      <c r="I4"/>
    </row>
    <row r="5" spans="1:9">
      <c r="A5"/>
      <c r="B5"/>
      <c r="C5"/>
      <c r="D5"/>
      <c r="E5"/>
      <c r="F5"/>
      <c r="G5"/>
      <c r="H5"/>
      <c r="I5"/>
    </row>
    <row r="6" spans="1:9">
      <c r="A6"/>
      <c r="B6"/>
      <c r="C6"/>
      <c r="D6"/>
      <c r="E6"/>
      <c r="F6"/>
      <c r="G6"/>
      <c r="H6"/>
      <c r="I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  <c r="I8"/>
    </row>
    <row r="9" spans="1:9">
      <c r="A9"/>
      <c r="B9"/>
      <c r="C9"/>
      <c r="D9"/>
      <c r="E9"/>
      <c r="F9"/>
      <c r="G9"/>
      <c r="H9"/>
      <c r="I9"/>
    </row>
    <row r="10" spans="1:9">
      <c r="A10"/>
      <c r="B10"/>
      <c r="C10"/>
      <c r="D10"/>
      <c r="E10"/>
      <c r="F10"/>
      <c r="G10"/>
      <c r="H10"/>
      <c r="I10"/>
    </row>
    <row r="11" spans="1:9">
      <c r="A11"/>
      <c r="B11"/>
      <c r="C11"/>
      <c r="D11"/>
      <c r="E11"/>
      <c r="F11"/>
      <c r="G11"/>
      <c r="H11"/>
      <c r="I11"/>
    </row>
    <row r="12" spans="1:9">
      <c r="A12"/>
      <c r="B12"/>
      <c r="C12"/>
      <c r="D12"/>
      <c r="E12"/>
      <c r="F12"/>
      <c r="G12"/>
      <c r="H12"/>
      <c r="I12"/>
    </row>
    <row r="13" spans="1:9">
      <c r="A13"/>
      <c r="B13"/>
      <c r="C13"/>
      <c r="D13"/>
      <c r="E13"/>
      <c r="F13"/>
      <c r="G13"/>
      <c r="H13"/>
      <c r="I13"/>
    </row>
    <row r="14" spans="1:9">
      <c r="A14"/>
      <c r="B14"/>
      <c r="C14"/>
      <c r="D14"/>
      <c r="E14"/>
      <c r="F14"/>
      <c r="G14"/>
      <c r="H14"/>
      <c r="I14"/>
    </row>
    <row r="15" spans="1:9">
      <c r="A15"/>
      <c r="B15"/>
      <c r="C15"/>
      <c r="D15"/>
      <c r="E15"/>
      <c r="F15"/>
      <c r="G15"/>
      <c r="H15"/>
      <c r="I15"/>
    </row>
    <row r="16" spans="1:9">
      <c r="A16"/>
      <c r="B16"/>
      <c r="C16"/>
      <c r="D16"/>
      <c r="E16"/>
      <c r="F16"/>
      <c r="G16"/>
      <c r="H16"/>
      <c r="I16"/>
    </row>
    <row r="17" spans="1:9">
      <c r="A17"/>
      <c r="B17"/>
      <c r="C17"/>
      <c r="D17"/>
      <c r="E17"/>
      <c r="F17"/>
      <c r="G17"/>
      <c r="H17"/>
      <c r="I17"/>
    </row>
    <row r="18" spans="1:9">
      <c r="A18"/>
      <c r="B18"/>
      <c r="C18"/>
      <c r="D18"/>
      <c r="E18"/>
      <c r="F18"/>
      <c r="G18"/>
      <c r="H18"/>
      <c r="I18"/>
    </row>
    <row r="19" spans="1:9">
      <c r="A19"/>
      <c r="B19"/>
      <c r="C19"/>
      <c r="D19"/>
      <c r="E19"/>
      <c r="F19"/>
      <c r="G19"/>
      <c r="H19"/>
      <c r="I19"/>
    </row>
    <row r="20" spans="1:9">
      <c r="A20"/>
      <c r="B20"/>
      <c r="C20"/>
      <c r="D20"/>
      <c r="E20"/>
      <c r="F20"/>
      <c r="G20"/>
      <c r="H20"/>
      <c r="I20"/>
    </row>
    <row r="21" spans="1:9">
      <c r="A21"/>
      <c r="B21"/>
      <c r="C21"/>
      <c r="D21"/>
      <c r="E21"/>
      <c r="F21"/>
      <c r="G21"/>
      <c r="H21"/>
      <c r="I21"/>
    </row>
    <row r="22" spans="1:9">
      <c r="A22"/>
      <c r="B22"/>
      <c r="C22"/>
      <c r="D22"/>
      <c r="E22"/>
      <c r="F22"/>
      <c r="G22"/>
      <c r="H22"/>
      <c r="I22"/>
    </row>
    <row r="23" spans="1:9">
      <c r="A23"/>
      <c r="B23"/>
      <c r="C23"/>
      <c r="D23"/>
      <c r="E23"/>
      <c r="F23"/>
      <c r="G23"/>
      <c r="H23"/>
      <c r="I23"/>
    </row>
    <row r="24" spans="1:9">
      <c r="A24"/>
      <c r="B24"/>
      <c r="C24"/>
      <c r="D24"/>
      <c r="E24"/>
      <c r="F24"/>
      <c r="G24"/>
      <c r="H24"/>
      <c r="I24"/>
    </row>
    <row r="25" spans="1:9">
      <c r="A25"/>
      <c r="B25"/>
      <c r="C25"/>
      <c r="D25"/>
      <c r="E25"/>
      <c r="F25"/>
      <c r="G25"/>
      <c r="H25"/>
      <c r="I25"/>
    </row>
    <row r="26" spans="1:9">
      <c r="A26"/>
      <c r="B26"/>
      <c r="C26"/>
      <c r="D26"/>
      <c r="E26"/>
      <c r="F26"/>
      <c r="G26"/>
      <c r="H26"/>
      <c r="I26"/>
    </row>
    <row r="27" spans="1:9">
      <c r="A27"/>
      <c r="B27"/>
      <c r="C27"/>
      <c r="D27"/>
      <c r="E27"/>
      <c r="F27"/>
      <c r="G27"/>
      <c r="H27"/>
      <c r="I27"/>
    </row>
    <row r="28" spans="1:9">
      <c r="A28"/>
      <c r="B28"/>
      <c r="C28"/>
      <c r="D28"/>
      <c r="E28"/>
      <c r="F28"/>
      <c r="G28"/>
      <c r="H28"/>
      <c r="I28"/>
    </row>
    <row r="29" spans="1:9">
      <c r="A29"/>
      <c r="B29"/>
      <c r="C29"/>
      <c r="D29"/>
      <c r="E29"/>
      <c r="F29"/>
      <c r="G29"/>
      <c r="H29"/>
      <c r="I29"/>
    </row>
    <row r="30" spans="1:9">
      <c r="A30"/>
      <c r="B30"/>
      <c r="C30"/>
      <c r="D30"/>
      <c r="E30"/>
      <c r="F30"/>
      <c r="G30"/>
      <c r="H30"/>
      <c r="I30"/>
    </row>
    <row r="31" spans="1:9">
      <c r="A31"/>
      <c r="B31"/>
      <c r="C31"/>
      <c r="D31"/>
      <c r="E31"/>
      <c r="F31"/>
      <c r="G31"/>
      <c r="H31"/>
      <c r="I31"/>
    </row>
    <row r="32" spans="1:9">
      <c r="A32"/>
      <c r="B32"/>
      <c r="C32"/>
      <c r="D32"/>
      <c r="E32"/>
      <c r="F32"/>
      <c r="G32"/>
      <c r="H32"/>
      <c r="I32"/>
    </row>
    <row r="33" spans="1:9">
      <c r="A33"/>
      <c r="B33"/>
      <c r="C33"/>
      <c r="D33"/>
      <c r="E33"/>
      <c r="F33"/>
      <c r="G33"/>
      <c r="H33"/>
      <c r="I33"/>
    </row>
    <row r="34" spans="1:9">
      <c r="A34"/>
      <c r="B34"/>
      <c r="C34"/>
      <c r="D34"/>
      <c r="E34"/>
      <c r="F34"/>
      <c r="G34"/>
      <c r="H34"/>
      <c r="I34"/>
    </row>
    <row r="35" spans="1:9">
      <c r="A35"/>
      <c r="B35"/>
      <c r="C35"/>
      <c r="D35"/>
      <c r="E35"/>
      <c r="F35"/>
      <c r="G35"/>
      <c r="H35"/>
      <c r="I35"/>
    </row>
    <row r="36" spans="1:9">
      <c r="A36"/>
      <c r="B36"/>
      <c r="C36"/>
      <c r="D36"/>
      <c r="E36"/>
      <c r="F36"/>
      <c r="G36"/>
      <c r="H36"/>
      <c r="I36"/>
    </row>
    <row r="37" spans="1:9">
      <c r="A37"/>
      <c r="B37"/>
      <c r="C37"/>
      <c r="D37"/>
      <c r="E37"/>
      <c r="F37"/>
      <c r="G37"/>
      <c r="H37"/>
      <c r="I37"/>
    </row>
    <row r="38" spans="1:9">
      <c r="A38"/>
      <c r="B38"/>
      <c r="C38"/>
      <c r="D38"/>
      <c r="E38"/>
      <c r="F38"/>
      <c r="G38"/>
      <c r="H38"/>
      <c r="I38"/>
    </row>
    <row r="39" spans="1:9">
      <c r="A39"/>
      <c r="B39"/>
      <c r="C39"/>
      <c r="D39"/>
      <c r="E39"/>
      <c r="F39"/>
      <c r="G39"/>
      <c r="H39"/>
      <c r="I39"/>
    </row>
    <row r="40" spans="1:9">
      <c r="A40"/>
      <c r="B40"/>
      <c r="C40"/>
      <c r="D40"/>
      <c r="E40"/>
      <c r="F40"/>
      <c r="G40"/>
      <c r="H40"/>
      <c r="I40"/>
    </row>
    <row r="41" spans="1:9">
      <c r="A41"/>
      <c r="B41"/>
      <c r="C41"/>
      <c r="D41"/>
      <c r="E41"/>
      <c r="F41"/>
      <c r="G41"/>
      <c r="H41"/>
      <c r="I41"/>
    </row>
    <row r="42" spans="1:9">
      <c r="A42"/>
      <c r="B42"/>
      <c r="C42"/>
      <c r="D42"/>
      <c r="E42"/>
      <c r="F42"/>
      <c r="G42"/>
      <c r="H42"/>
      <c r="I42"/>
    </row>
    <row r="43" spans="1:9">
      <c r="A43"/>
      <c r="B43"/>
      <c r="C43"/>
      <c r="D43"/>
      <c r="E43"/>
      <c r="F43"/>
      <c r="G43"/>
      <c r="H43"/>
      <c r="I43"/>
    </row>
    <row r="44" spans="1:9">
      <c r="A44"/>
      <c r="B44"/>
      <c r="C44"/>
      <c r="D44"/>
      <c r="E44"/>
      <c r="F44"/>
      <c r="G44"/>
      <c r="H44"/>
      <c r="I44"/>
    </row>
    <row r="45" spans="1:9">
      <c r="A45"/>
      <c r="B45"/>
      <c r="C45"/>
      <c r="D45"/>
      <c r="E45"/>
      <c r="F45"/>
      <c r="G45"/>
      <c r="H45"/>
      <c r="I45"/>
    </row>
    <row r="46" spans="1:9">
      <c r="A46"/>
      <c r="B46"/>
      <c r="C46"/>
      <c r="D46"/>
      <c r="E46"/>
      <c r="F46"/>
      <c r="G46"/>
      <c r="H46"/>
      <c r="I46"/>
    </row>
    <row r="47" spans="1:9">
      <c r="A47"/>
      <c r="B47"/>
      <c r="C47"/>
      <c r="D47"/>
      <c r="E47"/>
      <c r="F47"/>
      <c r="G47"/>
      <c r="H47"/>
      <c r="I47"/>
    </row>
    <row r="48" spans="1:9">
      <c r="A48"/>
      <c r="B48"/>
      <c r="C48"/>
      <c r="D48"/>
      <c r="E48"/>
      <c r="F48"/>
      <c r="G48"/>
      <c r="H48"/>
      <c r="I48"/>
    </row>
    <row r="49" spans="1:9">
      <c r="A49"/>
      <c r="B49"/>
      <c r="C49"/>
      <c r="D49"/>
      <c r="E49"/>
      <c r="F49"/>
      <c r="G49"/>
      <c r="H49"/>
      <c r="I49"/>
    </row>
    <row r="50" spans="1:9">
      <c r="A50"/>
      <c r="B50"/>
      <c r="C50"/>
      <c r="D50"/>
      <c r="E50"/>
      <c r="F50"/>
      <c r="G50"/>
      <c r="H50"/>
      <c r="I50"/>
    </row>
    <row r="51" spans="1:9">
      <c r="A51"/>
      <c r="B51"/>
      <c r="C51"/>
      <c r="D51"/>
      <c r="E51"/>
      <c r="F51"/>
      <c r="G51"/>
      <c r="H51"/>
      <c r="I51"/>
    </row>
    <row r="52" spans="1:9">
      <c r="A52"/>
      <c r="B52"/>
      <c r="C52"/>
      <c r="D52"/>
      <c r="E52"/>
      <c r="F52"/>
      <c r="G52"/>
      <c r="H52"/>
      <c r="I52"/>
    </row>
    <row r="53" spans="1:9">
      <c r="A53"/>
      <c r="B53"/>
      <c r="C53"/>
      <c r="D53"/>
      <c r="E53"/>
      <c r="F53"/>
      <c r="G53"/>
      <c r="H53"/>
      <c r="I53"/>
    </row>
    <row r="54" spans="1:9">
      <c r="A54"/>
      <c r="B54"/>
      <c r="C54"/>
      <c r="D54"/>
      <c r="E54"/>
      <c r="F54"/>
      <c r="G54"/>
      <c r="H54"/>
      <c r="I54"/>
    </row>
    <row r="55" spans="1:9">
      <c r="A55"/>
      <c r="B55"/>
      <c r="C55"/>
      <c r="D55"/>
      <c r="E55"/>
      <c r="F55"/>
      <c r="G55"/>
      <c r="H55"/>
      <c r="I55"/>
    </row>
    <row r="56" spans="1:9">
      <c r="A56"/>
      <c r="B56"/>
      <c r="C56"/>
      <c r="D56"/>
      <c r="E56"/>
      <c r="F56"/>
      <c r="G56"/>
      <c r="H56"/>
      <c r="I56"/>
    </row>
    <row r="57" spans="1:9">
      <c r="A57"/>
      <c r="B57"/>
      <c r="C57"/>
      <c r="D57"/>
      <c r="E57"/>
      <c r="F57"/>
      <c r="G57"/>
      <c r="H57"/>
      <c r="I57"/>
    </row>
    <row r="58" spans="1:9">
      <c r="A58"/>
      <c r="B58"/>
      <c r="C58"/>
      <c r="D58"/>
      <c r="E58"/>
      <c r="F58"/>
      <c r="G58"/>
      <c r="H58"/>
      <c r="I58"/>
    </row>
    <row r="59" spans="1:9">
      <c r="A59"/>
      <c r="B59"/>
      <c r="C59"/>
      <c r="D59"/>
      <c r="E59"/>
      <c r="F59"/>
      <c r="G59"/>
      <c r="H59"/>
      <c r="I59"/>
    </row>
    <row r="60" spans="1:9">
      <c r="A60"/>
      <c r="B60"/>
      <c r="C60"/>
      <c r="D60"/>
      <c r="E60"/>
      <c r="F60"/>
      <c r="G60"/>
      <c r="H60"/>
      <c r="I60"/>
    </row>
    <row r="61" spans="1:9">
      <c r="A61"/>
      <c r="B61"/>
      <c r="C61"/>
      <c r="D61"/>
      <c r="E61"/>
      <c r="F61"/>
      <c r="G61"/>
      <c r="H61"/>
      <c r="I61"/>
    </row>
    <row r="62" spans="1:9">
      <c r="A62"/>
      <c r="B62"/>
      <c r="C62"/>
      <c r="D62"/>
      <c r="E62"/>
      <c r="F62"/>
      <c r="G62"/>
      <c r="H62"/>
      <c r="I62"/>
    </row>
    <row r="63" spans="1:9">
      <c r="A63"/>
      <c r="B63"/>
      <c r="C63"/>
      <c r="D63"/>
      <c r="E63"/>
      <c r="F63"/>
      <c r="G63"/>
      <c r="H63"/>
      <c r="I63"/>
    </row>
    <row r="64" spans="1:9">
      <c r="A64"/>
      <c r="B64"/>
      <c r="C64"/>
      <c r="D64"/>
      <c r="E64"/>
      <c r="F64"/>
      <c r="G64"/>
      <c r="H64"/>
      <c r="I64"/>
    </row>
    <row r="65" spans="1:9">
      <c r="A65"/>
      <c r="B65"/>
      <c r="C65"/>
      <c r="D65"/>
      <c r="E65"/>
      <c r="F65"/>
      <c r="G65"/>
      <c r="H65"/>
      <c r="I65"/>
    </row>
    <row r="66" spans="1:9">
      <c r="A66"/>
      <c r="B66"/>
      <c r="C66"/>
      <c r="D66"/>
      <c r="E66"/>
      <c r="F66"/>
      <c r="G66"/>
      <c r="H66"/>
      <c r="I66"/>
    </row>
    <row r="67" spans="1:9">
      <c r="A67"/>
      <c r="B67"/>
      <c r="C67"/>
      <c r="D67"/>
      <c r="E67"/>
      <c r="F67"/>
      <c r="G67"/>
      <c r="H67"/>
      <c r="I67"/>
    </row>
    <row r="68" spans="1:9">
      <c r="A68"/>
      <c r="B68"/>
      <c r="C68"/>
      <c r="D68"/>
      <c r="E68"/>
      <c r="F68"/>
      <c r="G68"/>
      <c r="H68"/>
      <c r="I68"/>
    </row>
    <row r="69" spans="1:9">
      <c r="A69"/>
      <c r="B69"/>
      <c r="C69"/>
      <c r="D69"/>
      <c r="E69"/>
      <c r="F69"/>
      <c r="G69"/>
      <c r="H69"/>
      <c r="I69"/>
    </row>
    <row r="70" spans="1:9">
      <c r="A70"/>
      <c r="B70"/>
      <c r="C70"/>
      <c r="D70"/>
      <c r="E70"/>
      <c r="F70"/>
      <c r="G70"/>
      <c r="H70"/>
      <c r="I70"/>
    </row>
    <row r="71" spans="1:9">
      <c r="A71"/>
      <c r="B71"/>
      <c r="C71"/>
      <c r="D71"/>
      <c r="E71"/>
      <c r="F71"/>
      <c r="G71"/>
      <c r="H71"/>
      <c r="I71"/>
    </row>
    <row r="72" spans="1:9">
      <c r="A72"/>
      <c r="B72"/>
      <c r="C72"/>
      <c r="D72"/>
      <c r="E72"/>
      <c r="F72"/>
      <c r="G72"/>
      <c r="H72"/>
      <c r="I72"/>
    </row>
    <row r="73" spans="1:9">
      <c r="A73"/>
      <c r="B73"/>
      <c r="C73"/>
      <c r="D73"/>
      <c r="E73"/>
      <c r="F73"/>
      <c r="G73"/>
      <c r="H73"/>
      <c r="I73"/>
    </row>
    <row r="74" spans="1:9">
      <c r="A74"/>
      <c r="B74"/>
      <c r="C74"/>
      <c r="D74"/>
      <c r="E74"/>
      <c r="F74"/>
      <c r="G74"/>
      <c r="H74"/>
      <c r="I74"/>
    </row>
    <row r="75" spans="1:9">
      <c r="A75"/>
      <c r="B75"/>
      <c r="C75"/>
      <c r="D75"/>
      <c r="E75"/>
      <c r="F75"/>
      <c r="G75"/>
      <c r="H75"/>
      <c r="I75"/>
    </row>
    <row r="76" spans="1:9">
      <c r="A76"/>
      <c r="B76"/>
      <c r="C76"/>
      <c r="D76"/>
      <c r="E76"/>
      <c r="F76"/>
      <c r="G76"/>
      <c r="H76"/>
      <c r="I76"/>
    </row>
    <row r="77" spans="1:9">
      <c r="A77"/>
      <c r="B77"/>
      <c r="C77"/>
      <c r="D77"/>
      <c r="E77"/>
      <c r="F77"/>
      <c r="G77"/>
      <c r="H77"/>
      <c r="I77"/>
    </row>
    <row r="78" spans="1:9">
      <c r="A78"/>
      <c r="B78"/>
      <c r="C78"/>
      <c r="D78"/>
      <c r="E78"/>
      <c r="F78"/>
      <c r="G78"/>
      <c r="H78"/>
      <c r="I78"/>
    </row>
    <row r="79" spans="1:9">
      <c r="A79"/>
      <c r="B79"/>
      <c r="C79"/>
      <c r="D79"/>
      <c r="E79"/>
      <c r="F79"/>
      <c r="G79"/>
      <c r="H79"/>
      <c r="I79"/>
    </row>
    <row r="80" spans="1:9">
      <c r="A80"/>
      <c r="B80"/>
      <c r="C80"/>
      <c r="D80"/>
      <c r="E80"/>
      <c r="F80"/>
      <c r="G80"/>
      <c r="H80"/>
      <c r="I80"/>
    </row>
    <row r="81" spans="1:9">
      <c r="A81"/>
      <c r="B81"/>
      <c r="C81"/>
      <c r="D81"/>
      <c r="E81"/>
      <c r="F81"/>
      <c r="G81"/>
      <c r="H81"/>
      <c r="I81"/>
    </row>
    <row r="82" spans="1:9">
      <c r="A82"/>
      <c r="B82"/>
      <c r="C82"/>
      <c r="D82"/>
      <c r="E82"/>
      <c r="F82"/>
      <c r="G82"/>
      <c r="H82"/>
      <c r="I82"/>
    </row>
    <row r="83" spans="1:9">
      <c r="A83"/>
      <c r="B83"/>
      <c r="C83"/>
      <c r="D83"/>
      <c r="E83"/>
      <c r="F83"/>
      <c r="G83"/>
      <c r="H83"/>
      <c r="I83"/>
    </row>
    <row r="84" spans="1:9">
      <c r="A84"/>
      <c r="B84"/>
      <c r="C84"/>
      <c r="D84"/>
      <c r="E84"/>
      <c r="F84"/>
      <c r="G84"/>
      <c r="H84"/>
      <c r="I84"/>
    </row>
    <row r="85" spans="1:9">
      <c r="A85"/>
      <c r="B85"/>
      <c r="C85"/>
      <c r="D85"/>
      <c r="E85"/>
      <c r="F85"/>
      <c r="G85"/>
      <c r="H85"/>
      <c r="I85"/>
    </row>
    <row r="86" spans="1:9">
      <c r="A86"/>
      <c r="B86"/>
      <c r="C86"/>
      <c r="D86"/>
      <c r="E86"/>
      <c r="F86"/>
      <c r="G86"/>
      <c r="H86"/>
      <c r="I86"/>
    </row>
    <row r="87" spans="1:9">
      <c r="A87"/>
      <c r="B87"/>
      <c r="C87"/>
      <c r="D87"/>
      <c r="E87"/>
      <c r="F87"/>
      <c r="G87"/>
      <c r="H87"/>
      <c r="I87"/>
    </row>
    <row r="88" spans="1:9">
      <c r="A88"/>
      <c r="B88"/>
      <c r="C88"/>
      <c r="D88"/>
      <c r="E88"/>
      <c r="F88"/>
      <c r="G88"/>
      <c r="H88"/>
      <c r="I88"/>
    </row>
    <row r="89" spans="1:9">
      <c r="A89"/>
      <c r="B89"/>
      <c r="C89"/>
      <c r="D89"/>
      <c r="E89"/>
      <c r="F89"/>
      <c r="G89"/>
      <c r="H89"/>
      <c r="I89"/>
    </row>
    <row r="90" spans="1:9">
      <c r="A90"/>
      <c r="B90"/>
      <c r="C90"/>
      <c r="D90"/>
      <c r="E90"/>
      <c r="F90"/>
      <c r="G90"/>
      <c r="H90"/>
      <c r="I90"/>
    </row>
    <row r="91" spans="1:9">
      <c r="A91"/>
      <c r="B91"/>
      <c r="C91"/>
      <c r="D91"/>
      <c r="E91"/>
      <c r="F91"/>
      <c r="G91"/>
      <c r="H91"/>
      <c r="I91"/>
    </row>
    <row r="92" spans="1:9">
      <c r="A92"/>
      <c r="B92"/>
      <c r="C92"/>
      <c r="D92"/>
      <c r="E92"/>
      <c r="F92"/>
      <c r="G92"/>
      <c r="H92"/>
      <c r="I92"/>
    </row>
    <row r="93" spans="1:9">
      <c r="A93"/>
      <c r="B93"/>
      <c r="C93"/>
      <c r="D93"/>
      <c r="E93"/>
      <c r="F93"/>
      <c r="G93"/>
      <c r="H93"/>
      <c r="I93"/>
    </row>
    <row r="94" spans="1:9">
      <c r="A94"/>
      <c r="B94"/>
      <c r="C94"/>
      <c r="D94"/>
      <c r="E94"/>
      <c r="F94"/>
      <c r="G94"/>
      <c r="H94"/>
      <c r="I94"/>
    </row>
    <row r="95" spans="1:9">
      <c r="A95"/>
      <c r="B95"/>
      <c r="C95"/>
      <c r="D95"/>
      <c r="E95"/>
      <c r="F95"/>
      <c r="G95"/>
      <c r="H95"/>
      <c r="I95"/>
    </row>
    <row r="96" spans="1:9">
      <c r="A96"/>
      <c r="B96"/>
      <c r="C96"/>
      <c r="D96"/>
      <c r="E96"/>
      <c r="F96"/>
      <c r="G96"/>
      <c r="H96"/>
      <c r="I96"/>
    </row>
    <row r="97" spans="1:9">
      <c r="A97"/>
      <c r="B97"/>
      <c r="C97"/>
      <c r="D97"/>
      <c r="E97"/>
      <c r="F97"/>
      <c r="G97"/>
      <c r="H97"/>
      <c r="I97"/>
    </row>
    <row r="98" spans="1:9">
      <c r="A98"/>
      <c r="B98"/>
      <c r="C98"/>
      <c r="D98"/>
      <c r="E98"/>
      <c r="F98"/>
      <c r="G98"/>
      <c r="H98"/>
      <c r="I98"/>
    </row>
    <row r="99" spans="1:9">
      <c r="A99"/>
      <c r="B99"/>
      <c r="C99"/>
      <c r="D99"/>
      <c r="E99"/>
      <c r="F99"/>
      <c r="G99"/>
      <c r="H99"/>
      <c r="I99"/>
    </row>
    <row r="100" spans="1:9">
      <c r="A100"/>
      <c r="B100"/>
      <c r="C100"/>
      <c r="D100"/>
      <c r="E100"/>
      <c r="F100"/>
      <c r="G100"/>
      <c r="H100"/>
      <c r="I100"/>
    </row>
    <row r="101" spans="1:9">
      <c r="A101"/>
      <c r="B101"/>
      <c r="C101"/>
      <c r="D101"/>
      <c r="E101"/>
      <c r="F101"/>
      <c r="G101"/>
      <c r="H101"/>
      <c r="I101"/>
    </row>
    <row r="102" spans="1:9">
      <c r="A102"/>
      <c r="B102"/>
      <c r="C102"/>
      <c r="D102"/>
      <c r="E102"/>
      <c r="F102"/>
      <c r="G102"/>
      <c r="H102"/>
      <c r="I102"/>
    </row>
    <row r="103" spans="1:9">
      <c r="A103"/>
      <c r="B103"/>
      <c r="C103"/>
      <c r="D103"/>
      <c r="E103"/>
      <c r="F103"/>
      <c r="G103"/>
      <c r="H103"/>
      <c r="I103"/>
    </row>
    <row r="104" spans="1:9">
      <c r="A104"/>
      <c r="B104"/>
      <c r="C104"/>
      <c r="D104"/>
      <c r="E104"/>
      <c r="F104"/>
      <c r="G104"/>
      <c r="H104"/>
      <c r="I104"/>
    </row>
    <row r="105" spans="1:9">
      <c r="A105"/>
      <c r="B105"/>
      <c r="C105"/>
      <c r="D105"/>
      <c r="E105"/>
      <c r="F105"/>
      <c r="G105"/>
      <c r="H105"/>
      <c r="I105"/>
    </row>
    <row r="106" spans="1:9">
      <c r="A106"/>
      <c r="B106"/>
      <c r="C106"/>
      <c r="D106"/>
      <c r="E106"/>
      <c r="F106"/>
      <c r="G106"/>
      <c r="H106"/>
      <c r="I106"/>
    </row>
    <row r="107" spans="1:9">
      <c r="A107"/>
      <c r="B107"/>
      <c r="C107"/>
      <c r="D107"/>
      <c r="E107"/>
      <c r="F107"/>
      <c r="G107"/>
      <c r="H107"/>
      <c r="I107"/>
    </row>
    <row r="108" spans="1:9">
      <c r="A108"/>
      <c r="B108"/>
      <c r="C108"/>
      <c r="D108"/>
      <c r="E108"/>
      <c r="F108"/>
      <c r="G108"/>
      <c r="H108"/>
      <c r="I108"/>
    </row>
    <row r="109" spans="1:9">
      <c r="A109"/>
      <c r="B109"/>
      <c r="C109"/>
      <c r="D109"/>
      <c r="E109"/>
      <c r="F109"/>
      <c r="G109"/>
      <c r="H109"/>
      <c r="I109"/>
    </row>
    <row r="110" spans="1:9">
      <c r="A110"/>
      <c r="B110"/>
      <c r="C110"/>
      <c r="D110"/>
      <c r="E110"/>
      <c r="F110"/>
      <c r="G110"/>
      <c r="H110"/>
      <c r="I110"/>
    </row>
    <row r="111" spans="1:9">
      <c r="A111"/>
      <c r="B111"/>
      <c r="C111"/>
      <c r="D111"/>
      <c r="E111"/>
      <c r="F111"/>
      <c r="G111"/>
      <c r="H111"/>
      <c r="I111"/>
    </row>
    <row r="112" spans="1:9">
      <c r="A112"/>
      <c r="B112"/>
      <c r="C112"/>
      <c r="D112"/>
      <c r="E112"/>
      <c r="F112"/>
      <c r="G112"/>
      <c r="H112"/>
      <c r="I112"/>
    </row>
    <row r="113" spans="1:9">
      <c r="A113"/>
      <c r="B113"/>
      <c r="C113"/>
      <c r="D113"/>
      <c r="E113"/>
      <c r="F113"/>
      <c r="G113"/>
      <c r="H113"/>
      <c r="I113"/>
    </row>
    <row r="114" spans="1:9">
      <c r="A114"/>
      <c r="B114"/>
      <c r="C114"/>
      <c r="D114"/>
      <c r="E114"/>
      <c r="F114"/>
      <c r="G114"/>
      <c r="H114"/>
      <c r="I114"/>
    </row>
    <row r="115" spans="1:9">
      <c r="A115"/>
      <c r="B115"/>
      <c r="C115"/>
      <c r="D115"/>
      <c r="E115"/>
      <c r="F115"/>
      <c r="G115"/>
      <c r="H115"/>
      <c r="I115"/>
    </row>
    <row r="116" spans="1:9">
      <c r="A116"/>
      <c r="B116"/>
      <c r="C116"/>
      <c r="D116"/>
      <c r="E116"/>
      <c r="F116"/>
      <c r="G116"/>
      <c r="H116"/>
      <c r="I116"/>
    </row>
    <row r="117" spans="1:9">
      <c r="A117"/>
      <c r="B117"/>
      <c r="C117"/>
      <c r="D117"/>
      <c r="E117"/>
      <c r="F117"/>
      <c r="G117"/>
      <c r="H117"/>
      <c r="I117"/>
    </row>
    <row r="118" spans="1:9">
      <c r="A118"/>
      <c r="B118"/>
      <c r="C118"/>
      <c r="D118"/>
      <c r="E118"/>
      <c r="F118"/>
      <c r="G118"/>
      <c r="H118"/>
      <c r="I118"/>
    </row>
    <row r="119" spans="1:9">
      <c r="A119"/>
      <c r="B119"/>
      <c r="C119"/>
      <c r="D119"/>
      <c r="E119"/>
      <c r="F119"/>
      <c r="G119"/>
      <c r="H119"/>
      <c r="I119"/>
    </row>
    <row r="120" spans="1:9">
      <c r="A120"/>
      <c r="B120"/>
      <c r="C120"/>
      <c r="D120"/>
      <c r="E120"/>
      <c r="F120"/>
      <c r="G120"/>
      <c r="H120"/>
      <c r="I120"/>
    </row>
    <row r="121" spans="1:9">
      <c r="A121"/>
      <c r="B121"/>
      <c r="C121"/>
      <c r="D121"/>
      <c r="E121"/>
      <c r="F121"/>
      <c r="G121"/>
      <c r="H121"/>
      <c r="I121"/>
    </row>
    <row r="122" spans="1:9">
      <c r="A122"/>
      <c r="B122"/>
      <c r="C122"/>
      <c r="D122"/>
      <c r="E122"/>
      <c r="F122"/>
      <c r="G122"/>
      <c r="H122"/>
      <c r="I122"/>
    </row>
    <row r="123" spans="1:9">
      <c r="A123"/>
      <c r="B123"/>
      <c r="C123"/>
      <c r="D123"/>
      <c r="E123"/>
      <c r="F123"/>
      <c r="G123"/>
      <c r="H123"/>
      <c r="I123"/>
    </row>
    <row r="124" spans="1:9">
      <c r="A124"/>
      <c r="B124"/>
      <c r="C124"/>
      <c r="D124"/>
      <c r="E124"/>
      <c r="F124"/>
      <c r="G124"/>
      <c r="H124"/>
      <c r="I124"/>
    </row>
    <row r="125" spans="1:9">
      <c r="A125"/>
      <c r="B125"/>
      <c r="C125"/>
      <c r="D125"/>
      <c r="E125"/>
      <c r="F125"/>
      <c r="G125"/>
      <c r="H125"/>
      <c r="I125"/>
    </row>
    <row r="126" spans="1:9">
      <c r="A126"/>
      <c r="B126"/>
      <c r="C126"/>
      <c r="D126"/>
      <c r="E126"/>
      <c r="F126"/>
      <c r="G126"/>
      <c r="H126"/>
      <c r="I126"/>
    </row>
    <row r="127" spans="1:9">
      <c r="A127"/>
      <c r="B127"/>
      <c r="C127"/>
      <c r="D127"/>
      <c r="E127"/>
      <c r="F127"/>
      <c r="G127"/>
      <c r="H127"/>
      <c r="I127"/>
    </row>
    <row r="128" spans="1:9">
      <c r="A128"/>
      <c r="B128"/>
      <c r="C128"/>
      <c r="D128"/>
      <c r="E128"/>
      <c r="F128"/>
      <c r="G128"/>
      <c r="H128"/>
      <c r="I128"/>
    </row>
    <row r="129" spans="1:9">
      <c r="A129"/>
      <c r="B129"/>
      <c r="C129"/>
      <c r="D129"/>
      <c r="E129"/>
      <c r="F129"/>
      <c r="G129"/>
      <c r="H129"/>
      <c r="I129"/>
    </row>
    <row r="130" spans="1:9">
      <c r="A130"/>
      <c r="B130"/>
      <c r="C130"/>
      <c r="D130"/>
      <c r="E130"/>
      <c r="F130"/>
      <c r="G130"/>
      <c r="H130"/>
      <c r="I130"/>
    </row>
    <row r="131" spans="1:9">
      <c r="A131"/>
      <c r="B131"/>
      <c r="C131"/>
      <c r="D131"/>
      <c r="E131"/>
      <c r="F131"/>
      <c r="G131"/>
      <c r="H131"/>
      <c r="I131"/>
    </row>
    <row r="132" spans="1:9">
      <c r="A132"/>
      <c r="B132"/>
      <c r="C132"/>
      <c r="D132"/>
      <c r="E132"/>
      <c r="F132"/>
      <c r="G132"/>
      <c r="H132"/>
      <c r="I132"/>
    </row>
    <row r="133" spans="1:9">
      <c r="A133"/>
      <c r="B133"/>
      <c r="C133"/>
      <c r="D133"/>
      <c r="E133"/>
      <c r="F133"/>
      <c r="G133"/>
      <c r="H133"/>
      <c r="I133"/>
    </row>
    <row r="134" spans="1:9">
      <c r="A134"/>
      <c r="B134"/>
      <c r="C134"/>
      <c r="D134"/>
      <c r="E134"/>
      <c r="F134"/>
      <c r="G134"/>
      <c r="H134"/>
      <c r="I134"/>
    </row>
    <row r="135" spans="1:9">
      <c r="A135"/>
      <c r="B135"/>
      <c r="C135"/>
      <c r="D135"/>
      <c r="E135"/>
      <c r="F135"/>
      <c r="G135"/>
      <c r="H135"/>
      <c r="I135"/>
    </row>
    <row r="136" spans="1:9">
      <c r="A136"/>
      <c r="B136"/>
      <c r="C136"/>
      <c r="D136"/>
      <c r="E136"/>
      <c r="F136"/>
      <c r="G136"/>
      <c r="H136"/>
      <c r="I136"/>
    </row>
    <row r="137" spans="1:9">
      <c r="A137"/>
      <c r="B137"/>
      <c r="C137"/>
      <c r="D137"/>
      <c r="E137"/>
      <c r="F137"/>
      <c r="G137"/>
      <c r="H137"/>
      <c r="I137"/>
    </row>
    <row r="138" spans="1:9">
      <c r="A138"/>
      <c r="B138"/>
      <c r="C138"/>
      <c r="D138"/>
      <c r="E138"/>
      <c r="F138"/>
      <c r="G138"/>
      <c r="H138"/>
      <c r="I138"/>
    </row>
    <row r="139" spans="1:9">
      <c r="A139"/>
      <c r="B139"/>
      <c r="C139"/>
      <c r="D139"/>
      <c r="E139"/>
      <c r="F139"/>
      <c r="G139"/>
      <c r="H139"/>
      <c r="I139"/>
    </row>
    <row r="140" spans="1:9">
      <c r="A140"/>
      <c r="B140"/>
      <c r="C140"/>
      <c r="D140"/>
      <c r="E140"/>
      <c r="F140"/>
      <c r="G140"/>
      <c r="H140"/>
      <c r="I140"/>
    </row>
    <row r="141" spans="1:9">
      <c r="A141"/>
      <c r="B141"/>
      <c r="C141"/>
      <c r="D141"/>
      <c r="E141"/>
      <c r="F141"/>
      <c r="G141"/>
      <c r="H141"/>
      <c r="I141"/>
    </row>
    <row r="142" spans="1:9">
      <c r="A142"/>
      <c r="B142"/>
      <c r="C142"/>
      <c r="D142"/>
      <c r="E142"/>
      <c r="F142"/>
      <c r="G142"/>
      <c r="H142"/>
      <c r="I142"/>
    </row>
    <row r="143" spans="1:9">
      <c r="A143"/>
      <c r="B143"/>
      <c r="C143"/>
      <c r="D143"/>
      <c r="E143"/>
      <c r="F143"/>
      <c r="G143"/>
      <c r="H143"/>
      <c r="I143"/>
    </row>
    <row r="144" spans="1:9">
      <c r="A144"/>
      <c r="B144"/>
      <c r="C144"/>
      <c r="D144"/>
      <c r="E144"/>
      <c r="F144"/>
      <c r="G144"/>
      <c r="H144"/>
      <c r="I144"/>
    </row>
    <row r="145" spans="1:9">
      <c r="A145"/>
      <c r="B145"/>
      <c r="C145"/>
      <c r="D145"/>
      <c r="E145"/>
      <c r="F145"/>
      <c r="G145"/>
      <c r="H145"/>
      <c r="I145"/>
    </row>
    <row r="146" spans="1:9">
      <c r="A146"/>
      <c r="B146"/>
      <c r="C146"/>
      <c r="D146"/>
      <c r="E146"/>
      <c r="F146"/>
      <c r="G146"/>
      <c r="H146"/>
      <c r="I146"/>
    </row>
    <row r="147" spans="1:9">
      <c r="A147"/>
      <c r="B147"/>
      <c r="C147"/>
      <c r="D147"/>
      <c r="E147"/>
      <c r="F147"/>
      <c r="G147"/>
      <c r="H147"/>
      <c r="I147"/>
    </row>
    <row r="148" spans="1:9">
      <c r="A148"/>
      <c r="B148"/>
      <c r="C148"/>
      <c r="D148"/>
      <c r="E148"/>
      <c r="F148"/>
      <c r="G148"/>
      <c r="H148"/>
      <c r="I148"/>
    </row>
    <row r="149" spans="1:9">
      <c r="A149"/>
      <c r="B149"/>
      <c r="C149"/>
      <c r="D149"/>
      <c r="E149"/>
      <c r="F149"/>
      <c r="G149"/>
      <c r="H149"/>
      <c r="I149"/>
    </row>
    <row r="150" spans="1:9">
      <c r="A150"/>
      <c r="B150"/>
      <c r="C150"/>
      <c r="D150"/>
      <c r="E150"/>
      <c r="F150"/>
      <c r="G150"/>
      <c r="H150"/>
      <c r="I150"/>
    </row>
    <row r="151" spans="1:9">
      <c r="A151"/>
      <c r="B151"/>
      <c r="C151"/>
      <c r="D151"/>
      <c r="E151"/>
      <c r="F151"/>
      <c r="G151"/>
      <c r="H151"/>
      <c r="I151"/>
    </row>
    <row r="152" spans="1:9">
      <c r="A152"/>
      <c r="B152"/>
      <c r="C152"/>
      <c r="D152"/>
      <c r="E152"/>
      <c r="F152"/>
      <c r="G152"/>
      <c r="H152"/>
      <c r="I152"/>
    </row>
    <row r="153" spans="1:9">
      <c r="A153"/>
      <c r="B153"/>
      <c r="C153"/>
      <c r="D153"/>
      <c r="E153"/>
      <c r="F153"/>
      <c r="G153"/>
      <c r="H153"/>
      <c r="I153"/>
    </row>
    <row r="154" spans="1:9">
      <c r="A154"/>
      <c r="B154"/>
      <c r="C154"/>
      <c r="D154"/>
      <c r="E154"/>
      <c r="F154"/>
      <c r="G154"/>
      <c r="H154"/>
      <c r="I154"/>
    </row>
    <row r="155" spans="1:9">
      <c r="A155"/>
      <c r="B155"/>
      <c r="C155"/>
      <c r="D155"/>
      <c r="E155"/>
      <c r="F155"/>
      <c r="G155"/>
      <c r="H155"/>
      <c r="I155"/>
    </row>
    <row r="156" spans="1:9">
      <c r="A156"/>
      <c r="B156"/>
      <c r="C156"/>
      <c r="D156"/>
      <c r="E156"/>
      <c r="F156"/>
      <c r="G156"/>
      <c r="H156"/>
      <c r="I156"/>
    </row>
    <row r="157" spans="1:9">
      <c r="A157"/>
      <c r="B157"/>
      <c r="C157"/>
      <c r="D157"/>
      <c r="E157"/>
      <c r="F157"/>
      <c r="G157"/>
      <c r="H157"/>
      <c r="I157"/>
    </row>
    <row r="158" spans="1:9">
      <c r="A158"/>
      <c r="B158"/>
      <c r="C158"/>
      <c r="D158"/>
      <c r="E158"/>
      <c r="F158"/>
      <c r="G158"/>
      <c r="H158"/>
      <c r="I158"/>
    </row>
    <row r="159" spans="1:9">
      <c r="A159"/>
      <c r="B159"/>
      <c r="C159"/>
      <c r="D159"/>
      <c r="E159"/>
      <c r="F159"/>
      <c r="G159"/>
      <c r="H159"/>
      <c r="I159"/>
    </row>
    <row r="160" spans="1:9">
      <c r="A160"/>
      <c r="B160"/>
      <c r="C160"/>
      <c r="D160"/>
      <c r="E160"/>
      <c r="F160"/>
      <c r="G160"/>
      <c r="H160"/>
      <c r="I160"/>
    </row>
    <row r="161" spans="1:9">
      <c r="A161"/>
      <c r="B161"/>
      <c r="C161"/>
      <c r="D161"/>
      <c r="E161"/>
      <c r="F161"/>
      <c r="G161"/>
      <c r="H161"/>
      <c r="I161"/>
    </row>
    <row r="162" spans="1:9">
      <c r="A162"/>
      <c r="B162"/>
      <c r="C162"/>
      <c r="D162"/>
      <c r="E162"/>
      <c r="F162"/>
      <c r="G162"/>
      <c r="H162"/>
      <c r="I162"/>
    </row>
    <row r="163" spans="1:9">
      <c r="A163"/>
      <c r="B163"/>
      <c r="C163"/>
      <c r="D163"/>
      <c r="E163"/>
      <c r="F163"/>
      <c r="G163"/>
      <c r="H163"/>
      <c r="I163"/>
    </row>
    <row r="164" spans="1:9">
      <c r="A164"/>
      <c r="B164"/>
      <c r="C164"/>
      <c r="D164"/>
      <c r="E164"/>
      <c r="F164"/>
      <c r="G164"/>
      <c r="H164"/>
      <c r="I164"/>
    </row>
    <row r="165" spans="1:9">
      <c r="A165"/>
      <c r="B165"/>
      <c r="C165"/>
      <c r="D165"/>
      <c r="E165"/>
      <c r="F165"/>
      <c r="G165"/>
      <c r="H165"/>
      <c r="I165"/>
    </row>
    <row r="166" spans="1:9">
      <c r="A166"/>
      <c r="B166"/>
      <c r="C166"/>
      <c r="D166"/>
      <c r="E166"/>
      <c r="F166"/>
      <c r="G166"/>
      <c r="H166"/>
      <c r="I166"/>
    </row>
    <row r="167" spans="1:9">
      <c r="A167"/>
      <c r="B167"/>
      <c r="C167"/>
      <c r="D167"/>
      <c r="E167"/>
      <c r="F167"/>
      <c r="G167"/>
      <c r="H167"/>
      <c r="I167"/>
    </row>
    <row r="168" spans="1:9">
      <c r="A168"/>
      <c r="B168"/>
      <c r="C168"/>
      <c r="D168"/>
      <c r="E168"/>
      <c r="F168"/>
      <c r="G168"/>
      <c r="H168"/>
      <c r="I168"/>
    </row>
    <row r="169" spans="1:9">
      <c r="A169"/>
      <c r="B169"/>
      <c r="C169"/>
      <c r="D169"/>
      <c r="E169"/>
      <c r="F169"/>
      <c r="G169"/>
      <c r="H169"/>
      <c r="I169"/>
    </row>
    <row r="170" spans="1:9">
      <c r="A170"/>
      <c r="B170"/>
      <c r="C170"/>
      <c r="D170"/>
      <c r="E170"/>
      <c r="F170"/>
      <c r="G170"/>
      <c r="H170"/>
      <c r="I170"/>
    </row>
    <row r="171" spans="1:9">
      <c r="A171"/>
      <c r="B171"/>
      <c r="C171"/>
      <c r="D171"/>
      <c r="E171"/>
      <c r="F171"/>
      <c r="G171"/>
      <c r="H171"/>
      <c r="I171"/>
    </row>
    <row r="172" spans="1:9">
      <c r="A172"/>
      <c r="B172"/>
      <c r="C172"/>
      <c r="D172"/>
      <c r="E172"/>
      <c r="F172"/>
      <c r="G172"/>
      <c r="H172"/>
      <c r="I172"/>
    </row>
    <row r="173" spans="1:9">
      <c r="A173"/>
      <c r="B173"/>
      <c r="C173"/>
      <c r="D173"/>
      <c r="E173"/>
      <c r="F173"/>
      <c r="G173"/>
      <c r="H173"/>
      <c r="I173"/>
    </row>
    <row r="174" spans="1:9">
      <c r="A174"/>
      <c r="B174"/>
      <c r="C174"/>
      <c r="D174"/>
      <c r="E174"/>
      <c r="F174"/>
      <c r="G174"/>
      <c r="H174"/>
      <c r="I174"/>
    </row>
    <row r="175" spans="1:9">
      <c r="A175"/>
      <c r="B175"/>
      <c r="C175"/>
      <c r="D175"/>
      <c r="E175"/>
      <c r="F175"/>
      <c r="G175"/>
      <c r="H175"/>
      <c r="I175"/>
    </row>
    <row r="176" spans="1:9">
      <c r="A176"/>
      <c r="B176"/>
      <c r="C176"/>
      <c r="D176"/>
      <c r="E176"/>
      <c r="F176"/>
      <c r="G176"/>
      <c r="H176"/>
      <c r="I176"/>
    </row>
    <row r="177" spans="1:9">
      <c r="A177"/>
      <c r="B177"/>
      <c r="C177"/>
      <c r="D177"/>
      <c r="E177"/>
      <c r="F177"/>
      <c r="G177"/>
      <c r="H177"/>
      <c r="I177"/>
    </row>
    <row r="178" spans="1:9">
      <c r="A178"/>
      <c r="B178"/>
      <c r="C178"/>
      <c r="D178"/>
      <c r="E178"/>
      <c r="F178"/>
      <c r="G178"/>
      <c r="H178"/>
      <c r="I178"/>
    </row>
    <row r="179" spans="1:9">
      <c r="A179"/>
      <c r="B179"/>
      <c r="C179"/>
      <c r="D179"/>
      <c r="E179"/>
      <c r="F179"/>
      <c r="G179"/>
      <c r="H179"/>
      <c r="I179"/>
    </row>
    <row r="180" spans="1:9">
      <c r="A180"/>
      <c r="B180"/>
      <c r="C180"/>
      <c r="D180"/>
      <c r="E180"/>
      <c r="F180"/>
      <c r="G180"/>
      <c r="H180"/>
      <c r="I180"/>
    </row>
    <row r="181" spans="1:9">
      <c r="A181"/>
      <c r="B181"/>
      <c r="C181"/>
      <c r="D181"/>
      <c r="E181"/>
      <c r="F181"/>
      <c r="G181"/>
      <c r="H181"/>
      <c r="I181"/>
    </row>
    <row r="182" spans="1:9">
      <c r="A182"/>
      <c r="B182"/>
      <c r="C182"/>
      <c r="D182"/>
      <c r="E182"/>
      <c r="F182"/>
      <c r="G182"/>
      <c r="H182"/>
      <c r="I182"/>
    </row>
    <row r="183" spans="1:9">
      <c r="A183"/>
      <c r="B183"/>
      <c r="C183"/>
      <c r="D183"/>
      <c r="E183"/>
      <c r="F183"/>
      <c r="G183"/>
      <c r="H183"/>
      <c r="I183"/>
    </row>
    <row r="184" spans="1:9">
      <c r="A184"/>
      <c r="B184"/>
      <c r="C184"/>
      <c r="D184"/>
      <c r="E184"/>
      <c r="F184"/>
      <c r="G184"/>
      <c r="H184"/>
      <c r="I184"/>
    </row>
    <row r="185" spans="1:9">
      <c r="A185"/>
      <c r="B185"/>
      <c r="C185"/>
      <c r="D185"/>
      <c r="E185"/>
      <c r="F185"/>
      <c r="G185"/>
      <c r="H185"/>
      <c r="I185"/>
    </row>
    <row r="186" spans="1:9">
      <c r="A186"/>
      <c r="B186"/>
      <c r="C186"/>
      <c r="D186"/>
      <c r="E186"/>
      <c r="F186"/>
      <c r="G186"/>
      <c r="H186"/>
      <c r="I186"/>
    </row>
    <row r="187" spans="1:9">
      <c r="A187"/>
      <c r="B187"/>
      <c r="C187"/>
      <c r="D187"/>
      <c r="E187"/>
      <c r="F187"/>
      <c r="G187"/>
      <c r="H187"/>
      <c r="I187"/>
    </row>
    <row r="188" spans="1:9">
      <c r="A188"/>
      <c r="B188"/>
      <c r="C188"/>
      <c r="D188"/>
      <c r="E188"/>
      <c r="F188"/>
      <c r="G188"/>
      <c r="H188"/>
      <c r="I188"/>
    </row>
    <row r="189" spans="1:9">
      <c r="A189"/>
      <c r="B189"/>
      <c r="C189"/>
      <c r="D189"/>
      <c r="E189"/>
      <c r="F189"/>
      <c r="G189"/>
      <c r="H189"/>
      <c r="I189"/>
    </row>
    <row r="190" spans="1:9">
      <c r="A190"/>
      <c r="B190"/>
      <c r="C190"/>
      <c r="D190"/>
      <c r="E190"/>
      <c r="F190"/>
      <c r="G190"/>
      <c r="H190"/>
      <c r="I190"/>
    </row>
    <row r="191" spans="1:9">
      <c r="A191"/>
      <c r="B191"/>
      <c r="C191"/>
      <c r="D191"/>
      <c r="E191"/>
      <c r="F191"/>
      <c r="G191"/>
      <c r="H191"/>
      <c r="I191"/>
    </row>
    <row r="192" spans="1:9">
      <c r="A192"/>
      <c r="B192"/>
      <c r="C192"/>
      <c r="D192"/>
      <c r="E192"/>
      <c r="F192"/>
      <c r="G192"/>
      <c r="H192"/>
      <c r="I192"/>
    </row>
    <row r="193" spans="1:9">
      <c r="A193"/>
      <c r="B193"/>
      <c r="C193"/>
      <c r="D193"/>
      <c r="E193"/>
      <c r="F193"/>
      <c r="G193"/>
      <c r="H193"/>
      <c r="I193"/>
    </row>
    <row r="194" spans="1:9">
      <c r="A194"/>
      <c r="B194"/>
      <c r="C194"/>
      <c r="D194"/>
      <c r="E194"/>
      <c r="F194"/>
      <c r="G194"/>
      <c r="H194"/>
      <c r="I194"/>
    </row>
    <row r="195" spans="1:9">
      <c r="A195"/>
      <c r="B195"/>
      <c r="C195"/>
      <c r="D195"/>
      <c r="E195"/>
      <c r="F195"/>
      <c r="G195"/>
      <c r="H195"/>
      <c r="I195"/>
    </row>
    <row r="196" spans="1:9">
      <c r="A196"/>
      <c r="B196"/>
      <c r="C196"/>
      <c r="D196"/>
      <c r="E196"/>
      <c r="F196"/>
      <c r="G196"/>
      <c r="H196"/>
      <c r="I196"/>
    </row>
    <row r="197" spans="1:9">
      <c r="A197"/>
      <c r="B197"/>
      <c r="C197"/>
      <c r="D197"/>
      <c r="E197"/>
      <c r="F197"/>
      <c r="G197"/>
      <c r="H197"/>
      <c r="I197"/>
    </row>
    <row r="198" spans="1:9">
      <c r="A198"/>
      <c r="B198"/>
      <c r="C198"/>
      <c r="D198"/>
      <c r="E198"/>
      <c r="F198"/>
      <c r="G198"/>
      <c r="H198"/>
      <c r="I198"/>
    </row>
    <row r="199" spans="1:9">
      <c r="A199"/>
      <c r="B199"/>
      <c r="C199"/>
      <c r="D199"/>
      <c r="E199"/>
      <c r="F199"/>
      <c r="G199"/>
      <c r="H199"/>
      <c r="I199"/>
    </row>
    <row r="200" spans="1:9">
      <c r="A200"/>
      <c r="B200"/>
      <c r="C200"/>
      <c r="D200"/>
      <c r="E200"/>
      <c r="F200"/>
      <c r="G200"/>
      <c r="H200"/>
      <c r="I200"/>
    </row>
    <row r="201" spans="1:9">
      <c r="A201"/>
      <c r="B201"/>
      <c r="C201"/>
      <c r="D201"/>
      <c r="E201"/>
      <c r="F201"/>
      <c r="G201"/>
      <c r="H201"/>
      <c r="I201"/>
    </row>
    <row r="202" spans="1:9">
      <c r="A202"/>
      <c r="B202"/>
      <c r="C202"/>
      <c r="D202"/>
      <c r="E202"/>
      <c r="F202"/>
      <c r="G202"/>
      <c r="H202"/>
      <c r="I202"/>
    </row>
    <row r="203" spans="1:9">
      <c r="A203"/>
      <c r="B203"/>
      <c r="C203"/>
      <c r="D203"/>
      <c r="E203"/>
      <c r="F203"/>
      <c r="G203"/>
      <c r="H203"/>
      <c r="I203"/>
    </row>
    <row r="204" spans="1:9">
      <c r="A204"/>
      <c r="B204"/>
      <c r="C204"/>
      <c r="D204"/>
      <c r="E204"/>
      <c r="F204"/>
      <c r="G204"/>
      <c r="H204"/>
      <c r="I204"/>
    </row>
    <row r="205" spans="1:9">
      <c r="A205"/>
      <c r="B205"/>
      <c r="C205"/>
      <c r="D205"/>
      <c r="E205"/>
      <c r="F205"/>
      <c r="G205"/>
      <c r="H205"/>
      <c r="I205"/>
    </row>
    <row r="206" spans="1:9">
      <c r="A206"/>
      <c r="B206"/>
      <c r="C206"/>
      <c r="D206"/>
      <c r="E206"/>
      <c r="F206"/>
      <c r="G206"/>
      <c r="H206"/>
      <c r="I206"/>
    </row>
    <row r="207" spans="1:9">
      <c r="A207"/>
      <c r="B207"/>
      <c r="C207"/>
      <c r="D207"/>
      <c r="E207"/>
      <c r="F207"/>
      <c r="G207"/>
      <c r="H207"/>
      <c r="I207"/>
    </row>
    <row r="208" spans="1:9">
      <c r="A208"/>
      <c r="B208"/>
      <c r="C208"/>
      <c r="D208"/>
      <c r="E208"/>
      <c r="F208"/>
      <c r="G208"/>
      <c r="H208"/>
      <c r="I208"/>
    </row>
    <row r="209" spans="1:9">
      <c r="A209"/>
      <c r="B209"/>
      <c r="C209"/>
      <c r="D209"/>
      <c r="E209"/>
      <c r="F209"/>
      <c r="G209"/>
      <c r="H209"/>
      <c r="I209"/>
    </row>
    <row r="210" spans="1:9">
      <c r="A210"/>
      <c r="B210"/>
      <c r="C210"/>
      <c r="D210"/>
      <c r="E210"/>
      <c r="F210"/>
      <c r="G210"/>
      <c r="H210"/>
      <c r="I210"/>
    </row>
    <row r="211" spans="1:9">
      <c r="A211"/>
      <c r="B211"/>
      <c r="C211"/>
      <c r="D211"/>
      <c r="E211"/>
      <c r="F211"/>
      <c r="G211"/>
      <c r="H211"/>
      <c r="I211"/>
    </row>
    <row r="212" spans="1:9">
      <c r="A212"/>
      <c r="B212"/>
      <c r="C212"/>
      <c r="D212"/>
      <c r="E212"/>
      <c r="F212"/>
      <c r="G212"/>
      <c r="H212"/>
      <c r="I212"/>
    </row>
    <row r="213" spans="1:9">
      <c r="A213"/>
      <c r="B213"/>
      <c r="C213"/>
      <c r="D213"/>
      <c r="E213"/>
      <c r="F213"/>
      <c r="G213"/>
      <c r="H213"/>
      <c r="I213"/>
    </row>
    <row r="214" spans="1:9">
      <c r="A214"/>
      <c r="B214"/>
      <c r="C214"/>
      <c r="D214"/>
      <c r="E214"/>
      <c r="F214"/>
      <c r="G214"/>
      <c r="H214"/>
      <c r="I214"/>
    </row>
    <row r="215" spans="1:9">
      <c r="A215"/>
      <c r="B215"/>
      <c r="C215"/>
      <c r="D215"/>
      <c r="E215"/>
      <c r="F215"/>
      <c r="G215"/>
      <c r="H215"/>
      <c r="I215"/>
    </row>
    <row r="216" spans="1:9">
      <c r="A216"/>
      <c r="B216"/>
      <c r="C216"/>
      <c r="D216"/>
      <c r="E216"/>
      <c r="F216"/>
      <c r="G216"/>
      <c r="H216"/>
      <c r="I216"/>
    </row>
    <row r="217" spans="1:9">
      <c r="A217"/>
      <c r="B217"/>
      <c r="C217"/>
      <c r="D217"/>
      <c r="E217"/>
      <c r="F217"/>
      <c r="G217"/>
      <c r="H217"/>
      <c r="I217"/>
    </row>
    <row r="218" spans="1:9">
      <c r="A218"/>
      <c r="B218"/>
      <c r="C218"/>
      <c r="D218"/>
      <c r="E218"/>
      <c r="F218"/>
      <c r="G218"/>
      <c r="H218"/>
      <c r="I218"/>
    </row>
    <row r="219" spans="1:9">
      <c r="A219"/>
      <c r="B219"/>
      <c r="C219"/>
      <c r="D219"/>
      <c r="E219"/>
      <c r="F219"/>
      <c r="G219"/>
      <c r="H219"/>
      <c r="I219"/>
    </row>
    <row r="220" spans="1:9">
      <c r="A220"/>
      <c r="B220"/>
      <c r="C220"/>
      <c r="D220"/>
      <c r="E220"/>
      <c r="F220"/>
      <c r="G220"/>
      <c r="H220"/>
      <c r="I220"/>
    </row>
    <row r="221" spans="1:9">
      <c r="A221"/>
      <c r="B221"/>
      <c r="C221"/>
      <c r="D221"/>
      <c r="E221"/>
      <c r="F221"/>
      <c r="G221"/>
      <c r="H221"/>
      <c r="I221"/>
    </row>
    <row r="222" spans="1:9">
      <c r="A222"/>
      <c r="B222"/>
      <c r="C222"/>
      <c r="D222"/>
      <c r="E222"/>
      <c r="F222"/>
      <c r="G222"/>
      <c r="H222"/>
      <c r="I222"/>
    </row>
    <row r="223" spans="1:9">
      <c r="A223"/>
      <c r="B223"/>
      <c r="C223"/>
      <c r="D223"/>
      <c r="E223"/>
      <c r="F223"/>
      <c r="G223"/>
      <c r="H223"/>
      <c r="I223"/>
    </row>
    <row r="224" spans="1:9">
      <c r="A224"/>
      <c r="B224"/>
      <c r="C224"/>
      <c r="D224"/>
      <c r="E224"/>
      <c r="F224"/>
      <c r="G224"/>
      <c r="H224"/>
      <c r="I224"/>
    </row>
    <row r="225" spans="1:9">
      <c r="A225"/>
      <c r="B225"/>
      <c r="C225"/>
      <c r="D225"/>
      <c r="E225"/>
      <c r="F225"/>
      <c r="G225"/>
      <c r="H225"/>
      <c r="I225"/>
    </row>
    <row r="226" spans="1:9">
      <c r="A226"/>
      <c r="B226"/>
      <c r="C226"/>
      <c r="D226"/>
      <c r="E226"/>
      <c r="F226"/>
      <c r="G226"/>
      <c r="H226"/>
      <c r="I226"/>
    </row>
    <row r="227" spans="1:9">
      <c r="A227"/>
      <c r="B227"/>
      <c r="C227"/>
      <c r="D227"/>
      <c r="E227"/>
      <c r="F227"/>
      <c r="G227"/>
      <c r="H227"/>
      <c r="I227"/>
    </row>
    <row r="228" spans="1:9">
      <c r="A228"/>
      <c r="B228"/>
      <c r="C228"/>
      <c r="D228"/>
      <c r="E228"/>
      <c r="F228"/>
      <c r="G228"/>
      <c r="H228"/>
      <c r="I228"/>
    </row>
    <row r="229" spans="1:9">
      <c r="A229"/>
      <c r="B229"/>
      <c r="C229"/>
      <c r="D229"/>
      <c r="E229"/>
      <c r="F229"/>
      <c r="G229"/>
      <c r="H229"/>
      <c r="I229"/>
    </row>
    <row r="230" spans="1:9">
      <c r="A230"/>
      <c r="B230"/>
      <c r="C230"/>
      <c r="D230"/>
      <c r="E230"/>
      <c r="F230"/>
      <c r="G230"/>
      <c r="H230"/>
      <c r="I230"/>
    </row>
    <row r="231" spans="1:9">
      <c r="A231"/>
      <c r="B231"/>
      <c r="C231"/>
      <c r="D231"/>
      <c r="E231"/>
      <c r="F231"/>
      <c r="G231"/>
      <c r="H231"/>
      <c r="I231"/>
    </row>
    <row r="232" spans="1:9">
      <c r="A232"/>
      <c r="B232"/>
      <c r="C232"/>
      <c r="D232"/>
      <c r="E232"/>
      <c r="F232"/>
      <c r="G232"/>
      <c r="H232"/>
      <c r="I232"/>
    </row>
    <row r="233" spans="1:9">
      <c r="A233"/>
      <c r="B233"/>
      <c r="C233"/>
      <c r="D233"/>
      <c r="E233"/>
      <c r="F233"/>
      <c r="G233"/>
      <c r="H233"/>
      <c r="I233"/>
    </row>
    <row r="234" spans="1:9">
      <c r="A234"/>
      <c r="B234"/>
      <c r="C234"/>
      <c r="D234"/>
      <c r="E234"/>
      <c r="F234"/>
      <c r="G234"/>
      <c r="H234"/>
      <c r="I234"/>
    </row>
    <row r="235" spans="1:9">
      <c r="A235"/>
      <c r="B235"/>
      <c r="C235"/>
      <c r="D235"/>
      <c r="E235"/>
      <c r="F235"/>
      <c r="G235"/>
      <c r="H235"/>
      <c r="I235"/>
    </row>
    <row r="236" spans="1:9">
      <c r="A236"/>
      <c r="B236"/>
      <c r="C236"/>
      <c r="D236"/>
      <c r="E236"/>
      <c r="F236"/>
      <c r="G236"/>
      <c r="H236"/>
      <c r="I236"/>
    </row>
    <row r="237" spans="1:9">
      <c r="A237"/>
      <c r="B237"/>
      <c r="C237"/>
      <c r="D237"/>
      <c r="E237"/>
      <c r="F237"/>
      <c r="G237"/>
      <c r="H237"/>
      <c r="I237"/>
    </row>
    <row r="238" spans="1:9">
      <c r="A238"/>
      <c r="B238"/>
      <c r="C238"/>
      <c r="D238"/>
      <c r="E238"/>
      <c r="F238"/>
      <c r="G238"/>
      <c r="H238"/>
      <c r="I238"/>
    </row>
    <row r="239" spans="1:9">
      <c r="A239"/>
      <c r="B239"/>
      <c r="C239"/>
      <c r="D239"/>
      <c r="E239"/>
      <c r="G239"/>
      <c r="H239"/>
      <c r="I239"/>
    </row>
    <row r="240" spans="1:9">
      <c r="A240"/>
      <c r="B240"/>
      <c r="C240"/>
      <c r="D240"/>
      <c r="E240"/>
      <c r="F240"/>
      <c r="G240"/>
      <c r="H240"/>
      <c r="I240"/>
    </row>
    <row r="241" spans="1:9">
      <c r="A241"/>
      <c r="B241"/>
      <c r="C241"/>
      <c r="D241"/>
      <c r="E241"/>
      <c r="F241"/>
      <c r="G241"/>
      <c r="H241"/>
      <c r="I241"/>
    </row>
    <row r="242" spans="1:9">
      <c r="A242"/>
      <c r="B242"/>
      <c r="C242"/>
      <c r="D242"/>
      <c r="E242"/>
      <c r="F242"/>
      <c r="G242"/>
      <c r="H242"/>
      <c r="I242"/>
    </row>
    <row r="243" spans="1:9">
      <c r="A243"/>
      <c r="B243"/>
      <c r="C243"/>
      <c r="D243"/>
      <c r="E243"/>
      <c r="F243"/>
      <c r="G243"/>
      <c r="H243"/>
      <c r="I243"/>
    </row>
    <row r="244" spans="1:9">
      <c r="A244"/>
      <c r="B244"/>
      <c r="C244"/>
      <c r="D244"/>
      <c r="E244"/>
      <c r="F244"/>
      <c r="G244"/>
      <c r="H244"/>
      <c r="I244"/>
    </row>
    <row r="245" spans="1:9">
      <c r="A245"/>
      <c r="B245"/>
      <c r="C245"/>
      <c r="D245"/>
      <c r="E245"/>
      <c r="F245"/>
      <c r="G245"/>
      <c r="H245"/>
      <c r="I245"/>
    </row>
    <row r="246" spans="1:9">
      <c r="A246"/>
      <c r="B246"/>
      <c r="C246"/>
      <c r="D246"/>
      <c r="E246"/>
      <c r="F246"/>
      <c r="G246"/>
      <c r="H246"/>
      <c r="I246"/>
    </row>
    <row r="247" spans="1:9">
      <c r="A247"/>
      <c r="B247"/>
      <c r="C247"/>
      <c r="D247"/>
      <c r="E247"/>
      <c r="F247"/>
      <c r="G247"/>
      <c r="H247"/>
      <c r="I247"/>
    </row>
    <row r="248" spans="1:9">
      <c r="A248"/>
      <c r="B248"/>
      <c r="C248"/>
      <c r="D248"/>
      <c r="E248"/>
      <c r="F248"/>
      <c r="G248"/>
      <c r="H248"/>
      <c r="I248"/>
    </row>
    <row r="249" spans="1:9">
      <c r="A249"/>
      <c r="B249"/>
      <c r="C249"/>
      <c r="D249"/>
      <c r="E249"/>
      <c r="F249"/>
      <c r="G249"/>
      <c r="H249"/>
      <c r="I249"/>
    </row>
    <row r="250" spans="1:9">
      <c r="A250"/>
      <c r="B250"/>
      <c r="C250"/>
      <c r="D250"/>
      <c r="E250"/>
      <c r="F250"/>
      <c r="G250"/>
      <c r="H250"/>
      <c r="I250"/>
    </row>
    <row r="251" spans="1:9">
      <c r="A251"/>
      <c r="B251"/>
      <c r="C251"/>
      <c r="D251"/>
      <c r="E251"/>
      <c r="F251"/>
      <c r="G251"/>
      <c r="H251"/>
      <c r="I251"/>
    </row>
    <row r="252" spans="1:9">
      <c r="A252"/>
      <c r="B252"/>
      <c r="C252"/>
      <c r="D252"/>
      <c r="E252"/>
      <c r="F252"/>
      <c r="G252"/>
      <c r="H252"/>
      <c r="I252"/>
    </row>
    <row r="253" spans="1:9">
      <c r="A253"/>
      <c r="B253"/>
      <c r="C253"/>
      <c r="D253"/>
      <c r="E253"/>
      <c r="F253"/>
      <c r="G253"/>
      <c r="H253"/>
      <c r="I253"/>
    </row>
    <row r="254" spans="1:9">
      <c r="A254"/>
      <c r="B254"/>
      <c r="C254"/>
      <c r="D254"/>
      <c r="E254"/>
      <c r="F254"/>
      <c r="G254"/>
      <c r="H254"/>
      <c r="I254"/>
    </row>
    <row r="255" spans="1:9">
      <c r="A255"/>
      <c r="B255"/>
      <c r="C255"/>
      <c r="D255"/>
      <c r="E255"/>
      <c r="F255"/>
      <c r="G255"/>
      <c r="H255"/>
      <c r="I255"/>
    </row>
    <row r="256" spans="1:9">
      <c r="A256"/>
      <c r="B256"/>
      <c r="C256"/>
      <c r="D256"/>
      <c r="E256"/>
      <c r="F256"/>
      <c r="G256"/>
      <c r="H256"/>
      <c r="I256"/>
    </row>
    <row r="257" spans="1:9">
      <c r="A257"/>
      <c r="B257"/>
      <c r="C257"/>
      <c r="D257"/>
      <c r="E257"/>
      <c r="F257"/>
      <c r="G257"/>
      <c r="H257"/>
      <c r="I257"/>
    </row>
    <row r="258" spans="1:9">
      <c r="A258"/>
      <c r="B258"/>
      <c r="C258"/>
      <c r="D258"/>
      <c r="E258"/>
      <c r="F258"/>
      <c r="G258"/>
      <c r="H258"/>
      <c r="I258"/>
    </row>
    <row r="259" spans="1:9">
      <c r="A259"/>
      <c r="B259"/>
      <c r="C259"/>
      <c r="D259"/>
      <c r="E259"/>
      <c r="F259"/>
      <c r="G259"/>
      <c r="H259"/>
      <c r="I259"/>
    </row>
    <row r="260" spans="1:9">
      <c r="A260"/>
      <c r="B260"/>
      <c r="C260"/>
      <c r="D260"/>
      <c r="E260"/>
      <c r="F260"/>
      <c r="G260"/>
      <c r="H260"/>
      <c r="I260"/>
    </row>
    <row r="261" spans="1:9">
      <c r="A261"/>
      <c r="B261"/>
      <c r="C261"/>
      <c r="D261"/>
      <c r="E261"/>
      <c r="F261"/>
      <c r="G261"/>
      <c r="H261"/>
      <c r="I261"/>
    </row>
    <row r="262" spans="1:9">
      <c r="A262"/>
      <c r="B262"/>
      <c r="C262"/>
      <c r="D262"/>
      <c r="E262"/>
      <c r="F262"/>
      <c r="G262"/>
      <c r="H262"/>
      <c r="I262"/>
    </row>
    <row r="263" spans="1:9">
      <c r="A263"/>
      <c r="B263"/>
      <c r="C263"/>
      <c r="D263"/>
      <c r="E263"/>
      <c r="F263"/>
      <c r="G263"/>
      <c r="H263"/>
      <c r="I263"/>
    </row>
    <row r="264" spans="1:9">
      <c r="A264"/>
      <c r="B264"/>
      <c r="C264"/>
      <c r="D264"/>
      <c r="E264"/>
      <c r="F264"/>
      <c r="G264"/>
      <c r="H264"/>
      <c r="I264"/>
    </row>
    <row r="265" spans="1:9">
      <c r="A265"/>
      <c r="B265"/>
      <c r="C265"/>
      <c r="D265"/>
      <c r="E265"/>
      <c r="F265"/>
      <c r="G265"/>
      <c r="H265"/>
      <c r="I265"/>
    </row>
    <row r="266" spans="1:9">
      <c r="A266"/>
      <c r="B266"/>
      <c r="C266"/>
      <c r="D266"/>
      <c r="E266"/>
      <c r="F266"/>
      <c r="G266"/>
      <c r="H266"/>
      <c r="I266"/>
    </row>
    <row r="267" spans="1:9">
      <c r="A267"/>
      <c r="B267"/>
      <c r="C267"/>
      <c r="D267"/>
      <c r="E267"/>
      <c r="F267"/>
      <c r="G267"/>
      <c r="H267"/>
      <c r="I267"/>
    </row>
    <row r="268" spans="1:9">
      <c r="A268"/>
      <c r="B268"/>
      <c r="C268"/>
      <c r="D268"/>
      <c r="E268"/>
      <c r="F268"/>
      <c r="G268"/>
      <c r="H268"/>
      <c r="I268"/>
    </row>
    <row r="269" spans="1:9">
      <c r="A269"/>
      <c r="B269"/>
      <c r="C269"/>
      <c r="D269"/>
      <c r="E269"/>
      <c r="F269"/>
      <c r="G269"/>
      <c r="H269"/>
      <c r="I269"/>
    </row>
    <row r="270" spans="1:9">
      <c r="A270"/>
      <c r="B270"/>
      <c r="C270"/>
      <c r="D270"/>
      <c r="E270"/>
      <c r="F270"/>
      <c r="G270"/>
      <c r="H270"/>
      <c r="I270"/>
    </row>
    <row r="271" spans="1:9">
      <c r="A271"/>
      <c r="B271"/>
      <c r="C271"/>
      <c r="D271"/>
      <c r="E271"/>
      <c r="F271"/>
      <c r="G271"/>
      <c r="H271"/>
      <c r="I271"/>
    </row>
    <row r="272" spans="1:9">
      <c r="A272"/>
      <c r="B272"/>
      <c r="C272"/>
      <c r="D272"/>
      <c r="E272"/>
      <c r="F272"/>
      <c r="G272"/>
      <c r="H272"/>
      <c r="I272"/>
    </row>
    <row r="273" spans="1:9">
      <c r="A273"/>
      <c r="B273"/>
      <c r="C273"/>
      <c r="D273"/>
      <c r="E273"/>
      <c r="F273"/>
      <c r="G273"/>
      <c r="H273"/>
      <c r="I273"/>
    </row>
    <row r="274" spans="1:9">
      <c r="A274"/>
      <c r="B274"/>
      <c r="C274"/>
      <c r="D274"/>
      <c r="E274"/>
      <c r="F274"/>
      <c r="G274"/>
      <c r="H274"/>
      <c r="I274"/>
    </row>
    <row r="275" spans="1:9">
      <c r="A275"/>
      <c r="B275"/>
      <c r="C275"/>
      <c r="D275"/>
      <c r="E275"/>
      <c r="F275"/>
      <c r="G275"/>
      <c r="H275"/>
      <c r="I275"/>
    </row>
    <row r="276" spans="1:9">
      <c r="A276"/>
      <c r="B276"/>
      <c r="C276"/>
      <c r="D276"/>
      <c r="E276"/>
      <c r="F276"/>
      <c r="G276"/>
      <c r="H276"/>
      <c r="I276"/>
    </row>
    <row r="277" spans="1:9">
      <c r="A277"/>
      <c r="B277"/>
      <c r="C277"/>
      <c r="D277"/>
      <c r="E277"/>
      <c r="F277"/>
      <c r="G277"/>
      <c r="H277"/>
      <c r="I277"/>
    </row>
    <row r="278" spans="1:9">
      <c r="A278"/>
      <c r="B278"/>
      <c r="C278"/>
      <c r="D278"/>
      <c r="E278"/>
      <c r="F278"/>
      <c r="G278"/>
      <c r="H278"/>
      <c r="I278"/>
    </row>
    <row r="279" spans="1:9">
      <c r="A279"/>
      <c r="B279"/>
      <c r="C279"/>
      <c r="D279"/>
      <c r="E279"/>
      <c r="F279"/>
      <c r="G279"/>
      <c r="H279"/>
      <c r="I279"/>
    </row>
    <row r="280" spans="1:9">
      <c r="A280"/>
      <c r="B280"/>
      <c r="C280"/>
      <c r="D280"/>
      <c r="E280"/>
      <c r="F280"/>
      <c r="G280"/>
      <c r="H280"/>
      <c r="I280"/>
    </row>
    <row r="281" spans="1:9">
      <c r="A281"/>
      <c r="B281"/>
      <c r="C281"/>
      <c r="D281"/>
      <c r="E281"/>
      <c r="F281"/>
      <c r="G281"/>
      <c r="H281"/>
      <c r="I281"/>
    </row>
    <row r="282" spans="1:9">
      <c r="A282"/>
      <c r="B282"/>
      <c r="C282"/>
      <c r="D282"/>
      <c r="E282"/>
      <c r="F282"/>
      <c r="G282"/>
      <c r="H282"/>
      <c r="I282"/>
    </row>
    <row r="283" spans="1:9">
      <c r="A283"/>
      <c r="B283"/>
      <c r="C283"/>
      <c r="D283"/>
      <c r="E283"/>
      <c r="F283"/>
      <c r="G283"/>
      <c r="H283"/>
      <c r="I283"/>
    </row>
    <row r="284" spans="1:9">
      <c r="A284"/>
      <c r="B284"/>
      <c r="C284"/>
      <c r="D284"/>
      <c r="E284"/>
      <c r="F284"/>
      <c r="G284"/>
      <c r="H284"/>
      <c r="I284"/>
    </row>
    <row r="285" spans="1:9">
      <c r="A285"/>
      <c r="B285"/>
      <c r="C285"/>
      <c r="D285"/>
      <c r="E285"/>
      <c r="F285"/>
      <c r="G285"/>
      <c r="H285"/>
      <c r="I285"/>
    </row>
    <row r="286" spans="1:9">
      <c r="A286"/>
      <c r="B286"/>
      <c r="C286"/>
      <c r="D286"/>
      <c r="E286"/>
      <c r="F286"/>
      <c r="G286"/>
      <c r="H286"/>
      <c r="I286"/>
    </row>
    <row r="287" spans="1:9">
      <c r="A287"/>
      <c r="B287"/>
      <c r="C287"/>
      <c r="D287"/>
      <c r="E287"/>
      <c r="F287"/>
      <c r="G287"/>
      <c r="H287"/>
      <c r="I287"/>
    </row>
    <row r="288" spans="1:9">
      <c r="A288"/>
      <c r="B288"/>
      <c r="C288"/>
      <c r="D288"/>
      <c r="E288"/>
      <c r="F288"/>
      <c r="G288"/>
      <c r="H288"/>
      <c r="I288"/>
    </row>
    <row r="289" spans="1:9">
      <c r="A289"/>
      <c r="B289"/>
      <c r="C289"/>
      <c r="D289"/>
      <c r="E289"/>
      <c r="F289"/>
      <c r="G289"/>
      <c r="H289"/>
      <c r="I289"/>
    </row>
    <row r="290" spans="1:9">
      <c r="A290"/>
      <c r="B290"/>
      <c r="C290"/>
      <c r="D290"/>
      <c r="E290"/>
      <c r="F290"/>
      <c r="G290"/>
      <c r="H290"/>
      <c r="I290"/>
    </row>
    <row r="291" spans="1:9">
      <c r="A291"/>
      <c r="B291"/>
      <c r="C291"/>
      <c r="D291"/>
      <c r="E291"/>
      <c r="F291"/>
      <c r="G291"/>
      <c r="H291"/>
      <c r="I291"/>
    </row>
    <row r="292" spans="1:9">
      <c r="A292"/>
      <c r="B292"/>
      <c r="C292"/>
      <c r="D292"/>
      <c r="E292"/>
      <c r="F292"/>
      <c r="G292"/>
      <c r="H292"/>
      <c r="I292"/>
    </row>
    <row r="293" spans="1:9">
      <c r="A293"/>
      <c r="B293"/>
      <c r="C293"/>
      <c r="D293"/>
      <c r="E293"/>
      <c r="F293"/>
      <c r="G293"/>
      <c r="H293"/>
      <c r="I293"/>
    </row>
    <row r="294" spans="1:9">
      <c r="A294"/>
      <c r="B294"/>
      <c r="C294"/>
      <c r="D294"/>
      <c r="E294"/>
      <c r="F294"/>
      <c r="G294"/>
      <c r="H294"/>
      <c r="I294"/>
    </row>
    <row r="295" spans="1:9">
      <c r="A295"/>
      <c r="B295"/>
      <c r="C295"/>
      <c r="D295"/>
      <c r="E295"/>
      <c r="F295"/>
      <c r="G295"/>
      <c r="H295"/>
      <c r="I295"/>
    </row>
    <row r="296" spans="1:9">
      <c r="A296"/>
      <c r="B296"/>
      <c r="C296"/>
      <c r="D296"/>
      <c r="E296"/>
      <c r="F296"/>
      <c r="G296"/>
      <c r="H296"/>
      <c r="I296"/>
    </row>
    <row r="297" spans="1:9">
      <c r="A297"/>
      <c r="B297"/>
      <c r="C297"/>
      <c r="D297"/>
      <c r="E297"/>
      <c r="F297"/>
      <c r="G297"/>
      <c r="H297"/>
      <c r="I297"/>
    </row>
    <row r="298" spans="1:9">
      <c r="A298"/>
      <c r="B298"/>
      <c r="C298"/>
      <c r="D298"/>
      <c r="E298"/>
      <c r="F298"/>
      <c r="G298"/>
      <c r="H298"/>
      <c r="I298"/>
    </row>
    <row r="299" spans="1:9">
      <c r="A299"/>
      <c r="B299"/>
      <c r="C299"/>
      <c r="D299"/>
      <c r="E299"/>
      <c r="F299"/>
      <c r="G299"/>
      <c r="H299"/>
      <c r="I299"/>
    </row>
    <row r="300" spans="1:9">
      <c r="A300"/>
      <c r="B300"/>
      <c r="C300"/>
      <c r="D300"/>
      <c r="E300"/>
      <c r="F300"/>
      <c r="G300"/>
      <c r="H300"/>
      <c r="I300"/>
    </row>
    <row r="301" spans="1:9">
      <c r="A301"/>
      <c r="B301"/>
      <c r="C301"/>
      <c r="D301"/>
      <c r="E301"/>
      <c r="F301"/>
      <c r="G301"/>
      <c r="H301"/>
      <c r="I301"/>
    </row>
    <row r="302" spans="1:9">
      <c r="A302"/>
      <c r="B302"/>
      <c r="C302"/>
      <c r="D302"/>
      <c r="E302"/>
      <c r="F302"/>
      <c r="G302"/>
      <c r="H302"/>
      <c r="I302"/>
    </row>
    <row r="303" spans="1:9">
      <c r="A303"/>
      <c r="B303"/>
      <c r="C303"/>
      <c r="D303"/>
      <c r="E303"/>
      <c r="F303"/>
      <c r="G303"/>
      <c r="H303"/>
      <c r="I303"/>
    </row>
    <row r="304" spans="1:9">
      <c r="A304"/>
      <c r="B304"/>
      <c r="C304"/>
      <c r="D304"/>
      <c r="E304"/>
      <c r="F304"/>
      <c r="G304"/>
      <c r="H304"/>
      <c r="I304"/>
    </row>
    <row r="305" spans="1:9">
      <c r="A305"/>
      <c r="B305"/>
      <c r="C305"/>
      <c r="D305"/>
      <c r="E305"/>
      <c r="F305"/>
      <c r="G305"/>
      <c r="H305"/>
      <c r="I305"/>
    </row>
    <row r="306" spans="1:9">
      <c r="A306"/>
      <c r="B306"/>
      <c r="C306"/>
      <c r="D306"/>
      <c r="E306"/>
      <c r="F306"/>
      <c r="G306"/>
      <c r="H306"/>
      <c r="I306"/>
    </row>
    <row r="307" spans="1:9">
      <c r="A307"/>
      <c r="B307"/>
      <c r="C307"/>
      <c r="D307"/>
      <c r="E307"/>
      <c r="F307"/>
      <c r="G307"/>
      <c r="H307"/>
      <c r="I307"/>
    </row>
    <row r="308" spans="1:9">
      <c r="A308"/>
      <c r="B308"/>
      <c r="C308"/>
      <c r="D308"/>
      <c r="E308"/>
      <c r="F308"/>
      <c r="G308"/>
      <c r="H308"/>
      <c r="I308"/>
    </row>
    <row r="309" spans="1:9">
      <c r="A309"/>
      <c r="B309"/>
      <c r="C309"/>
      <c r="D309"/>
      <c r="E309"/>
      <c r="F309"/>
      <c r="G309"/>
      <c r="H309"/>
      <c r="I309"/>
    </row>
    <row r="310" spans="1:9">
      <c r="A310"/>
      <c r="B310"/>
      <c r="C310"/>
      <c r="D310"/>
      <c r="E310"/>
      <c r="F310"/>
      <c r="G310"/>
      <c r="H310"/>
      <c r="I310"/>
    </row>
    <row r="311" spans="1:9">
      <c r="A311"/>
      <c r="B311"/>
      <c r="C311"/>
      <c r="D311"/>
      <c r="E311"/>
      <c r="F311"/>
      <c r="G311"/>
      <c r="H311"/>
      <c r="I311"/>
    </row>
    <row r="312" spans="1:9">
      <c r="A312"/>
      <c r="B312"/>
      <c r="C312"/>
      <c r="D312"/>
      <c r="E312"/>
      <c r="F312"/>
      <c r="G312"/>
      <c r="H312"/>
      <c r="I312"/>
    </row>
    <row r="313" spans="1:9">
      <c r="A313"/>
      <c r="B313"/>
      <c r="C313"/>
      <c r="D313"/>
      <c r="E313"/>
      <c r="F313"/>
      <c r="G313"/>
      <c r="H313"/>
      <c r="I313"/>
    </row>
    <row r="314" spans="1:9">
      <c r="A314"/>
      <c r="B314"/>
      <c r="C314"/>
      <c r="D314"/>
      <c r="E314"/>
      <c r="F314"/>
      <c r="G314"/>
      <c r="H314"/>
      <c r="I314"/>
    </row>
    <row r="315" spans="1:9">
      <c r="A315"/>
      <c r="B315"/>
      <c r="C315"/>
      <c r="D315"/>
      <c r="E315"/>
      <c r="F315"/>
      <c r="G315"/>
      <c r="H315"/>
      <c r="I315"/>
    </row>
    <row r="316" spans="1:9">
      <c r="A316"/>
      <c r="B316"/>
      <c r="C316"/>
      <c r="D316"/>
      <c r="E316"/>
      <c r="F316"/>
      <c r="G316"/>
      <c r="H316"/>
      <c r="I316"/>
    </row>
    <row r="317" spans="1:9">
      <c r="A317"/>
      <c r="B317"/>
      <c r="C317"/>
      <c r="D317"/>
      <c r="E317"/>
      <c r="F317"/>
      <c r="G317"/>
      <c r="H317"/>
      <c r="I317"/>
    </row>
    <row r="318" spans="1:9">
      <c r="A318"/>
      <c r="B318"/>
      <c r="C318"/>
      <c r="D318"/>
      <c r="E318"/>
      <c r="F318"/>
      <c r="G318"/>
      <c r="H318"/>
      <c r="I318"/>
    </row>
    <row r="319" spans="1:9">
      <c r="A319"/>
      <c r="B319"/>
      <c r="C319"/>
      <c r="D319"/>
      <c r="E319"/>
      <c r="F319"/>
      <c r="G319"/>
      <c r="H319"/>
      <c r="I319"/>
    </row>
    <row r="320" spans="1:9">
      <c r="A320"/>
      <c r="B320"/>
      <c r="C320"/>
      <c r="D320"/>
      <c r="E320"/>
      <c r="F320"/>
      <c r="G320"/>
      <c r="H320"/>
      <c r="I320"/>
    </row>
    <row r="321" spans="1:9">
      <c r="A321"/>
      <c r="B321"/>
      <c r="C321"/>
      <c r="D321"/>
      <c r="E321"/>
      <c r="F321"/>
      <c r="G321"/>
      <c r="H321"/>
      <c r="I321"/>
    </row>
    <row r="322" spans="1:9">
      <c r="A322"/>
      <c r="B322"/>
      <c r="C322"/>
      <c r="D322"/>
      <c r="E322"/>
      <c r="F322"/>
      <c r="G322"/>
      <c r="H322"/>
      <c r="I322"/>
    </row>
    <row r="323" spans="1:9">
      <c r="A323"/>
      <c r="B323"/>
      <c r="C323"/>
      <c r="D323"/>
      <c r="E323"/>
      <c r="F323"/>
      <c r="G323"/>
      <c r="H323"/>
      <c r="I323"/>
    </row>
    <row r="324" spans="1:9">
      <c r="A324"/>
      <c r="B324"/>
      <c r="C324"/>
      <c r="D324"/>
      <c r="E324"/>
      <c r="F324"/>
      <c r="G324"/>
      <c r="H324"/>
      <c r="I324"/>
    </row>
    <row r="325" spans="1:9">
      <c r="A325"/>
      <c r="B325"/>
      <c r="C325"/>
      <c r="D325"/>
      <c r="E325"/>
      <c r="F325"/>
      <c r="G325"/>
      <c r="H325"/>
      <c r="I325"/>
    </row>
    <row r="326" spans="1:9">
      <c r="A326"/>
      <c r="B326"/>
      <c r="C326"/>
      <c r="D326"/>
      <c r="E326"/>
      <c r="F326"/>
      <c r="G326"/>
      <c r="H326"/>
      <c r="I326"/>
    </row>
    <row r="327" spans="1:9">
      <c r="A327"/>
      <c r="B327"/>
      <c r="C327"/>
      <c r="D327"/>
      <c r="E327"/>
      <c r="F327"/>
      <c r="G327"/>
      <c r="H327"/>
      <c r="I327"/>
    </row>
    <row r="328" spans="1:9">
      <c r="A328"/>
      <c r="B328"/>
      <c r="C328"/>
      <c r="D328"/>
      <c r="E328"/>
      <c r="F328"/>
      <c r="G328"/>
      <c r="H328"/>
      <c r="I328"/>
    </row>
    <row r="329" spans="1:9">
      <c r="A329"/>
      <c r="B329"/>
      <c r="C329"/>
      <c r="D329"/>
      <c r="E329"/>
      <c r="F329"/>
      <c r="G329"/>
      <c r="H329"/>
      <c r="I329"/>
    </row>
    <row r="330" spans="1:9">
      <c r="A330"/>
      <c r="B330"/>
      <c r="C330"/>
      <c r="D330"/>
      <c r="E330"/>
      <c r="F330"/>
      <c r="G330"/>
      <c r="H330"/>
      <c r="I330"/>
    </row>
    <row r="331" spans="1:9">
      <c r="A331"/>
      <c r="B331"/>
      <c r="C331"/>
      <c r="D331"/>
      <c r="E331"/>
      <c r="F331"/>
      <c r="G331"/>
      <c r="H331"/>
      <c r="I331"/>
    </row>
    <row r="332" spans="1:9">
      <c r="A332"/>
      <c r="B332"/>
      <c r="C332"/>
      <c r="D332"/>
      <c r="E332"/>
      <c r="F332"/>
      <c r="G332"/>
      <c r="H332"/>
      <c r="I332"/>
    </row>
    <row r="333" spans="1:9">
      <c r="A333"/>
      <c r="B333"/>
      <c r="C333"/>
      <c r="D333"/>
      <c r="E333"/>
      <c r="F333"/>
      <c r="G333"/>
      <c r="H333"/>
      <c r="I333"/>
    </row>
    <row r="334" spans="1:9">
      <c r="A334"/>
      <c r="B334"/>
      <c r="C334"/>
      <c r="D334"/>
      <c r="E334"/>
      <c r="F334"/>
      <c r="G334"/>
      <c r="H334"/>
      <c r="I334"/>
    </row>
    <row r="335" spans="1:9">
      <c r="A335"/>
      <c r="B335"/>
      <c r="C335"/>
      <c r="D335"/>
      <c r="E335"/>
      <c r="F335"/>
      <c r="G335"/>
      <c r="H335"/>
      <c r="I335"/>
    </row>
    <row r="336" spans="1:9">
      <c r="A336"/>
      <c r="B336"/>
      <c r="C336"/>
      <c r="D336"/>
      <c r="E336"/>
      <c r="F336"/>
      <c r="G336"/>
      <c r="H336"/>
      <c r="I336"/>
    </row>
    <row r="337" spans="1:9">
      <c r="A337"/>
      <c r="B337"/>
      <c r="C337"/>
      <c r="D337"/>
      <c r="E337"/>
      <c r="F337"/>
      <c r="G337"/>
      <c r="H337"/>
      <c r="I337"/>
    </row>
    <row r="338" spans="1:9">
      <c r="A338"/>
      <c r="B338"/>
      <c r="C338"/>
      <c r="D338"/>
      <c r="E338"/>
      <c r="F338"/>
      <c r="G338"/>
      <c r="H338"/>
      <c r="I338"/>
    </row>
    <row r="339" spans="1:9">
      <c r="A339"/>
      <c r="B339"/>
      <c r="C339"/>
      <c r="D339"/>
      <c r="E339"/>
      <c r="F339"/>
      <c r="G339"/>
      <c r="H339"/>
      <c r="I339"/>
    </row>
    <row r="340" spans="1:9">
      <c r="A340"/>
      <c r="B340"/>
      <c r="C340"/>
      <c r="D340"/>
      <c r="E340"/>
      <c r="F340"/>
      <c r="G340"/>
      <c r="H340"/>
      <c r="I340"/>
    </row>
    <row r="341" spans="1:9">
      <c r="A341"/>
      <c r="B341"/>
      <c r="C341"/>
      <c r="D341"/>
      <c r="E341"/>
      <c r="F341"/>
      <c r="G341"/>
      <c r="H341"/>
      <c r="I341"/>
    </row>
    <row r="342" spans="1:9">
      <c r="A342"/>
      <c r="B342"/>
      <c r="C342"/>
      <c r="D342"/>
      <c r="E342"/>
      <c r="F342"/>
      <c r="G342"/>
      <c r="H342"/>
      <c r="I342"/>
    </row>
    <row r="343" spans="1:9">
      <c r="A343"/>
      <c r="B343"/>
      <c r="C343"/>
      <c r="D343"/>
      <c r="E343"/>
      <c r="F343"/>
      <c r="G343"/>
      <c r="H343"/>
      <c r="I343"/>
    </row>
    <row r="344" spans="1:9">
      <c r="A344"/>
      <c r="B344"/>
      <c r="C344"/>
      <c r="D344"/>
      <c r="E344"/>
      <c r="F344"/>
      <c r="G344"/>
      <c r="H344"/>
      <c r="I344"/>
    </row>
    <row r="345" spans="1:9">
      <c r="A345"/>
      <c r="B345"/>
      <c r="C345"/>
      <c r="D345"/>
      <c r="E345"/>
      <c r="F345"/>
      <c r="G345"/>
      <c r="H345"/>
      <c r="I345"/>
    </row>
    <row r="346" spans="1:9">
      <c r="A346"/>
      <c r="B346"/>
      <c r="C346"/>
      <c r="D346"/>
      <c r="E346"/>
      <c r="F346"/>
      <c r="G346"/>
      <c r="H346"/>
      <c r="I346"/>
    </row>
    <row r="347" spans="1:9">
      <c r="A347"/>
      <c r="B347"/>
      <c r="C347"/>
      <c r="D347"/>
      <c r="E347"/>
      <c r="F347"/>
      <c r="G347"/>
      <c r="H347"/>
      <c r="I347"/>
    </row>
    <row r="348" spans="1:9">
      <c r="A348"/>
      <c r="B348"/>
      <c r="C348"/>
      <c r="D348"/>
      <c r="E348"/>
      <c r="F348"/>
      <c r="G348"/>
      <c r="H348"/>
      <c r="I348"/>
    </row>
    <row r="349" spans="1:9">
      <c r="A349"/>
      <c r="B349"/>
      <c r="C349"/>
      <c r="D349"/>
      <c r="E349"/>
      <c r="F349"/>
      <c r="G349"/>
      <c r="H349"/>
      <c r="I349"/>
    </row>
    <row r="350" spans="1:9">
      <c r="A350"/>
      <c r="B350"/>
      <c r="C350"/>
      <c r="D350"/>
      <c r="E350"/>
      <c r="F350"/>
      <c r="G350"/>
      <c r="H350"/>
      <c r="I350"/>
    </row>
    <row r="351" spans="1:9">
      <c r="A351"/>
      <c r="B351"/>
      <c r="C351"/>
      <c r="D351"/>
      <c r="E351"/>
      <c r="F351"/>
      <c r="G351"/>
      <c r="H351"/>
      <c r="I351"/>
    </row>
    <row r="352" spans="1:9">
      <c r="A352"/>
      <c r="B352"/>
      <c r="C352"/>
      <c r="D352"/>
      <c r="E352"/>
      <c r="F352"/>
      <c r="G352"/>
      <c r="H352"/>
      <c r="I352"/>
    </row>
    <row r="353" spans="1:9">
      <c r="A353"/>
      <c r="B353"/>
      <c r="C353"/>
      <c r="D353"/>
      <c r="E353"/>
      <c r="F353"/>
      <c r="G353"/>
      <c r="H353"/>
      <c r="I353"/>
    </row>
    <row r="354" spans="1:9">
      <c r="A354"/>
      <c r="B354"/>
      <c r="C354"/>
      <c r="D354"/>
      <c r="E354"/>
      <c r="F354"/>
      <c r="G354"/>
      <c r="H354"/>
      <c r="I354"/>
    </row>
    <row r="355" spans="1:9">
      <c r="A355"/>
      <c r="B355"/>
      <c r="C355"/>
      <c r="D355"/>
      <c r="E355"/>
      <c r="F355"/>
      <c r="G355"/>
      <c r="H355"/>
      <c r="I355"/>
    </row>
    <row r="356" spans="1:9">
      <c r="A356"/>
      <c r="B356"/>
      <c r="C356"/>
      <c r="D356"/>
      <c r="E356"/>
      <c r="F356"/>
      <c r="G356"/>
      <c r="H356"/>
      <c r="I356"/>
    </row>
    <row r="357" spans="1:9">
      <c r="A357"/>
      <c r="B357"/>
      <c r="C357"/>
      <c r="D357"/>
      <c r="E357"/>
      <c r="F357"/>
      <c r="G357"/>
      <c r="H357"/>
      <c r="I357"/>
    </row>
    <row r="358" spans="1:9">
      <c r="A358"/>
      <c r="B358"/>
      <c r="C358"/>
      <c r="D358"/>
      <c r="E358"/>
      <c r="F358"/>
      <c r="G358"/>
      <c r="H358"/>
      <c r="I358"/>
    </row>
    <row r="359" spans="1:9">
      <c r="A359"/>
      <c r="B359"/>
      <c r="C359"/>
      <c r="D359"/>
      <c r="E359"/>
      <c r="F359"/>
      <c r="G359"/>
      <c r="H359"/>
      <c r="I359"/>
    </row>
    <row r="360" spans="1:9">
      <c r="A360"/>
      <c r="B360"/>
      <c r="C360"/>
      <c r="D360"/>
      <c r="E360"/>
      <c r="F360"/>
      <c r="G360"/>
      <c r="H360"/>
      <c r="I360"/>
    </row>
    <row r="361" spans="1:9">
      <c r="A361"/>
      <c r="B361"/>
      <c r="C361"/>
      <c r="D361"/>
      <c r="E361"/>
      <c r="F361"/>
      <c r="G361"/>
      <c r="H361"/>
      <c r="I361"/>
    </row>
    <row r="362" spans="1:9">
      <c r="A362"/>
      <c r="B362"/>
      <c r="C362"/>
      <c r="D362"/>
      <c r="E362"/>
      <c r="F362"/>
      <c r="G362"/>
      <c r="H362"/>
      <c r="I362"/>
    </row>
    <row r="363" spans="1:9">
      <c r="A363"/>
      <c r="B363"/>
      <c r="C363"/>
      <c r="D363"/>
      <c r="E363"/>
      <c r="F363"/>
      <c r="G363"/>
      <c r="H363"/>
      <c r="I363"/>
    </row>
    <row r="364" spans="1:9">
      <c r="A364"/>
      <c r="B364"/>
      <c r="C364"/>
      <c r="D364"/>
      <c r="E364"/>
      <c r="F364"/>
      <c r="G364"/>
      <c r="H364"/>
      <c r="I364"/>
    </row>
    <row r="365" spans="1:9">
      <c r="A365"/>
      <c r="B365"/>
      <c r="C365"/>
      <c r="D365"/>
      <c r="E365"/>
      <c r="F365"/>
      <c r="G365"/>
      <c r="H365"/>
      <c r="I365"/>
    </row>
    <row r="366" spans="1:9">
      <c r="A366"/>
      <c r="B366"/>
      <c r="C366"/>
      <c r="D366"/>
      <c r="E366"/>
      <c r="F366"/>
      <c r="G366"/>
      <c r="H366"/>
      <c r="I366"/>
    </row>
    <row r="367" spans="1:9">
      <c r="A367"/>
      <c r="B367"/>
      <c r="C367"/>
      <c r="D367"/>
      <c r="E367"/>
      <c r="F367"/>
      <c r="G367"/>
      <c r="H367"/>
      <c r="I367"/>
    </row>
    <row r="368" spans="1:9">
      <c r="A368"/>
      <c r="B368"/>
      <c r="C368"/>
      <c r="D368"/>
      <c r="E368"/>
      <c r="F368"/>
      <c r="G368"/>
      <c r="H368"/>
      <c r="I368"/>
    </row>
    <row r="369" spans="1:9">
      <c r="A369"/>
      <c r="B369"/>
      <c r="C369"/>
      <c r="D369"/>
      <c r="E369"/>
      <c r="F369"/>
      <c r="G369"/>
      <c r="H369"/>
      <c r="I369"/>
    </row>
    <row r="370" spans="1:9">
      <c r="A370"/>
      <c r="B370"/>
      <c r="C370"/>
      <c r="D370"/>
      <c r="E370"/>
      <c r="F370"/>
      <c r="G370"/>
      <c r="H370"/>
      <c r="I370"/>
    </row>
    <row r="371" spans="1:9">
      <c r="A371"/>
      <c r="B371"/>
      <c r="C371"/>
      <c r="D371"/>
      <c r="E371"/>
      <c r="F371"/>
      <c r="G371"/>
      <c r="H371"/>
      <c r="I371"/>
    </row>
    <row r="372" spans="1:9">
      <c r="A372"/>
      <c r="B372"/>
      <c r="C372"/>
      <c r="D372"/>
      <c r="E372"/>
      <c r="F372"/>
      <c r="G372"/>
      <c r="H372"/>
      <c r="I372"/>
    </row>
    <row r="373" spans="1:9">
      <c r="A373"/>
      <c r="B373"/>
      <c r="C373"/>
      <c r="D373"/>
      <c r="E373"/>
      <c r="F373"/>
      <c r="G373"/>
      <c r="H373"/>
      <c r="I373"/>
    </row>
    <row r="374" spans="1:9">
      <c r="A374"/>
      <c r="B374"/>
      <c r="C374"/>
      <c r="D374"/>
      <c r="E374"/>
      <c r="F374"/>
      <c r="G374"/>
      <c r="H374"/>
      <c r="I374"/>
    </row>
    <row r="375" spans="1:9">
      <c r="A375"/>
      <c r="B375"/>
      <c r="C375"/>
      <c r="D375"/>
      <c r="E375"/>
      <c r="F375"/>
      <c r="G375"/>
      <c r="H375"/>
      <c r="I375"/>
    </row>
    <row r="376" spans="1:9">
      <c r="A376"/>
      <c r="B376"/>
      <c r="C376"/>
      <c r="D376"/>
      <c r="E376"/>
      <c r="F376"/>
      <c r="G376"/>
      <c r="H376"/>
      <c r="I376"/>
    </row>
    <row r="377" spans="1:9">
      <c r="A377"/>
      <c r="B377"/>
      <c r="C377"/>
      <c r="D377"/>
      <c r="E377"/>
      <c r="F377"/>
      <c r="G377"/>
      <c r="H377"/>
      <c r="I377"/>
    </row>
    <row r="378" spans="1:9">
      <c r="A378"/>
      <c r="B378"/>
      <c r="C378"/>
      <c r="D378"/>
      <c r="E378"/>
      <c r="F378"/>
      <c r="G378"/>
      <c r="H378"/>
      <c r="I378"/>
    </row>
    <row r="379" spans="1:9">
      <c r="A379"/>
      <c r="B379"/>
      <c r="C379"/>
      <c r="D379"/>
      <c r="E379"/>
      <c r="F379"/>
      <c r="G379"/>
      <c r="H379"/>
      <c r="I379"/>
    </row>
    <row r="380" spans="1:9">
      <c r="A380"/>
      <c r="B380"/>
      <c r="C380"/>
      <c r="D380"/>
      <c r="E380"/>
      <c r="F380"/>
      <c r="G380"/>
      <c r="H380"/>
      <c r="I380"/>
    </row>
    <row r="381" spans="1:9">
      <c r="A381"/>
      <c r="B381"/>
      <c r="C381"/>
      <c r="D381"/>
      <c r="E381"/>
      <c r="F381"/>
      <c r="G381"/>
      <c r="H381"/>
      <c r="I381"/>
    </row>
    <row r="382" spans="1:9">
      <c r="A382"/>
      <c r="B382"/>
      <c r="C382"/>
      <c r="D382"/>
      <c r="E382"/>
      <c r="F382"/>
      <c r="G382"/>
      <c r="H382"/>
      <c r="I382"/>
    </row>
    <row r="383" spans="1:9">
      <c r="A383"/>
      <c r="B383"/>
      <c r="C383"/>
      <c r="D383"/>
      <c r="E383"/>
      <c r="F383"/>
      <c r="G383"/>
      <c r="H383"/>
      <c r="I383"/>
    </row>
    <row r="384" spans="1:9">
      <c r="A384"/>
      <c r="B384"/>
      <c r="C384"/>
      <c r="D384"/>
      <c r="E384"/>
      <c r="F384"/>
      <c r="G384"/>
      <c r="H384"/>
      <c r="I384"/>
    </row>
    <row r="385" spans="1:9">
      <c r="A385"/>
      <c r="B385"/>
      <c r="C385"/>
      <c r="D385"/>
      <c r="E385"/>
      <c r="F385"/>
      <c r="G385"/>
      <c r="H385"/>
      <c r="I385"/>
    </row>
    <row r="386" spans="1:9">
      <c r="A386"/>
      <c r="B386"/>
      <c r="C386"/>
      <c r="D386"/>
      <c r="E386"/>
      <c r="F386"/>
      <c r="G386"/>
      <c r="H386"/>
      <c r="I386"/>
    </row>
    <row r="387" spans="1:9">
      <c r="A387"/>
      <c r="B387"/>
      <c r="C387"/>
      <c r="D387"/>
      <c r="E387"/>
      <c r="F387"/>
      <c r="G387"/>
      <c r="H387"/>
      <c r="I387"/>
    </row>
    <row r="388" spans="1:9">
      <c r="A388"/>
      <c r="B388"/>
      <c r="C388"/>
      <c r="D388"/>
      <c r="E388"/>
      <c r="F388"/>
      <c r="G388"/>
      <c r="H388"/>
      <c r="I388"/>
    </row>
    <row r="389" spans="1:9">
      <c r="A389"/>
      <c r="B389"/>
      <c r="C389"/>
      <c r="D389"/>
      <c r="E389"/>
      <c r="F389"/>
      <c r="G389"/>
      <c r="H389"/>
      <c r="I389"/>
    </row>
    <row r="390" spans="1:9">
      <c r="A390"/>
      <c r="B390"/>
      <c r="C390"/>
      <c r="D390"/>
      <c r="E390"/>
      <c r="F390"/>
      <c r="G390"/>
      <c r="H390"/>
      <c r="I390"/>
    </row>
    <row r="391" spans="1:9">
      <c r="A391"/>
      <c r="B391"/>
      <c r="C391"/>
      <c r="D391"/>
      <c r="E391"/>
      <c r="F391"/>
      <c r="G391"/>
      <c r="H391"/>
      <c r="I391"/>
    </row>
    <row r="392" spans="1:9">
      <c r="A392"/>
      <c r="B392"/>
      <c r="C392"/>
      <c r="D392"/>
      <c r="E392"/>
      <c r="F392"/>
      <c r="G392"/>
      <c r="H392"/>
      <c r="I392"/>
    </row>
    <row r="393" spans="1:9">
      <c r="A393"/>
      <c r="B393"/>
      <c r="C393"/>
      <c r="D393"/>
      <c r="E393"/>
      <c r="F393"/>
      <c r="G393"/>
      <c r="H393"/>
      <c r="I393"/>
    </row>
    <row r="394" spans="1:9">
      <c r="A394"/>
      <c r="B394"/>
      <c r="C394"/>
      <c r="D394"/>
      <c r="E394"/>
      <c r="F394"/>
      <c r="G394"/>
      <c r="H394"/>
      <c r="I394"/>
    </row>
    <row r="395" spans="1:9">
      <c r="A395"/>
      <c r="B395"/>
      <c r="C395"/>
      <c r="D395"/>
      <c r="E395"/>
      <c r="F395"/>
      <c r="G395"/>
      <c r="H395"/>
      <c r="I395"/>
    </row>
    <row r="396" spans="1:9">
      <c r="A396"/>
      <c r="B396"/>
      <c r="C396"/>
      <c r="D396"/>
      <c r="E396"/>
      <c r="F396"/>
      <c r="G396"/>
      <c r="H396"/>
      <c r="I396"/>
    </row>
    <row r="397" spans="1:9">
      <c r="A397"/>
      <c r="B397"/>
      <c r="C397"/>
      <c r="D397"/>
      <c r="E397"/>
      <c r="F397"/>
      <c r="G397"/>
      <c r="H397"/>
      <c r="I397"/>
    </row>
    <row r="398" spans="1:9">
      <c r="A398"/>
      <c r="B398"/>
      <c r="C398"/>
      <c r="D398"/>
      <c r="E398"/>
      <c r="F398"/>
      <c r="G398"/>
      <c r="H398"/>
      <c r="I398"/>
    </row>
    <row r="399" spans="1:9">
      <c r="A399"/>
      <c r="B399"/>
      <c r="C399"/>
      <c r="D399"/>
      <c r="E399"/>
      <c r="F399"/>
      <c r="G399"/>
      <c r="H399"/>
      <c r="I399"/>
    </row>
    <row r="400" spans="1:9">
      <c r="A400"/>
      <c r="B400"/>
      <c r="C400"/>
      <c r="D400"/>
      <c r="E400"/>
      <c r="F400"/>
      <c r="G400"/>
      <c r="H400"/>
      <c r="I400"/>
    </row>
    <row r="401" spans="1:9">
      <c r="A401"/>
      <c r="B401"/>
      <c r="C401"/>
      <c r="D401"/>
      <c r="E401"/>
      <c r="F401"/>
      <c r="G401"/>
      <c r="H401"/>
      <c r="I401"/>
    </row>
    <row r="402" spans="1:9">
      <c r="A402"/>
      <c r="B402"/>
      <c r="C402"/>
      <c r="D402"/>
      <c r="E402"/>
      <c r="F402"/>
      <c r="G402"/>
      <c r="H402"/>
      <c r="I402"/>
    </row>
    <row r="403" spans="1:9">
      <c r="A403"/>
      <c r="B403"/>
      <c r="C403"/>
      <c r="D403"/>
      <c r="E403"/>
      <c r="F403"/>
      <c r="G403"/>
      <c r="H403"/>
      <c r="I403"/>
    </row>
    <row r="404" spans="1:9">
      <c r="A404"/>
      <c r="B404"/>
      <c r="C404"/>
      <c r="D404"/>
      <c r="E404"/>
      <c r="F404"/>
      <c r="G404"/>
      <c r="H404"/>
      <c r="I404"/>
    </row>
    <row r="405" spans="1:9">
      <c r="A405"/>
      <c r="B405"/>
      <c r="C405"/>
      <c r="D405"/>
      <c r="E405"/>
      <c r="F405"/>
      <c r="G405"/>
      <c r="H405"/>
      <c r="I405"/>
    </row>
    <row r="406" spans="1:9">
      <c r="A406"/>
      <c r="B406"/>
      <c r="C406"/>
      <c r="D406"/>
      <c r="E406"/>
      <c r="F406"/>
      <c r="G406"/>
      <c r="H406"/>
      <c r="I406"/>
    </row>
    <row r="407" spans="1:9">
      <c r="A407"/>
      <c r="B407"/>
      <c r="C407"/>
      <c r="D407"/>
      <c r="E407"/>
      <c r="F407"/>
      <c r="G407"/>
      <c r="H407"/>
      <c r="I407"/>
    </row>
    <row r="408" spans="1:9">
      <c r="A408"/>
      <c r="B408"/>
      <c r="C408"/>
      <c r="D408"/>
      <c r="E408"/>
      <c r="F408"/>
      <c r="G408"/>
      <c r="H408"/>
      <c r="I408"/>
    </row>
    <row r="409" spans="1:9">
      <c r="A409"/>
      <c r="B409"/>
      <c r="C409"/>
      <c r="D409"/>
      <c r="E409"/>
      <c r="F409"/>
      <c r="G409"/>
      <c r="H409"/>
      <c r="I409"/>
    </row>
    <row r="410" spans="1:9">
      <c r="A410"/>
      <c r="B410"/>
      <c r="C410"/>
      <c r="D410"/>
      <c r="E410"/>
      <c r="F410"/>
      <c r="G410"/>
      <c r="H410"/>
      <c r="I410"/>
    </row>
    <row r="411" spans="1:9">
      <c r="A411"/>
      <c r="B411"/>
      <c r="C411"/>
      <c r="D411"/>
      <c r="E411"/>
      <c r="F411"/>
      <c r="G411"/>
      <c r="H411"/>
      <c r="I411"/>
    </row>
    <row r="412" spans="1:9">
      <c r="A412"/>
      <c r="B412"/>
      <c r="C412"/>
      <c r="D412"/>
      <c r="E412"/>
      <c r="F412"/>
      <c r="G412"/>
      <c r="H412"/>
      <c r="I412"/>
    </row>
    <row r="413" spans="1:9">
      <c r="A413"/>
      <c r="B413"/>
      <c r="C413"/>
      <c r="D413"/>
      <c r="E413"/>
      <c r="F413"/>
      <c r="G413"/>
      <c r="H413"/>
      <c r="I413"/>
    </row>
    <row r="414" spans="1:9">
      <c r="A414"/>
      <c r="B414"/>
      <c r="C414"/>
      <c r="D414"/>
      <c r="E414"/>
      <c r="F414"/>
      <c r="G414"/>
      <c r="H414"/>
      <c r="I414"/>
    </row>
    <row r="415" spans="1:9">
      <c r="A415"/>
      <c r="B415"/>
      <c r="C415"/>
      <c r="D415"/>
      <c r="E415"/>
      <c r="F415"/>
      <c r="G415"/>
      <c r="H415"/>
      <c r="I415"/>
    </row>
    <row r="416" spans="1:9">
      <c r="A416"/>
      <c r="B416"/>
      <c r="C416"/>
      <c r="D416"/>
      <c r="E416"/>
      <c r="F416"/>
      <c r="G416"/>
      <c r="H416"/>
      <c r="I416"/>
    </row>
    <row r="417" spans="1:9">
      <c r="A417"/>
      <c r="B417"/>
      <c r="C417"/>
      <c r="D417"/>
      <c r="E417"/>
      <c r="F417"/>
      <c r="G417"/>
      <c r="H417"/>
      <c r="I417"/>
    </row>
    <row r="418" spans="1:9">
      <c r="A418"/>
      <c r="B418"/>
      <c r="C418"/>
      <c r="D418"/>
      <c r="E418"/>
      <c r="F418"/>
      <c r="G418"/>
      <c r="H418"/>
      <c r="I418"/>
    </row>
    <row r="419" spans="1:9">
      <c r="A419"/>
      <c r="B419"/>
      <c r="C419"/>
      <c r="D419"/>
      <c r="E419"/>
      <c r="F419"/>
      <c r="G419"/>
      <c r="H419"/>
      <c r="I419"/>
    </row>
    <row r="420" spans="1:9">
      <c r="A420"/>
      <c r="B420"/>
      <c r="C420"/>
      <c r="D420"/>
      <c r="E420"/>
      <c r="F420"/>
      <c r="G420"/>
      <c r="H420"/>
      <c r="I420"/>
    </row>
    <row r="421" spans="1:9">
      <c r="A421"/>
      <c r="B421"/>
      <c r="C421"/>
      <c r="D421"/>
      <c r="E421"/>
      <c r="F421"/>
      <c r="G421"/>
      <c r="H421"/>
      <c r="I421"/>
    </row>
    <row r="422" spans="1:9">
      <c r="A422"/>
      <c r="B422"/>
      <c r="C422"/>
      <c r="D422"/>
      <c r="E422"/>
      <c r="F422"/>
      <c r="G422"/>
      <c r="H422"/>
      <c r="I422"/>
    </row>
    <row r="423" spans="1:9">
      <c r="A423"/>
      <c r="B423"/>
      <c r="C423"/>
      <c r="D423"/>
      <c r="E423"/>
      <c r="F423"/>
      <c r="G423"/>
      <c r="H423"/>
      <c r="I423"/>
    </row>
    <row r="424" spans="1:9">
      <c r="A424"/>
      <c r="B424"/>
      <c r="C424"/>
      <c r="D424"/>
      <c r="E424"/>
      <c r="F424"/>
      <c r="G424"/>
      <c r="H424"/>
      <c r="I424"/>
    </row>
    <row r="425" spans="1:9">
      <c r="A425"/>
      <c r="B425"/>
      <c r="C425"/>
      <c r="D425"/>
      <c r="E425"/>
      <c r="F425"/>
      <c r="G425"/>
      <c r="H425"/>
      <c r="I425"/>
    </row>
    <row r="426" spans="1:9">
      <c r="A426"/>
      <c r="B426"/>
      <c r="C426"/>
      <c r="D426"/>
      <c r="E426"/>
      <c r="F426"/>
      <c r="G426"/>
      <c r="H426"/>
      <c r="I426"/>
    </row>
    <row r="427" spans="1:9">
      <c r="A427"/>
      <c r="B427"/>
      <c r="C427"/>
      <c r="D427"/>
      <c r="E427"/>
      <c r="F427"/>
      <c r="G427"/>
      <c r="H427"/>
      <c r="I427"/>
    </row>
    <row r="428" spans="1:9">
      <c r="A428"/>
      <c r="B428"/>
      <c r="C428"/>
      <c r="D428"/>
      <c r="E428"/>
      <c r="F428"/>
      <c r="G428"/>
      <c r="H428"/>
      <c r="I428"/>
    </row>
    <row r="429" spans="1:9">
      <c r="A429"/>
      <c r="B429"/>
      <c r="C429"/>
      <c r="D429"/>
      <c r="E429"/>
      <c r="F429"/>
      <c r="G429"/>
      <c r="H429"/>
      <c r="I429"/>
    </row>
    <row r="430" spans="1:9">
      <c r="A430"/>
      <c r="B430"/>
      <c r="C430"/>
      <c r="D430"/>
      <c r="E430"/>
      <c r="F430"/>
      <c r="G430"/>
      <c r="H430"/>
      <c r="I430"/>
    </row>
    <row r="431" spans="1:9">
      <c r="A431"/>
      <c r="B431"/>
      <c r="C431"/>
      <c r="D431"/>
      <c r="E431"/>
      <c r="F431"/>
      <c r="G431"/>
      <c r="H431"/>
      <c r="I431"/>
    </row>
    <row r="432" spans="1:9">
      <c r="A432"/>
      <c r="B432"/>
      <c r="C432"/>
      <c r="D432"/>
      <c r="E432"/>
      <c r="F432"/>
      <c r="G432"/>
      <c r="H432"/>
      <c r="I432"/>
    </row>
    <row r="433" spans="1:9">
      <c r="A433"/>
      <c r="B433"/>
      <c r="C433"/>
      <c r="D433"/>
      <c r="E433"/>
      <c r="F433"/>
      <c r="G433"/>
      <c r="H433"/>
      <c r="I433"/>
    </row>
    <row r="434" spans="1:9">
      <c r="A434"/>
      <c r="B434"/>
      <c r="C434"/>
      <c r="D434"/>
      <c r="E434"/>
      <c r="F434"/>
      <c r="G434"/>
      <c r="H434"/>
      <c r="I434"/>
    </row>
    <row r="435" spans="1:9">
      <c r="A435"/>
      <c r="B435"/>
      <c r="C435"/>
      <c r="D435"/>
      <c r="E435"/>
      <c r="F435"/>
      <c r="G435"/>
      <c r="H435"/>
      <c r="I435"/>
    </row>
    <row r="436" spans="1:9">
      <c r="A436"/>
      <c r="B436"/>
      <c r="C436"/>
      <c r="D436"/>
      <c r="E436"/>
      <c r="F436"/>
      <c r="G436"/>
      <c r="H436"/>
      <c r="I436"/>
    </row>
    <row r="437" spans="1:9">
      <c r="A437"/>
      <c r="B437"/>
      <c r="C437"/>
      <c r="D437"/>
      <c r="E437"/>
      <c r="F437"/>
      <c r="G437"/>
      <c r="H437"/>
      <c r="I437"/>
    </row>
    <row r="438" spans="1:9">
      <c r="A438"/>
      <c r="B438"/>
      <c r="C438"/>
      <c r="D438"/>
      <c r="E438"/>
      <c r="F438"/>
      <c r="G438"/>
      <c r="H438"/>
      <c r="I438"/>
    </row>
    <row r="439" spans="1:9">
      <c r="A439"/>
      <c r="B439"/>
      <c r="C439"/>
      <c r="D439"/>
      <c r="E439"/>
      <c r="F439"/>
      <c r="G439"/>
      <c r="H439"/>
      <c r="I439"/>
    </row>
    <row r="440" spans="1:9">
      <c r="A440"/>
      <c r="B440"/>
      <c r="C440"/>
      <c r="D440"/>
      <c r="E440"/>
      <c r="F440"/>
      <c r="G440"/>
      <c r="H440"/>
      <c r="I440"/>
    </row>
    <row r="441" spans="1:9">
      <c r="A441"/>
      <c r="B441"/>
      <c r="C441"/>
      <c r="D441"/>
      <c r="E441"/>
      <c r="F441"/>
      <c r="G441"/>
      <c r="H441"/>
      <c r="I441"/>
    </row>
    <row r="442" spans="1:9">
      <c r="A442"/>
      <c r="B442"/>
      <c r="C442"/>
      <c r="D442"/>
      <c r="E442"/>
      <c r="F442"/>
      <c r="G442"/>
      <c r="H442"/>
      <c r="I442"/>
    </row>
    <row r="443" spans="1:9">
      <c r="A443"/>
      <c r="B443"/>
      <c r="C443"/>
      <c r="D443"/>
      <c r="E443"/>
      <c r="F443"/>
      <c r="G443"/>
      <c r="H443"/>
      <c r="I443"/>
    </row>
    <row r="444" spans="1:9">
      <c r="A444"/>
      <c r="B444"/>
      <c r="C444"/>
      <c r="D444"/>
      <c r="E444"/>
      <c r="F444"/>
      <c r="G444"/>
      <c r="H444"/>
      <c r="I444"/>
    </row>
    <row r="445" spans="1:9">
      <c r="A445"/>
      <c r="B445"/>
      <c r="C445"/>
      <c r="D445"/>
      <c r="E445"/>
      <c r="F445"/>
      <c r="G445"/>
      <c r="H445"/>
      <c r="I445"/>
    </row>
    <row r="446" spans="1:9">
      <c r="A446"/>
      <c r="B446"/>
      <c r="C446"/>
      <c r="D446"/>
      <c r="E446"/>
      <c r="F446"/>
      <c r="G446"/>
      <c r="H446"/>
      <c r="I446"/>
    </row>
    <row r="447" spans="1:9">
      <c r="A447"/>
      <c r="B447"/>
      <c r="C447"/>
      <c r="D447"/>
      <c r="E447"/>
      <c r="F447"/>
      <c r="G447"/>
      <c r="H447"/>
      <c r="I447"/>
    </row>
    <row r="448" spans="1:9">
      <c r="A448"/>
      <c r="B448"/>
      <c r="C448"/>
      <c r="D448"/>
      <c r="E448"/>
      <c r="F448"/>
      <c r="G448"/>
      <c r="H448"/>
      <c r="I448"/>
    </row>
    <row r="449" spans="1:9">
      <c r="A449"/>
      <c r="B449"/>
      <c r="C449"/>
      <c r="D449"/>
      <c r="E449"/>
      <c r="F449"/>
      <c r="G449"/>
      <c r="H449"/>
      <c r="I449"/>
    </row>
    <row r="450" spans="1:9">
      <c r="A450"/>
      <c r="B450"/>
      <c r="C450"/>
      <c r="D450"/>
      <c r="E450"/>
      <c r="F450"/>
      <c r="G450"/>
      <c r="H450"/>
      <c r="I450"/>
    </row>
    <row r="451" spans="1:9">
      <c r="A451"/>
      <c r="B451"/>
      <c r="C451"/>
      <c r="D451"/>
      <c r="E451"/>
      <c r="F451"/>
      <c r="G451"/>
      <c r="H451"/>
      <c r="I451"/>
    </row>
    <row r="452" spans="1:9">
      <c r="A452"/>
      <c r="B452"/>
      <c r="C452"/>
      <c r="D452"/>
      <c r="E452"/>
      <c r="F452"/>
      <c r="G452"/>
      <c r="H452"/>
      <c r="I452"/>
    </row>
    <row r="453" spans="1:9">
      <c r="A453"/>
      <c r="B453"/>
      <c r="C453"/>
      <c r="D453"/>
      <c r="E453"/>
      <c r="F453"/>
      <c r="G453"/>
      <c r="H453"/>
      <c r="I453"/>
    </row>
    <row r="454" spans="1:9">
      <c r="A454"/>
      <c r="B454"/>
      <c r="C454"/>
      <c r="D454"/>
      <c r="E454"/>
      <c r="F454"/>
      <c r="G454"/>
      <c r="H454"/>
      <c r="I454"/>
    </row>
    <row r="455" spans="1:9">
      <c r="A455"/>
      <c r="B455"/>
      <c r="C455"/>
      <c r="D455"/>
      <c r="E455"/>
      <c r="F455"/>
      <c r="G455"/>
      <c r="H455"/>
      <c r="I455"/>
    </row>
    <row r="456" spans="1:9">
      <c r="A456"/>
      <c r="B456"/>
      <c r="C456"/>
      <c r="D456"/>
      <c r="E456"/>
      <c r="F456"/>
      <c r="G456"/>
      <c r="H456"/>
      <c r="I456"/>
    </row>
    <row r="457" spans="1:9">
      <c r="A457"/>
      <c r="B457"/>
      <c r="C457"/>
      <c r="D457"/>
      <c r="E457"/>
      <c r="F457"/>
      <c r="G457"/>
      <c r="H457"/>
      <c r="I457"/>
    </row>
    <row r="458" spans="1:9">
      <c r="A458"/>
      <c r="B458"/>
      <c r="C458"/>
      <c r="D458"/>
      <c r="E458"/>
      <c r="F458"/>
      <c r="G458"/>
      <c r="H458"/>
      <c r="I458"/>
    </row>
    <row r="459" spans="1:9">
      <c r="A459"/>
      <c r="B459"/>
      <c r="C459"/>
      <c r="D459"/>
      <c r="E459"/>
      <c r="F459"/>
      <c r="G459"/>
      <c r="H459"/>
      <c r="I459"/>
    </row>
    <row r="460" spans="1:9">
      <c r="A460"/>
      <c r="B460"/>
      <c r="C460"/>
      <c r="D460"/>
      <c r="E460"/>
      <c r="F460"/>
      <c r="G460"/>
      <c r="H460"/>
      <c r="I460"/>
    </row>
    <row r="461" spans="1:9">
      <c r="A461"/>
      <c r="B461"/>
      <c r="C461"/>
      <c r="D461"/>
      <c r="E461"/>
      <c r="F461"/>
      <c r="G461"/>
      <c r="H461"/>
      <c r="I461"/>
    </row>
    <row r="462" spans="1:9">
      <c r="A462"/>
      <c r="B462"/>
      <c r="C462"/>
      <c r="D462"/>
      <c r="E462"/>
      <c r="F462"/>
      <c r="G462"/>
      <c r="H462"/>
      <c r="I462"/>
    </row>
    <row r="463" spans="1:9">
      <c r="A463"/>
      <c r="B463"/>
      <c r="C463"/>
      <c r="D463"/>
      <c r="E463"/>
      <c r="F463"/>
      <c r="G463"/>
      <c r="H463"/>
      <c r="I463"/>
    </row>
    <row r="464" spans="1:9">
      <c r="A464"/>
      <c r="B464"/>
      <c r="C464"/>
      <c r="D464"/>
      <c r="E464"/>
      <c r="F464"/>
      <c r="G464"/>
      <c r="H464"/>
      <c r="I464"/>
    </row>
    <row r="465" spans="1:9">
      <c r="A465"/>
      <c r="B465"/>
      <c r="C465"/>
      <c r="D465"/>
      <c r="E465"/>
      <c r="F465"/>
      <c r="G465"/>
      <c r="H465"/>
      <c r="I465"/>
    </row>
    <row r="466" spans="1:9">
      <c r="A466"/>
      <c r="B466"/>
      <c r="C466"/>
      <c r="D466"/>
      <c r="E466"/>
      <c r="F466"/>
      <c r="G466"/>
      <c r="H466"/>
      <c r="I466"/>
    </row>
    <row r="467" spans="1:9">
      <c r="A467"/>
      <c r="B467"/>
      <c r="C467"/>
      <c r="D467"/>
      <c r="E467"/>
      <c r="F467"/>
      <c r="G467"/>
      <c r="H467"/>
      <c r="I467"/>
    </row>
    <row r="468" spans="1:9">
      <c r="A468"/>
      <c r="B468"/>
      <c r="C468"/>
      <c r="D468"/>
      <c r="E468"/>
      <c r="F468"/>
      <c r="G468"/>
      <c r="H468"/>
      <c r="I468"/>
    </row>
    <row r="469" spans="1:9">
      <c r="A469"/>
      <c r="B469"/>
      <c r="C469"/>
      <c r="D469"/>
      <c r="E469"/>
      <c r="F469"/>
      <c r="G469"/>
      <c r="H469"/>
      <c r="I469"/>
    </row>
    <row r="470" spans="1:9">
      <c r="A470"/>
      <c r="B470"/>
      <c r="C470"/>
      <c r="D470"/>
      <c r="E470"/>
      <c r="F470"/>
      <c r="G470"/>
      <c r="H470"/>
      <c r="I470"/>
    </row>
    <row r="471" spans="1:9">
      <c r="A471"/>
      <c r="B471"/>
      <c r="C471"/>
      <c r="D471"/>
      <c r="E471"/>
      <c r="F471"/>
      <c r="G471"/>
      <c r="H471"/>
      <c r="I471"/>
    </row>
    <row r="472" spans="1:9">
      <c r="A472"/>
      <c r="B472"/>
      <c r="C472"/>
      <c r="D472"/>
      <c r="E472"/>
      <c r="F472"/>
      <c r="G472"/>
      <c r="H472"/>
      <c r="I472"/>
    </row>
    <row r="473" spans="1:9">
      <c r="A473"/>
      <c r="B473"/>
      <c r="C473"/>
      <c r="D473"/>
      <c r="E473"/>
      <c r="F473"/>
      <c r="G473"/>
      <c r="H473"/>
      <c r="I473"/>
    </row>
    <row r="474" spans="1:9">
      <c r="A474"/>
      <c r="B474"/>
      <c r="C474"/>
      <c r="D474"/>
      <c r="E474"/>
      <c r="F474"/>
      <c r="G474"/>
      <c r="H474"/>
      <c r="I474"/>
    </row>
    <row r="475" spans="1:9">
      <c r="A475"/>
      <c r="B475"/>
      <c r="C475"/>
      <c r="D475"/>
      <c r="E475"/>
      <c r="F475"/>
      <c r="G475"/>
      <c r="H475"/>
      <c r="I475"/>
    </row>
    <row r="476" spans="1:9">
      <c r="A476"/>
      <c r="B476"/>
      <c r="C476"/>
      <c r="D476"/>
      <c r="E476"/>
      <c r="F476"/>
      <c r="G476"/>
      <c r="H476"/>
      <c r="I476"/>
    </row>
    <row r="477" spans="1:9">
      <c r="A477"/>
      <c r="B477"/>
      <c r="C477"/>
      <c r="D477"/>
      <c r="E477"/>
      <c r="F477"/>
      <c r="G477"/>
      <c r="H477"/>
      <c r="I477"/>
    </row>
    <row r="478" spans="1:9">
      <c r="A478"/>
      <c r="B478"/>
      <c r="C478"/>
      <c r="D478"/>
      <c r="E478"/>
      <c r="F478"/>
      <c r="G478"/>
      <c r="H478"/>
      <c r="I478"/>
    </row>
    <row r="479" spans="1:9">
      <c r="A479"/>
      <c r="B479"/>
      <c r="C479"/>
      <c r="D479"/>
      <c r="E479"/>
      <c r="F479"/>
      <c r="G479"/>
      <c r="H479"/>
      <c r="I479"/>
    </row>
    <row r="480" spans="1:9">
      <c r="A480"/>
      <c r="B480"/>
      <c r="C480"/>
      <c r="D480"/>
      <c r="E480"/>
      <c r="F480"/>
      <c r="G480"/>
      <c r="H480"/>
      <c r="I480"/>
    </row>
    <row r="481" spans="1:9">
      <c r="A481"/>
      <c r="B481"/>
      <c r="C481"/>
      <c r="D481"/>
      <c r="E481"/>
      <c r="F481"/>
      <c r="G481"/>
      <c r="H481"/>
      <c r="I481"/>
    </row>
    <row r="482" spans="1:9">
      <c r="A482"/>
      <c r="B482"/>
      <c r="C482"/>
      <c r="D482"/>
      <c r="E482"/>
      <c r="F482"/>
      <c r="G482"/>
      <c r="H482"/>
      <c r="I482"/>
    </row>
    <row r="483" spans="1:9">
      <c r="A483"/>
      <c r="B483"/>
      <c r="C483"/>
      <c r="D483"/>
      <c r="E483"/>
      <c r="F483"/>
      <c r="G483"/>
      <c r="H483"/>
      <c r="I483"/>
    </row>
    <row r="484" spans="1:9">
      <c r="A484"/>
      <c r="B484"/>
      <c r="C484"/>
      <c r="D484"/>
      <c r="E484"/>
      <c r="F484"/>
      <c r="G484"/>
      <c r="H484"/>
      <c r="I484"/>
    </row>
    <row r="485" spans="1:9">
      <c r="A485"/>
      <c r="B485"/>
      <c r="C485"/>
      <c r="D485"/>
      <c r="E485"/>
      <c r="F485"/>
      <c r="G485"/>
      <c r="H485"/>
      <c r="I485"/>
    </row>
    <row r="486" spans="1:9">
      <c r="A486"/>
      <c r="B486"/>
      <c r="C486"/>
      <c r="D486"/>
      <c r="E486"/>
      <c r="F486"/>
      <c r="G486"/>
      <c r="H486"/>
      <c r="I486"/>
    </row>
    <row r="487" spans="1:9">
      <c r="A487"/>
      <c r="B487"/>
      <c r="C487"/>
      <c r="D487"/>
      <c r="E487"/>
      <c r="F487"/>
      <c r="G487"/>
      <c r="H487"/>
      <c r="I487"/>
    </row>
    <row r="488" spans="1:9">
      <c r="A488"/>
      <c r="B488"/>
      <c r="C488"/>
      <c r="D488"/>
      <c r="E488"/>
      <c r="F488"/>
      <c r="G488"/>
      <c r="H488"/>
      <c r="I488"/>
    </row>
    <row r="489" spans="1:9">
      <c r="A489"/>
      <c r="B489"/>
      <c r="C489"/>
      <c r="D489"/>
      <c r="E489"/>
      <c r="F489"/>
      <c r="G489"/>
      <c r="H489"/>
      <c r="I489"/>
    </row>
    <row r="490" spans="1:9">
      <c r="A490"/>
      <c r="B490"/>
      <c r="C490"/>
      <c r="D490"/>
      <c r="E490"/>
      <c r="F490"/>
      <c r="G490"/>
      <c r="H490"/>
      <c r="I490"/>
    </row>
    <row r="491" spans="1:9">
      <c r="A491"/>
      <c r="B491"/>
      <c r="C491"/>
      <c r="D491"/>
      <c r="E491"/>
      <c r="F491"/>
      <c r="G491"/>
      <c r="H491"/>
      <c r="I491"/>
    </row>
    <row r="492" spans="1:9">
      <c r="A492"/>
      <c r="B492"/>
      <c r="C492"/>
      <c r="D492"/>
      <c r="E492"/>
      <c r="F492"/>
      <c r="G492"/>
      <c r="H492"/>
      <c r="I492"/>
    </row>
    <row r="493" spans="1:9">
      <c r="A493"/>
      <c r="B493"/>
      <c r="C493"/>
      <c r="D493"/>
      <c r="E493"/>
      <c r="F493"/>
      <c r="G493"/>
      <c r="H493"/>
      <c r="I493"/>
    </row>
    <row r="494" spans="1:9">
      <c r="A494"/>
      <c r="B494"/>
      <c r="C494"/>
      <c r="D494"/>
      <c r="E494"/>
      <c r="F494"/>
      <c r="G494"/>
      <c r="H494"/>
      <c r="I494"/>
    </row>
    <row r="495" spans="1:9">
      <c r="A495"/>
      <c r="B495"/>
      <c r="C495"/>
      <c r="D495"/>
      <c r="E495"/>
      <c r="F495"/>
      <c r="G495"/>
      <c r="H495"/>
      <c r="I495"/>
    </row>
    <row r="496" spans="1:9">
      <c r="A496"/>
      <c r="B496"/>
      <c r="C496"/>
      <c r="D496"/>
      <c r="E496"/>
      <c r="F496"/>
      <c r="G496"/>
      <c r="H496"/>
      <c r="I496"/>
    </row>
    <row r="497" spans="1:9">
      <c r="A497"/>
      <c r="B497"/>
      <c r="C497"/>
      <c r="D497"/>
      <c r="E497"/>
      <c r="F497"/>
      <c r="G497"/>
      <c r="H497"/>
      <c r="I497"/>
    </row>
    <row r="498" spans="1:9">
      <c r="A498"/>
      <c r="B498"/>
      <c r="C498"/>
      <c r="D498"/>
      <c r="E498"/>
      <c r="F498"/>
      <c r="G498"/>
      <c r="H498"/>
      <c r="I498"/>
    </row>
    <row r="499" spans="1:9">
      <c r="A499"/>
      <c r="B499"/>
      <c r="C499"/>
      <c r="D499"/>
      <c r="E499"/>
      <c r="F499"/>
      <c r="G499"/>
      <c r="H499"/>
      <c r="I499"/>
    </row>
    <row r="500" spans="1:9">
      <c r="A500"/>
      <c r="B500"/>
      <c r="C500"/>
      <c r="D500"/>
      <c r="E500"/>
      <c r="F500"/>
      <c r="G500"/>
      <c r="H500"/>
      <c r="I500"/>
    </row>
    <row r="501" spans="1:9">
      <c r="A501"/>
      <c r="B501"/>
      <c r="C501"/>
      <c r="D501"/>
      <c r="E501"/>
      <c r="F501"/>
      <c r="G501"/>
      <c r="H501"/>
      <c r="I501"/>
    </row>
    <row r="502" spans="1:9">
      <c r="A502"/>
      <c r="B502"/>
      <c r="C502"/>
      <c r="D502"/>
      <c r="E502"/>
      <c r="F502"/>
      <c r="G502"/>
      <c r="H502"/>
      <c r="I502"/>
    </row>
    <row r="503" spans="1:9">
      <c r="A503"/>
      <c r="B503"/>
      <c r="C503"/>
      <c r="D503"/>
      <c r="E503"/>
      <c r="F503"/>
      <c r="G503"/>
      <c r="H503"/>
      <c r="I503"/>
    </row>
    <row r="504" spans="1:9">
      <c r="A504"/>
      <c r="B504"/>
      <c r="C504"/>
      <c r="D504"/>
      <c r="E504"/>
      <c r="F504"/>
      <c r="G504"/>
      <c r="H504"/>
      <c r="I504"/>
    </row>
    <row r="505" spans="1:9">
      <c r="A505"/>
      <c r="B505"/>
      <c r="C505"/>
      <c r="D505"/>
      <c r="E505"/>
      <c r="F505"/>
      <c r="G505"/>
      <c r="H505"/>
      <c r="I505"/>
    </row>
    <row r="506" spans="1:9">
      <c r="A506"/>
      <c r="B506"/>
      <c r="C506"/>
      <c r="D506"/>
      <c r="E506"/>
      <c r="F506"/>
      <c r="G506"/>
      <c r="H506"/>
      <c r="I506"/>
    </row>
    <row r="507" spans="1:9">
      <c r="A507"/>
      <c r="B507"/>
      <c r="C507"/>
      <c r="D507"/>
      <c r="E507"/>
      <c r="F507"/>
      <c r="G507"/>
      <c r="H507"/>
      <c r="I507"/>
    </row>
    <row r="508" spans="1:9">
      <c r="A508"/>
      <c r="B508"/>
      <c r="C508"/>
      <c r="D508"/>
      <c r="E508"/>
      <c r="F508"/>
      <c r="G508"/>
      <c r="H508"/>
      <c r="I508"/>
    </row>
    <row r="509" spans="1:9">
      <c r="A509"/>
      <c r="B509"/>
      <c r="C509"/>
      <c r="D509"/>
      <c r="E509"/>
      <c r="F509"/>
      <c r="G509"/>
      <c r="H509"/>
      <c r="I509"/>
    </row>
    <row r="510" spans="1:9">
      <c r="A510"/>
      <c r="B510"/>
      <c r="C510"/>
      <c r="D510"/>
      <c r="E510"/>
      <c r="F510"/>
      <c r="G510"/>
      <c r="H510"/>
      <c r="I510"/>
    </row>
    <row r="511" spans="1:9">
      <c r="A511"/>
      <c r="B511"/>
      <c r="C511"/>
      <c r="D511"/>
      <c r="E511"/>
      <c r="F511"/>
      <c r="G511"/>
      <c r="H511"/>
      <c r="I511"/>
    </row>
    <row r="512" spans="1:9">
      <c r="A512"/>
      <c r="B512"/>
      <c r="C512"/>
      <c r="D512"/>
      <c r="E512"/>
      <c r="F512"/>
      <c r="G512"/>
      <c r="H512"/>
      <c r="I512"/>
    </row>
    <row r="513" spans="1:9">
      <c r="A513"/>
      <c r="B513"/>
      <c r="C513"/>
      <c r="D513"/>
      <c r="E513"/>
      <c r="F513"/>
      <c r="G513"/>
      <c r="H513"/>
      <c r="I513"/>
    </row>
    <row r="514" spans="1:9">
      <c r="A514"/>
      <c r="B514"/>
      <c r="C514"/>
      <c r="D514"/>
      <c r="E514"/>
      <c r="F514"/>
      <c r="G514"/>
      <c r="H514"/>
      <c r="I514"/>
    </row>
    <row r="515" spans="1:9">
      <c r="A515"/>
      <c r="B515"/>
      <c r="C515"/>
      <c r="D515"/>
      <c r="E515"/>
      <c r="F515"/>
      <c r="G515"/>
      <c r="H515"/>
      <c r="I515"/>
    </row>
    <row r="516" spans="1:9">
      <c r="A516"/>
      <c r="B516"/>
      <c r="C516"/>
      <c r="D516"/>
      <c r="E516"/>
      <c r="F516"/>
      <c r="G516"/>
      <c r="H516"/>
      <c r="I516"/>
    </row>
    <row r="517" spans="1:9">
      <c r="A517"/>
      <c r="B517"/>
      <c r="C517"/>
      <c r="D517"/>
      <c r="E517"/>
      <c r="F517"/>
      <c r="G517"/>
      <c r="H517"/>
      <c r="I517"/>
    </row>
    <row r="518" spans="1:9">
      <c r="A518"/>
      <c r="B518"/>
      <c r="C518"/>
      <c r="D518"/>
      <c r="E518"/>
      <c r="F518"/>
      <c r="G518"/>
      <c r="H518"/>
      <c r="I518"/>
    </row>
    <row r="519" spans="1:9">
      <c r="A519"/>
      <c r="B519"/>
      <c r="C519"/>
      <c r="D519"/>
      <c r="E519"/>
      <c r="F519"/>
      <c r="G519"/>
      <c r="H519"/>
      <c r="I519"/>
    </row>
    <row r="520" spans="1:9">
      <c r="A520"/>
      <c r="B520"/>
      <c r="C520"/>
      <c r="D520"/>
      <c r="E520"/>
      <c r="F520"/>
      <c r="G520"/>
      <c r="H520"/>
      <c r="I520"/>
    </row>
    <row r="521" spans="1:9">
      <c r="A521"/>
      <c r="B521"/>
      <c r="C521"/>
      <c r="D521"/>
      <c r="E521"/>
      <c r="F521"/>
      <c r="G521"/>
      <c r="H521"/>
      <c r="I521"/>
    </row>
    <row r="522" spans="1:9">
      <c r="A522"/>
      <c r="B522"/>
      <c r="C522"/>
      <c r="D522"/>
      <c r="E522"/>
      <c r="F522"/>
      <c r="G522"/>
      <c r="H522"/>
      <c r="I522"/>
    </row>
    <row r="523" spans="1:9">
      <c r="A523"/>
      <c r="B523"/>
      <c r="C523"/>
      <c r="D523"/>
      <c r="E523"/>
      <c r="F523"/>
      <c r="G523"/>
      <c r="H523"/>
      <c r="I523"/>
    </row>
    <row r="524" spans="1:9">
      <c r="A524"/>
      <c r="B524"/>
      <c r="C524"/>
      <c r="D524"/>
      <c r="E524"/>
      <c r="F524"/>
      <c r="G524"/>
      <c r="H524"/>
      <c r="I524"/>
    </row>
    <row r="525" spans="1:9">
      <c r="A525"/>
      <c r="B525"/>
      <c r="C525"/>
      <c r="D525"/>
      <c r="E525"/>
      <c r="F525"/>
      <c r="G525"/>
      <c r="H525"/>
      <c r="I525"/>
    </row>
    <row r="526" spans="1:9">
      <c r="A526"/>
      <c r="B526"/>
      <c r="C526"/>
      <c r="D526"/>
      <c r="E526"/>
      <c r="F526"/>
      <c r="G526"/>
      <c r="H526"/>
      <c r="I526"/>
    </row>
    <row r="527" spans="1:9">
      <c r="A527"/>
      <c r="B527"/>
      <c r="C527"/>
      <c r="D527"/>
      <c r="E527"/>
      <c r="F527"/>
      <c r="G527"/>
      <c r="H527"/>
      <c r="I527"/>
    </row>
    <row r="528" spans="1:9">
      <c r="A528"/>
      <c r="B528"/>
      <c r="C528"/>
      <c r="D528"/>
      <c r="E528"/>
      <c r="F528"/>
      <c r="G528"/>
      <c r="H528"/>
      <c r="I528"/>
    </row>
    <row r="529" spans="1:9">
      <c r="A529"/>
      <c r="B529"/>
      <c r="C529"/>
      <c r="D529"/>
      <c r="E529"/>
      <c r="F529"/>
      <c r="G529"/>
      <c r="H529"/>
      <c r="I529"/>
    </row>
    <row r="530" spans="1:9">
      <c r="A530"/>
      <c r="B530"/>
      <c r="C530"/>
      <c r="D530"/>
      <c r="E530"/>
      <c r="F530"/>
      <c r="G530"/>
      <c r="H530"/>
      <c r="I530"/>
    </row>
    <row r="531" spans="1:9">
      <c r="A531"/>
      <c r="B531"/>
      <c r="C531"/>
      <c r="D531"/>
      <c r="E531"/>
      <c r="F531"/>
      <c r="G531"/>
      <c r="H531"/>
      <c r="I531"/>
    </row>
    <row r="532" spans="1:9">
      <c r="A532"/>
      <c r="B532"/>
      <c r="C532"/>
      <c r="D532"/>
      <c r="E532"/>
      <c r="F532"/>
      <c r="G532"/>
      <c r="H532"/>
      <c r="I532"/>
    </row>
    <row r="533" spans="1:9">
      <c r="A533"/>
      <c r="B533"/>
      <c r="C533"/>
      <c r="D533"/>
      <c r="E533"/>
      <c r="F533"/>
      <c r="G533"/>
      <c r="H533"/>
      <c r="I533"/>
    </row>
    <row r="534" spans="1:9">
      <c r="A534"/>
      <c r="B534"/>
      <c r="C534"/>
      <c r="D534"/>
      <c r="E534"/>
      <c r="F534"/>
      <c r="G534"/>
      <c r="H534"/>
      <c r="I534"/>
    </row>
    <row r="535" spans="1:9">
      <c r="A535"/>
      <c r="B535"/>
      <c r="C535"/>
      <c r="D535"/>
      <c r="E535"/>
      <c r="F535"/>
      <c r="G535"/>
      <c r="H535"/>
      <c r="I535"/>
    </row>
    <row r="536" spans="1:9">
      <c r="A536"/>
      <c r="B536"/>
      <c r="C536"/>
      <c r="D536"/>
      <c r="E536"/>
      <c r="F536"/>
      <c r="G536"/>
      <c r="H536"/>
      <c r="I536"/>
    </row>
    <row r="537" spans="1:9">
      <c r="A537"/>
      <c r="B537"/>
      <c r="C537"/>
      <c r="D537"/>
      <c r="E537"/>
      <c r="F537"/>
      <c r="G537"/>
      <c r="H537"/>
      <c r="I537"/>
    </row>
    <row r="538" spans="1:9">
      <c r="A538"/>
      <c r="B538"/>
      <c r="C538"/>
      <c r="D538"/>
      <c r="E538"/>
      <c r="F538"/>
      <c r="G538"/>
      <c r="H538"/>
      <c r="I538"/>
    </row>
    <row r="539" spans="1:9">
      <c r="A539"/>
      <c r="B539"/>
      <c r="C539"/>
      <c r="D539"/>
      <c r="E539"/>
      <c r="F539"/>
      <c r="G539"/>
      <c r="H539"/>
      <c r="I539"/>
    </row>
    <row r="540" spans="1:9">
      <c r="A540"/>
      <c r="B540"/>
      <c r="C540"/>
      <c r="D540"/>
      <c r="E540"/>
      <c r="F540"/>
      <c r="G540"/>
      <c r="H540"/>
      <c r="I540"/>
    </row>
    <row r="541" spans="1:9">
      <c r="A541"/>
      <c r="B541"/>
      <c r="C541"/>
      <c r="D541"/>
      <c r="E541"/>
      <c r="F541"/>
      <c r="G541"/>
      <c r="H541"/>
      <c r="I541"/>
    </row>
    <row r="542" spans="1:9">
      <c r="A542"/>
      <c r="B542"/>
      <c r="C542"/>
      <c r="D542"/>
      <c r="E542"/>
      <c r="F542"/>
      <c r="G542"/>
      <c r="H542"/>
      <c r="I542"/>
    </row>
    <row r="543" spans="1:9">
      <c r="A543"/>
      <c r="B543"/>
      <c r="C543"/>
      <c r="D543"/>
      <c r="E543"/>
      <c r="F543"/>
      <c r="G543"/>
      <c r="H543"/>
      <c r="I543"/>
    </row>
    <row r="544" spans="1:9">
      <c r="A544"/>
      <c r="B544"/>
      <c r="C544"/>
      <c r="D544"/>
      <c r="E544"/>
      <c r="F544"/>
      <c r="G544"/>
      <c r="H544"/>
      <c r="I544"/>
    </row>
    <row r="545" spans="1:9">
      <c r="A545"/>
      <c r="B545"/>
      <c r="C545"/>
      <c r="D545"/>
      <c r="E545"/>
      <c r="F545"/>
      <c r="G545"/>
      <c r="H545"/>
      <c r="I545"/>
    </row>
    <row r="546" spans="1:9">
      <c r="A546"/>
      <c r="B546"/>
      <c r="C546"/>
      <c r="D546"/>
      <c r="E546"/>
      <c r="F546"/>
      <c r="G546"/>
      <c r="H546"/>
      <c r="I546"/>
    </row>
    <row r="547" spans="1:9">
      <c r="A547"/>
      <c r="B547"/>
      <c r="C547"/>
      <c r="D547"/>
      <c r="E547"/>
      <c r="F547"/>
      <c r="G547"/>
      <c r="H547"/>
      <c r="I547"/>
    </row>
    <row r="548" spans="1:9">
      <c r="A548"/>
      <c r="B548"/>
      <c r="C548"/>
      <c r="D548"/>
      <c r="E548"/>
      <c r="F548"/>
      <c r="G548"/>
      <c r="H548"/>
      <c r="I548"/>
    </row>
    <row r="549" spans="1:9">
      <c r="A549"/>
      <c r="B549"/>
      <c r="C549"/>
      <c r="D549"/>
      <c r="E549"/>
      <c r="F549"/>
      <c r="G549"/>
      <c r="H549"/>
      <c r="I549"/>
    </row>
    <row r="550" spans="1:9">
      <c r="A550"/>
      <c r="B550"/>
      <c r="C550"/>
      <c r="D550"/>
      <c r="E550"/>
      <c r="F550"/>
      <c r="G550"/>
      <c r="H550"/>
      <c r="I550"/>
    </row>
    <row r="551" spans="1:9">
      <c r="A551"/>
      <c r="B551"/>
      <c r="C551"/>
      <c r="D551"/>
      <c r="E551"/>
      <c r="F551"/>
      <c r="G551"/>
      <c r="H551"/>
      <c r="I551"/>
    </row>
    <row r="552" spans="1:9">
      <c r="A552"/>
      <c r="B552"/>
      <c r="C552"/>
      <c r="D552"/>
      <c r="E552"/>
      <c r="F552"/>
      <c r="G552"/>
      <c r="H552"/>
      <c r="I552"/>
    </row>
    <row r="553" spans="1:9">
      <c r="A553"/>
      <c r="B553"/>
      <c r="C553"/>
      <c r="D553"/>
      <c r="E553"/>
      <c r="F553"/>
      <c r="G553"/>
      <c r="H553"/>
      <c r="I553"/>
    </row>
    <row r="554" spans="1:9">
      <c r="A554"/>
      <c r="B554"/>
      <c r="C554"/>
      <c r="D554"/>
      <c r="E554"/>
      <c r="F554"/>
      <c r="G554"/>
      <c r="H554"/>
      <c r="I554"/>
    </row>
    <row r="555" spans="1:9">
      <c r="A555"/>
      <c r="B555"/>
      <c r="C555"/>
      <c r="D555"/>
      <c r="E555"/>
      <c r="F555"/>
      <c r="G555"/>
      <c r="H555"/>
      <c r="I555"/>
    </row>
    <row r="556" spans="1:9">
      <c r="A556"/>
      <c r="B556"/>
      <c r="C556"/>
      <c r="D556"/>
      <c r="E556"/>
      <c r="F556"/>
      <c r="G556"/>
      <c r="H556"/>
      <c r="I556"/>
    </row>
    <row r="557" spans="1:9">
      <c r="A557"/>
      <c r="B557"/>
      <c r="C557"/>
      <c r="D557"/>
      <c r="E557"/>
      <c r="F557"/>
      <c r="G557"/>
      <c r="H557"/>
      <c r="I557"/>
    </row>
    <row r="558" spans="1:9">
      <c r="A558"/>
      <c r="B558"/>
      <c r="C558"/>
      <c r="D558"/>
      <c r="E558"/>
      <c r="F558"/>
      <c r="G558"/>
      <c r="H558"/>
      <c r="I558"/>
    </row>
    <row r="559" spans="1:9">
      <c r="A559"/>
      <c r="B559"/>
      <c r="C559"/>
      <c r="D559"/>
      <c r="E559"/>
      <c r="F559"/>
      <c r="G559"/>
      <c r="H559"/>
      <c r="I559"/>
    </row>
    <row r="560" spans="1:9">
      <c r="A560"/>
      <c r="B560"/>
      <c r="C560"/>
      <c r="D560"/>
      <c r="E560"/>
      <c r="F560"/>
      <c r="G560"/>
      <c r="H560"/>
      <c r="I560"/>
    </row>
    <row r="561" spans="1:9">
      <c r="A561"/>
      <c r="B561"/>
      <c r="C561"/>
      <c r="D561"/>
      <c r="E561"/>
      <c r="F561"/>
      <c r="G561"/>
      <c r="H561"/>
      <c r="I561"/>
    </row>
    <row r="562" spans="1:9">
      <c r="A562"/>
      <c r="B562"/>
      <c r="C562"/>
      <c r="D562"/>
      <c r="E562"/>
      <c r="F562"/>
      <c r="G562"/>
      <c r="H562"/>
      <c r="I562"/>
    </row>
    <row r="563" spans="1:9">
      <c r="A563"/>
      <c r="B563"/>
      <c r="C563"/>
      <c r="D563"/>
      <c r="E563"/>
      <c r="F563"/>
      <c r="G563"/>
      <c r="H563"/>
      <c r="I563"/>
    </row>
    <row r="564" spans="1:9">
      <c r="A564"/>
      <c r="B564"/>
      <c r="C564"/>
      <c r="D564"/>
      <c r="E564"/>
      <c r="F564"/>
      <c r="G564"/>
      <c r="H564"/>
      <c r="I564"/>
    </row>
    <row r="565" spans="1:9">
      <c r="A565"/>
      <c r="B565"/>
      <c r="C565"/>
      <c r="D565"/>
      <c r="E565"/>
      <c r="F565"/>
      <c r="G565"/>
      <c r="H565"/>
      <c r="I565"/>
    </row>
    <row r="566" spans="1:9">
      <c r="A566"/>
      <c r="B566"/>
      <c r="C566"/>
      <c r="D566"/>
      <c r="E566"/>
      <c r="F566"/>
      <c r="G566"/>
      <c r="H566"/>
      <c r="I566"/>
    </row>
    <row r="567" spans="1:9">
      <c r="A567"/>
      <c r="B567"/>
      <c r="C567"/>
      <c r="D567"/>
      <c r="E567"/>
      <c r="F567"/>
      <c r="G567"/>
      <c r="H567"/>
      <c r="I567"/>
    </row>
    <row r="568" spans="1:9">
      <c r="A568"/>
      <c r="B568"/>
      <c r="C568"/>
      <c r="D568"/>
      <c r="E568"/>
      <c r="F568"/>
      <c r="G568"/>
      <c r="H568"/>
      <c r="I568"/>
    </row>
    <row r="569" spans="1:9">
      <c r="A569"/>
      <c r="B569"/>
      <c r="C569"/>
      <c r="D569"/>
      <c r="E569"/>
      <c r="F569"/>
      <c r="G569"/>
      <c r="H569"/>
      <c r="I569"/>
    </row>
    <row r="570" spans="1:9">
      <c r="A570"/>
      <c r="B570"/>
      <c r="C570"/>
      <c r="D570"/>
      <c r="E570"/>
      <c r="F570"/>
      <c r="G570"/>
      <c r="H570"/>
      <c r="I570"/>
    </row>
    <row r="571" spans="1:9">
      <c r="A571"/>
      <c r="B571"/>
      <c r="C571"/>
      <c r="D571"/>
      <c r="E571"/>
      <c r="F571"/>
      <c r="G571"/>
      <c r="H571"/>
      <c r="I571"/>
    </row>
    <row r="572" spans="1:9">
      <c r="A572"/>
      <c r="B572"/>
      <c r="C572"/>
      <c r="D572"/>
      <c r="E572"/>
      <c r="F572"/>
      <c r="G572"/>
      <c r="H572"/>
      <c r="I572"/>
    </row>
    <row r="573" spans="1:9">
      <c r="A573"/>
      <c r="B573"/>
      <c r="C573"/>
      <c r="D573"/>
      <c r="E573"/>
      <c r="F573"/>
      <c r="G573"/>
      <c r="H573"/>
      <c r="I573"/>
    </row>
    <row r="574" spans="1:9">
      <c r="A574"/>
      <c r="B574"/>
      <c r="C574"/>
      <c r="D574"/>
      <c r="E574"/>
      <c r="F574"/>
      <c r="G574"/>
      <c r="H574"/>
      <c r="I574"/>
    </row>
    <row r="575" spans="1:9">
      <c r="A575"/>
      <c r="B575"/>
      <c r="C575"/>
      <c r="D575"/>
      <c r="E575"/>
      <c r="F575"/>
      <c r="G575"/>
      <c r="H575"/>
      <c r="I575"/>
    </row>
    <row r="576" spans="1:9">
      <c r="A576"/>
      <c r="B576"/>
      <c r="C576"/>
      <c r="D576"/>
      <c r="E576"/>
      <c r="F576"/>
      <c r="G576"/>
      <c r="H576"/>
      <c r="I576"/>
    </row>
    <row r="577" spans="1:9">
      <c r="A577"/>
      <c r="B577"/>
      <c r="C577"/>
      <c r="D577"/>
      <c r="E577"/>
      <c r="F577"/>
      <c r="G577"/>
      <c r="H577"/>
      <c r="I577"/>
    </row>
    <row r="578" spans="1:9">
      <c r="A578"/>
      <c r="B578"/>
      <c r="C578"/>
      <c r="D578"/>
      <c r="E578"/>
      <c r="F578"/>
      <c r="G578"/>
      <c r="H578"/>
      <c r="I578"/>
    </row>
    <row r="579" spans="1:9">
      <c r="A579"/>
      <c r="B579"/>
      <c r="C579"/>
      <c r="D579"/>
      <c r="E579"/>
      <c r="F579"/>
      <c r="G579"/>
      <c r="H579"/>
      <c r="I579"/>
    </row>
    <row r="580" spans="1:9">
      <c r="A580"/>
      <c r="B580"/>
      <c r="C580"/>
      <c r="D580"/>
      <c r="E580"/>
      <c r="F580"/>
      <c r="G580"/>
      <c r="H580"/>
      <c r="I580"/>
    </row>
    <row r="581" spans="1:9">
      <c r="A581"/>
      <c r="B581"/>
      <c r="C581"/>
      <c r="D581"/>
      <c r="E581"/>
      <c r="F581"/>
      <c r="G581"/>
      <c r="H581"/>
      <c r="I581"/>
    </row>
    <row r="582" spans="1:9">
      <c r="A582"/>
      <c r="B582"/>
      <c r="C582"/>
      <c r="D582"/>
      <c r="E582"/>
      <c r="F582"/>
      <c r="G582"/>
      <c r="H582"/>
      <c r="I582"/>
    </row>
    <row r="583" spans="1:9">
      <c r="A583"/>
      <c r="B583"/>
      <c r="C583"/>
      <c r="D583"/>
      <c r="E583"/>
      <c r="F583"/>
      <c r="G583"/>
      <c r="H583"/>
      <c r="I583"/>
    </row>
    <row r="584" spans="1:9">
      <c r="A584"/>
      <c r="B584"/>
      <c r="C584"/>
      <c r="D584"/>
      <c r="E584"/>
      <c r="F584"/>
      <c r="G584"/>
      <c r="H584"/>
      <c r="I584"/>
    </row>
    <row r="585" spans="1:9">
      <c r="A585"/>
      <c r="B585"/>
      <c r="C585"/>
      <c r="D585"/>
      <c r="E585"/>
      <c r="F585"/>
      <c r="G585"/>
      <c r="H585"/>
      <c r="I585"/>
    </row>
    <row r="586" spans="1:9">
      <c r="A586"/>
      <c r="B586"/>
      <c r="C586"/>
      <c r="D586"/>
      <c r="E586"/>
      <c r="F586"/>
      <c r="G586"/>
      <c r="H586"/>
      <c r="I586"/>
    </row>
    <row r="587" spans="1:9">
      <c r="A587"/>
      <c r="B587"/>
      <c r="C587"/>
      <c r="D587"/>
      <c r="E587"/>
      <c r="F587"/>
      <c r="G587"/>
      <c r="H587"/>
      <c r="I587"/>
    </row>
    <row r="588" spans="1:9">
      <c r="A588"/>
      <c r="B588"/>
      <c r="C588"/>
      <c r="D588"/>
      <c r="E588"/>
      <c r="F588"/>
      <c r="G588"/>
      <c r="H588"/>
      <c r="I588"/>
    </row>
    <row r="589" spans="1:9">
      <c r="A589"/>
      <c r="B589"/>
      <c r="C589"/>
      <c r="D589"/>
      <c r="E589"/>
      <c r="F589"/>
      <c r="G589"/>
      <c r="H589"/>
      <c r="I589"/>
    </row>
    <row r="590" spans="1:9">
      <c r="A590"/>
      <c r="B590"/>
      <c r="C590"/>
      <c r="D590"/>
      <c r="E590"/>
      <c r="F590"/>
      <c r="G590"/>
      <c r="H590"/>
      <c r="I590"/>
    </row>
    <row r="591" spans="1:9">
      <c r="A591"/>
      <c r="B591"/>
      <c r="C591"/>
      <c r="D591"/>
      <c r="E591"/>
      <c r="F591"/>
      <c r="G591"/>
      <c r="H591"/>
      <c r="I591"/>
    </row>
    <row r="592" spans="1:9">
      <c r="A592"/>
      <c r="B592"/>
      <c r="C592"/>
      <c r="D592"/>
      <c r="E592"/>
      <c r="F592"/>
      <c r="G592"/>
      <c r="H592"/>
      <c r="I592"/>
    </row>
    <row r="593" spans="1:9">
      <c r="A593"/>
      <c r="B593"/>
      <c r="C593"/>
      <c r="D593"/>
      <c r="E593"/>
      <c r="F593"/>
      <c r="G593"/>
      <c r="H593"/>
      <c r="I593"/>
    </row>
    <row r="594" spans="1:9">
      <c r="A594"/>
      <c r="B594"/>
      <c r="C594"/>
      <c r="D594"/>
      <c r="E594"/>
      <c r="F594"/>
      <c r="G594"/>
      <c r="H594"/>
      <c r="I594"/>
    </row>
    <row r="595" spans="1:9">
      <c r="A595"/>
      <c r="B595"/>
      <c r="C595"/>
      <c r="D595"/>
      <c r="E595"/>
      <c r="F595"/>
      <c r="G595"/>
      <c r="H595"/>
      <c r="I595"/>
    </row>
    <row r="596" spans="1:9">
      <c r="A596"/>
      <c r="B596"/>
      <c r="C596"/>
      <c r="D596"/>
      <c r="E596"/>
      <c r="F596"/>
      <c r="G596"/>
      <c r="H596"/>
      <c r="I596"/>
    </row>
    <row r="597" spans="1:9">
      <c r="A597"/>
      <c r="B597"/>
      <c r="C597"/>
      <c r="D597"/>
      <c r="E597"/>
      <c r="F597"/>
      <c r="G597"/>
      <c r="H597"/>
      <c r="I597"/>
    </row>
    <row r="598" spans="1:9">
      <c r="A598"/>
      <c r="B598"/>
      <c r="C598"/>
      <c r="D598"/>
      <c r="E598"/>
      <c r="F598"/>
      <c r="G598"/>
      <c r="H598"/>
      <c r="I598"/>
    </row>
    <row r="599" spans="1:9">
      <c r="A599"/>
      <c r="B599"/>
      <c r="C599"/>
      <c r="D599"/>
      <c r="E599"/>
      <c r="F599"/>
      <c r="G599"/>
      <c r="H599"/>
      <c r="I599"/>
    </row>
    <row r="600" spans="1:9">
      <c r="A600"/>
      <c r="B600"/>
      <c r="C600"/>
      <c r="D600"/>
      <c r="E600"/>
      <c r="F600"/>
      <c r="G600"/>
      <c r="H600"/>
      <c r="I600"/>
    </row>
    <row r="601" spans="1:9">
      <c r="A601"/>
      <c r="B601"/>
      <c r="C601"/>
      <c r="D601"/>
      <c r="E601"/>
      <c r="F601"/>
      <c r="G601"/>
      <c r="H601"/>
      <c r="I601"/>
    </row>
    <row r="602" spans="1:9">
      <c r="A602"/>
      <c r="B602"/>
      <c r="C602"/>
      <c r="D602"/>
      <c r="E602"/>
      <c r="F602"/>
      <c r="G602"/>
      <c r="H602"/>
      <c r="I602"/>
    </row>
    <row r="603" spans="1:9">
      <c r="A603"/>
      <c r="B603"/>
      <c r="C603"/>
      <c r="D603"/>
      <c r="E603"/>
      <c r="F603"/>
      <c r="G603"/>
      <c r="H603"/>
      <c r="I603"/>
    </row>
    <row r="604" spans="1:9">
      <c r="A604"/>
      <c r="B604"/>
      <c r="C604"/>
      <c r="D604"/>
      <c r="E604"/>
      <c r="F604"/>
      <c r="G604"/>
      <c r="H604"/>
      <c r="I604"/>
    </row>
    <row r="605" spans="1:9">
      <c r="A605"/>
      <c r="B605"/>
      <c r="C605"/>
      <c r="D605"/>
      <c r="E605"/>
      <c r="F605"/>
      <c r="G605"/>
      <c r="H605"/>
      <c r="I605"/>
    </row>
    <row r="606" spans="1:9">
      <c r="A606"/>
      <c r="B606"/>
      <c r="C606"/>
      <c r="D606"/>
      <c r="E606"/>
      <c r="F606"/>
      <c r="G606"/>
      <c r="H606"/>
      <c r="I606"/>
    </row>
    <row r="607" spans="1:9">
      <c r="A607"/>
      <c r="B607"/>
      <c r="C607"/>
      <c r="D607"/>
      <c r="E607"/>
      <c r="F607"/>
      <c r="G607"/>
      <c r="H607"/>
      <c r="I607"/>
    </row>
    <row r="608" spans="1:9">
      <c r="A608"/>
      <c r="B608"/>
      <c r="C608"/>
      <c r="D608"/>
      <c r="E608"/>
      <c r="F608"/>
      <c r="G608"/>
      <c r="H608"/>
      <c r="I608"/>
    </row>
    <row r="609" spans="1:9">
      <c r="A609"/>
      <c r="B609"/>
      <c r="C609"/>
      <c r="D609"/>
      <c r="E609"/>
      <c r="F609"/>
      <c r="G609"/>
      <c r="H609"/>
      <c r="I609"/>
    </row>
    <row r="610" spans="1:9">
      <c r="A610"/>
      <c r="B610"/>
      <c r="C610"/>
      <c r="D610"/>
      <c r="E610"/>
      <c r="F610"/>
      <c r="G610"/>
      <c r="H610"/>
      <c r="I610"/>
    </row>
    <row r="611" spans="1:9">
      <c r="A611"/>
      <c r="B611"/>
      <c r="C611"/>
      <c r="D611"/>
      <c r="E611"/>
      <c r="F611"/>
      <c r="G611"/>
      <c r="H611"/>
      <c r="I611"/>
    </row>
    <row r="612" spans="1:9">
      <c r="A612"/>
      <c r="B612"/>
      <c r="C612"/>
      <c r="D612"/>
      <c r="E612"/>
      <c r="F612"/>
      <c r="G612"/>
      <c r="H612"/>
      <c r="I612"/>
    </row>
    <row r="613" spans="1:9">
      <c r="A613"/>
      <c r="B613"/>
      <c r="C613"/>
      <c r="D613"/>
      <c r="E613"/>
      <c r="F613"/>
      <c r="G613"/>
      <c r="H613"/>
      <c r="I613"/>
    </row>
    <row r="614" spans="1:9">
      <c r="A614"/>
      <c r="B614"/>
      <c r="C614"/>
      <c r="D614"/>
      <c r="E614"/>
      <c r="F614"/>
      <c r="G614"/>
      <c r="H614"/>
      <c r="I614"/>
    </row>
    <row r="615" spans="1:9">
      <c r="A615"/>
      <c r="B615"/>
      <c r="C615"/>
      <c r="D615"/>
      <c r="E615"/>
      <c r="F615"/>
      <c r="G615"/>
      <c r="H615"/>
      <c r="I615"/>
    </row>
    <row r="616" spans="1:9">
      <c r="A616"/>
      <c r="B616"/>
      <c r="C616"/>
      <c r="D616"/>
      <c r="E616"/>
      <c r="F616"/>
      <c r="G616"/>
      <c r="H616"/>
      <c r="I616"/>
    </row>
    <row r="617" spans="1:9">
      <c r="A617"/>
      <c r="B617"/>
      <c r="C617"/>
      <c r="D617"/>
      <c r="E617"/>
      <c r="F617"/>
      <c r="G617"/>
      <c r="H617"/>
      <c r="I617"/>
    </row>
    <row r="618" spans="1:9">
      <c r="A618"/>
      <c r="B618"/>
      <c r="C618"/>
      <c r="D618"/>
      <c r="E618"/>
      <c r="F618"/>
      <c r="G618"/>
      <c r="H618"/>
      <c r="I618"/>
    </row>
    <row r="619" spans="1:9">
      <c r="A619"/>
      <c r="B619"/>
      <c r="C619"/>
      <c r="D619"/>
      <c r="E619"/>
      <c r="F619"/>
      <c r="G619"/>
      <c r="H619"/>
      <c r="I619"/>
    </row>
    <row r="620" spans="1:9">
      <c r="A620"/>
      <c r="B620"/>
      <c r="C620"/>
      <c r="D620"/>
      <c r="E620"/>
      <c r="F620"/>
      <c r="G620"/>
      <c r="H620"/>
      <c r="I620"/>
    </row>
    <row r="621" spans="1:9">
      <c r="A621"/>
      <c r="B621"/>
      <c r="C621"/>
      <c r="D621"/>
      <c r="E621"/>
      <c r="F621"/>
      <c r="G621"/>
      <c r="H621"/>
      <c r="I621"/>
    </row>
    <row r="622" spans="1:9">
      <c r="A622"/>
      <c r="B622"/>
      <c r="C622"/>
      <c r="D622"/>
      <c r="E622"/>
      <c r="F622"/>
      <c r="G622"/>
      <c r="H622"/>
      <c r="I622"/>
    </row>
    <row r="623" spans="1:9">
      <c r="A623"/>
      <c r="B623"/>
      <c r="C623"/>
      <c r="D623"/>
      <c r="E623"/>
      <c r="F623"/>
      <c r="G623"/>
      <c r="H623"/>
      <c r="I623"/>
    </row>
    <row r="624" spans="1:9">
      <c r="A624"/>
      <c r="B624"/>
      <c r="C624"/>
      <c r="D624"/>
      <c r="E624"/>
      <c r="F624"/>
      <c r="G624"/>
      <c r="H624"/>
      <c r="I624"/>
    </row>
    <row r="625" spans="1:9">
      <c r="A625"/>
      <c r="B625"/>
      <c r="C625"/>
      <c r="D625"/>
      <c r="E625"/>
      <c r="F625"/>
      <c r="G625"/>
      <c r="H625"/>
      <c r="I625"/>
    </row>
    <row r="626" spans="1:9">
      <c r="A626"/>
      <c r="B626"/>
      <c r="C626"/>
      <c r="D626"/>
      <c r="E626"/>
      <c r="F626"/>
      <c r="G626"/>
      <c r="H626"/>
      <c r="I626"/>
    </row>
    <row r="627" spans="1:9">
      <c r="A627"/>
      <c r="B627"/>
      <c r="C627"/>
      <c r="D627"/>
      <c r="E627"/>
      <c r="F627"/>
      <c r="G627"/>
      <c r="H627"/>
      <c r="I627"/>
    </row>
    <row r="628" spans="1:9">
      <c r="A628"/>
      <c r="B628"/>
      <c r="C628"/>
      <c r="D628"/>
      <c r="E628"/>
      <c r="F628"/>
      <c r="G628"/>
      <c r="H628"/>
      <c r="I628"/>
    </row>
    <row r="629" spans="1:9">
      <c r="A629"/>
      <c r="B629"/>
      <c r="C629"/>
      <c r="D629"/>
      <c r="E629"/>
      <c r="F629"/>
      <c r="G629"/>
      <c r="H629"/>
      <c r="I629"/>
    </row>
    <row r="630" spans="1:9">
      <c r="A630"/>
      <c r="B630"/>
      <c r="C630"/>
      <c r="D630"/>
      <c r="E630"/>
      <c r="F630"/>
      <c r="G630"/>
      <c r="H630"/>
      <c r="I630"/>
    </row>
    <row r="631" spans="1:9">
      <c r="A631"/>
      <c r="B631"/>
      <c r="C631"/>
      <c r="D631"/>
      <c r="E631"/>
      <c r="F631"/>
      <c r="G631"/>
      <c r="H631"/>
      <c r="I631"/>
    </row>
    <row r="632" spans="1:9">
      <c r="A632"/>
      <c r="B632"/>
      <c r="C632"/>
      <c r="D632"/>
      <c r="E632"/>
      <c r="F632"/>
      <c r="G632"/>
      <c r="H632"/>
      <c r="I632"/>
    </row>
    <row r="633" spans="1:9">
      <c r="A633"/>
      <c r="B633"/>
      <c r="C633"/>
      <c r="D633"/>
      <c r="E633"/>
      <c r="F633"/>
      <c r="G633"/>
      <c r="H633"/>
      <c r="I633"/>
    </row>
    <row r="634" spans="1:9">
      <c r="A634"/>
      <c r="B634"/>
      <c r="C634"/>
      <c r="D634"/>
      <c r="E634"/>
      <c r="F634"/>
      <c r="G634"/>
      <c r="H634"/>
      <c r="I634"/>
    </row>
    <row r="635" spans="1:9">
      <c r="A635"/>
      <c r="B635"/>
      <c r="C635"/>
      <c r="D635"/>
      <c r="E635"/>
      <c r="F635"/>
      <c r="G635"/>
      <c r="H635"/>
      <c r="I635"/>
    </row>
    <row r="636" spans="1:9">
      <c r="A636"/>
      <c r="B636"/>
      <c r="C636"/>
      <c r="D636"/>
      <c r="E636"/>
      <c r="F636"/>
      <c r="G636"/>
      <c r="H636"/>
      <c r="I636"/>
    </row>
    <row r="637" spans="1:9">
      <c r="A637"/>
      <c r="B637"/>
      <c r="C637"/>
      <c r="D637"/>
      <c r="E637"/>
      <c r="F637"/>
      <c r="G637"/>
      <c r="H637"/>
      <c r="I637"/>
    </row>
    <row r="638" spans="1:9">
      <c r="A638"/>
      <c r="B638"/>
      <c r="C638"/>
      <c r="D638"/>
      <c r="E638"/>
      <c r="F638"/>
      <c r="G638"/>
      <c r="H638"/>
      <c r="I638"/>
    </row>
    <row r="639" spans="1:9">
      <c r="A639"/>
      <c r="B639"/>
      <c r="C639"/>
      <c r="D639"/>
      <c r="E639"/>
      <c r="F639"/>
      <c r="G639"/>
      <c r="H639"/>
      <c r="I639"/>
    </row>
    <row r="640" spans="1:9">
      <c r="A640"/>
      <c r="B640"/>
      <c r="C640"/>
      <c r="D640"/>
      <c r="E640"/>
      <c r="F640"/>
      <c r="G640"/>
      <c r="H640"/>
      <c r="I640"/>
    </row>
    <row r="641" spans="1:9">
      <c r="A641"/>
      <c r="B641"/>
      <c r="C641"/>
      <c r="D641"/>
      <c r="E641"/>
      <c r="F641"/>
      <c r="G641"/>
      <c r="H641"/>
      <c r="I641"/>
    </row>
    <row r="642" spans="1:9">
      <c r="A642"/>
      <c r="B642"/>
      <c r="C642"/>
      <c r="D642"/>
      <c r="E642"/>
      <c r="F642"/>
      <c r="G642"/>
      <c r="H642"/>
      <c r="I642"/>
    </row>
    <row r="643" spans="1:9">
      <c r="A643"/>
      <c r="B643"/>
      <c r="C643"/>
      <c r="D643"/>
      <c r="E643"/>
      <c r="F643"/>
      <c r="G643"/>
      <c r="H643"/>
      <c r="I643"/>
    </row>
    <row r="644" spans="1:9">
      <c r="A644"/>
      <c r="B644"/>
      <c r="C644"/>
      <c r="D644"/>
      <c r="E644"/>
      <c r="F644"/>
      <c r="G644"/>
      <c r="H644"/>
      <c r="I644"/>
    </row>
    <row r="645" spans="1:9">
      <c r="A645"/>
      <c r="B645"/>
      <c r="C645"/>
      <c r="D645"/>
      <c r="E645"/>
      <c r="F645"/>
      <c r="G645"/>
      <c r="H645"/>
      <c r="I645"/>
    </row>
    <row r="646" spans="1:9">
      <c r="A646"/>
      <c r="B646"/>
      <c r="C646"/>
      <c r="D646"/>
      <c r="E646"/>
      <c r="F646"/>
      <c r="G646"/>
      <c r="H646"/>
      <c r="I646"/>
    </row>
    <row r="647" spans="1:9">
      <c r="A647"/>
      <c r="B647"/>
      <c r="C647"/>
      <c r="D647"/>
      <c r="E647"/>
      <c r="F647"/>
      <c r="G647"/>
      <c r="H647"/>
      <c r="I647"/>
    </row>
    <row r="648" spans="1:9">
      <c r="A648"/>
      <c r="B648"/>
      <c r="C648"/>
      <c r="D648"/>
      <c r="E648"/>
      <c r="F648"/>
      <c r="G648"/>
      <c r="H648"/>
      <c r="I648"/>
    </row>
    <row r="649" spans="1:9">
      <c r="A649"/>
      <c r="B649"/>
      <c r="C649"/>
      <c r="D649"/>
      <c r="E649"/>
      <c r="F649"/>
      <c r="G649"/>
      <c r="H649"/>
      <c r="I649"/>
    </row>
    <row r="650" spans="1:9">
      <c r="A650"/>
      <c r="B650"/>
      <c r="C650"/>
      <c r="D650"/>
      <c r="E650"/>
      <c r="F650"/>
      <c r="G650"/>
      <c r="H650"/>
      <c r="I650"/>
    </row>
    <row r="651" spans="1:9">
      <c r="A651"/>
      <c r="B651"/>
      <c r="C651"/>
      <c r="D651"/>
      <c r="E651"/>
      <c r="F651"/>
      <c r="G651"/>
      <c r="H651"/>
      <c r="I651"/>
    </row>
    <row r="652" spans="1:9">
      <c r="A652"/>
      <c r="B652"/>
      <c r="C652"/>
      <c r="D652"/>
      <c r="E652"/>
      <c r="F652"/>
      <c r="G652"/>
      <c r="H652"/>
      <c r="I652"/>
    </row>
    <row r="653" spans="1:9">
      <c r="A653"/>
      <c r="B653"/>
      <c r="C653"/>
      <c r="D653"/>
      <c r="E653"/>
      <c r="F653"/>
      <c r="G653"/>
      <c r="H653"/>
      <c r="I653"/>
    </row>
    <row r="654" spans="1:9">
      <c r="A654"/>
      <c r="B654"/>
      <c r="C654"/>
      <c r="D654"/>
      <c r="E654"/>
      <c r="F654"/>
      <c r="G654"/>
      <c r="H654"/>
      <c r="I654"/>
    </row>
  </sheetData>
  <phoneticPr fontId="19" type="noConversion"/>
  <conditionalFormatting sqref="I1:I1048576">
    <cfRule type="containsText" dxfId="3" priority="19" operator="containsText" text="无意向">
      <formula>NOT(ISERROR(SEARCH("无意向",I1)))</formula>
    </cfRule>
  </conditionalFormatting>
  <conditionalFormatting sqref="G1:G1048576">
    <cfRule type="duplicateValues" dxfId="2" priority="140"/>
    <cfRule type="duplicateValues" dxfId="1" priority="143"/>
  </conditionalFormatting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9"/>
  <sheetViews>
    <sheetView tabSelected="1" workbookViewId="0">
      <pane xSplit="4" topLeftCell="E1" activePane="topRight" state="frozen"/>
      <selection activeCell="A106" sqref="A106"/>
      <selection pane="topRight" activeCell="H2" sqref="H2"/>
    </sheetView>
  </sheetViews>
  <sheetFormatPr defaultColWidth="8.875" defaultRowHeight="16.5"/>
  <cols>
    <col min="1" max="1" width="7.625" style="163" customWidth="1"/>
    <col min="2" max="2" width="7.125" style="163" customWidth="1"/>
    <col min="3" max="3" width="9.5" style="163" customWidth="1"/>
    <col min="4" max="4" width="15.625" style="153" customWidth="1"/>
    <col min="5" max="5" width="16.375" style="153" customWidth="1"/>
    <col min="6" max="6" width="12.5" style="154" customWidth="1"/>
    <col min="7" max="7" width="10.875" style="154" customWidth="1"/>
    <col min="8" max="8" width="54.875" style="153" customWidth="1"/>
    <col min="9" max="9" width="10.125" style="154" customWidth="1"/>
    <col min="10" max="10" width="16.375" style="154" customWidth="1"/>
    <col min="11" max="11" width="11" style="154" customWidth="1"/>
    <col min="12" max="12" width="24.875" style="154" bestFit="1" customWidth="1"/>
    <col min="13" max="13" width="16.125" style="154" bestFit="1" customWidth="1"/>
    <col min="14" max="14" width="11.625" style="179" bestFit="1" customWidth="1"/>
    <col min="15" max="19" width="8.875" style="179" customWidth="1"/>
    <col min="20" max="16384" width="8.875" style="179"/>
  </cols>
  <sheetData>
    <row r="1" spans="1:13" s="161" customFormat="1" ht="15" customHeight="1">
      <c r="A1" s="59" t="s">
        <v>121</v>
      </c>
      <c r="B1" s="59" t="s">
        <v>122</v>
      </c>
      <c r="C1" s="59" t="s">
        <v>204</v>
      </c>
      <c r="D1" s="33" t="s">
        <v>205</v>
      </c>
      <c r="E1" s="91" t="s">
        <v>206</v>
      </c>
      <c r="F1" s="33" t="s">
        <v>207</v>
      </c>
      <c r="G1" s="33" t="s">
        <v>208</v>
      </c>
      <c r="H1" s="33" t="s">
        <v>131</v>
      </c>
      <c r="I1" s="33" t="s">
        <v>209</v>
      </c>
      <c r="J1" s="33" t="s">
        <v>210</v>
      </c>
      <c r="K1" s="33" t="s">
        <v>211</v>
      </c>
      <c r="L1" s="33" t="s">
        <v>212</v>
      </c>
      <c r="M1" s="33" t="s">
        <v>213</v>
      </c>
    </row>
    <row r="2" spans="1:13">
      <c r="A2" s="60"/>
      <c r="B2" s="60"/>
      <c r="F2" s="35"/>
      <c r="G2" s="38"/>
      <c r="J2"/>
    </row>
    <row r="3" spans="1:13">
      <c r="A3" s="60"/>
      <c r="B3" s="60"/>
      <c r="F3" s="35"/>
      <c r="G3" s="38"/>
    </row>
    <row r="4" spans="1:13">
      <c r="A4" s="60"/>
      <c r="B4" s="60"/>
      <c r="F4" s="35"/>
      <c r="G4" s="38"/>
    </row>
    <row r="5" spans="1:13">
      <c r="A5" s="60"/>
      <c r="B5" s="60"/>
      <c r="F5" s="35"/>
      <c r="G5" s="38"/>
    </row>
    <row r="6" spans="1:13">
      <c r="A6" s="60"/>
      <c r="B6" s="60"/>
      <c r="F6" s="35"/>
      <c r="G6" s="38"/>
    </row>
    <row r="7" spans="1:13">
      <c r="A7" s="60"/>
      <c r="B7" s="60"/>
      <c r="F7" s="35"/>
      <c r="G7" s="38"/>
    </row>
    <row r="8" spans="1:13">
      <c r="A8" s="60"/>
      <c r="B8" s="60"/>
      <c r="F8" s="35"/>
      <c r="G8" s="38"/>
    </row>
    <row r="9" spans="1:13">
      <c r="A9" s="60"/>
      <c r="B9" s="60"/>
      <c r="F9" s="35"/>
      <c r="G9" s="38"/>
      <c r="J9"/>
    </row>
    <row r="10" spans="1:13">
      <c r="A10" s="60"/>
      <c r="B10" s="60"/>
      <c r="F10" s="35"/>
      <c r="G10" s="38"/>
    </row>
    <row r="11" spans="1:13">
      <c r="A11" s="60"/>
      <c r="B11" s="60"/>
      <c r="F11" s="35"/>
      <c r="G11" s="38"/>
    </row>
    <row r="12" spans="1:13">
      <c r="A12" s="60"/>
      <c r="B12" s="60"/>
      <c r="F12" s="35"/>
      <c r="G12" s="38"/>
    </row>
    <row r="13" spans="1:13">
      <c r="A13" s="60"/>
      <c r="B13" s="60"/>
      <c r="F13" s="35"/>
      <c r="G13" s="38"/>
    </row>
    <row r="14" spans="1:13">
      <c r="A14" s="60"/>
      <c r="B14" s="60"/>
      <c r="F14" s="35"/>
      <c r="G14" s="38"/>
    </row>
    <row r="15" spans="1:13">
      <c r="A15" s="60"/>
      <c r="B15" s="60"/>
      <c r="F15" s="35"/>
      <c r="G15" s="38"/>
    </row>
    <row r="16" spans="1:13">
      <c r="A16" s="60"/>
      <c r="B16" s="60"/>
      <c r="F16" s="35"/>
      <c r="G16" s="38"/>
    </row>
    <row r="17" spans="1:10">
      <c r="A17" s="60"/>
      <c r="B17" s="60"/>
      <c r="F17" s="35"/>
      <c r="G17" s="38"/>
    </row>
    <row r="18" spans="1:10">
      <c r="A18" s="60"/>
      <c r="B18" s="60"/>
      <c r="F18" s="35"/>
      <c r="G18" s="38"/>
    </row>
    <row r="19" spans="1:10">
      <c r="A19" s="60"/>
      <c r="B19" s="60"/>
      <c r="F19" s="35"/>
      <c r="G19" s="38"/>
    </row>
    <row r="20" spans="1:10">
      <c r="A20" s="60"/>
      <c r="B20" s="60"/>
      <c r="F20" s="35"/>
      <c r="G20" s="38"/>
    </row>
    <row r="21" spans="1:10">
      <c r="A21" s="60"/>
      <c r="B21" s="60"/>
      <c r="F21" s="35"/>
      <c r="G21" s="38"/>
    </row>
    <row r="22" spans="1:10">
      <c r="A22" s="60"/>
      <c r="B22" s="60"/>
      <c r="F22" s="35"/>
      <c r="G22" s="38"/>
      <c r="J22"/>
    </row>
    <row r="23" spans="1:10">
      <c r="A23" s="60"/>
      <c r="B23" s="60"/>
      <c r="F23" s="35"/>
      <c r="G23" s="38"/>
    </row>
    <row r="24" spans="1:10">
      <c r="A24" s="60"/>
      <c r="B24" s="60"/>
      <c r="F24" s="35"/>
      <c r="G24" s="38"/>
      <c r="J24"/>
    </row>
    <row r="25" spans="1:10">
      <c r="A25" s="60"/>
      <c r="B25" s="60"/>
      <c r="F25" s="35"/>
      <c r="G25" s="38"/>
      <c r="J25"/>
    </row>
    <row r="26" spans="1:10">
      <c r="A26" s="60"/>
      <c r="B26" s="60"/>
      <c r="F26" s="35"/>
      <c r="G26" s="38"/>
    </row>
    <row r="27" spans="1:10">
      <c r="A27" s="60"/>
      <c r="B27" s="60"/>
      <c r="F27" s="35"/>
      <c r="G27" s="38"/>
    </row>
    <row r="28" spans="1:10">
      <c r="A28" s="60"/>
      <c r="B28" s="60"/>
      <c r="F28" s="35"/>
      <c r="G28" s="38"/>
    </row>
    <row r="29" spans="1:10">
      <c r="A29" s="60"/>
      <c r="B29" s="60"/>
      <c r="F29" s="35"/>
      <c r="G29" s="38"/>
    </row>
    <row r="30" spans="1:10">
      <c r="A30" s="60"/>
      <c r="B30" s="60"/>
      <c r="F30" s="35"/>
      <c r="G30" s="38"/>
    </row>
    <row r="31" spans="1:10">
      <c r="A31" s="60"/>
      <c r="B31" s="60"/>
      <c r="F31" s="35"/>
      <c r="G31" s="38"/>
    </row>
    <row r="32" spans="1:10">
      <c r="A32" s="60"/>
      <c r="B32" s="60"/>
      <c r="F32" s="35"/>
      <c r="G32" s="38"/>
    </row>
    <row r="33" spans="1:10">
      <c r="A33" s="60"/>
      <c r="B33" s="60"/>
      <c r="F33" s="35"/>
      <c r="G33" s="38"/>
    </row>
    <row r="34" spans="1:10">
      <c r="A34" s="60"/>
      <c r="B34" s="60"/>
      <c r="F34" s="35"/>
      <c r="G34" s="38"/>
    </row>
    <row r="35" spans="1:10">
      <c r="A35" s="60"/>
      <c r="B35" s="60"/>
      <c r="F35" s="35"/>
      <c r="G35" s="38"/>
    </row>
    <row r="36" spans="1:10">
      <c r="A36" s="60"/>
      <c r="B36" s="60"/>
      <c r="F36" s="35"/>
      <c r="G36" s="38"/>
    </row>
    <row r="37" spans="1:10">
      <c r="A37" s="60"/>
      <c r="B37" s="60"/>
      <c r="F37" s="35"/>
      <c r="G37" s="38"/>
    </row>
    <row r="38" spans="1:10">
      <c r="A38" s="60"/>
      <c r="B38" s="60"/>
      <c r="F38" s="35"/>
      <c r="G38" s="38"/>
    </row>
    <row r="39" spans="1:10">
      <c r="A39" s="60"/>
      <c r="B39" s="60"/>
      <c r="F39" s="35"/>
      <c r="G39" s="38"/>
    </row>
    <row r="40" spans="1:10">
      <c r="A40" s="60"/>
      <c r="B40" s="60"/>
      <c r="F40" s="35"/>
      <c r="G40" s="38"/>
    </row>
    <row r="41" spans="1:10">
      <c r="A41" s="60"/>
      <c r="B41" s="60"/>
      <c r="F41" s="35"/>
      <c r="G41" s="38"/>
    </row>
    <row r="42" spans="1:10">
      <c r="A42" s="60"/>
      <c r="B42" s="60"/>
      <c r="F42" s="35"/>
      <c r="G42" s="38"/>
    </row>
    <row r="43" spans="1:10">
      <c r="A43" s="60"/>
      <c r="B43" s="60"/>
      <c r="F43" s="35"/>
      <c r="G43" s="38"/>
    </row>
    <row r="44" spans="1:10">
      <c r="A44" s="60"/>
      <c r="B44" s="60"/>
      <c r="F44" s="35"/>
      <c r="G44" s="38"/>
      <c r="J44"/>
    </row>
    <row r="45" spans="1:10">
      <c r="A45" s="60"/>
      <c r="B45" s="60"/>
      <c r="F45" s="35"/>
      <c r="G45" s="38"/>
    </row>
    <row r="46" spans="1:10">
      <c r="A46" s="60"/>
      <c r="B46" s="60"/>
      <c r="F46" s="35"/>
      <c r="G46" s="38"/>
    </row>
    <row r="47" spans="1:10">
      <c r="A47" s="60"/>
      <c r="B47" s="60"/>
      <c r="F47" s="35"/>
      <c r="G47" s="38"/>
    </row>
    <row r="48" spans="1:10">
      <c r="A48" s="60"/>
      <c r="B48" s="60"/>
      <c r="F48" s="35"/>
      <c r="G48" s="38"/>
    </row>
    <row r="49" spans="1:10">
      <c r="A49" s="60"/>
      <c r="B49" s="60"/>
      <c r="F49" s="35"/>
      <c r="G49" s="38"/>
    </row>
    <row r="50" spans="1:10">
      <c r="A50" s="60"/>
      <c r="B50" s="60"/>
      <c r="F50" s="35"/>
      <c r="G50" s="38"/>
      <c r="J50"/>
    </row>
    <row r="51" spans="1:10">
      <c r="A51" s="60"/>
      <c r="B51" s="60"/>
      <c r="F51" s="35"/>
      <c r="G51" s="38"/>
    </row>
    <row r="52" spans="1:10">
      <c r="A52" s="60"/>
      <c r="B52" s="60"/>
      <c r="F52" s="35"/>
      <c r="G52" s="38"/>
    </row>
    <row r="53" spans="1:10">
      <c r="A53" s="60"/>
      <c r="B53" s="60"/>
      <c r="F53" s="35"/>
      <c r="G53" s="38"/>
    </row>
    <row r="54" spans="1:10">
      <c r="A54" s="60"/>
      <c r="B54" s="60"/>
      <c r="F54" s="35"/>
      <c r="G54" s="38"/>
    </row>
    <row r="55" spans="1:10">
      <c r="A55" s="60"/>
      <c r="B55" s="60"/>
      <c r="F55" s="35"/>
      <c r="G55" s="38"/>
    </row>
    <row r="56" spans="1:10">
      <c r="A56" s="60"/>
      <c r="B56" s="60"/>
      <c r="F56" s="35"/>
      <c r="G56" s="38"/>
    </row>
    <row r="57" spans="1:10">
      <c r="A57" s="60"/>
      <c r="B57" s="60"/>
      <c r="F57" s="35"/>
      <c r="G57" s="38"/>
    </row>
    <row r="58" spans="1:10">
      <c r="A58" s="60"/>
      <c r="B58" s="60"/>
      <c r="F58" s="35"/>
      <c r="G58" s="38"/>
    </row>
    <row r="59" spans="1:10">
      <c r="A59" s="60"/>
      <c r="B59" s="60"/>
      <c r="F59" s="35"/>
      <c r="G59" s="38"/>
    </row>
    <row r="60" spans="1:10">
      <c r="A60" s="60"/>
      <c r="B60" s="60"/>
      <c r="F60" s="35"/>
      <c r="G60" s="38"/>
    </row>
    <row r="61" spans="1:10">
      <c r="A61" s="60"/>
      <c r="B61" s="60"/>
      <c r="F61" s="35"/>
      <c r="G61" s="38"/>
    </row>
    <row r="62" spans="1:10">
      <c r="A62" s="60"/>
      <c r="B62" s="60"/>
      <c r="F62" s="35"/>
      <c r="G62" s="38"/>
    </row>
    <row r="63" spans="1:10">
      <c r="A63" s="60"/>
      <c r="B63" s="60"/>
      <c r="F63" s="35"/>
      <c r="G63" s="38"/>
    </row>
    <row r="64" spans="1:10">
      <c r="A64" s="60"/>
      <c r="B64" s="60"/>
      <c r="F64" s="35"/>
      <c r="G64" s="38"/>
    </row>
    <row r="65" spans="1:14">
      <c r="A65" s="60"/>
      <c r="B65" s="60"/>
      <c r="F65" s="35"/>
      <c r="G65" s="38"/>
    </row>
    <row r="66" spans="1:14">
      <c r="A66" s="60"/>
      <c r="B66" s="60"/>
      <c r="F66" s="35"/>
      <c r="G66" s="38"/>
    </row>
    <row r="67" spans="1:14">
      <c r="A67" s="60"/>
      <c r="B67" s="60"/>
      <c r="F67" s="35"/>
      <c r="G67" s="38"/>
      <c r="J67"/>
    </row>
    <row r="68" spans="1:14">
      <c r="A68" s="60"/>
      <c r="B68" s="60"/>
      <c r="F68" s="35"/>
      <c r="G68" s="38"/>
      <c r="J68"/>
    </row>
    <row r="69" spans="1:14">
      <c r="A69" s="60"/>
      <c r="B69" s="60"/>
      <c r="F69" s="35"/>
      <c r="G69" s="38"/>
      <c r="J69"/>
    </row>
    <row r="70" spans="1:14">
      <c r="A70" s="60"/>
      <c r="B70" s="60"/>
      <c r="F70" s="35"/>
      <c r="G70" s="38"/>
    </row>
    <row r="71" spans="1:14">
      <c r="A71" s="60"/>
      <c r="B71" s="60"/>
      <c r="F71" s="35"/>
      <c r="G71" s="38"/>
    </row>
    <row r="72" spans="1:14">
      <c r="A72" s="60"/>
      <c r="B72" s="60"/>
      <c r="F72" s="35"/>
      <c r="G72" s="38"/>
    </row>
    <row r="73" spans="1:14">
      <c r="A73" s="60"/>
      <c r="B73" s="60"/>
      <c r="F73" s="35"/>
      <c r="G73" s="38"/>
    </row>
    <row r="74" spans="1:14">
      <c r="A74" s="60"/>
      <c r="B74" s="60"/>
      <c r="F74" s="35"/>
      <c r="G74" s="38"/>
    </row>
    <row r="75" spans="1:14">
      <c r="A75" s="60"/>
      <c r="B75" s="60"/>
      <c r="D75" s="155"/>
      <c r="E75" s="155"/>
      <c r="F75" s="156"/>
      <c r="G75" s="157"/>
      <c r="H75" s="155"/>
      <c r="I75" s="158"/>
      <c r="J75" s="158"/>
      <c r="K75" s="158"/>
      <c r="L75" s="158"/>
      <c r="M75" s="158"/>
      <c r="N75" s="154"/>
    </row>
    <row r="76" spans="1:14">
      <c r="A76" s="60"/>
      <c r="B76" s="60"/>
      <c r="D76" s="155"/>
      <c r="E76" s="155"/>
      <c r="F76" s="156"/>
      <c r="G76" s="157"/>
      <c r="H76" s="155"/>
      <c r="K76" s="158"/>
      <c r="L76" s="158"/>
      <c r="M76" s="158"/>
      <c r="N76" s="154"/>
    </row>
    <row r="77" spans="1:14">
      <c r="A77" s="60"/>
      <c r="B77" s="60"/>
      <c r="D77" s="155"/>
      <c r="E77" s="155"/>
      <c r="F77" s="156"/>
      <c r="G77" s="157"/>
      <c r="H77" s="155"/>
      <c r="K77" s="158"/>
      <c r="L77" s="158"/>
      <c r="M77" s="158"/>
      <c r="N77" s="154"/>
    </row>
    <row r="78" spans="1:14">
      <c r="A78" s="60"/>
      <c r="B78" s="60"/>
      <c r="D78" s="155"/>
      <c r="E78" s="155"/>
      <c r="F78" s="156"/>
      <c r="G78" s="157"/>
      <c r="H78" s="155"/>
      <c r="K78" s="158"/>
      <c r="L78" s="158"/>
      <c r="M78" s="158"/>
      <c r="N78" s="154"/>
    </row>
    <row r="79" spans="1:14">
      <c r="A79" s="60"/>
      <c r="B79" s="60"/>
      <c r="D79" s="155"/>
      <c r="E79" s="155"/>
      <c r="F79" s="156"/>
      <c r="G79" s="157"/>
      <c r="H79" s="155"/>
      <c r="K79" s="158"/>
      <c r="L79" s="158"/>
      <c r="M79" s="158"/>
      <c r="N79" s="154"/>
    </row>
    <row r="80" spans="1:14">
      <c r="A80" s="60"/>
      <c r="B80" s="60"/>
      <c r="D80" s="155"/>
      <c r="E80" s="155"/>
      <c r="F80" s="159"/>
      <c r="G80" s="160"/>
      <c r="H80" s="155"/>
      <c r="K80" s="158"/>
      <c r="L80" s="158"/>
      <c r="M80" s="158"/>
      <c r="N80" s="154"/>
    </row>
    <row r="81" spans="1:14">
      <c r="A81" s="60"/>
      <c r="B81" s="60"/>
      <c r="D81" s="155"/>
      <c r="E81" s="155"/>
      <c r="F81" s="159"/>
      <c r="G81" s="160"/>
      <c r="H81" s="155"/>
      <c r="K81" s="158"/>
      <c r="L81" s="158"/>
      <c r="M81" s="158"/>
      <c r="N81" s="154"/>
    </row>
    <row r="82" spans="1:14">
      <c r="A82" s="60"/>
      <c r="B82" s="60"/>
      <c r="D82" s="155"/>
      <c r="E82" s="155"/>
      <c r="F82" s="156"/>
      <c r="G82" s="157"/>
      <c r="H82" s="155"/>
      <c r="K82" s="158"/>
      <c r="L82" s="158"/>
      <c r="M82" s="158"/>
      <c r="N82" s="154"/>
    </row>
    <row r="83" spans="1:14">
      <c r="A83" s="60"/>
      <c r="B83" s="60"/>
      <c r="D83" s="155"/>
      <c r="E83" s="155"/>
      <c r="F83" s="159"/>
      <c r="G83" s="160"/>
      <c r="H83" s="155"/>
      <c r="K83" s="158"/>
      <c r="L83" s="158"/>
      <c r="M83" s="158"/>
      <c r="N83" s="154"/>
    </row>
    <row r="84" spans="1:14">
      <c r="A84" s="60"/>
      <c r="B84" s="60"/>
      <c r="D84" s="155"/>
      <c r="E84" s="155"/>
      <c r="F84" s="159"/>
      <c r="G84" s="160"/>
      <c r="H84" s="155"/>
      <c r="K84" s="158"/>
      <c r="L84" s="158"/>
      <c r="M84" s="158"/>
      <c r="N84" s="154"/>
    </row>
    <row r="85" spans="1:14">
      <c r="A85" s="60"/>
      <c r="B85" s="60"/>
      <c r="D85" s="155"/>
      <c r="E85" s="155"/>
      <c r="F85" s="159"/>
      <c r="G85" s="160"/>
      <c r="H85" s="155"/>
      <c r="K85" s="158"/>
      <c r="L85" s="158"/>
      <c r="M85" s="158"/>
      <c r="N85" s="154"/>
    </row>
    <row r="86" spans="1:14">
      <c r="A86" s="60"/>
      <c r="B86" s="60"/>
      <c r="D86" s="155"/>
      <c r="E86" s="155"/>
      <c r="F86" s="159"/>
      <c r="G86" s="160"/>
      <c r="H86" s="155"/>
      <c r="K86" s="158"/>
      <c r="L86" s="158"/>
      <c r="M86" s="158"/>
      <c r="N86" s="154"/>
    </row>
    <row r="87" spans="1:14">
      <c r="A87" s="60"/>
      <c r="B87" s="60"/>
      <c r="D87" s="155"/>
      <c r="E87" s="155"/>
      <c r="F87" s="159"/>
      <c r="G87" s="160"/>
      <c r="H87" s="155"/>
      <c r="K87" s="158"/>
      <c r="L87" s="158"/>
      <c r="M87" s="158"/>
      <c r="N87" s="154"/>
    </row>
    <row r="88" spans="1:14">
      <c r="A88" s="60"/>
      <c r="B88" s="60"/>
      <c r="D88" s="155"/>
      <c r="E88" s="155"/>
      <c r="F88" s="159"/>
      <c r="G88" s="160"/>
      <c r="H88" s="155"/>
      <c r="K88" s="158"/>
      <c r="L88" s="158"/>
      <c r="M88" s="158"/>
      <c r="N88" s="154"/>
    </row>
    <row r="89" spans="1:14">
      <c r="A89" s="60"/>
      <c r="B89" s="60"/>
      <c r="D89" s="155"/>
      <c r="E89" s="155"/>
      <c r="F89" s="159"/>
      <c r="G89" s="160"/>
      <c r="H89" s="155"/>
      <c r="K89" s="158"/>
      <c r="L89" s="158"/>
      <c r="M89" s="158"/>
      <c r="N89" s="154"/>
    </row>
    <row r="90" spans="1:14">
      <c r="A90" s="60"/>
      <c r="B90" s="60"/>
      <c r="D90" s="155"/>
      <c r="E90" s="155"/>
      <c r="F90" s="159"/>
      <c r="G90" s="160"/>
      <c r="H90" s="155"/>
      <c r="K90" s="158"/>
      <c r="L90" s="158"/>
      <c r="M90" s="158"/>
      <c r="N90" s="154"/>
    </row>
    <row r="91" spans="1:14">
      <c r="A91" s="60"/>
      <c r="B91" s="60"/>
      <c r="D91" s="155"/>
      <c r="E91" s="155"/>
      <c r="F91" s="159"/>
      <c r="G91" s="160"/>
      <c r="H91" s="155"/>
      <c r="K91" s="158"/>
      <c r="L91" s="158"/>
      <c r="M91" s="158"/>
      <c r="N91" s="154"/>
    </row>
    <row r="92" spans="1:14">
      <c r="A92" s="60"/>
      <c r="B92" s="60"/>
      <c r="D92" s="155"/>
      <c r="E92" s="155"/>
      <c r="F92" s="159"/>
      <c r="G92" s="160"/>
      <c r="H92" s="155"/>
      <c r="K92" s="158"/>
      <c r="L92" s="158"/>
      <c r="M92" s="158"/>
      <c r="N92" s="154"/>
    </row>
    <row r="93" spans="1:14">
      <c r="A93" s="60"/>
      <c r="B93" s="60"/>
      <c r="C93"/>
      <c r="D93" s="155"/>
      <c r="E93" s="155"/>
      <c r="F93" s="156"/>
      <c r="G93" s="157"/>
      <c r="H93" s="155"/>
      <c r="I93" s="158"/>
      <c r="J93" s="158"/>
      <c r="K93" s="158"/>
      <c r="L93" s="158"/>
      <c r="M93" s="158"/>
    </row>
    <row r="94" spans="1:14">
      <c r="A94" s="60"/>
      <c r="B94" s="60"/>
      <c r="C94"/>
      <c r="D94" s="155"/>
      <c r="E94" s="155"/>
      <c r="F94" s="156"/>
      <c r="G94" s="157"/>
      <c r="H94" s="155"/>
      <c r="I94" s="158"/>
      <c r="J94" s="158"/>
      <c r="K94" s="158"/>
      <c r="L94" s="158"/>
      <c r="M94" s="158"/>
    </row>
    <row r="95" spans="1:14">
      <c r="A95" s="60"/>
      <c r="B95" s="60"/>
      <c r="C95"/>
      <c r="D95" s="155"/>
      <c r="E95" s="155"/>
      <c r="F95" s="156"/>
      <c r="G95" s="157"/>
      <c r="H95" s="155"/>
      <c r="I95" s="158"/>
      <c r="J95" s="158"/>
      <c r="K95" s="158"/>
      <c r="L95" s="158"/>
      <c r="M95" s="158"/>
    </row>
    <row r="96" spans="1:14">
      <c r="A96" s="60"/>
      <c r="B96" s="60"/>
      <c r="C96"/>
      <c r="D96" s="155"/>
      <c r="E96" s="155"/>
      <c r="F96" s="156"/>
      <c r="G96" s="157"/>
      <c r="H96" s="155"/>
      <c r="I96" s="158"/>
      <c r="J96" s="158"/>
      <c r="K96" s="158"/>
      <c r="L96" s="158"/>
      <c r="M96" s="158"/>
    </row>
    <row r="97" spans="1:13">
      <c r="A97" s="60"/>
      <c r="B97" s="60"/>
      <c r="C97"/>
      <c r="D97" s="155"/>
      <c r="E97" s="155"/>
      <c r="F97" s="156"/>
      <c r="G97" s="157"/>
      <c r="H97" s="155"/>
      <c r="I97" s="158"/>
      <c r="J97" s="158"/>
      <c r="K97" s="158"/>
      <c r="L97" s="158"/>
      <c r="M97" s="158"/>
    </row>
    <row r="98" spans="1:13">
      <c r="A98" s="60"/>
      <c r="B98" s="60"/>
      <c r="C98"/>
      <c r="D98" s="155"/>
      <c r="E98" s="155"/>
      <c r="F98" s="156"/>
      <c r="G98" s="157"/>
      <c r="H98" s="155"/>
      <c r="I98" s="158"/>
      <c r="J98" s="158"/>
      <c r="K98" s="158"/>
      <c r="L98" s="158"/>
      <c r="M98" s="158"/>
    </row>
    <row r="99" spans="1:13">
      <c r="A99" s="60"/>
      <c r="B99" s="60"/>
      <c r="C99"/>
      <c r="D99" s="155"/>
      <c r="E99" s="155"/>
      <c r="F99" s="156"/>
      <c r="G99" s="157"/>
      <c r="H99" s="155"/>
      <c r="I99" s="158"/>
      <c r="J99" s="158"/>
      <c r="K99" s="158"/>
      <c r="L99" s="158"/>
      <c r="M99" s="158"/>
    </row>
    <row r="100" spans="1:13">
      <c r="A100" s="60"/>
      <c r="B100" s="60"/>
      <c r="C100"/>
      <c r="D100" s="155"/>
      <c r="E100" s="155"/>
      <c r="F100" s="156"/>
      <c r="G100" s="157"/>
      <c r="H100" s="155"/>
      <c r="I100" s="158"/>
      <c r="J100" s="158"/>
      <c r="K100" s="158"/>
      <c r="L100" s="158"/>
      <c r="M100" s="158"/>
    </row>
    <row r="101" spans="1:13">
      <c r="A101" s="60"/>
      <c r="B101" s="60"/>
      <c r="C101"/>
      <c r="D101" s="155"/>
      <c r="E101" s="155"/>
      <c r="F101" s="156"/>
      <c r="G101" s="157"/>
      <c r="H101" s="155"/>
      <c r="I101" s="158"/>
      <c r="J101" s="158"/>
      <c r="K101" s="158"/>
      <c r="L101" s="158"/>
      <c r="M101" s="158"/>
    </row>
    <row r="102" spans="1:13">
      <c r="A102" s="60"/>
      <c r="B102" s="60"/>
      <c r="C102"/>
      <c r="D102" s="155"/>
      <c r="E102" s="155"/>
      <c r="F102" s="156"/>
      <c r="G102" s="157"/>
      <c r="H102" s="155"/>
      <c r="I102" s="158"/>
      <c r="J102" s="158"/>
      <c r="K102" s="158"/>
      <c r="L102" s="158"/>
      <c r="M102" s="158"/>
    </row>
    <row r="103" spans="1:13">
      <c r="A103" s="60"/>
      <c r="B103" s="60"/>
      <c r="C103"/>
      <c r="D103" s="155"/>
      <c r="E103" s="155"/>
      <c r="F103" s="156"/>
      <c r="G103" s="157"/>
      <c r="H103" s="155"/>
      <c r="I103" s="158"/>
      <c r="J103" s="158"/>
      <c r="K103" s="158"/>
      <c r="L103" s="158"/>
      <c r="M103" s="158"/>
    </row>
    <row r="104" spans="1:13">
      <c r="A104" s="60"/>
      <c r="B104" s="60"/>
      <c r="C104"/>
      <c r="D104" s="155"/>
      <c r="E104" s="155"/>
      <c r="F104" s="156"/>
      <c r="G104" s="157"/>
      <c r="H104" s="155"/>
      <c r="I104" s="158"/>
      <c r="J104" s="158"/>
      <c r="K104" s="158"/>
      <c r="L104" s="158"/>
      <c r="M104" s="158"/>
    </row>
    <row r="105" spans="1:13">
      <c r="A105" s="60"/>
      <c r="B105" s="60"/>
      <c r="C105"/>
      <c r="D105" s="155"/>
      <c r="E105" s="155"/>
      <c r="F105" s="156"/>
      <c r="G105" s="157"/>
      <c r="H105" s="155"/>
      <c r="I105" s="158"/>
      <c r="J105" s="158"/>
      <c r="K105" s="158"/>
      <c r="L105" s="158"/>
      <c r="M105" s="158"/>
    </row>
    <row r="106" spans="1:13">
      <c r="A106" s="60"/>
      <c r="B106" s="60"/>
      <c r="C106"/>
      <c r="D106" s="155"/>
      <c r="E106" s="155"/>
      <c r="F106" s="156"/>
      <c r="G106" s="157"/>
      <c r="H106" s="155"/>
      <c r="I106" s="158"/>
      <c r="J106" s="158"/>
      <c r="K106" s="158"/>
      <c r="L106" s="158"/>
      <c r="M106" s="158"/>
    </row>
    <row r="107" spans="1:13">
      <c r="A107" s="60"/>
      <c r="B107" s="60"/>
      <c r="C107"/>
      <c r="D107" s="155"/>
      <c r="E107" s="155"/>
      <c r="F107" s="156"/>
      <c r="G107" s="157"/>
      <c r="H107" s="155"/>
      <c r="I107" s="158"/>
      <c r="J107" s="158"/>
      <c r="K107" s="158"/>
      <c r="L107" s="158"/>
      <c r="M107" s="158"/>
    </row>
    <row r="108" spans="1:13">
      <c r="A108" s="60"/>
      <c r="B108" s="60"/>
      <c r="C108"/>
      <c r="D108" s="155"/>
      <c r="E108" s="155"/>
      <c r="F108" s="156"/>
      <c r="G108" s="157"/>
      <c r="H108" s="155"/>
      <c r="I108" s="158"/>
      <c r="J108" s="158"/>
      <c r="K108" s="158"/>
      <c r="L108" s="158"/>
      <c r="M108" s="158"/>
    </row>
    <row r="109" spans="1:13">
      <c r="A109" s="60"/>
      <c r="B109" s="60"/>
      <c r="C109"/>
      <c r="D109" s="155"/>
      <c r="E109" s="155"/>
      <c r="F109" s="156"/>
      <c r="G109" s="157"/>
      <c r="H109" s="155"/>
      <c r="I109" s="158"/>
      <c r="J109" s="158"/>
      <c r="K109" s="158"/>
      <c r="L109" s="158"/>
      <c r="M109" s="158"/>
    </row>
    <row r="110" spans="1:13">
      <c r="A110" s="60"/>
      <c r="B110" s="60"/>
      <c r="C110"/>
      <c r="D110" s="155"/>
      <c r="E110" s="155"/>
      <c r="F110" s="156"/>
      <c r="G110" s="157"/>
      <c r="H110" s="155"/>
      <c r="I110" s="158"/>
      <c r="J110" s="158"/>
      <c r="K110" s="158"/>
      <c r="L110" s="158"/>
      <c r="M110" s="158"/>
    </row>
    <row r="111" spans="1:13">
      <c r="A111" s="60"/>
      <c r="B111" s="60"/>
      <c r="C111"/>
      <c r="D111" s="155"/>
      <c r="E111" s="155"/>
      <c r="F111" s="156"/>
      <c r="G111" s="157"/>
      <c r="H111" s="155"/>
      <c r="I111" s="158"/>
      <c r="J111" s="158"/>
      <c r="K111" s="158"/>
      <c r="L111" s="158"/>
      <c r="M111" s="158"/>
    </row>
    <row r="112" spans="1:13">
      <c r="A112" s="60"/>
      <c r="B112" s="60"/>
      <c r="C112"/>
      <c r="D112" s="155"/>
      <c r="E112" s="155"/>
      <c r="F112" s="156"/>
      <c r="G112" s="157"/>
      <c r="H112" s="155"/>
      <c r="I112" s="158"/>
      <c r="J112" s="158"/>
      <c r="K112" s="158"/>
      <c r="L112" s="158"/>
      <c r="M112" s="158"/>
    </row>
    <row r="113" spans="1:13">
      <c r="A113" s="60"/>
      <c r="B113" s="60"/>
      <c r="C113"/>
      <c r="D113" s="155"/>
      <c r="E113" s="155"/>
      <c r="F113" s="156"/>
      <c r="G113" s="157"/>
      <c r="H113" s="155"/>
      <c r="I113" s="158"/>
      <c r="J113" s="158"/>
      <c r="K113" s="158"/>
      <c r="L113" s="158"/>
      <c r="M113" s="158"/>
    </row>
    <row r="114" spans="1:13">
      <c r="A114" s="60"/>
      <c r="B114" s="60"/>
      <c r="C114"/>
      <c r="D114" s="155"/>
      <c r="E114" s="155"/>
      <c r="F114" s="156"/>
      <c r="G114" s="157"/>
      <c r="H114" s="155"/>
      <c r="I114" s="158"/>
      <c r="J114" s="158"/>
      <c r="K114" s="158"/>
      <c r="L114" s="158"/>
      <c r="M114" s="158"/>
    </row>
    <row r="115" spans="1:13">
      <c r="A115" s="60"/>
      <c r="B115" s="60"/>
      <c r="C115"/>
      <c r="D115" s="155"/>
      <c r="E115" s="155"/>
      <c r="F115" s="156"/>
      <c r="G115" s="157"/>
      <c r="H115" s="155"/>
      <c r="I115" s="158"/>
      <c r="J115" s="158"/>
      <c r="K115" s="158"/>
      <c r="L115" s="158"/>
      <c r="M115" s="158"/>
    </row>
    <row r="116" spans="1:13">
      <c r="A116" s="60"/>
      <c r="B116" s="60"/>
      <c r="C116"/>
      <c r="D116" s="155"/>
      <c r="E116" s="155"/>
      <c r="F116" s="156"/>
      <c r="G116" s="157"/>
      <c r="H116" s="155"/>
      <c r="I116" s="158"/>
      <c r="J116" s="158"/>
      <c r="K116" s="158"/>
      <c r="L116" s="158"/>
      <c r="M116" s="158"/>
    </row>
    <row r="117" spans="1:13">
      <c r="A117" s="60"/>
      <c r="B117" s="60"/>
      <c r="C117"/>
      <c r="D117" s="155"/>
      <c r="E117" s="155"/>
      <c r="F117" s="156"/>
      <c r="G117" s="157"/>
      <c r="H117" s="155"/>
      <c r="I117" s="158"/>
      <c r="J117" s="158"/>
      <c r="K117" s="158"/>
      <c r="L117" s="158"/>
      <c r="M117" s="158"/>
    </row>
    <row r="118" spans="1:13">
      <c r="A118" s="60"/>
      <c r="B118" s="60"/>
      <c r="C118"/>
      <c r="D118" s="155"/>
      <c r="E118" s="155"/>
      <c r="F118" s="156"/>
      <c r="G118" s="157"/>
      <c r="H118" s="155"/>
      <c r="I118" s="158"/>
      <c r="J118" s="158"/>
      <c r="K118" s="158"/>
      <c r="L118" s="158"/>
      <c r="M118" s="158"/>
    </row>
    <row r="119" spans="1:13">
      <c r="A119" s="60"/>
      <c r="B119" s="60"/>
      <c r="C119"/>
      <c r="D119" s="155"/>
      <c r="E119" s="155"/>
      <c r="F119" s="156"/>
      <c r="G119" s="157"/>
      <c r="H119" s="155"/>
      <c r="I119" s="158"/>
      <c r="J119" s="158"/>
      <c r="K119" s="158"/>
      <c r="L119" s="158"/>
      <c r="M119" s="158"/>
    </row>
    <row r="120" spans="1:13">
      <c r="A120" s="60"/>
      <c r="B120" s="60"/>
      <c r="C120"/>
      <c r="D120" s="155"/>
      <c r="E120" s="155"/>
      <c r="F120" s="156"/>
      <c r="G120" s="157"/>
      <c r="H120" s="155"/>
      <c r="I120" s="158"/>
      <c r="J120" s="158"/>
      <c r="K120" s="158"/>
      <c r="L120" s="158"/>
      <c r="M120" s="158"/>
    </row>
    <row r="121" spans="1:13">
      <c r="A121" s="60"/>
      <c r="B121" s="60"/>
      <c r="D121" s="155"/>
      <c r="E121" s="155"/>
      <c r="F121" s="156"/>
      <c r="G121" s="157"/>
      <c r="H121" s="155"/>
      <c r="I121" s="158"/>
      <c r="J121" s="158"/>
      <c r="K121" s="158"/>
      <c r="L121" s="158"/>
      <c r="M121" s="158"/>
    </row>
    <row r="122" spans="1:13">
      <c r="A122" s="60"/>
      <c r="B122" s="60"/>
      <c r="D122" s="155"/>
      <c r="E122" s="155"/>
      <c r="F122" s="156"/>
      <c r="G122" s="157"/>
      <c r="H122" s="155"/>
      <c r="I122" s="158"/>
      <c r="J122" s="158"/>
      <c r="K122" s="158"/>
      <c r="L122" s="158"/>
      <c r="M122" s="158"/>
    </row>
    <row r="123" spans="1:13">
      <c r="A123" s="60"/>
      <c r="B123" s="60"/>
      <c r="D123" s="155"/>
      <c r="E123" s="155"/>
      <c r="F123" s="156"/>
      <c r="G123" s="157"/>
      <c r="H123" s="155"/>
      <c r="I123" s="158"/>
      <c r="J123" s="158"/>
      <c r="K123" s="158"/>
      <c r="L123" s="158"/>
      <c r="M123" s="158"/>
    </row>
    <row r="124" spans="1:13">
      <c r="A124" s="60"/>
      <c r="B124" s="60"/>
      <c r="D124" s="155"/>
      <c r="E124" s="155"/>
      <c r="F124" s="156"/>
      <c r="G124" s="157"/>
      <c r="H124" s="155"/>
      <c r="I124" s="158"/>
      <c r="J124" s="158"/>
      <c r="K124" s="158"/>
      <c r="L124" s="158"/>
      <c r="M124" s="158"/>
    </row>
    <row r="125" spans="1:13">
      <c r="A125" s="60"/>
      <c r="B125" s="60"/>
      <c r="D125" s="155"/>
      <c r="E125" s="155"/>
      <c r="F125" s="156"/>
      <c r="G125" s="157"/>
      <c r="H125" s="155"/>
      <c r="I125" s="158"/>
      <c r="J125" s="158"/>
      <c r="K125" s="158"/>
      <c r="L125" s="158"/>
      <c r="M125" s="158"/>
    </row>
    <row r="126" spans="1:13">
      <c r="A126" s="60"/>
      <c r="B126" s="60"/>
      <c r="D126" s="155"/>
      <c r="E126" s="155"/>
      <c r="F126" s="156"/>
      <c r="G126" s="157"/>
      <c r="H126" s="155"/>
      <c r="I126" s="158"/>
      <c r="J126" s="158"/>
      <c r="K126" s="158"/>
      <c r="L126" s="158"/>
      <c r="M126" s="158"/>
    </row>
    <row r="127" spans="1:13">
      <c r="A127" s="60"/>
      <c r="B127" s="60"/>
      <c r="D127" s="155"/>
      <c r="E127" s="155"/>
      <c r="F127" s="156"/>
      <c r="G127" s="157"/>
      <c r="H127" s="155"/>
      <c r="I127" s="158"/>
      <c r="J127" s="158"/>
      <c r="K127" s="158"/>
      <c r="L127" s="158"/>
      <c r="M127" s="158"/>
    </row>
    <row r="128" spans="1:13">
      <c r="A128" s="60"/>
      <c r="B128" s="60"/>
      <c r="D128" s="155"/>
      <c r="E128" s="155"/>
      <c r="F128" s="156"/>
      <c r="G128" s="157"/>
      <c r="H128" s="155"/>
      <c r="I128" s="158"/>
      <c r="J128" s="158"/>
      <c r="K128" s="158"/>
      <c r="L128" s="158"/>
      <c r="M128" s="158"/>
    </row>
    <row r="129" spans="1:13">
      <c r="A129" s="60"/>
      <c r="B129" s="60"/>
      <c r="D129" s="155"/>
      <c r="E129" s="155"/>
      <c r="F129" s="156"/>
      <c r="G129" s="157"/>
      <c r="H129" s="155"/>
      <c r="I129" s="158"/>
      <c r="J129" s="158"/>
      <c r="K129" s="158"/>
      <c r="L129" s="158"/>
      <c r="M129" s="158"/>
    </row>
    <row r="130" spans="1:13">
      <c r="A130" s="60"/>
      <c r="B130" s="60"/>
      <c r="D130" s="155"/>
      <c r="E130" s="155"/>
      <c r="F130" s="156"/>
      <c r="G130" s="157"/>
      <c r="H130" s="155"/>
      <c r="I130" s="158"/>
      <c r="J130" s="158"/>
      <c r="K130" s="158"/>
      <c r="L130" s="158"/>
      <c r="M130" s="158"/>
    </row>
    <row r="131" spans="1:13">
      <c r="A131" s="60"/>
      <c r="B131" s="60"/>
      <c r="D131" s="155"/>
      <c r="E131" s="155"/>
      <c r="F131" s="156"/>
      <c r="G131" s="157"/>
      <c r="H131" s="155"/>
      <c r="I131" s="158"/>
      <c r="J131" s="158"/>
      <c r="K131" s="158"/>
      <c r="L131" s="158"/>
      <c r="M131" s="158"/>
    </row>
    <row r="132" spans="1:13">
      <c r="A132" s="60"/>
      <c r="B132" s="60"/>
      <c r="D132" s="155"/>
      <c r="E132" s="155"/>
      <c r="F132" s="156"/>
      <c r="G132" s="157"/>
      <c r="H132" s="155"/>
      <c r="I132" s="158"/>
      <c r="J132" s="158"/>
      <c r="K132" s="158"/>
      <c r="L132" s="158"/>
      <c r="M132" s="158"/>
    </row>
    <row r="133" spans="1:13">
      <c r="A133" s="60"/>
      <c r="B133" s="60"/>
      <c r="D133" s="155"/>
      <c r="E133" s="155"/>
      <c r="F133" s="156"/>
      <c r="G133" s="157"/>
      <c r="H133" s="155"/>
      <c r="I133" s="158"/>
      <c r="J133" s="158"/>
      <c r="K133" s="158"/>
      <c r="L133" s="158"/>
      <c r="M133" s="158"/>
    </row>
    <row r="134" spans="1:13">
      <c r="A134" s="60"/>
      <c r="B134" s="60"/>
      <c r="D134" s="155"/>
      <c r="E134" s="155"/>
      <c r="F134" s="156"/>
      <c r="G134" s="157"/>
      <c r="H134" s="155"/>
      <c r="I134" s="158"/>
      <c r="J134" s="158"/>
      <c r="K134" s="158"/>
      <c r="L134" s="158"/>
      <c r="M134" s="158"/>
    </row>
    <row r="135" spans="1:13">
      <c r="A135" s="60"/>
      <c r="B135" s="60"/>
      <c r="D135" s="155"/>
      <c r="E135" s="155"/>
      <c r="F135" s="156"/>
      <c r="G135" s="157"/>
      <c r="H135" s="155"/>
      <c r="I135" s="158"/>
      <c r="J135" s="158"/>
      <c r="K135" s="158"/>
      <c r="L135" s="158"/>
      <c r="M135" s="158"/>
    </row>
    <row r="136" spans="1:13">
      <c r="A136" s="60"/>
      <c r="B136" s="60"/>
      <c r="D136" s="155"/>
      <c r="E136" s="155"/>
      <c r="F136" s="156"/>
      <c r="G136" s="157"/>
      <c r="H136" s="155"/>
      <c r="I136" s="158"/>
      <c r="J136" s="158"/>
      <c r="K136" s="158"/>
      <c r="L136" s="158"/>
      <c r="M136" s="158"/>
    </row>
    <row r="137" spans="1:13">
      <c r="A137" s="60"/>
      <c r="B137" s="60"/>
      <c r="D137" s="155"/>
      <c r="E137" s="155"/>
      <c r="F137" s="156"/>
      <c r="G137" s="157"/>
      <c r="H137" s="155"/>
      <c r="I137" s="158"/>
      <c r="J137" s="158"/>
      <c r="K137" s="158"/>
      <c r="L137" s="158"/>
      <c r="M137" s="158"/>
    </row>
    <row r="138" spans="1:13">
      <c r="A138" s="60"/>
      <c r="B138" s="60"/>
      <c r="D138" s="155"/>
      <c r="E138" s="155"/>
      <c r="F138" s="156"/>
      <c r="G138" s="157"/>
      <c r="H138" s="155"/>
      <c r="I138" s="158"/>
      <c r="J138" s="158"/>
      <c r="K138" s="158"/>
      <c r="L138" s="158"/>
      <c r="M138" s="158"/>
    </row>
    <row r="139" spans="1:13">
      <c r="A139" s="60"/>
      <c r="B139" s="60"/>
      <c r="D139" s="155"/>
      <c r="E139" s="155"/>
      <c r="F139" s="156"/>
      <c r="G139" s="157"/>
      <c r="H139" s="155"/>
      <c r="I139" s="158"/>
      <c r="J139" s="158"/>
      <c r="K139" s="158"/>
      <c r="L139" s="158"/>
      <c r="M139" s="158"/>
    </row>
    <row r="140" spans="1:13">
      <c r="A140" s="60"/>
      <c r="B140" s="60"/>
      <c r="D140" s="155"/>
      <c r="E140" s="155"/>
      <c r="F140" s="156"/>
      <c r="G140" s="157"/>
      <c r="H140" s="155"/>
      <c r="I140" s="158"/>
      <c r="J140" s="158"/>
      <c r="K140" s="158"/>
      <c r="L140" s="158"/>
      <c r="M140" s="158"/>
    </row>
    <row r="141" spans="1:13">
      <c r="A141" s="60"/>
      <c r="B141" s="60"/>
      <c r="D141" s="155"/>
      <c r="E141" s="155"/>
      <c r="F141" s="156"/>
      <c r="G141" s="157"/>
      <c r="H141" s="155"/>
      <c r="I141" s="158"/>
      <c r="J141" s="158"/>
      <c r="K141" s="158"/>
      <c r="L141" s="158"/>
      <c r="M141" s="158"/>
    </row>
    <row r="142" spans="1:13">
      <c r="A142" s="60"/>
      <c r="B142" s="60"/>
      <c r="D142" s="155"/>
      <c r="E142" s="155"/>
      <c r="F142" s="156"/>
      <c r="G142" s="157"/>
      <c r="H142" s="155"/>
      <c r="I142" s="158"/>
      <c r="J142" s="158"/>
      <c r="K142" s="158"/>
      <c r="L142" s="158"/>
      <c r="M142" s="158"/>
    </row>
    <row r="143" spans="1:13">
      <c r="A143" s="60"/>
      <c r="B143" s="60"/>
      <c r="D143" s="155"/>
      <c r="E143" s="155"/>
      <c r="F143" s="156"/>
      <c r="G143" s="157"/>
      <c r="H143" s="155"/>
      <c r="I143" s="158"/>
      <c r="J143" s="158"/>
      <c r="K143" s="158"/>
      <c r="L143" s="158"/>
      <c r="M143" s="158"/>
    </row>
    <row r="144" spans="1:13">
      <c r="A144" s="60"/>
      <c r="B144" s="60"/>
      <c r="D144" s="155"/>
      <c r="E144" s="155"/>
      <c r="F144" s="156"/>
      <c r="G144" s="157"/>
      <c r="H144" s="155"/>
      <c r="I144" s="158"/>
      <c r="J144" s="158"/>
      <c r="K144" s="158"/>
      <c r="L144" s="158"/>
      <c r="M144" s="158"/>
    </row>
    <row r="145" spans="1:13">
      <c r="A145" s="60"/>
      <c r="B145" s="60"/>
      <c r="D145" s="155"/>
      <c r="E145" s="155"/>
      <c r="F145" s="156"/>
      <c r="G145" s="157"/>
      <c r="H145" s="155"/>
      <c r="I145" s="158"/>
      <c r="J145" s="158"/>
      <c r="K145" s="158"/>
      <c r="L145" s="158"/>
      <c r="M145" s="158"/>
    </row>
    <row r="146" spans="1:13">
      <c r="A146" s="60"/>
      <c r="B146" s="60"/>
      <c r="D146" s="155"/>
      <c r="E146" s="155"/>
      <c r="F146" s="156"/>
      <c r="G146" s="157"/>
      <c r="H146" s="155"/>
      <c r="I146" s="158"/>
      <c r="J146" s="158"/>
      <c r="K146" s="158"/>
      <c r="L146" s="158"/>
      <c r="M146" s="158"/>
    </row>
    <row r="147" spans="1:13">
      <c r="A147" s="60"/>
      <c r="B147" s="60"/>
      <c r="D147" s="155"/>
      <c r="E147" s="155"/>
      <c r="F147" s="156"/>
      <c r="G147" s="157"/>
      <c r="H147" s="155"/>
      <c r="I147" s="158"/>
      <c r="J147" s="158"/>
      <c r="K147" s="158"/>
      <c r="L147" s="158"/>
      <c r="M147" s="158"/>
    </row>
    <row r="148" spans="1:13">
      <c r="A148" s="60"/>
      <c r="B148" s="60"/>
      <c r="D148" s="155"/>
      <c r="E148" s="155"/>
      <c r="F148" s="156"/>
      <c r="G148" s="157"/>
      <c r="H148" s="155"/>
      <c r="I148" s="158"/>
      <c r="J148" s="158"/>
      <c r="K148" s="158"/>
      <c r="L148" s="158"/>
      <c r="M148" s="158"/>
    </row>
    <row r="149" spans="1:13">
      <c r="A149" s="60"/>
      <c r="B149" s="60"/>
      <c r="D149" s="155"/>
      <c r="E149" s="155"/>
      <c r="F149" s="156"/>
      <c r="G149" s="157"/>
      <c r="H149" s="155"/>
      <c r="I149" s="158"/>
      <c r="J149" s="158"/>
      <c r="K149" s="158"/>
      <c r="L149" s="158"/>
      <c r="M149" s="158"/>
    </row>
    <row r="150" spans="1:13">
      <c r="A150" s="60"/>
      <c r="B150" s="60"/>
      <c r="D150" s="155"/>
      <c r="E150" s="155"/>
      <c r="F150" s="156"/>
      <c r="G150" s="157"/>
      <c r="H150" s="155"/>
      <c r="I150" s="158"/>
      <c r="J150" s="158"/>
      <c r="K150" s="158"/>
      <c r="L150" s="158"/>
      <c r="M150" s="158"/>
    </row>
    <row r="151" spans="1:13">
      <c r="A151" s="60"/>
      <c r="B151" s="60"/>
      <c r="D151" s="155"/>
      <c r="E151" s="155"/>
      <c r="F151" s="156"/>
      <c r="G151" s="157"/>
      <c r="H151" s="155"/>
      <c r="I151" s="158"/>
      <c r="J151" s="158"/>
      <c r="K151" s="158"/>
      <c r="L151" s="158"/>
      <c r="M151" s="158"/>
    </row>
    <row r="152" spans="1:13">
      <c r="A152" s="60"/>
      <c r="B152" s="60"/>
      <c r="D152" s="155"/>
      <c r="E152" s="155"/>
      <c r="F152" s="156"/>
      <c r="G152" s="157"/>
      <c r="H152" s="155"/>
      <c r="I152" s="158"/>
      <c r="J152" s="158"/>
      <c r="K152" s="158"/>
      <c r="L152" s="158"/>
      <c r="M152" s="158"/>
    </row>
    <row r="153" spans="1:13">
      <c r="A153" s="60"/>
      <c r="B153" s="60"/>
      <c r="D153" s="155"/>
      <c r="E153" s="155"/>
      <c r="F153" s="156"/>
      <c r="G153" s="157"/>
      <c r="H153" s="155"/>
      <c r="I153" s="158"/>
      <c r="J153" s="158"/>
      <c r="K153" s="158"/>
      <c r="L153" s="158"/>
      <c r="M153" s="158"/>
    </row>
    <row r="154" spans="1:13">
      <c r="A154" s="60"/>
      <c r="B154" s="60"/>
      <c r="D154" s="155"/>
      <c r="E154" s="155"/>
      <c r="F154" s="156"/>
      <c r="G154" s="157"/>
      <c r="H154" s="155"/>
      <c r="I154" s="158"/>
      <c r="J154" s="158"/>
      <c r="K154" s="158"/>
      <c r="L154" s="158"/>
      <c r="M154" s="158"/>
    </row>
    <row r="155" spans="1:13">
      <c r="A155" s="60"/>
      <c r="B155" s="60"/>
      <c r="D155" s="155"/>
      <c r="E155" s="155"/>
      <c r="F155" s="156"/>
      <c r="G155" s="157"/>
      <c r="H155" s="155"/>
      <c r="I155" s="158"/>
      <c r="J155" s="158"/>
      <c r="K155" s="158"/>
      <c r="L155" s="158"/>
      <c r="M155" s="158"/>
    </row>
    <row r="156" spans="1:13">
      <c r="A156" s="60"/>
      <c r="B156" s="60"/>
      <c r="D156" s="155"/>
      <c r="E156" s="155"/>
      <c r="F156" s="156"/>
      <c r="G156" s="157"/>
      <c r="H156" s="155"/>
      <c r="I156" s="158"/>
      <c r="J156" s="158"/>
      <c r="K156" s="158"/>
      <c r="L156" s="158"/>
      <c r="M156" s="158"/>
    </row>
    <row r="157" spans="1:13">
      <c r="A157" s="60"/>
      <c r="B157" s="60"/>
      <c r="D157" s="155"/>
      <c r="E157" s="155"/>
      <c r="F157" s="156"/>
      <c r="G157" s="157"/>
      <c r="H157" s="155"/>
      <c r="I157" s="158"/>
      <c r="J157" s="158"/>
      <c r="K157" s="158"/>
      <c r="L157" s="158"/>
      <c r="M157" s="158"/>
    </row>
    <row r="158" spans="1:13">
      <c r="A158" s="60"/>
      <c r="B158" s="60"/>
      <c r="D158" s="155"/>
      <c r="E158" s="155"/>
      <c r="F158" s="156"/>
      <c r="G158" s="157"/>
      <c r="H158" s="155"/>
      <c r="I158" s="158"/>
      <c r="J158" s="158"/>
      <c r="K158" s="158"/>
      <c r="L158" s="158"/>
      <c r="M158" s="158"/>
    </row>
    <row r="159" spans="1:13">
      <c r="A159" s="60"/>
      <c r="B159" s="60"/>
      <c r="D159" s="155"/>
      <c r="E159" s="155"/>
      <c r="F159" s="156"/>
      <c r="G159" s="157"/>
      <c r="H159" s="155"/>
      <c r="I159" s="158"/>
      <c r="J159" s="158"/>
      <c r="K159" s="158"/>
      <c r="L159" s="158"/>
      <c r="M159" s="158"/>
    </row>
    <row r="160" spans="1:13">
      <c r="A160" s="60"/>
      <c r="B160" s="60"/>
      <c r="D160" s="155"/>
      <c r="E160" s="155"/>
      <c r="F160" s="156"/>
      <c r="G160" s="157"/>
      <c r="H160" s="155"/>
      <c r="I160" s="158"/>
      <c r="J160" s="158"/>
      <c r="K160" s="158"/>
      <c r="L160" s="158"/>
      <c r="M160" s="158"/>
    </row>
    <row r="161" spans="1:13">
      <c r="A161" s="60"/>
      <c r="B161" s="60"/>
      <c r="D161" s="155"/>
      <c r="E161" s="155"/>
      <c r="F161" s="156"/>
      <c r="G161" s="157"/>
      <c r="H161" s="155"/>
      <c r="I161" s="158"/>
      <c r="J161" s="158"/>
      <c r="K161" s="158"/>
      <c r="L161" s="158"/>
      <c r="M161" s="158"/>
    </row>
    <row r="162" spans="1:13">
      <c r="A162" s="60"/>
      <c r="B162" s="60"/>
      <c r="D162" s="155"/>
      <c r="E162" s="155"/>
      <c r="F162" s="156"/>
      <c r="G162" s="157"/>
      <c r="H162" s="155"/>
      <c r="I162" s="158"/>
      <c r="J162" s="158"/>
      <c r="K162" s="158"/>
      <c r="L162" s="158"/>
      <c r="M162" s="158"/>
    </row>
    <row r="163" spans="1:13">
      <c r="A163" s="60"/>
      <c r="B163" s="60"/>
      <c r="D163" s="155"/>
      <c r="E163" s="155"/>
      <c r="F163" s="156"/>
      <c r="G163" s="157"/>
      <c r="H163" s="155"/>
      <c r="I163" s="158"/>
      <c r="J163" s="158"/>
      <c r="K163" s="158"/>
      <c r="L163" s="158"/>
      <c r="M163" s="158"/>
    </row>
    <row r="164" spans="1:13">
      <c r="A164" s="60"/>
      <c r="B164" s="60"/>
      <c r="D164" s="155"/>
      <c r="E164" s="155"/>
      <c r="F164" s="156"/>
      <c r="G164" s="157"/>
      <c r="H164" s="155"/>
      <c r="I164" s="158"/>
      <c r="J164" s="158"/>
      <c r="K164" s="158"/>
      <c r="L164" s="158"/>
      <c r="M164" s="158"/>
    </row>
    <row r="165" spans="1:13">
      <c r="A165" s="60"/>
      <c r="B165" s="60"/>
      <c r="D165" s="155"/>
      <c r="E165" s="155"/>
      <c r="F165" s="156"/>
      <c r="G165" s="157"/>
      <c r="H165" s="155"/>
      <c r="I165" s="158"/>
      <c r="J165" s="158"/>
      <c r="K165" s="158"/>
      <c r="L165" s="158"/>
      <c r="M165" s="158"/>
    </row>
    <row r="166" spans="1:13">
      <c r="A166" s="60"/>
      <c r="B166" s="60"/>
      <c r="D166" s="155"/>
      <c r="E166" s="155"/>
      <c r="F166" s="156"/>
      <c r="G166" s="157"/>
      <c r="H166" s="155"/>
      <c r="I166" s="158"/>
      <c r="J166" s="158"/>
      <c r="K166" s="158"/>
      <c r="L166" s="158"/>
      <c r="M166" s="158"/>
    </row>
    <row r="167" spans="1:13">
      <c r="A167" s="60"/>
      <c r="B167" s="60"/>
      <c r="D167" s="155"/>
      <c r="E167" s="155"/>
      <c r="F167" s="156"/>
      <c r="G167" s="157"/>
      <c r="H167" s="155"/>
      <c r="I167" s="158"/>
      <c r="J167" s="158"/>
      <c r="K167" s="158"/>
      <c r="L167" s="158"/>
      <c r="M167" s="158"/>
    </row>
    <row r="168" spans="1:13">
      <c r="A168" s="60"/>
      <c r="B168" s="60"/>
      <c r="D168" s="155"/>
      <c r="E168" s="155"/>
      <c r="F168" s="156"/>
      <c r="G168" s="157"/>
      <c r="H168" s="155"/>
      <c r="I168" s="158"/>
      <c r="J168" s="158"/>
      <c r="K168" s="158"/>
      <c r="L168" s="158"/>
      <c r="M168" s="158"/>
    </row>
    <row r="169" spans="1:13">
      <c r="A169" s="60"/>
      <c r="B169" s="60"/>
      <c r="D169" s="155"/>
      <c r="E169" s="155"/>
      <c r="F169" s="156"/>
      <c r="G169" s="157"/>
      <c r="H169" s="155"/>
      <c r="I169" s="158"/>
      <c r="J169" s="158"/>
      <c r="K169" s="158"/>
      <c r="L169" s="158"/>
      <c r="M169" s="158"/>
    </row>
    <row r="170" spans="1:13">
      <c r="A170" s="60"/>
      <c r="B170" s="60"/>
      <c r="D170" s="155"/>
      <c r="E170" s="155"/>
      <c r="F170" s="156"/>
      <c r="G170" s="157"/>
      <c r="H170" s="155"/>
      <c r="I170" s="158"/>
      <c r="J170" s="158"/>
      <c r="K170" s="158"/>
      <c r="L170" s="158"/>
      <c r="M170" s="158"/>
    </row>
    <row r="171" spans="1:13">
      <c r="A171" s="60"/>
      <c r="B171" s="60"/>
      <c r="D171" s="155"/>
      <c r="E171" s="155"/>
      <c r="F171" s="156"/>
      <c r="G171" s="157"/>
      <c r="H171" s="155"/>
      <c r="I171" s="158"/>
      <c r="J171" s="158"/>
      <c r="K171" s="158"/>
      <c r="L171" s="158"/>
      <c r="M171" s="158"/>
    </row>
    <row r="172" spans="1:13">
      <c r="A172" s="60"/>
      <c r="B172" s="60"/>
      <c r="D172" s="155"/>
      <c r="E172" s="155"/>
      <c r="F172" s="156"/>
      <c r="G172" s="157"/>
      <c r="H172" s="155"/>
      <c r="I172" s="158"/>
      <c r="J172" s="158"/>
      <c r="K172" s="158"/>
      <c r="L172" s="158"/>
      <c r="M172" s="158"/>
    </row>
    <row r="173" spans="1:13">
      <c r="A173" s="60"/>
      <c r="B173" s="60"/>
      <c r="D173" s="155"/>
      <c r="E173" s="155"/>
      <c r="F173" s="156"/>
      <c r="G173" s="157"/>
      <c r="H173" s="155"/>
      <c r="I173" s="158"/>
      <c r="J173" s="158"/>
      <c r="K173" s="158"/>
      <c r="L173" s="158"/>
      <c r="M173" s="158"/>
    </row>
    <row r="174" spans="1:13">
      <c r="A174" s="60"/>
      <c r="B174" s="60"/>
      <c r="D174" s="155"/>
      <c r="E174" s="155"/>
      <c r="F174" s="156"/>
      <c r="G174" s="157"/>
      <c r="H174" s="155"/>
      <c r="I174" s="158"/>
      <c r="J174" s="158"/>
      <c r="K174" s="158"/>
      <c r="L174" s="158"/>
      <c r="M174" s="158"/>
    </row>
    <row r="175" spans="1:13">
      <c r="A175" s="60"/>
      <c r="B175" s="60"/>
      <c r="D175" s="155"/>
      <c r="E175" s="155"/>
      <c r="F175" s="156"/>
      <c r="G175" s="157"/>
      <c r="H175" s="155"/>
      <c r="I175" s="158"/>
      <c r="J175" s="158"/>
      <c r="K175" s="158"/>
      <c r="L175" s="158"/>
      <c r="M175" s="158"/>
    </row>
    <row r="176" spans="1:13">
      <c r="A176" s="60"/>
      <c r="B176" s="60"/>
      <c r="D176" s="155"/>
      <c r="E176" s="155"/>
      <c r="F176" s="156"/>
      <c r="G176" s="157"/>
      <c r="H176" s="155"/>
      <c r="I176" s="158"/>
      <c r="J176" s="158"/>
      <c r="K176" s="158"/>
      <c r="L176" s="158"/>
      <c r="M176" s="158"/>
    </row>
    <row r="177" spans="1:13">
      <c r="A177" s="60"/>
      <c r="B177" s="60"/>
      <c r="D177" s="155"/>
      <c r="E177" s="155"/>
      <c r="F177" s="156"/>
      <c r="G177" s="157"/>
      <c r="H177" s="155"/>
      <c r="I177" s="158"/>
      <c r="J177" s="158"/>
      <c r="K177" s="158"/>
      <c r="L177" s="158"/>
      <c r="M177" s="158"/>
    </row>
    <row r="178" spans="1:13">
      <c r="A178" s="60"/>
      <c r="B178" s="60"/>
      <c r="D178" s="155"/>
      <c r="E178" s="155"/>
      <c r="F178" s="156"/>
      <c r="G178" s="157"/>
      <c r="H178" s="155"/>
      <c r="I178" s="158"/>
      <c r="J178" s="158"/>
      <c r="K178" s="158"/>
      <c r="L178" s="158"/>
      <c r="M178" s="158"/>
    </row>
    <row r="179" spans="1:13">
      <c r="A179" s="60"/>
      <c r="B179" s="60"/>
      <c r="D179" s="155"/>
      <c r="E179" s="155"/>
      <c r="F179" s="156"/>
      <c r="G179" s="157"/>
      <c r="H179" s="155"/>
      <c r="I179" s="158"/>
      <c r="J179" s="158"/>
      <c r="K179" s="158"/>
      <c r="L179" s="158"/>
      <c r="M179" s="158"/>
    </row>
    <row r="180" spans="1:13">
      <c r="A180" s="60"/>
      <c r="B180" s="60"/>
      <c r="D180" s="155"/>
      <c r="E180" s="155"/>
      <c r="F180" s="156"/>
      <c r="G180" s="157"/>
      <c r="H180" s="155"/>
      <c r="I180" s="158"/>
      <c r="J180" s="158"/>
      <c r="K180" s="158"/>
      <c r="L180" s="158"/>
      <c r="M180" s="158"/>
    </row>
    <row r="181" spans="1:13">
      <c r="A181" s="60"/>
      <c r="B181" s="60"/>
      <c r="D181" s="155"/>
      <c r="E181" s="155"/>
      <c r="F181" s="156"/>
      <c r="G181" s="157"/>
      <c r="H181" s="155"/>
      <c r="I181" s="158"/>
      <c r="J181" s="158"/>
      <c r="K181" s="158"/>
      <c r="L181" s="158"/>
      <c r="M181" s="158"/>
    </row>
    <row r="182" spans="1:13">
      <c r="A182" s="60"/>
      <c r="B182" s="60"/>
      <c r="D182" s="155"/>
      <c r="E182" s="155"/>
      <c r="F182" s="156"/>
      <c r="G182" s="157"/>
      <c r="H182" s="155"/>
      <c r="I182" s="158"/>
      <c r="J182" s="158"/>
      <c r="K182" s="158"/>
      <c r="L182" s="158"/>
      <c r="M182" s="158"/>
    </row>
    <row r="183" spans="1:13">
      <c r="A183" s="60"/>
      <c r="B183" s="60"/>
      <c r="D183" s="155"/>
      <c r="E183" s="155"/>
      <c r="F183" s="156"/>
      <c r="G183" s="157"/>
      <c r="H183" s="155"/>
      <c r="I183" s="158"/>
      <c r="J183" s="158"/>
      <c r="K183" s="158"/>
      <c r="L183" s="158"/>
      <c r="M183" s="158"/>
    </row>
    <row r="184" spans="1:13">
      <c r="A184" s="60"/>
      <c r="B184" s="60"/>
      <c r="D184" s="155"/>
      <c r="E184" s="155"/>
      <c r="F184" s="156"/>
      <c r="G184" s="157"/>
      <c r="H184" s="155"/>
      <c r="I184" s="158"/>
      <c r="J184" s="158"/>
      <c r="K184" s="158"/>
      <c r="L184" s="158"/>
      <c r="M184" s="158"/>
    </row>
    <row r="185" spans="1:13">
      <c r="A185" s="60"/>
      <c r="B185" s="60"/>
      <c r="D185" s="155"/>
      <c r="E185" s="155"/>
      <c r="F185" s="156"/>
      <c r="G185" s="157"/>
      <c r="H185" s="155"/>
      <c r="I185" s="158"/>
      <c r="J185" s="158"/>
      <c r="K185" s="158"/>
      <c r="L185" s="158"/>
      <c r="M185" s="158"/>
    </row>
    <row r="186" spans="1:13">
      <c r="A186" s="60"/>
      <c r="B186" s="60"/>
      <c r="D186" s="155"/>
      <c r="E186" s="155"/>
      <c r="F186" s="156"/>
      <c r="G186" s="157"/>
      <c r="H186" s="155"/>
      <c r="I186" s="158"/>
      <c r="J186" s="158"/>
      <c r="K186" s="158"/>
      <c r="L186" s="158"/>
      <c r="M186" s="158"/>
    </row>
    <row r="187" spans="1:13">
      <c r="A187" s="60"/>
      <c r="B187" s="60"/>
      <c r="D187" s="155"/>
      <c r="E187" s="155"/>
      <c r="F187" s="156"/>
      <c r="G187" s="157"/>
      <c r="H187" s="155"/>
      <c r="I187" s="158"/>
      <c r="J187" s="158"/>
      <c r="K187" s="158"/>
      <c r="L187" s="158"/>
      <c r="M187" s="158"/>
    </row>
    <row r="188" spans="1:13">
      <c r="A188" s="60"/>
      <c r="B188" s="60"/>
      <c r="D188" s="155"/>
      <c r="E188" s="155"/>
      <c r="F188" s="156"/>
      <c r="G188" s="157"/>
      <c r="H188" s="155"/>
      <c r="I188" s="158"/>
      <c r="J188" s="158"/>
      <c r="K188" s="158"/>
      <c r="L188" s="158"/>
      <c r="M188" s="158"/>
    </row>
    <row r="189" spans="1:13">
      <c r="A189" s="60"/>
      <c r="B189" s="60"/>
      <c r="D189" s="155"/>
      <c r="E189" s="155"/>
      <c r="F189" s="156"/>
      <c r="G189" s="157"/>
      <c r="H189" s="155"/>
      <c r="I189" s="158"/>
      <c r="J189" s="158"/>
      <c r="K189" s="158"/>
      <c r="L189" s="158"/>
      <c r="M189" s="158"/>
    </row>
    <row r="190" spans="1:13">
      <c r="A190" s="60"/>
      <c r="B190" s="60"/>
      <c r="D190" s="155"/>
      <c r="E190" s="155"/>
      <c r="F190" s="156"/>
      <c r="G190" s="157"/>
      <c r="H190" s="155"/>
      <c r="I190" s="158"/>
      <c r="J190" s="158"/>
      <c r="K190" s="158"/>
      <c r="L190" s="158"/>
      <c r="M190" s="158"/>
    </row>
    <row r="191" spans="1:13">
      <c r="A191" s="60"/>
      <c r="B191" s="60"/>
      <c r="D191" s="155"/>
      <c r="E191" s="155"/>
      <c r="F191" s="156"/>
      <c r="G191" s="157"/>
      <c r="H191" s="155"/>
      <c r="I191" s="158"/>
      <c r="J191" s="158"/>
      <c r="K191" s="158"/>
      <c r="L191" s="158"/>
      <c r="M191" s="158"/>
    </row>
    <row r="192" spans="1:13">
      <c r="A192" s="60"/>
      <c r="B192" s="60"/>
      <c r="D192" s="155"/>
      <c r="E192" s="155"/>
      <c r="F192" s="156"/>
      <c r="G192" s="157"/>
      <c r="H192" s="155"/>
      <c r="I192" s="158"/>
      <c r="J192" s="158"/>
      <c r="K192" s="158"/>
      <c r="L192" s="158"/>
      <c r="M192" s="158"/>
    </row>
    <row r="193" spans="1:13">
      <c r="A193" s="60"/>
      <c r="B193" s="60"/>
      <c r="D193" s="155"/>
      <c r="E193" s="155"/>
      <c r="F193" s="156"/>
      <c r="G193" s="157"/>
      <c r="H193" s="155"/>
      <c r="I193" s="158"/>
      <c r="J193" s="158"/>
      <c r="K193" s="158"/>
      <c r="L193" s="158"/>
      <c r="M193" s="158"/>
    </row>
    <row r="194" spans="1:13">
      <c r="A194" s="60"/>
      <c r="B194" s="60"/>
      <c r="D194" s="155"/>
      <c r="E194" s="155"/>
      <c r="F194" s="156"/>
      <c r="G194" s="157"/>
      <c r="H194" s="155"/>
      <c r="I194" s="158"/>
      <c r="J194" s="158"/>
      <c r="K194" s="158"/>
      <c r="L194" s="158"/>
      <c r="M194" s="158"/>
    </row>
    <row r="195" spans="1:13">
      <c r="A195" s="60"/>
      <c r="B195" s="60"/>
      <c r="D195" s="155"/>
      <c r="E195" s="155"/>
      <c r="F195" s="156"/>
      <c r="G195" s="157"/>
      <c r="H195" s="155"/>
      <c r="I195" s="158"/>
      <c r="J195" s="158"/>
      <c r="K195" s="158"/>
      <c r="L195" s="158"/>
      <c r="M195" s="158"/>
    </row>
    <row r="196" spans="1:13">
      <c r="A196" s="60"/>
      <c r="B196" s="60"/>
      <c r="D196" s="155"/>
      <c r="E196" s="155"/>
      <c r="F196" s="156"/>
      <c r="G196" s="157"/>
      <c r="H196" s="155"/>
      <c r="I196" s="158"/>
      <c r="J196" s="158"/>
      <c r="K196" s="158"/>
      <c r="L196" s="158"/>
      <c r="M196" s="158"/>
    </row>
    <row r="197" spans="1:13">
      <c r="A197" s="60"/>
      <c r="B197" s="60"/>
      <c r="D197" s="155"/>
      <c r="E197" s="155"/>
      <c r="F197" s="156"/>
      <c r="G197" s="157"/>
      <c r="H197" s="155"/>
      <c r="I197" s="158"/>
      <c r="J197" s="158"/>
      <c r="K197" s="158"/>
      <c r="L197" s="158"/>
      <c r="M197" s="158"/>
    </row>
    <row r="198" spans="1:13">
      <c r="A198" s="60"/>
      <c r="B198" s="60"/>
      <c r="D198" s="155"/>
      <c r="E198" s="155"/>
      <c r="F198" s="156"/>
      <c r="G198" s="157"/>
      <c r="H198" s="155"/>
      <c r="I198" s="158"/>
      <c r="J198" s="158"/>
      <c r="K198" s="158"/>
      <c r="L198" s="158"/>
      <c r="M198" s="158"/>
    </row>
    <row r="199" spans="1:13">
      <c r="A199" s="60"/>
      <c r="B199" s="60"/>
      <c r="D199" s="155"/>
      <c r="E199" s="155"/>
      <c r="F199" s="156"/>
      <c r="G199" s="157"/>
      <c r="H199" s="155"/>
      <c r="I199" s="158"/>
      <c r="J199" s="158"/>
      <c r="K199" s="158"/>
      <c r="L199" s="158"/>
      <c r="M199" s="158"/>
    </row>
    <row r="200" spans="1:13">
      <c r="A200" s="60"/>
      <c r="B200" s="60"/>
      <c r="D200" s="155"/>
      <c r="E200" s="155"/>
      <c r="F200" s="156"/>
      <c r="G200" s="157"/>
      <c r="H200" s="155"/>
      <c r="I200" s="158"/>
      <c r="J200" s="158"/>
      <c r="K200" s="158"/>
      <c r="L200" s="158"/>
      <c r="M200" s="158"/>
    </row>
    <row r="201" spans="1:13">
      <c r="A201" s="60"/>
      <c r="B201" s="60"/>
      <c r="D201" s="155"/>
      <c r="E201" s="155"/>
      <c r="F201" s="156"/>
      <c r="G201" s="157"/>
      <c r="H201" s="155"/>
      <c r="I201" s="158"/>
      <c r="J201" s="158"/>
      <c r="K201" s="158"/>
      <c r="L201" s="158"/>
      <c r="M201" s="158"/>
    </row>
    <row r="202" spans="1:13">
      <c r="A202" s="60"/>
      <c r="B202" s="60"/>
      <c r="D202" s="155"/>
      <c r="E202" s="155"/>
      <c r="F202" s="156"/>
      <c r="G202" s="157"/>
      <c r="H202" s="155"/>
      <c r="I202" s="158"/>
      <c r="J202" s="158"/>
      <c r="K202" s="158"/>
      <c r="L202" s="158"/>
      <c r="M202" s="158"/>
    </row>
    <row r="203" spans="1:13">
      <c r="A203" s="60"/>
      <c r="B203" s="60"/>
      <c r="D203" s="155"/>
      <c r="E203" s="155"/>
      <c r="F203" s="156"/>
      <c r="G203" s="157"/>
      <c r="H203" s="155"/>
      <c r="I203" s="158"/>
      <c r="J203" s="158"/>
      <c r="K203" s="158"/>
      <c r="L203" s="158"/>
      <c r="M203" s="158"/>
    </row>
    <row r="204" spans="1:13">
      <c r="A204" s="60"/>
      <c r="B204" s="60"/>
      <c r="D204" s="155"/>
      <c r="E204" s="155"/>
      <c r="F204" s="156"/>
      <c r="G204" s="157"/>
      <c r="H204" s="155"/>
      <c r="I204" s="158"/>
      <c r="J204" s="158"/>
      <c r="K204" s="158"/>
      <c r="L204" s="158"/>
      <c r="M204" s="158"/>
    </row>
    <row r="205" spans="1:13">
      <c r="A205" s="60"/>
      <c r="B205" s="60"/>
      <c r="D205" s="155"/>
      <c r="E205" s="155"/>
      <c r="F205" s="156"/>
      <c r="G205" s="157"/>
      <c r="H205" s="155"/>
      <c r="I205" s="158"/>
      <c r="J205" s="158"/>
      <c r="K205" s="158"/>
      <c r="L205" s="158"/>
      <c r="M205" s="158"/>
    </row>
    <row r="206" spans="1:13">
      <c r="A206" s="60"/>
      <c r="B206" s="60"/>
      <c r="D206" s="155"/>
      <c r="E206" s="155"/>
      <c r="F206" s="156"/>
      <c r="G206" s="157"/>
      <c r="H206" s="155"/>
      <c r="I206" s="158"/>
      <c r="J206" s="158"/>
      <c r="K206" s="158"/>
      <c r="L206" s="158"/>
      <c r="M206" s="158"/>
    </row>
    <row r="207" spans="1:13">
      <c r="A207" s="60"/>
      <c r="B207" s="60"/>
      <c r="D207" s="155"/>
      <c r="E207" s="155"/>
      <c r="F207" s="156"/>
      <c r="G207" s="157"/>
      <c r="H207" s="155"/>
      <c r="I207" s="158"/>
      <c r="J207" s="158"/>
      <c r="K207" s="158"/>
      <c r="L207" s="158"/>
      <c r="M207" s="158"/>
    </row>
    <row r="208" spans="1:13">
      <c r="A208" s="60"/>
      <c r="B208" s="60"/>
      <c r="D208" s="155"/>
      <c r="E208" s="155"/>
      <c r="F208" s="156"/>
      <c r="G208" s="157"/>
      <c r="H208" s="155"/>
      <c r="I208" s="158"/>
      <c r="J208" s="158"/>
      <c r="K208" s="158"/>
      <c r="L208" s="158"/>
      <c r="M208" s="158"/>
    </row>
    <row r="209" spans="1:13">
      <c r="A209" s="60"/>
      <c r="B209" s="60"/>
      <c r="D209" s="155"/>
      <c r="E209" s="155"/>
      <c r="F209" s="156"/>
      <c r="G209" s="157"/>
      <c r="H209" s="155"/>
      <c r="I209" s="158"/>
      <c r="J209" s="158"/>
      <c r="K209" s="158"/>
      <c r="L209" s="158"/>
      <c r="M209" s="158"/>
    </row>
    <row r="210" spans="1:13">
      <c r="A210" s="60"/>
      <c r="B210" s="60"/>
      <c r="D210" s="155"/>
      <c r="E210" s="155"/>
      <c r="F210" s="156"/>
      <c r="G210" s="157"/>
      <c r="H210" s="155"/>
      <c r="I210" s="158"/>
      <c r="J210" s="158"/>
      <c r="K210" s="158"/>
      <c r="L210" s="158"/>
      <c r="M210" s="158"/>
    </row>
    <row r="211" spans="1:13">
      <c r="A211" s="60"/>
      <c r="B211" s="60"/>
      <c r="D211" s="155"/>
      <c r="E211" s="155"/>
      <c r="F211" s="156"/>
      <c r="G211" s="157"/>
      <c r="H211" s="155"/>
      <c r="I211" s="158"/>
      <c r="J211" s="158"/>
      <c r="K211" s="158"/>
      <c r="L211" s="158"/>
      <c r="M211" s="158"/>
    </row>
    <row r="212" spans="1:13">
      <c r="A212" s="60"/>
      <c r="B212" s="60"/>
      <c r="D212" s="155"/>
      <c r="E212" s="155"/>
      <c r="F212" s="156"/>
      <c r="G212" s="157"/>
      <c r="H212" s="155"/>
      <c r="I212" s="158"/>
      <c r="J212" s="158"/>
      <c r="K212" s="158"/>
      <c r="L212" s="158"/>
      <c r="M212" s="158"/>
    </row>
    <row r="213" spans="1:13">
      <c r="A213" s="60"/>
      <c r="B213" s="60"/>
      <c r="D213" s="155"/>
      <c r="E213" s="155"/>
      <c r="F213" s="156"/>
      <c r="G213" s="157"/>
      <c r="H213" s="155"/>
      <c r="I213" s="158"/>
      <c r="J213" s="158"/>
      <c r="K213" s="158"/>
      <c r="L213" s="158"/>
      <c r="M213" s="158"/>
    </row>
    <row r="214" spans="1:13">
      <c r="A214" s="60"/>
      <c r="B214" s="60"/>
      <c r="D214" s="155"/>
      <c r="E214" s="155"/>
      <c r="F214" s="156"/>
      <c r="G214" s="157"/>
      <c r="H214" s="155"/>
      <c r="I214" s="158"/>
      <c r="J214" s="158"/>
      <c r="K214" s="158"/>
      <c r="L214" s="158"/>
      <c r="M214" s="158"/>
    </row>
    <row r="215" spans="1:13">
      <c r="A215" s="60"/>
      <c r="B215" s="60"/>
      <c r="D215" s="155"/>
      <c r="E215" s="155"/>
      <c r="F215" s="156"/>
      <c r="G215" s="157"/>
      <c r="H215" s="155"/>
      <c r="I215" s="158"/>
      <c r="J215" s="158"/>
      <c r="K215" s="158"/>
      <c r="L215" s="158"/>
      <c r="M215" s="158"/>
    </row>
    <row r="216" spans="1:13">
      <c r="A216" s="60"/>
      <c r="B216" s="60"/>
      <c r="D216" s="155"/>
      <c r="E216" s="155"/>
      <c r="F216" s="156"/>
      <c r="G216" s="157"/>
      <c r="H216" s="155"/>
      <c r="I216" s="158"/>
      <c r="J216" s="158"/>
      <c r="K216" s="158"/>
      <c r="L216" s="158"/>
      <c r="M216" s="158"/>
    </row>
    <row r="217" spans="1:13">
      <c r="A217" s="60"/>
      <c r="B217" s="60"/>
      <c r="D217" s="155"/>
      <c r="E217" s="155"/>
      <c r="F217" s="156"/>
      <c r="G217" s="157"/>
      <c r="H217" s="155"/>
      <c r="I217" s="158"/>
      <c r="J217" s="158"/>
      <c r="K217" s="158"/>
      <c r="L217" s="158"/>
      <c r="M217" s="158"/>
    </row>
    <row r="218" spans="1:13">
      <c r="A218" s="60"/>
      <c r="B218" s="60"/>
      <c r="D218" s="155"/>
      <c r="E218" s="155"/>
      <c r="F218" s="156"/>
      <c r="G218" s="157"/>
      <c r="H218" s="155"/>
      <c r="I218" s="158"/>
      <c r="J218" s="158"/>
      <c r="K218" s="158"/>
      <c r="L218" s="158"/>
      <c r="M218" s="158"/>
    </row>
    <row r="219" spans="1:13">
      <c r="A219" s="60"/>
      <c r="B219" s="60"/>
      <c r="D219" s="155"/>
      <c r="E219" s="155"/>
      <c r="F219" s="156"/>
      <c r="G219" s="157"/>
      <c r="H219" s="155"/>
      <c r="I219" s="158"/>
      <c r="J219" s="158"/>
      <c r="K219" s="158"/>
      <c r="L219" s="158"/>
      <c r="M219" s="158"/>
    </row>
    <row r="220" spans="1:13">
      <c r="A220" s="60"/>
      <c r="B220" s="60"/>
      <c r="D220" s="155"/>
      <c r="E220" s="155"/>
      <c r="F220" s="156"/>
      <c r="G220" s="157"/>
      <c r="H220" s="155"/>
      <c r="I220" s="158"/>
      <c r="J220" s="158"/>
      <c r="K220" s="158"/>
      <c r="L220" s="158"/>
      <c r="M220" s="158"/>
    </row>
    <row r="221" spans="1:13">
      <c r="A221" s="60"/>
      <c r="B221" s="60"/>
      <c r="D221" s="155"/>
      <c r="E221" s="155"/>
      <c r="F221" s="156"/>
      <c r="G221" s="157"/>
      <c r="H221" s="155"/>
      <c r="I221" s="158"/>
      <c r="J221" s="158"/>
      <c r="K221" s="158"/>
      <c r="L221" s="158"/>
      <c r="M221" s="158"/>
    </row>
    <row r="222" spans="1:13">
      <c r="A222" s="60"/>
      <c r="B222" s="60"/>
      <c r="D222" s="155"/>
      <c r="E222" s="155"/>
      <c r="F222" s="156"/>
      <c r="G222" s="157"/>
      <c r="H222" s="155"/>
      <c r="I222" s="158"/>
      <c r="J222" s="158"/>
      <c r="K222" s="158"/>
      <c r="L222" s="158"/>
      <c r="M222" s="158"/>
    </row>
    <row r="223" spans="1:13">
      <c r="A223" s="60"/>
      <c r="B223" s="60"/>
      <c r="D223" s="155"/>
      <c r="E223" s="155"/>
      <c r="F223" s="156"/>
      <c r="G223" s="157"/>
      <c r="H223" s="155"/>
      <c r="I223" s="158"/>
      <c r="J223" s="158"/>
      <c r="K223" s="158"/>
      <c r="L223" s="158"/>
      <c r="M223" s="158"/>
    </row>
    <row r="224" spans="1:13">
      <c r="A224" s="60"/>
      <c r="B224" s="60"/>
      <c r="D224" s="155"/>
      <c r="E224" s="155"/>
      <c r="F224" s="156"/>
      <c r="G224" s="157"/>
      <c r="H224" s="155"/>
      <c r="I224" s="158"/>
      <c r="J224" s="158"/>
      <c r="K224" s="158"/>
      <c r="L224" s="158"/>
      <c r="M224" s="158"/>
    </row>
    <row r="225" spans="1:13">
      <c r="A225" s="60"/>
      <c r="B225" s="60"/>
      <c r="D225" s="155"/>
      <c r="E225" s="155"/>
      <c r="F225" s="156"/>
      <c r="G225" s="157"/>
      <c r="H225" s="155"/>
      <c r="I225" s="158"/>
      <c r="J225" s="158"/>
      <c r="K225" s="158"/>
      <c r="L225" s="158"/>
      <c r="M225" s="158"/>
    </row>
    <row r="226" spans="1:13">
      <c r="A226" s="60"/>
      <c r="B226" s="60"/>
      <c r="D226" s="155"/>
      <c r="E226" s="155"/>
      <c r="F226" s="156"/>
      <c r="G226" s="157"/>
      <c r="H226" s="155"/>
      <c r="I226" s="158"/>
      <c r="J226" s="158"/>
      <c r="K226" s="158"/>
      <c r="L226" s="158"/>
      <c r="M226" s="158"/>
    </row>
    <row r="227" spans="1:13">
      <c r="A227" s="60"/>
      <c r="B227" s="60"/>
      <c r="D227" s="155"/>
      <c r="E227" s="155"/>
      <c r="F227" s="156"/>
      <c r="G227" s="157"/>
      <c r="H227" s="155"/>
      <c r="I227" s="158"/>
      <c r="J227" s="158"/>
      <c r="K227" s="158"/>
      <c r="L227" s="158"/>
      <c r="M227" s="158"/>
    </row>
    <row r="228" spans="1:13">
      <c r="A228" s="60"/>
      <c r="B228" s="60"/>
      <c r="D228" s="155"/>
      <c r="E228" s="155"/>
      <c r="F228" s="156"/>
      <c r="G228" s="157"/>
      <c r="H228" s="155"/>
      <c r="I228" s="158"/>
      <c r="J228" s="158"/>
      <c r="K228" s="158"/>
      <c r="L228" s="158"/>
      <c r="M228" s="158"/>
    </row>
    <row r="229" spans="1:13">
      <c r="A229" s="60"/>
      <c r="B229" s="60"/>
      <c r="D229" s="155"/>
      <c r="E229" s="155"/>
      <c r="F229" s="156"/>
      <c r="G229" s="157"/>
      <c r="H229" s="155"/>
      <c r="I229" s="158"/>
      <c r="J229" s="158"/>
      <c r="K229" s="158"/>
      <c r="L229" s="158"/>
      <c r="M229" s="158"/>
    </row>
    <row r="230" spans="1:13">
      <c r="A230" s="60"/>
      <c r="B230" s="60"/>
      <c r="D230" s="155"/>
      <c r="E230" s="155"/>
      <c r="F230" s="156"/>
      <c r="G230" s="157"/>
      <c r="H230" s="155"/>
      <c r="I230" s="158"/>
      <c r="J230" s="158"/>
      <c r="K230" s="158"/>
      <c r="L230" s="158"/>
      <c r="M230" s="158"/>
    </row>
    <row r="231" spans="1:13">
      <c r="A231" s="60"/>
      <c r="B231" s="60"/>
      <c r="D231" s="155"/>
      <c r="E231" s="155"/>
      <c r="F231" s="156"/>
      <c r="G231" s="157"/>
      <c r="H231" s="155"/>
      <c r="I231" s="158"/>
      <c r="J231" s="158"/>
      <c r="K231" s="158"/>
      <c r="L231" s="158"/>
      <c r="M231" s="158"/>
    </row>
    <row r="232" spans="1:13">
      <c r="A232" s="60"/>
      <c r="B232" s="60"/>
      <c r="D232" s="155"/>
      <c r="E232" s="155"/>
      <c r="F232" s="156"/>
      <c r="G232" s="157"/>
      <c r="H232" s="155"/>
      <c r="I232" s="158"/>
      <c r="J232" s="158"/>
      <c r="K232" s="158"/>
      <c r="L232" s="158"/>
      <c r="M232" s="158"/>
    </row>
    <row r="233" spans="1:13">
      <c r="A233" s="60"/>
      <c r="B233" s="60"/>
      <c r="D233" s="155"/>
      <c r="E233" s="155"/>
      <c r="F233" s="156"/>
      <c r="G233" s="157"/>
      <c r="H233" s="155"/>
      <c r="I233" s="158"/>
      <c r="J233" s="158"/>
      <c r="K233" s="158"/>
      <c r="L233" s="158"/>
      <c r="M233" s="158"/>
    </row>
    <row r="234" spans="1:13">
      <c r="A234" s="60"/>
      <c r="B234" s="60"/>
      <c r="D234" s="155"/>
      <c r="E234" s="155"/>
      <c r="F234" s="156"/>
      <c r="G234" s="157"/>
      <c r="H234" s="155"/>
      <c r="I234" s="158"/>
      <c r="J234" s="158"/>
      <c r="K234" s="158"/>
      <c r="L234" s="158"/>
      <c r="M234" s="158"/>
    </row>
    <row r="235" spans="1:13">
      <c r="A235" s="60"/>
      <c r="B235" s="60"/>
      <c r="D235" s="155"/>
      <c r="E235" s="155"/>
      <c r="F235" s="156"/>
      <c r="G235" s="157"/>
      <c r="H235" s="155"/>
      <c r="I235" s="158"/>
      <c r="J235" s="158"/>
      <c r="K235" s="158"/>
      <c r="L235" s="158"/>
      <c r="M235" s="158"/>
    </row>
    <row r="236" spans="1:13">
      <c r="A236" s="60"/>
      <c r="B236" s="60"/>
      <c r="D236" s="155"/>
      <c r="E236" s="155"/>
      <c r="F236" s="156"/>
      <c r="G236" s="157"/>
      <c r="H236" s="155"/>
      <c r="I236" s="158"/>
      <c r="J236" s="158"/>
      <c r="K236" s="158"/>
      <c r="L236" s="158"/>
      <c r="M236" s="158"/>
    </row>
    <row r="237" spans="1:13">
      <c r="A237" s="60"/>
      <c r="B237" s="60"/>
      <c r="D237" s="155"/>
      <c r="E237" s="155"/>
      <c r="F237" s="156"/>
      <c r="G237" s="157"/>
      <c r="H237" s="155"/>
      <c r="I237" s="158"/>
      <c r="J237" s="158"/>
      <c r="K237" s="158"/>
      <c r="L237" s="158"/>
      <c r="M237" s="158"/>
    </row>
    <row r="238" spans="1:13">
      <c r="A238" s="60"/>
      <c r="B238" s="60"/>
      <c r="D238" s="155"/>
      <c r="E238" s="155"/>
      <c r="F238" s="156"/>
      <c r="G238" s="157"/>
      <c r="H238" s="155"/>
      <c r="I238" s="158"/>
      <c r="J238" s="158"/>
      <c r="K238" s="158"/>
      <c r="L238" s="158"/>
      <c r="M238" s="158"/>
    </row>
    <row r="239" spans="1:13">
      <c r="A239" s="60"/>
      <c r="B239" s="60"/>
      <c r="D239" s="155"/>
      <c r="E239" s="155"/>
      <c r="F239" s="156"/>
      <c r="G239" s="157"/>
      <c r="H239" s="155"/>
      <c r="I239" s="158"/>
      <c r="J239" s="158"/>
      <c r="K239" s="158"/>
      <c r="L239" s="158"/>
      <c r="M239" s="158"/>
    </row>
    <row r="240" spans="1:13">
      <c r="A240" s="60"/>
      <c r="B240" s="60"/>
      <c r="D240" s="155"/>
      <c r="E240" s="155"/>
      <c r="F240" s="156"/>
      <c r="G240" s="157"/>
      <c r="H240" s="155"/>
      <c r="I240" s="158"/>
      <c r="J240" s="158"/>
      <c r="K240" s="158"/>
      <c r="L240" s="158"/>
      <c r="M240" s="158"/>
    </row>
    <row r="241" spans="1:13">
      <c r="A241" s="60"/>
      <c r="B241" s="60"/>
      <c r="D241" s="155"/>
      <c r="E241" s="155"/>
      <c r="F241" s="156"/>
      <c r="G241" s="157"/>
      <c r="H241" s="155"/>
      <c r="I241" s="158"/>
      <c r="J241" s="158"/>
      <c r="K241" s="158"/>
      <c r="L241" s="158"/>
      <c r="M241" s="158"/>
    </row>
    <row r="242" spans="1:13">
      <c r="A242" s="60"/>
      <c r="B242" s="60"/>
      <c r="D242" s="155"/>
      <c r="E242" s="155"/>
      <c r="F242" s="156"/>
      <c r="G242" s="157"/>
      <c r="H242" s="155"/>
      <c r="I242" s="158"/>
      <c r="J242" s="158"/>
      <c r="K242" s="158"/>
      <c r="L242" s="158"/>
      <c r="M242" s="158"/>
    </row>
    <row r="243" spans="1:13">
      <c r="A243" s="60"/>
      <c r="B243" s="60"/>
      <c r="D243" s="155"/>
      <c r="E243" s="155"/>
      <c r="F243" s="156"/>
      <c r="G243" s="157"/>
      <c r="H243" s="155"/>
      <c r="I243" s="158"/>
      <c r="J243" s="158"/>
      <c r="K243" s="158"/>
      <c r="L243" s="158"/>
      <c r="M243" s="158"/>
    </row>
    <row r="244" spans="1:13">
      <c r="A244" s="60"/>
      <c r="B244" s="60"/>
      <c r="D244" s="155"/>
      <c r="E244" s="155"/>
      <c r="F244" s="156"/>
      <c r="G244" s="157"/>
      <c r="H244" s="155"/>
      <c r="I244" s="158"/>
      <c r="J244" s="158"/>
      <c r="K244" s="158"/>
      <c r="L244" s="158"/>
      <c r="M244" s="158"/>
    </row>
    <row r="245" spans="1:13">
      <c r="A245" s="60"/>
      <c r="B245" s="60"/>
      <c r="D245" s="155"/>
      <c r="E245" s="155"/>
      <c r="F245" s="156"/>
      <c r="G245" s="157"/>
      <c r="H245" s="155"/>
      <c r="I245" s="158"/>
      <c r="J245" s="158"/>
      <c r="K245" s="158"/>
      <c r="L245" s="158"/>
      <c r="M245" s="158"/>
    </row>
    <row r="246" spans="1:13">
      <c r="A246" s="60"/>
      <c r="B246" s="60"/>
      <c r="D246" s="155"/>
      <c r="E246" s="155"/>
      <c r="F246" s="156"/>
      <c r="G246" s="157"/>
      <c r="H246" s="155"/>
      <c r="I246" s="158"/>
      <c r="J246" s="158"/>
      <c r="K246" s="158"/>
      <c r="L246" s="158"/>
      <c r="M246" s="158"/>
    </row>
    <row r="247" spans="1:13">
      <c r="A247" s="60"/>
      <c r="B247" s="60"/>
      <c r="D247" s="155"/>
      <c r="E247" s="155"/>
      <c r="F247" s="156"/>
      <c r="G247" s="157"/>
      <c r="H247" s="155"/>
      <c r="I247" s="158"/>
      <c r="J247" s="158"/>
      <c r="K247" s="158"/>
      <c r="L247" s="158"/>
      <c r="M247" s="158"/>
    </row>
    <row r="248" spans="1:13">
      <c r="A248" s="60"/>
      <c r="B248" s="60"/>
      <c r="D248" s="155"/>
      <c r="E248" s="155"/>
      <c r="F248" s="156"/>
      <c r="G248" s="157"/>
      <c r="H248" s="155"/>
      <c r="I248" s="158"/>
      <c r="J248" s="158"/>
      <c r="K248" s="158"/>
      <c r="L248" s="158"/>
      <c r="M248" s="158"/>
    </row>
    <row r="249" spans="1:13">
      <c r="A249" s="60"/>
      <c r="B249" s="60"/>
      <c r="D249" s="155"/>
      <c r="E249" s="155"/>
      <c r="F249" s="156"/>
      <c r="G249" s="157"/>
      <c r="H249" s="155"/>
      <c r="I249" s="158"/>
      <c r="J249" s="158"/>
      <c r="K249" s="158"/>
      <c r="L249" s="158"/>
      <c r="M249" s="158"/>
    </row>
    <row r="250" spans="1:13">
      <c r="A250" s="60"/>
      <c r="B250" s="60"/>
      <c r="D250" s="155"/>
      <c r="E250" s="155"/>
      <c r="F250" s="156"/>
      <c r="G250" s="157"/>
      <c r="H250" s="155"/>
      <c r="I250" s="158"/>
      <c r="J250" s="158"/>
      <c r="K250" s="158"/>
      <c r="L250" s="158"/>
      <c r="M250" s="158"/>
    </row>
    <row r="251" spans="1:13">
      <c r="A251" s="60"/>
      <c r="B251" s="60"/>
      <c r="D251" s="155"/>
      <c r="E251" s="155"/>
      <c r="F251" s="156"/>
      <c r="G251" s="157"/>
      <c r="H251" s="155"/>
      <c r="I251" s="158"/>
      <c r="J251" s="158"/>
      <c r="K251" s="158"/>
      <c r="L251" s="158"/>
      <c r="M251" s="158"/>
    </row>
    <row r="252" spans="1:13">
      <c r="A252" s="60"/>
      <c r="B252" s="60"/>
      <c r="D252" s="155"/>
      <c r="E252" s="155"/>
      <c r="F252" s="156"/>
      <c r="G252" s="157"/>
      <c r="H252" s="155"/>
      <c r="I252" s="158"/>
      <c r="J252" s="158"/>
      <c r="K252" s="158"/>
      <c r="L252" s="158"/>
      <c r="M252" s="158"/>
    </row>
    <row r="253" spans="1:13">
      <c r="A253" s="60"/>
      <c r="B253" s="60"/>
      <c r="D253" s="155"/>
      <c r="E253" s="155"/>
      <c r="F253" s="156"/>
      <c r="G253" s="157"/>
      <c r="H253" s="155"/>
      <c r="I253" s="158"/>
      <c r="J253" s="158"/>
      <c r="K253" s="158"/>
      <c r="L253" s="158"/>
      <c r="M253" s="158"/>
    </row>
    <row r="254" spans="1:13">
      <c r="A254" s="60"/>
      <c r="B254" s="60"/>
      <c r="D254" s="155"/>
      <c r="E254" s="155"/>
      <c r="F254" s="156"/>
      <c r="G254" s="157"/>
      <c r="H254" s="155"/>
      <c r="I254" s="158"/>
      <c r="J254" s="158"/>
      <c r="K254" s="158"/>
      <c r="L254" s="158"/>
      <c r="M254" s="158"/>
    </row>
    <row r="255" spans="1:13">
      <c r="A255" s="60"/>
      <c r="B255" s="60"/>
      <c r="D255" s="155"/>
      <c r="E255" s="155"/>
      <c r="F255" s="156"/>
      <c r="G255" s="157"/>
      <c r="H255" s="155"/>
      <c r="I255" s="158"/>
      <c r="J255" s="158"/>
      <c r="K255" s="158"/>
      <c r="L255" s="158"/>
      <c r="M255" s="158"/>
    </row>
    <row r="256" spans="1:13">
      <c r="A256" s="60"/>
      <c r="B256" s="60"/>
      <c r="D256" s="155"/>
      <c r="E256" s="155"/>
      <c r="F256" s="156"/>
      <c r="G256" s="157"/>
      <c r="H256" s="155"/>
      <c r="I256" s="158"/>
      <c r="J256" s="158"/>
      <c r="K256" s="158"/>
      <c r="L256" s="158"/>
      <c r="M256" s="158"/>
    </row>
    <row r="257" spans="1:13">
      <c r="A257" s="60"/>
      <c r="B257" s="60"/>
      <c r="D257" s="155"/>
      <c r="E257" s="155"/>
      <c r="F257" s="156"/>
      <c r="G257" s="157"/>
      <c r="H257" s="155"/>
      <c r="I257" s="158"/>
      <c r="J257" s="158"/>
      <c r="K257" s="158"/>
      <c r="L257" s="158"/>
      <c r="M257" s="158"/>
    </row>
    <row r="258" spans="1:13">
      <c r="A258" s="60"/>
      <c r="B258" s="60"/>
      <c r="D258" s="155"/>
      <c r="E258" s="155"/>
      <c r="F258" s="156"/>
      <c r="G258" s="157"/>
      <c r="H258" s="155"/>
      <c r="I258" s="158"/>
      <c r="J258" s="158"/>
      <c r="K258" s="158"/>
      <c r="L258" s="158"/>
      <c r="M258" s="158"/>
    </row>
    <row r="259" spans="1:13">
      <c r="A259" s="60"/>
      <c r="B259" s="60"/>
      <c r="D259" s="155"/>
      <c r="E259" s="155"/>
      <c r="F259" s="156"/>
      <c r="G259" s="157"/>
      <c r="H259" s="155"/>
      <c r="I259" s="158"/>
      <c r="J259" s="158"/>
      <c r="K259" s="158"/>
      <c r="L259" s="158"/>
      <c r="M259" s="158"/>
    </row>
    <row r="260" spans="1:13">
      <c r="A260" s="60"/>
      <c r="B260" s="60"/>
      <c r="D260" s="155"/>
      <c r="E260" s="155"/>
      <c r="F260" s="156"/>
      <c r="G260" s="157"/>
      <c r="H260" s="155"/>
      <c r="I260" s="158"/>
      <c r="J260" s="158"/>
      <c r="K260" s="158"/>
      <c r="L260" s="158"/>
      <c r="M260" s="158"/>
    </row>
    <row r="261" spans="1:13">
      <c r="A261" s="60"/>
      <c r="B261" s="60"/>
      <c r="D261" s="155"/>
      <c r="E261" s="155"/>
      <c r="F261" s="156"/>
      <c r="G261" s="157"/>
      <c r="H261" s="155"/>
      <c r="I261" s="158"/>
      <c r="J261" s="158"/>
      <c r="K261" s="158"/>
      <c r="L261" s="158"/>
      <c r="M261" s="158"/>
    </row>
    <row r="262" spans="1:13">
      <c r="A262" s="60"/>
      <c r="B262" s="60"/>
      <c r="D262" s="155"/>
      <c r="E262" s="155"/>
      <c r="F262" s="156"/>
      <c r="G262" s="157"/>
      <c r="H262" s="155"/>
      <c r="I262" s="158"/>
      <c r="J262" s="158"/>
      <c r="K262" s="158"/>
      <c r="L262" s="158"/>
      <c r="M262" s="158"/>
    </row>
    <row r="263" spans="1:13">
      <c r="A263" s="60"/>
      <c r="B263" s="60"/>
      <c r="D263" s="155"/>
      <c r="E263" s="155"/>
      <c r="F263" s="156"/>
      <c r="G263" s="157"/>
      <c r="H263" s="155"/>
      <c r="I263" s="158"/>
      <c r="J263" s="158"/>
      <c r="K263" s="158"/>
      <c r="L263" s="158"/>
      <c r="M263" s="158"/>
    </row>
    <row r="264" spans="1:13">
      <c r="A264" s="60"/>
      <c r="B264" s="60"/>
      <c r="D264" s="155"/>
      <c r="E264" s="155"/>
      <c r="F264" s="156"/>
      <c r="G264" s="157"/>
      <c r="H264" s="155"/>
      <c r="I264" s="158"/>
      <c r="J264" s="158"/>
      <c r="K264" s="158"/>
      <c r="L264" s="158"/>
      <c r="M264" s="158"/>
    </row>
    <row r="265" spans="1:13">
      <c r="A265" s="60"/>
      <c r="B265" s="60"/>
      <c r="D265" s="155"/>
      <c r="E265" s="155"/>
      <c r="F265" s="156"/>
      <c r="G265" s="157"/>
      <c r="H265" s="155"/>
      <c r="I265" s="158"/>
      <c r="J265" s="158"/>
      <c r="K265" s="158"/>
      <c r="L265" s="158"/>
      <c r="M265" s="158"/>
    </row>
    <row r="266" spans="1:13">
      <c r="A266" s="60"/>
      <c r="B266" s="60"/>
      <c r="D266" s="155"/>
      <c r="E266" s="155"/>
      <c r="F266" s="156"/>
      <c r="G266" s="157"/>
      <c r="H266" s="155"/>
      <c r="I266" s="158"/>
      <c r="J266" s="158"/>
      <c r="K266" s="158"/>
      <c r="L266" s="158"/>
      <c r="M266" s="158"/>
    </row>
    <row r="267" spans="1:13">
      <c r="A267" s="60"/>
      <c r="B267" s="60"/>
      <c r="D267" s="155"/>
      <c r="E267" s="155"/>
      <c r="F267" s="156"/>
      <c r="G267" s="157"/>
      <c r="H267" s="155"/>
      <c r="I267" s="158"/>
      <c r="J267" s="158"/>
      <c r="K267" s="158"/>
      <c r="L267" s="158"/>
      <c r="M267" s="158"/>
    </row>
    <row r="268" spans="1:13">
      <c r="A268" s="60"/>
      <c r="B268" s="60"/>
      <c r="D268" s="155"/>
      <c r="E268" s="155"/>
      <c r="F268" s="156"/>
      <c r="G268" s="157"/>
      <c r="H268" s="155"/>
      <c r="I268" s="158"/>
      <c r="J268" s="158"/>
      <c r="K268" s="158"/>
      <c r="L268" s="158"/>
      <c r="M268" s="158"/>
    </row>
    <row r="269" spans="1:13">
      <c r="A269" s="60"/>
      <c r="B269" s="60"/>
      <c r="D269" s="155"/>
      <c r="E269" s="155"/>
      <c r="F269" s="156"/>
      <c r="G269" s="157"/>
      <c r="H269" s="155"/>
      <c r="I269" s="158"/>
      <c r="J269" s="158"/>
      <c r="K269" s="158"/>
      <c r="L269" s="158"/>
      <c r="M269" s="158"/>
    </row>
    <row r="270" spans="1:13">
      <c r="A270" s="60"/>
      <c r="B270" s="60"/>
      <c r="D270" s="155"/>
      <c r="E270" s="155"/>
      <c r="F270" s="156"/>
      <c r="G270" s="157"/>
      <c r="H270" s="155"/>
      <c r="I270" s="158"/>
      <c r="J270" s="158"/>
      <c r="K270" s="158"/>
      <c r="L270" s="158"/>
      <c r="M270" s="158"/>
    </row>
    <row r="271" spans="1:13">
      <c r="A271" s="60"/>
      <c r="B271" s="60"/>
      <c r="D271" s="155"/>
      <c r="E271" s="155"/>
      <c r="F271" s="156"/>
      <c r="G271" s="157"/>
      <c r="H271" s="155"/>
      <c r="I271" s="158"/>
      <c r="J271" s="158"/>
      <c r="K271" s="158"/>
      <c r="L271" s="158"/>
      <c r="M271" s="158"/>
    </row>
    <row r="272" spans="1:13">
      <c r="A272" s="60"/>
      <c r="B272" s="60"/>
      <c r="D272" s="155"/>
      <c r="E272" s="155"/>
      <c r="F272" s="156"/>
      <c r="G272" s="157"/>
      <c r="H272" s="155"/>
      <c r="I272" s="158"/>
      <c r="J272" s="158"/>
      <c r="K272" s="158"/>
      <c r="L272" s="158"/>
      <c r="M272" s="158"/>
    </row>
    <row r="273" spans="1:13">
      <c r="A273" s="60"/>
      <c r="B273" s="60"/>
      <c r="D273" s="155"/>
      <c r="E273" s="155"/>
      <c r="F273" s="156"/>
      <c r="G273" s="157"/>
      <c r="H273" s="155"/>
      <c r="I273" s="158"/>
      <c r="J273" s="158"/>
      <c r="K273" s="158"/>
      <c r="L273" s="158"/>
      <c r="M273" s="158"/>
    </row>
    <row r="274" spans="1:13">
      <c r="A274" s="60"/>
      <c r="B274" s="60"/>
      <c r="D274" s="155"/>
      <c r="E274" s="155"/>
      <c r="F274" s="156"/>
      <c r="G274" s="157"/>
      <c r="H274" s="155"/>
      <c r="I274" s="158"/>
      <c r="J274" s="158"/>
      <c r="K274" s="158"/>
      <c r="L274" s="158"/>
      <c r="M274" s="158"/>
    </row>
    <row r="275" spans="1:13">
      <c r="A275" s="60"/>
      <c r="B275" s="60"/>
      <c r="D275" s="155"/>
      <c r="E275" s="155"/>
      <c r="F275" s="156"/>
      <c r="G275" s="157"/>
      <c r="H275" s="155"/>
      <c r="I275" s="158"/>
      <c r="J275" s="158"/>
      <c r="K275" s="158"/>
      <c r="L275" s="158"/>
      <c r="M275" s="158"/>
    </row>
    <row r="276" spans="1:13">
      <c r="A276" s="60"/>
      <c r="B276" s="60"/>
      <c r="D276" s="155"/>
      <c r="E276" s="155"/>
      <c r="F276" s="156"/>
      <c r="G276" s="157"/>
      <c r="H276" s="155"/>
      <c r="I276" s="158"/>
      <c r="J276" s="158"/>
      <c r="K276" s="158"/>
      <c r="L276" s="158"/>
      <c r="M276" s="158"/>
    </row>
    <row r="277" spans="1:13">
      <c r="A277" s="60"/>
      <c r="B277" s="60"/>
      <c r="D277" s="155"/>
      <c r="E277" s="155"/>
      <c r="F277" s="156"/>
      <c r="G277" s="157"/>
      <c r="H277" s="155"/>
      <c r="I277" s="158"/>
      <c r="J277" s="158"/>
      <c r="K277" s="158"/>
      <c r="L277" s="158"/>
      <c r="M277" s="158"/>
    </row>
    <row r="278" spans="1:13">
      <c r="A278" s="60"/>
      <c r="B278" s="60"/>
      <c r="D278" s="155"/>
      <c r="E278" s="155"/>
      <c r="F278" s="156"/>
      <c r="G278" s="157"/>
      <c r="H278" s="155"/>
      <c r="I278" s="158"/>
      <c r="J278" s="158"/>
      <c r="K278" s="158"/>
      <c r="L278" s="158"/>
      <c r="M278" s="158"/>
    </row>
    <row r="279" spans="1:13">
      <c r="A279" s="60"/>
      <c r="B279" s="60"/>
      <c r="D279" s="155"/>
      <c r="E279" s="155"/>
      <c r="F279" s="156"/>
      <c r="G279" s="157"/>
      <c r="H279" s="155"/>
      <c r="I279" s="158"/>
      <c r="J279" s="158"/>
      <c r="K279" s="158"/>
      <c r="L279" s="158"/>
      <c r="M279" s="158"/>
    </row>
    <row r="280" spans="1:13">
      <c r="A280" s="60"/>
      <c r="B280" s="60"/>
      <c r="D280" s="155"/>
      <c r="E280" s="155"/>
      <c r="F280" s="156"/>
      <c r="G280" s="157"/>
      <c r="H280" s="155"/>
      <c r="I280" s="158"/>
      <c r="J280" s="158"/>
      <c r="K280" s="158"/>
      <c r="L280" s="158"/>
      <c r="M280" s="158"/>
    </row>
    <row r="281" spans="1:13">
      <c r="A281" s="60"/>
      <c r="B281" s="60"/>
      <c r="D281" s="155"/>
      <c r="E281" s="155"/>
      <c r="F281" s="156"/>
      <c r="G281" s="157"/>
      <c r="H281" s="155"/>
      <c r="I281" s="158"/>
      <c r="J281" s="158"/>
      <c r="K281" s="158"/>
      <c r="L281" s="158"/>
      <c r="M281" s="158"/>
    </row>
    <row r="282" spans="1:13">
      <c r="A282" s="60"/>
      <c r="B282" s="60"/>
      <c r="D282" s="155"/>
      <c r="E282" s="155"/>
      <c r="F282" s="156"/>
      <c r="G282" s="157"/>
      <c r="H282" s="155"/>
      <c r="I282" s="158"/>
      <c r="J282" s="158"/>
      <c r="K282" s="158"/>
      <c r="L282" s="158"/>
      <c r="M282" s="158"/>
    </row>
    <row r="283" spans="1:13">
      <c r="A283" s="60"/>
      <c r="B283" s="60"/>
      <c r="D283" s="155"/>
      <c r="E283" s="155"/>
      <c r="F283" s="156"/>
      <c r="G283" s="157"/>
      <c r="H283" s="155"/>
      <c r="I283" s="158"/>
      <c r="J283" s="158"/>
      <c r="K283" s="158"/>
      <c r="L283" s="158"/>
      <c r="M283" s="158"/>
    </row>
    <row r="284" spans="1:13">
      <c r="A284" s="60"/>
      <c r="B284" s="60"/>
      <c r="D284" s="155"/>
      <c r="E284" s="155"/>
      <c r="F284" s="156"/>
      <c r="G284" s="157"/>
      <c r="H284" s="155"/>
      <c r="I284" s="158"/>
      <c r="J284" s="158"/>
      <c r="K284" s="158"/>
      <c r="L284" s="158"/>
      <c r="M284" s="158"/>
    </row>
    <row r="285" spans="1:13">
      <c r="A285" s="60"/>
      <c r="B285" s="60"/>
      <c r="D285" s="155"/>
      <c r="E285" s="155"/>
      <c r="F285" s="156"/>
      <c r="G285" s="157"/>
      <c r="H285" s="155"/>
      <c r="I285" s="158"/>
      <c r="J285" s="158"/>
      <c r="K285" s="158"/>
      <c r="L285" s="158"/>
      <c r="M285" s="158"/>
    </row>
    <row r="286" spans="1:13">
      <c r="A286" s="60"/>
      <c r="B286" s="60"/>
      <c r="D286" s="155"/>
      <c r="E286" s="155"/>
      <c r="F286" s="156"/>
      <c r="G286" s="157"/>
      <c r="H286" s="155"/>
      <c r="I286" s="158"/>
      <c r="J286" s="158"/>
      <c r="K286" s="158"/>
      <c r="L286" s="158"/>
      <c r="M286" s="158"/>
    </row>
    <row r="287" spans="1:13">
      <c r="A287" s="60"/>
      <c r="B287" s="60"/>
      <c r="D287" s="155"/>
      <c r="E287" s="155"/>
      <c r="F287" s="156"/>
      <c r="G287" s="157"/>
      <c r="H287" s="155"/>
      <c r="I287" s="158"/>
      <c r="J287" s="158"/>
      <c r="K287" s="158"/>
      <c r="L287" s="158"/>
      <c r="M287" s="158"/>
    </row>
    <row r="288" spans="1:13">
      <c r="A288" s="60"/>
      <c r="B288" s="60"/>
      <c r="D288" s="155"/>
      <c r="E288" s="155"/>
      <c r="F288" s="156"/>
      <c r="G288" s="157"/>
      <c r="H288" s="155"/>
      <c r="I288" s="158"/>
      <c r="J288" s="158"/>
      <c r="K288" s="158"/>
      <c r="L288" s="158"/>
      <c r="M288" s="158"/>
    </row>
    <row r="289" spans="1:13">
      <c r="A289" s="60"/>
      <c r="B289" s="60"/>
      <c r="D289" s="155"/>
      <c r="E289" s="155"/>
      <c r="F289" s="156"/>
      <c r="G289" s="157"/>
      <c r="H289" s="155"/>
      <c r="I289" s="158"/>
      <c r="J289" s="158"/>
      <c r="K289" s="158"/>
      <c r="L289" s="158"/>
      <c r="M289" s="158"/>
    </row>
    <row r="290" spans="1:13">
      <c r="A290" s="60"/>
      <c r="B290" s="60"/>
      <c r="D290" s="155"/>
      <c r="E290" s="155"/>
      <c r="F290" s="156"/>
      <c r="G290" s="157"/>
      <c r="H290" s="155"/>
      <c r="I290" s="158"/>
      <c r="J290" s="158"/>
      <c r="K290" s="158"/>
      <c r="L290" s="158"/>
      <c r="M290" s="158"/>
    </row>
    <row r="291" spans="1:13">
      <c r="A291" s="60"/>
      <c r="B291" s="60"/>
      <c r="D291" s="155"/>
      <c r="E291" s="155"/>
      <c r="F291" s="156"/>
      <c r="G291" s="157"/>
      <c r="H291" s="155"/>
      <c r="I291" s="158"/>
      <c r="J291" s="158"/>
      <c r="K291" s="158"/>
      <c r="L291" s="158"/>
      <c r="M291" s="158"/>
    </row>
    <row r="292" spans="1:13">
      <c r="A292" s="60"/>
      <c r="B292" s="60"/>
      <c r="D292" s="155"/>
      <c r="E292" s="155"/>
      <c r="F292" s="156"/>
      <c r="G292" s="157"/>
      <c r="H292" s="155"/>
      <c r="I292" s="158"/>
      <c r="J292" s="158"/>
      <c r="K292" s="158"/>
      <c r="L292" s="158"/>
      <c r="M292" s="158"/>
    </row>
    <row r="293" spans="1:13">
      <c r="A293" s="60"/>
      <c r="B293" s="60"/>
      <c r="D293" s="155"/>
      <c r="E293" s="155"/>
      <c r="F293" s="156"/>
      <c r="G293" s="157"/>
      <c r="H293" s="155"/>
      <c r="I293" s="158"/>
      <c r="J293" s="158"/>
      <c r="K293" s="158"/>
      <c r="L293" s="158"/>
      <c r="M293" s="158"/>
    </row>
    <row r="294" spans="1:13">
      <c r="A294" s="60"/>
      <c r="B294" s="60"/>
      <c r="D294" s="155"/>
      <c r="E294" s="155"/>
      <c r="F294" s="156"/>
      <c r="G294" s="157"/>
      <c r="H294" s="155"/>
      <c r="I294" s="158"/>
      <c r="J294" s="158"/>
      <c r="K294" s="158"/>
      <c r="L294" s="158"/>
      <c r="M294" s="158"/>
    </row>
    <row r="295" spans="1:13">
      <c r="A295" s="60"/>
      <c r="B295" s="60"/>
      <c r="D295" s="155"/>
      <c r="E295" s="155"/>
      <c r="F295" s="156"/>
      <c r="G295" s="157"/>
      <c r="H295" s="155"/>
      <c r="I295" s="158"/>
      <c r="J295" s="158"/>
      <c r="K295" s="158"/>
      <c r="L295" s="158"/>
      <c r="M295" s="158"/>
    </row>
    <row r="296" spans="1:13">
      <c r="A296" s="60"/>
      <c r="B296" s="60"/>
      <c r="D296" s="155"/>
      <c r="E296" s="155"/>
      <c r="F296" s="156"/>
      <c r="G296" s="157"/>
      <c r="H296" s="155"/>
      <c r="I296" s="158"/>
      <c r="J296" s="158"/>
      <c r="K296" s="158"/>
      <c r="L296" s="158"/>
      <c r="M296" s="158"/>
    </row>
    <row r="297" spans="1:13">
      <c r="A297" s="60"/>
      <c r="B297" s="60"/>
      <c r="D297" s="155"/>
      <c r="E297" s="155"/>
      <c r="F297" s="156"/>
      <c r="G297" s="157"/>
      <c r="H297" s="155"/>
      <c r="I297" s="158"/>
      <c r="J297" s="158"/>
      <c r="K297" s="158"/>
      <c r="L297" s="158"/>
      <c r="M297" s="158"/>
    </row>
    <row r="298" spans="1:13">
      <c r="A298" s="60"/>
      <c r="B298" s="60"/>
      <c r="D298" s="155"/>
      <c r="E298" s="155"/>
      <c r="F298" s="156"/>
      <c r="G298" s="157"/>
      <c r="H298" s="155"/>
      <c r="I298" s="158"/>
      <c r="J298" s="158"/>
      <c r="K298" s="158"/>
      <c r="L298" s="158"/>
      <c r="M298" s="158"/>
    </row>
    <row r="299" spans="1:13">
      <c r="A299" s="60"/>
      <c r="B299" s="60"/>
      <c r="D299" s="155"/>
      <c r="E299" s="155"/>
      <c r="F299" s="156"/>
      <c r="G299" s="157"/>
      <c r="H299" s="155"/>
      <c r="I299" s="158"/>
      <c r="J299" s="158"/>
      <c r="K299" s="158"/>
      <c r="L299" s="158"/>
      <c r="M299" s="158"/>
    </row>
    <row r="300" spans="1:13">
      <c r="A300" s="60"/>
      <c r="B300" s="60"/>
      <c r="D300" s="155"/>
      <c r="E300" s="155"/>
      <c r="F300" s="156"/>
      <c r="G300" s="157"/>
      <c r="H300" s="155"/>
      <c r="I300" s="158"/>
      <c r="J300" s="158"/>
      <c r="K300" s="158"/>
      <c r="L300" s="158"/>
      <c r="M300" s="158"/>
    </row>
    <row r="301" spans="1:13">
      <c r="A301" s="60"/>
      <c r="B301" s="60"/>
      <c r="D301" s="155"/>
      <c r="E301" s="155"/>
      <c r="F301" s="156"/>
      <c r="G301" s="157"/>
      <c r="H301" s="155"/>
      <c r="I301" s="158"/>
      <c r="J301" s="158"/>
      <c r="K301" s="158"/>
      <c r="L301" s="158"/>
      <c r="M301" s="158"/>
    </row>
    <row r="302" spans="1:13">
      <c r="A302" s="60"/>
      <c r="B302" s="60"/>
      <c r="D302" s="155"/>
      <c r="E302" s="155"/>
      <c r="F302" s="156"/>
      <c r="G302" s="157"/>
      <c r="H302" s="155"/>
      <c r="I302" s="158"/>
      <c r="J302" s="158"/>
      <c r="K302" s="158"/>
      <c r="L302" s="158"/>
      <c r="M302" s="158"/>
    </row>
    <row r="303" spans="1:13">
      <c r="A303" s="60"/>
      <c r="B303" s="60"/>
      <c r="D303" s="155"/>
      <c r="E303" s="155"/>
      <c r="F303" s="156"/>
      <c r="G303" s="157"/>
      <c r="H303" s="155"/>
      <c r="I303" s="158"/>
      <c r="J303" s="158"/>
      <c r="K303" s="158"/>
      <c r="L303" s="158"/>
      <c r="M303" s="158"/>
    </row>
    <row r="304" spans="1:13">
      <c r="A304" s="60"/>
      <c r="B304" s="60"/>
      <c r="D304" s="155"/>
      <c r="E304" s="155"/>
      <c r="F304" s="156"/>
      <c r="G304" s="157"/>
      <c r="H304" s="155"/>
      <c r="I304" s="158"/>
      <c r="J304" s="158"/>
      <c r="K304" s="158"/>
      <c r="L304" s="158"/>
      <c r="M304" s="158"/>
    </row>
    <row r="305" spans="1:13">
      <c r="A305" s="60"/>
      <c r="B305" s="60"/>
      <c r="D305" s="155"/>
      <c r="E305" s="155"/>
      <c r="F305" s="156"/>
      <c r="G305" s="157"/>
      <c r="H305" s="155"/>
      <c r="I305" s="158"/>
      <c r="J305" s="158"/>
      <c r="K305" s="158"/>
      <c r="L305" s="158"/>
      <c r="M305" s="158"/>
    </row>
    <row r="306" spans="1:13">
      <c r="A306" s="60"/>
      <c r="B306" s="60"/>
      <c r="D306" s="155"/>
      <c r="E306" s="155"/>
      <c r="F306" s="156"/>
      <c r="G306" s="157"/>
      <c r="H306" s="155"/>
      <c r="I306" s="158"/>
      <c r="J306" s="158"/>
      <c r="K306" s="158"/>
      <c r="L306" s="158"/>
      <c r="M306" s="158"/>
    </row>
    <row r="307" spans="1:13">
      <c r="A307" s="60"/>
      <c r="B307" s="60"/>
      <c r="D307" s="155"/>
      <c r="E307" s="155"/>
      <c r="F307" s="156"/>
      <c r="G307" s="157"/>
      <c r="H307" s="155"/>
      <c r="I307" s="158"/>
      <c r="J307" s="158"/>
      <c r="K307" s="158"/>
      <c r="L307" s="158"/>
      <c r="M307" s="158"/>
    </row>
    <row r="308" spans="1:13">
      <c r="A308" s="60"/>
      <c r="B308" s="60"/>
      <c r="D308" s="155"/>
      <c r="E308" s="155"/>
      <c r="F308" s="156"/>
      <c r="G308" s="157"/>
      <c r="H308" s="155"/>
      <c r="I308" s="158"/>
      <c r="J308" s="158"/>
      <c r="K308" s="158"/>
      <c r="L308" s="158"/>
      <c r="M308" s="158"/>
    </row>
    <row r="309" spans="1:13">
      <c r="A309" s="60"/>
      <c r="B309" s="60"/>
      <c r="D309" s="155"/>
      <c r="E309" s="155"/>
      <c r="F309" s="156"/>
      <c r="G309" s="157"/>
      <c r="H309" s="155"/>
      <c r="I309" s="158"/>
      <c r="J309" s="158"/>
      <c r="K309" s="158"/>
      <c r="L309" s="158"/>
      <c r="M309" s="158"/>
    </row>
    <row r="310" spans="1:13">
      <c r="A310" s="60"/>
      <c r="B310" s="60"/>
      <c r="D310" s="155"/>
      <c r="E310" s="155"/>
      <c r="F310" s="156"/>
      <c r="G310" s="157"/>
      <c r="H310" s="155"/>
      <c r="I310" s="158"/>
      <c r="J310" s="158"/>
      <c r="K310" s="158"/>
      <c r="L310" s="158"/>
      <c r="M310" s="158"/>
    </row>
    <row r="311" spans="1:13">
      <c r="A311" s="60"/>
      <c r="B311" s="60"/>
      <c r="D311" s="155"/>
      <c r="E311" s="155"/>
      <c r="F311" s="156"/>
      <c r="G311" s="157"/>
      <c r="H311" s="155"/>
      <c r="I311" s="158"/>
      <c r="J311" s="158"/>
      <c r="K311" s="158"/>
      <c r="L311" s="158"/>
      <c r="M311" s="158"/>
    </row>
    <row r="312" spans="1:13">
      <c r="A312" s="60"/>
      <c r="B312" s="60"/>
      <c r="D312" s="155"/>
      <c r="E312" s="155"/>
      <c r="F312" s="156"/>
      <c r="G312" s="157"/>
      <c r="H312" s="155"/>
      <c r="I312" s="158"/>
      <c r="J312" s="158"/>
      <c r="K312" s="158"/>
      <c r="L312" s="158"/>
      <c r="M312" s="158"/>
    </row>
    <row r="313" spans="1:13">
      <c r="A313" s="60"/>
      <c r="B313" s="60"/>
      <c r="D313" s="155"/>
      <c r="E313" s="155"/>
      <c r="F313" s="156"/>
      <c r="G313" s="157"/>
      <c r="H313" s="155"/>
      <c r="I313" s="158"/>
      <c r="J313" s="158"/>
      <c r="K313" s="158"/>
      <c r="L313" s="158"/>
      <c r="M313" s="158"/>
    </row>
    <row r="314" spans="1:13">
      <c r="A314" s="60"/>
      <c r="B314" s="60"/>
      <c r="D314" s="155"/>
      <c r="E314" s="155"/>
      <c r="F314" s="156"/>
      <c r="G314" s="157"/>
      <c r="H314" s="155"/>
      <c r="I314" s="158"/>
      <c r="J314" s="158"/>
      <c r="K314" s="158"/>
      <c r="L314" s="158"/>
      <c r="M314" s="158"/>
    </row>
    <row r="315" spans="1:13">
      <c r="A315" s="60"/>
      <c r="B315" s="60"/>
      <c r="D315" s="155"/>
      <c r="E315" s="155"/>
      <c r="F315" s="156"/>
      <c r="G315" s="157"/>
      <c r="H315" s="155"/>
      <c r="I315" s="158"/>
      <c r="J315" s="158"/>
      <c r="K315" s="158"/>
      <c r="L315" s="158"/>
      <c r="M315" s="158"/>
    </row>
    <row r="316" spans="1:13">
      <c r="A316" s="60"/>
      <c r="B316" s="60"/>
      <c r="D316" s="155"/>
      <c r="E316" s="155"/>
      <c r="F316" s="156"/>
      <c r="G316" s="157"/>
      <c r="H316" s="155"/>
      <c r="I316" s="158"/>
      <c r="J316" s="158"/>
      <c r="K316" s="158"/>
      <c r="L316" s="158"/>
      <c r="M316" s="158"/>
    </row>
    <row r="317" spans="1:13">
      <c r="A317" s="60"/>
      <c r="B317" s="60"/>
      <c r="D317" s="155"/>
      <c r="E317" s="155"/>
      <c r="F317" s="156"/>
      <c r="G317" s="157"/>
      <c r="H317" s="155"/>
      <c r="I317" s="158"/>
      <c r="J317" s="158"/>
      <c r="K317" s="158"/>
      <c r="L317" s="158"/>
      <c r="M317" s="158"/>
    </row>
    <row r="318" spans="1:13">
      <c r="A318" s="60"/>
      <c r="B318" s="60"/>
      <c r="D318" s="155"/>
      <c r="E318" s="155"/>
      <c r="F318" s="156"/>
      <c r="G318" s="157"/>
      <c r="H318" s="155"/>
      <c r="I318" s="158"/>
      <c r="J318" s="158"/>
      <c r="K318" s="158"/>
      <c r="L318" s="158"/>
      <c r="M318" s="158"/>
    </row>
    <row r="319" spans="1:13">
      <c r="A319" s="60"/>
      <c r="B319" s="60"/>
      <c r="D319" s="155"/>
      <c r="E319" s="155"/>
      <c r="F319" s="156"/>
      <c r="G319" s="157"/>
      <c r="H319" s="155"/>
      <c r="I319" s="158"/>
      <c r="J319" s="158"/>
      <c r="K319" s="158"/>
      <c r="L319" s="158"/>
      <c r="M319" s="158"/>
    </row>
    <row r="320" spans="1:13">
      <c r="A320" s="60"/>
      <c r="B320" s="60"/>
      <c r="D320" s="155"/>
      <c r="E320" s="155"/>
      <c r="F320" s="156"/>
      <c r="G320" s="157"/>
      <c r="H320" s="155"/>
      <c r="I320" s="158"/>
      <c r="J320" s="158"/>
      <c r="K320" s="158"/>
      <c r="L320" s="158"/>
      <c r="M320" s="158"/>
    </row>
    <row r="321" spans="1:13">
      <c r="A321" s="60"/>
      <c r="B321" s="60"/>
      <c r="D321" s="155"/>
      <c r="E321" s="155"/>
      <c r="F321" s="156"/>
      <c r="G321" s="157"/>
      <c r="H321" s="155"/>
      <c r="I321" s="158"/>
      <c r="J321" s="158"/>
      <c r="K321" s="158"/>
      <c r="L321" s="158"/>
      <c r="M321" s="158"/>
    </row>
    <row r="322" spans="1:13">
      <c r="A322" s="60"/>
      <c r="B322" s="60"/>
      <c r="D322" s="155"/>
      <c r="E322" s="155"/>
      <c r="F322" s="156"/>
      <c r="G322" s="157"/>
      <c r="H322" s="155"/>
      <c r="I322" s="158"/>
      <c r="J322" s="158"/>
      <c r="K322" s="158"/>
      <c r="L322" s="158"/>
      <c r="M322" s="158"/>
    </row>
    <row r="323" spans="1:13">
      <c r="A323" s="60"/>
      <c r="B323" s="60"/>
      <c r="D323" s="155"/>
      <c r="E323" s="155"/>
      <c r="F323" s="156"/>
      <c r="G323" s="157"/>
      <c r="H323" s="155"/>
      <c r="I323" s="158"/>
      <c r="J323" s="158"/>
      <c r="K323" s="158"/>
      <c r="L323" s="158"/>
      <c r="M323" s="158"/>
    </row>
    <row r="324" spans="1:13">
      <c r="A324" s="60"/>
      <c r="B324" s="60"/>
      <c r="D324" s="155"/>
      <c r="E324" s="155"/>
      <c r="F324" s="156"/>
      <c r="G324" s="157"/>
      <c r="H324" s="155"/>
      <c r="I324" s="158"/>
      <c r="J324" s="158"/>
      <c r="K324" s="158"/>
      <c r="L324" s="158"/>
      <c r="M324" s="158"/>
    </row>
    <row r="325" spans="1:13">
      <c r="A325" s="60"/>
      <c r="B325" s="60"/>
      <c r="D325" s="155"/>
      <c r="E325" s="155"/>
      <c r="F325" s="156"/>
      <c r="G325" s="157"/>
      <c r="H325" s="155"/>
      <c r="I325" s="158"/>
      <c r="J325" s="158"/>
      <c r="K325" s="158"/>
      <c r="L325" s="158"/>
      <c r="M325" s="158"/>
    </row>
    <row r="326" spans="1:13">
      <c r="A326" s="60"/>
      <c r="B326" s="60"/>
      <c r="D326" s="155"/>
      <c r="E326" s="155"/>
      <c r="F326" s="156"/>
      <c r="G326" s="157"/>
      <c r="H326" s="155"/>
      <c r="I326" s="158"/>
      <c r="J326" s="158"/>
      <c r="K326" s="158"/>
      <c r="L326" s="158"/>
      <c r="M326" s="158"/>
    </row>
    <row r="327" spans="1:13">
      <c r="A327" s="60"/>
      <c r="B327" s="60"/>
      <c r="D327" s="155"/>
      <c r="E327" s="155"/>
      <c r="F327" s="156"/>
      <c r="G327" s="157"/>
      <c r="H327" s="155"/>
      <c r="I327" s="158"/>
      <c r="J327" s="158"/>
      <c r="K327" s="158"/>
      <c r="L327" s="158"/>
      <c r="M327" s="158"/>
    </row>
    <row r="328" spans="1:13">
      <c r="A328" s="60"/>
      <c r="B328" s="60"/>
      <c r="D328" s="155"/>
      <c r="E328" s="155"/>
      <c r="F328" s="156"/>
      <c r="G328" s="157"/>
      <c r="H328" s="155"/>
      <c r="I328" s="158"/>
      <c r="J328" s="158"/>
      <c r="K328" s="158"/>
      <c r="L328" s="158"/>
      <c r="M328" s="158"/>
    </row>
    <row r="329" spans="1:13">
      <c r="A329" s="60"/>
      <c r="B329" s="60"/>
      <c r="D329" s="155"/>
      <c r="E329" s="155"/>
      <c r="F329" s="156"/>
      <c r="G329" s="157"/>
      <c r="H329" s="155"/>
      <c r="I329" s="158"/>
      <c r="J329" s="158"/>
      <c r="K329" s="158"/>
      <c r="L329" s="158"/>
      <c r="M329" s="158"/>
    </row>
    <row r="330" spans="1:13">
      <c r="A330" s="60"/>
      <c r="B330" s="60"/>
      <c r="D330" s="155"/>
      <c r="E330" s="155"/>
      <c r="F330" s="156"/>
      <c r="G330" s="157"/>
      <c r="H330" s="155"/>
      <c r="I330" s="158"/>
      <c r="J330" s="158"/>
      <c r="K330" s="158"/>
      <c r="L330" s="158"/>
      <c r="M330" s="158"/>
    </row>
    <row r="331" spans="1:13">
      <c r="A331" s="60"/>
      <c r="B331" s="60"/>
      <c r="D331" s="155"/>
      <c r="E331" s="155"/>
      <c r="F331" s="156"/>
      <c r="G331" s="157"/>
      <c r="H331" s="155"/>
      <c r="I331" s="158"/>
      <c r="J331" s="158"/>
      <c r="K331" s="158"/>
      <c r="L331" s="158"/>
      <c r="M331" s="158"/>
    </row>
    <row r="332" spans="1:13">
      <c r="A332" s="60"/>
      <c r="B332" s="60"/>
      <c r="D332" s="155"/>
      <c r="E332" s="155"/>
      <c r="F332" s="156"/>
      <c r="G332" s="157"/>
      <c r="H332" s="155"/>
      <c r="I332" s="158"/>
      <c r="J332" s="158"/>
      <c r="K332" s="158"/>
      <c r="L332" s="158"/>
      <c r="M332" s="158"/>
    </row>
    <row r="333" spans="1:13">
      <c r="A333" s="60"/>
      <c r="B333" s="60"/>
      <c r="D333" s="155"/>
      <c r="E333" s="155"/>
      <c r="F333" s="156"/>
      <c r="G333" s="157"/>
      <c r="H333" s="155"/>
      <c r="I333" s="158"/>
      <c r="J333" s="158"/>
      <c r="K333" s="158"/>
      <c r="L333" s="158"/>
      <c r="M333" s="158"/>
    </row>
    <row r="334" spans="1:13">
      <c r="A334" s="60"/>
      <c r="B334" s="60"/>
      <c r="D334" s="155"/>
      <c r="E334" s="155"/>
      <c r="F334" s="156"/>
      <c r="G334" s="157"/>
      <c r="H334" s="155"/>
      <c r="I334" s="158"/>
      <c r="J334" s="158"/>
      <c r="K334" s="158"/>
      <c r="L334" s="158"/>
      <c r="M334" s="158"/>
    </row>
    <row r="335" spans="1:13">
      <c r="A335" s="60"/>
      <c r="B335" s="60"/>
      <c r="D335" s="155"/>
      <c r="E335" s="155"/>
      <c r="F335" s="156"/>
      <c r="G335" s="157"/>
      <c r="H335" s="155"/>
      <c r="I335" s="158"/>
      <c r="J335" s="158"/>
      <c r="K335" s="158"/>
      <c r="L335" s="158"/>
      <c r="M335" s="158"/>
    </row>
    <row r="336" spans="1:13">
      <c r="A336" s="60"/>
      <c r="B336" s="60"/>
      <c r="D336" s="155"/>
      <c r="E336" s="155"/>
      <c r="F336" s="156"/>
      <c r="G336" s="157"/>
      <c r="H336" s="155"/>
      <c r="I336" s="158"/>
      <c r="J336" s="158"/>
      <c r="K336" s="158"/>
      <c r="L336" s="158"/>
      <c r="M336" s="158"/>
    </row>
    <row r="337" spans="1:13">
      <c r="A337" s="60"/>
      <c r="B337" s="60"/>
      <c r="D337" s="155"/>
      <c r="E337" s="155"/>
      <c r="F337" s="156"/>
      <c r="G337" s="157"/>
      <c r="H337" s="155"/>
      <c r="I337" s="158"/>
      <c r="J337" s="158"/>
      <c r="K337" s="158"/>
      <c r="L337" s="158"/>
      <c r="M337" s="158"/>
    </row>
    <row r="338" spans="1:13">
      <c r="A338" s="60"/>
      <c r="B338" s="60"/>
      <c r="D338" s="155"/>
      <c r="E338" s="155"/>
      <c r="F338" s="156"/>
      <c r="G338" s="157"/>
      <c r="H338" s="155"/>
      <c r="I338" s="158"/>
      <c r="J338" s="158"/>
      <c r="K338" s="158"/>
      <c r="L338" s="158"/>
      <c r="M338" s="158"/>
    </row>
    <row r="339" spans="1:13">
      <c r="A339" s="60"/>
      <c r="B339" s="60"/>
      <c r="D339" s="155"/>
      <c r="E339" s="155"/>
      <c r="F339" s="156"/>
      <c r="G339" s="157"/>
      <c r="H339" s="155"/>
      <c r="I339" s="158"/>
      <c r="J339" s="158"/>
      <c r="K339" s="158"/>
      <c r="L339" s="158"/>
      <c r="M339" s="158"/>
    </row>
    <row r="340" spans="1:13">
      <c r="A340" s="60"/>
      <c r="B340" s="60"/>
      <c r="D340" s="155"/>
      <c r="E340" s="155"/>
      <c r="F340" s="156"/>
      <c r="G340" s="157"/>
      <c r="H340" s="155"/>
      <c r="I340" s="158"/>
      <c r="J340" s="158"/>
      <c r="K340" s="158"/>
      <c r="L340" s="158"/>
      <c r="M340" s="158"/>
    </row>
    <row r="341" spans="1:13">
      <c r="A341" s="60"/>
      <c r="B341" s="60"/>
      <c r="D341" s="155"/>
      <c r="E341" s="155"/>
      <c r="F341" s="156"/>
      <c r="G341" s="157"/>
      <c r="H341" s="155"/>
      <c r="I341" s="158"/>
      <c r="J341" s="158"/>
      <c r="K341" s="158"/>
      <c r="L341" s="158"/>
      <c r="M341" s="158"/>
    </row>
    <row r="342" spans="1:13">
      <c r="A342" s="60"/>
      <c r="B342" s="60"/>
      <c r="D342" s="155"/>
      <c r="E342" s="155"/>
      <c r="F342" s="156"/>
      <c r="G342" s="157"/>
      <c r="H342" s="155"/>
      <c r="I342" s="158"/>
      <c r="J342" s="158"/>
      <c r="K342" s="158"/>
      <c r="L342" s="158"/>
      <c r="M342" s="158"/>
    </row>
    <row r="343" spans="1:13">
      <c r="A343" s="60"/>
      <c r="B343" s="60"/>
      <c r="D343" s="155"/>
      <c r="E343" s="155"/>
      <c r="F343" s="156"/>
      <c r="G343" s="157"/>
      <c r="H343" s="155"/>
      <c r="I343" s="158"/>
      <c r="J343" s="158"/>
      <c r="K343" s="158"/>
      <c r="L343" s="158"/>
      <c r="M343" s="158"/>
    </row>
    <row r="344" spans="1:13">
      <c r="A344" s="60"/>
      <c r="B344" s="60"/>
      <c r="D344" s="155"/>
      <c r="E344" s="155"/>
      <c r="F344" s="156"/>
      <c r="G344" s="157"/>
      <c r="H344" s="155"/>
      <c r="I344" s="158"/>
      <c r="J344" s="158"/>
      <c r="K344" s="158"/>
      <c r="L344" s="158"/>
      <c r="M344" s="158"/>
    </row>
    <row r="345" spans="1:13">
      <c r="A345" s="60"/>
      <c r="B345" s="60"/>
      <c r="D345" s="155"/>
      <c r="E345" s="155"/>
      <c r="F345" s="156"/>
      <c r="G345" s="157"/>
      <c r="H345" s="155"/>
      <c r="I345" s="158"/>
      <c r="J345" s="158"/>
      <c r="K345" s="158"/>
      <c r="L345" s="158"/>
      <c r="M345" s="158"/>
    </row>
    <row r="346" spans="1:13">
      <c r="A346" s="60"/>
      <c r="B346" s="60"/>
      <c r="D346" s="155"/>
      <c r="E346" s="155"/>
      <c r="F346" s="156"/>
      <c r="G346" s="157"/>
      <c r="H346" s="155"/>
      <c r="I346" s="158"/>
      <c r="J346" s="158"/>
      <c r="K346" s="158"/>
      <c r="L346" s="158"/>
      <c r="M346" s="158"/>
    </row>
    <row r="347" spans="1:13">
      <c r="A347" s="60"/>
      <c r="B347" s="60"/>
      <c r="D347" s="155"/>
      <c r="E347" s="155"/>
      <c r="F347" s="156"/>
      <c r="G347" s="157"/>
      <c r="H347" s="155"/>
      <c r="I347" s="158"/>
      <c r="J347" s="158"/>
      <c r="K347" s="158"/>
      <c r="L347" s="158"/>
      <c r="M347" s="158"/>
    </row>
    <row r="348" spans="1:13">
      <c r="A348" s="60"/>
      <c r="B348" s="60"/>
      <c r="D348" s="155"/>
      <c r="E348" s="155"/>
      <c r="F348" s="156"/>
      <c r="G348" s="157"/>
      <c r="H348" s="155"/>
      <c r="I348" s="158"/>
      <c r="J348" s="158"/>
      <c r="K348" s="158"/>
      <c r="L348" s="158"/>
      <c r="M348" s="158"/>
    </row>
    <row r="349" spans="1:13">
      <c r="A349" s="60"/>
      <c r="B349" s="60"/>
      <c r="D349" s="155"/>
      <c r="E349" s="155"/>
      <c r="F349" s="156"/>
      <c r="G349" s="157"/>
      <c r="H349" s="155"/>
      <c r="I349" s="158"/>
      <c r="J349" s="158"/>
      <c r="K349" s="158"/>
      <c r="L349" s="158"/>
      <c r="M349" s="158"/>
    </row>
    <row r="350" spans="1:13">
      <c r="A350" s="60"/>
      <c r="B350" s="60"/>
      <c r="D350" s="155"/>
      <c r="E350" s="155"/>
      <c r="F350" s="156"/>
      <c r="G350" s="157"/>
      <c r="H350" s="155"/>
      <c r="I350" s="158"/>
      <c r="J350" s="158"/>
      <c r="K350" s="158"/>
      <c r="L350" s="158"/>
      <c r="M350" s="158"/>
    </row>
    <row r="351" spans="1:13">
      <c r="A351" s="60"/>
      <c r="B351" s="60"/>
      <c r="D351" s="155"/>
      <c r="E351" s="155"/>
      <c r="F351" s="156"/>
      <c r="G351" s="157"/>
      <c r="H351" s="155"/>
      <c r="I351" s="158"/>
      <c r="J351" s="158"/>
      <c r="K351" s="158"/>
      <c r="L351" s="158"/>
      <c r="M351" s="158"/>
    </row>
    <row r="352" spans="1:13">
      <c r="A352" s="60"/>
      <c r="B352" s="60"/>
      <c r="D352" s="155"/>
      <c r="E352" s="155"/>
      <c r="F352" s="156"/>
      <c r="G352" s="157"/>
      <c r="H352" s="155"/>
      <c r="I352" s="158"/>
      <c r="J352" s="158"/>
      <c r="K352" s="158"/>
      <c r="L352" s="158"/>
      <c r="M352" s="158"/>
    </row>
    <row r="353" spans="1:13">
      <c r="A353" s="60"/>
      <c r="B353" s="60"/>
      <c r="D353" s="155"/>
      <c r="E353" s="155"/>
      <c r="F353" s="156"/>
      <c r="G353" s="157"/>
      <c r="H353" s="155"/>
      <c r="I353" s="158"/>
      <c r="J353" s="158"/>
      <c r="K353" s="158"/>
      <c r="L353" s="158"/>
      <c r="M353" s="158"/>
    </row>
    <row r="354" spans="1:13">
      <c r="A354" s="60"/>
      <c r="B354" s="60"/>
      <c r="D354" s="155"/>
      <c r="E354" s="155"/>
      <c r="F354" s="156"/>
      <c r="G354" s="157"/>
      <c r="H354" s="155"/>
      <c r="I354" s="158"/>
      <c r="J354" s="158"/>
      <c r="K354" s="158"/>
      <c r="L354" s="158"/>
      <c r="M354" s="158"/>
    </row>
    <row r="355" spans="1:13">
      <c r="A355" s="60"/>
      <c r="B355" s="60"/>
      <c r="D355" s="155"/>
      <c r="E355" s="155"/>
      <c r="F355" s="156"/>
      <c r="G355" s="157"/>
      <c r="H355" s="155"/>
      <c r="I355" s="158"/>
      <c r="J355" s="158"/>
      <c r="K355" s="158"/>
      <c r="L355" s="158"/>
      <c r="M355" s="158"/>
    </row>
    <row r="356" spans="1:13">
      <c r="A356" s="60"/>
      <c r="B356" s="60"/>
      <c r="D356" s="155"/>
      <c r="E356" s="155"/>
      <c r="F356" s="156"/>
      <c r="G356" s="157"/>
      <c r="H356" s="155"/>
      <c r="I356" s="158"/>
      <c r="J356" s="158"/>
      <c r="K356" s="158"/>
      <c r="L356" s="158"/>
      <c r="M356" s="158"/>
    </row>
    <row r="357" spans="1:13">
      <c r="A357" s="60"/>
      <c r="B357" s="60"/>
      <c r="D357" s="155"/>
      <c r="E357" s="155"/>
      <c r="F357" s="156"/>
      <c r="G357" s="157"/>
      <c r="H357" s="155"/>
      <c r="I357" s="158"/>
      <c r="J357" s="158"/>
      <c r="K357" s="158"/>
      <c r="L357" s="158"/>
      <c r="M357" s="158"/>
    </row>
    <row r="358" spans="1:13">
      <c r="A358" s="60"/>
      <c r="B358" s="60"/>
      <c r="D358" s="155"/>
      <c r="E358" s="155"/>
      <c r="F358" s="156"/>
      <c r="G358" s="157"/>
      <c r="H358" s="155"/>
      <c r="I358" s="158"/>
      <c r="J358" s="158"/>
      <c r="K358" s="158"/>
      <c r="L358" s="158"/>
      <c r="M358" s="158"/>
    </row>
    <row r="359" spans="1:13">
      <c r="A359" s="60"/>
      <c r="B359" s="60"/>
      <c r="D359" s="155"/>
      <c r="E359" s="155"/>
      <c r="F359" s="156"/>
      <c r="G359" s="157"/>
      <c r="H359" s="155"/>
      <c r="I359" s="158"/>
      <c r="J359" s="158"/>
      <c r="K359" s="158"/>
      <c r="L359" s="158"/>
      <c r="M359" s="158"/>
    </row>
    <row r="360" spans="1:13">
      <c r="A360" s="60"/>
      <c r="B360" s="60"/>
      <c r="D360" s="155"/>
      <c r="E360" s="155"/>
      <c r="F360" s="156"/>
      <c r="G360" s="157"/>
      <c r="H360" s="155"/>
      <c r="I360" s="158"/>
      <c r="J360" s="158"/>
      <c r="K360" s="158"/>
      <c r="L360" s="158"/>
      <c r="M360" s="158"/>
    </row>
    <row r="361" spans="1:13">
      <c r="A361" s="60"/>
      <c r="B361" s="60"/>
      <c r="D361" s="155"/>
      <c r="E361" s="155"/>
      <c r="F361" s="156"/>
      <c r="G361" s="157"/>
      <c r="H361" s="155"/>
      <c r="I361" s="158"/>
      <c r="J361" s="158"/>
      <c r="K361" s="158"/>
      <c r="L361" s="158"/>
      <c r="M361" s="158"/>
    </row>
    <row r="362" spans="1:13">
      <c r="A362" s="60"/>
      <c r="B362" s="60"/>
      <c r="D362" s="155"/>
      <c r="E362" s="155"/>
      <c r="F362" s="156"/>
      <c r="G362" s="157"/>
      <c r="H362" s="155"/>
      <c r="I362" s="158"/>
      <c r="J362" s="158"/>
      <c r="K362" s="158"/>
      <c r="L362" s="158"/>
      <c r="M362" s="158"/>
    </row>
    <row r="363" spans="1:13">
      <c r="A363" s="60"/>
      <c r="B363" s="60"/>
      <c r="D363" s="155"/>
      <c r="E363" s="155"/>
      <c r="F363" s="156"/>
      <c r="G363" s="157"/>
      <c r="H363" s="155"/>
      <c r="I363" s="158"/>
      <c r="J363" s="158"/>
      <c r="K363" s="158"/>
      <c r="L363" s="158"/>
      <c r="M363" s="158"/>
    </row>
    <row r="364" spans="1:13">
      <c r="A364" s="60"/>
      <c r="B364" s="60"/>
      <c r="D364" s="155"/>
      <c r="E364" s="155"/>
      <c r="F364" s="156"/>
      <c r="G364" s="157"/>
      <c r="H364" s="155"/>
      <c r="I364" s="158"/>
      <c r="J364" s="158"/>
      <c r="K364" s="158"/>
      <c r="L364" s="158"/>
      <c r="M364" s="158"/>
    </row>
    <row r="365" spans="1:13">
      <c r="A365" s="60"/>
      <c r="B365" s="60"/>
      <c r="D365" s="155"/>
      <c r="E365" s="155"/>
      <c r="F365" s="156"/>
      <c r="G365" s="157"/>
      <c r="H365" s="155"/>
      <c r="I365" s="158"/>
      <c r="J365" s="158"/>
      <c r="K365" s="158"/>
      <c r="L365" s="158"/>
      <c r="M365" s="158"/>
    </row>
    <row r="366" spans="1:13">
      <c r="A366" s="60"/>
      <c r="B366" s="60"/>
      <c r="D366" s="155"/>
      <c r="E366" s="155"/>
      <c r="F366" s="156"/>
      <c r="G366" s="157"/>
      <c r="H366" s="155"/>
      <c r="I366" s="158"/>
      <c r="J366" s="158"/>
      <c r="K366" s="158"/>
      <c r="L366" s="158"/>
      <c r="M366" s="158"/>
    </row>
    <row r="367" spans="1:13">
      <c r="A367" s="60"/>
      <c r="B367" s="60"/>
      <c r="D367" s="155"/>
      <c r="E367" s="155"/>
      <c r="F367" s="156"/>
      <c r="G367" s="157"/>
      <c r="H367" s="155"/>
      <c r="I367" s="158"/>
      <c r="J367" s="158"/>
      <c r="K367" s="158"/>
      <c r="L367" s="158"/>
      <c r="M367" s="158"/>
    </row>
    <row r="368" spans="1:13">
      <c r="A368" s="60"/>
      <c r="B368" s="60"/>
      <c r="D368" s="155"/>
      <c r="E368" s="155"/>
      <c r="F368" s="156"/>
      <c r="G368" s="157"/>
      <c r="H368" s="155"/>
      <c r="I368" s="158"/>
      <c r="J368" s="158"/>
      <c r="K368" s="158"/>
      <c r="L368" s="158"/>
      <c r="M368" s="158"/>
    </row>
    <row r="369" spans="1:13">
      <c r="A369" s="60"/>
      <c r="B369" s="60"/>
      <c r="D369" s="155"/>
      <c r="E369" s="155"/>
      <c r="F369" s="156"/>
      <c r="G369" s="157"/>
      <c r="H369" s="155"/>
      <c r="I369" s="158"/>
      <c r="J369" s="158"/>
      <c r="K369" s="158"/>
      <c r="L369" s="158"/>
      <c r="M369" s="158"/>
    </row>
    <row r="370" spans="1:13">
      <c r="A370" s="60"/>
      <c r="B370" s="60"/>
      <c r="D370" s="155"/>
      <c r="E370" s="155"/>
      <c r="F370" s="156"/>
      <c r="G370" s="157"/>
      <c r="H370" s="155"/>
      <c r="I370" s="158"/>
      <c r="J370" s="158"/>
      <c r="K370" s="158"/>
      <c r="L370" s="158"/>
      <c r="M370" s="158"/>
    </row>
    <row r="371" spans="1:13">
      <c r="A371" s="60"/>
      <c r="B371" s="60"/>
      <c r="D371" s="155"/>
      <c r="E371" s="155"/>
      <c r="F371" s="156"/>
      <c r="G371" s="157"/>
      <c r="H371" s="155"/>
      <c r="I371" s="158"/>
      <c r="J371" s="158"/>
      <c r="K371" s="158"/>
      <c r="L371" s="158"/>
      <c r="M371" s="158"/>
    </row>
    <row r="372" spans="1:13">
      <c r="A372" s="60"/>
      <c r="B372" s="60"/>
      <c r="D372" s="155"/>
      <c r="E372" s="155"/>
      <c r="F372" s="156"/>
      <c r="G372" s="157"/>
      <c r="H372" s="155"/>
      <c r="I372" s="158"/>
      <c r="J372" s="158"/>
      <c r="K372" s="158"/>
      <c r="L372" s="158"/>
      <c r="M372" s="158"/>
    </row>
    <row r="373" spans="1:13">
      <c r="A373" s="60"/>
      <c r="B373" s="60"/>
      <c r="D373" s="155"/>
      <c r="E373" s="155"/>
      <c r="F373" s="156"/>
      <c r="G373" s="157"/>
      <c r="H373" s="155"/>
      <c r="I373" s="158"/>
      <c r="J373" s="158"/>
      <c r="K373" s="158"/>
      <c r="L373" s="158"/>
      <c r="M373" s="158"/>
    </row>
    <row r="374" spans="1:13">
      <c r="A374" s="60"/>
      <c r="B374" s="60"/>
      <c r="D374" s="155"/>
      <c r="E374" s="155"/>
      <c r="F374" s="156"/>
      <c r="G374" s="157"/>
      <c r="H374" s="155"/>
      <c r="I374" s="158"/>
      <c r="J374" s="158"/>
      <c r="K374" s="158"/>
      <c r="L374" s="158"/>
      <c r="M374" s="158"/>
    </row>
    <row r="375" spans="1:13">
      <c r="A375" s="60"/>
      <c r="B375" s="60"/>
      <c r="D375" s="155"/>
      <c r="E375" s="155"/>
      <c r="F375" s="156"/>
      <c r="G375" s="157"/>
      <c r="H375" s="155"/>
      <c r="I375" s="158"/>
      <c r="J375" s="158"/>
      <c r="K375" s="158"/>
      <c r="L375" s="158"/>
      <c r="M375" s="158"/>
    </row>
    <row r="376" spans="1:13">
      <c r="A376" s="60"/>
      <c r="B376" s="60"/>
      <c r="D376" s="155"/>
      <c r="E376" s="155"/>
      <c r="F376" s="156"/>
      <c r="G376" s="157"/>
      <c r="H376" s="155"/>
      <c r="I376" s="158"/>
      <c r="J376" s="158"/>
      <c r="K376" s="158"/>
      <c r="L376" s="158"/>
      <c r="M376" s="158"/>
    </row>
    <row r="377" spans="1:13">
      <c r="A377" s="60"/>
      <c r="B377" s="60"/>
      <c r="D377" s="155"/>
      <c r="E377" s="155"/>
      <c r="F377" s="156"/>
      <c r="G377" s="157"/>
      <c r="H377" s="155"/>
      <c r="I377" s="158"/>
      <c r="J377" s="158"/>
      <c r="K377" s="158"/>
      <c r="L377" s="158"/>
      <c r="M377" s="158"/>
    </row>
    <row r="378" spans="1:13">
      <c r="A378" s="60"/>
      <c r="B378" s="60"/>
      <c r="D378" s="155"/>
      <c r="E378" s="155"/>
      <c r="F378" s="156"/>
      <c r="G378" s="157"/>
      <c r="H378" s="155"/>
      <c r="I378" s="158"/>
      <c r="J378" s="158"/>
      <c r="K378" s="158"/>
      <c r="L378" s="158"/>
      <c r="M378" s="158"/>
    </row>
    <row r="379" spans="1:13">
      <c r="A379" s="60"/>
      <c r="B379" s="60"/>
      <c r="D379" s="155"/>
      <c r="E379" s="155"/>
      <c r="F379" s="156"/>
      <c r="G379" s="157"/>
      <c r="H379" s="155"/>
      <c r="I379" s="158"/>
      <c r="J379" s="158"/>
      <c r="K379" s="158"/>
      <c r="L379" s="158"/>
      <c r="M379" s="158"/>
    </row>
    <row r="380" spans="1:13">
      <c r="A380" s="60"/>
      <c r="B380" s="60"/>
      <c r="D380" s="155"/>
      <c r="E380" s="155"/>
      <c r="F380" s="156"/>
      <c r="G380" s="157"/>
      <c r="H380" s="155"/>
      <c r="I380" s="158"/>
      <c r="J380" s="158"/>
      <c r="K380" s="158"/>
      <c r="L380" s="158"/>
      <c r="M380" s="158"/>
    </row>
    <row r="381" spans="1:13">
      <c r="A381" s="60"/>
      <c r="B381" s="60"/>
      <c r="D381" s="155"/>
      <c r="E381" s="155"/>
      <c r="F381" s="156"/>
      <c r="G381" s="157"/>
      <c r="H381" s="155"/>
      <c r="I381" s="158"/>
      <c r="J381" s="158"/>
      <c r="K381" s="158"/>
      <c r="L381" s="158"/>
      <c r="M381" s="158"/>
    </row>
    <row r="382" spans="1:13">
      <c r="A382" s="60"/>
      <c r="B382" s="60"/>
      <c r="D382" s="155"/>
      <c r="E382" s="155"/>
      <c r="F382" s="156"/>
      <c r="G382" s="157"/>
      <c r="H382" s="155"/>
      <c r="I382" s="158"/>
      <c r="J382" s="158"/>
      <c r="K382" s="158"/>
      <c r="L382" s="158"/>
      <c r="M382" s="158"/>
    </row>
    <row r="383" spans="1:13">
      <c r="A383" s="60"/>
      <c r="B383" s="60"/>
      <c r="D383" s="155"/>
      <c r="E383" s="155"/>
      <c r="F383" s="156"/>
      <c r="G383" s="157"/>
      <c r="H383" s="155"/>
      <c r="I383" s="158"/>
      <c r="J383" s="158"/>
      <c r="K383" s="158"/>
      <c r="L383" s="158"/>
      <c r="M383" s="158"/>
    </row>
    <row r="384" spans="1:13">
      <c r="A384" s="60"/>
      <c r="B384" s="60"/>
      <c r="D384" s="155"/>
      <c r="E384" s="155"/>
      <c r="F384" s="156"/>
      <c r="G384" s="157"/>
      <c r="H384" s="155"/>
      <c r="I384" s="158"/>
      <c r="J384" s="158"/>
      <c r="K384" s="158"/>
      <c r="L384" s="158"/>
      <c r="M384" s="158"/>
    </row>
    <row r="385" spans="1:13">
      <c r="A385" s="60"/>
      <c r="B385" s="60"/>
      <c r="D385" s="155"/>
      <c r="E385" s="155"/>
      <c r="F385" s="156"/>
      <c r="G385" s="157"/>
      <c r="H385" s="155"/>
      <c r="I385" s="158"/>
      <c r="J385" s="158"/>
      <c r="K385" s="158"/>
      <c r="L385" s="158"/>
      <c r="M385" s="158"/>
    </row>
    <row r="386" spans="1:13">
      <c r="A386" s="60"/>
      <c r="B386" s="60"/>
      <c r="D386" s="155"/>
      <c r="E386" s="155"/>
      <c r="F386" s="156"/>
      <c r="G386" s="157"/>
      <c r="H386" s="155"/>
      <c r="I386" s="158"/>
      <c r="J386" s="158"/>
      <c r="K386" s="158"/>
      <c r="L386" s="158"/>
      <c r="M386" s="158"/>
    </row>
    <row r="387" spans="1:13">
      <c r="A387" s="60"/>
      <c r="B387" s="60"/>
      <c r="D387" s="155"/>
      <c r="E387" s="155"/>
      <c r="F387" s="156"/>
      <c r="G387" s="157"/>
      <c r="H387" s="155"/>
      <c r="I387" s="158"/>
      <c r="J387" s="158"/>
      <c r="K387" s="158"/>
      <c r="L387" s="158"/>
      <c r="M387" s="158"/>
    </row>
    <row r="388" spans="1:13">
      <c r="A388" s="60"/>
      <c r="B388" s="60"/>
      <c r="D388" s="155"/>
      <c r="E388" s="155"/>
      <c r="F388" s="156"/>
      <c r="G388" s="157"/>
      <c r="H388" s="155"/>
      <c r="I388" s="158"/>
      <c r="J388" s="158"/>
      <c r="K388" s="158"/>
      <c r="L388" s="158"/>
      <c r="M388" s="158"/>
    </row>
    <row r="389" spans="1:13">
      <c r="A389" s="60"/>
      <c r="B389" s="60"/>
      <c r="D389" s="155"/>
      <c r="E389" s="155"/>
      <c r="F389" s="156"/>
      <c r="G389" s="157"/>
      <c r="H389" s="155"/>
      <c r="I389" s="158"/>
      <c r="J389" s="158"/>
      <c r="K389" s="158"/>
      <c r="L389" s="158"/>
      <c r="M389" s="158"/>
    </row>
    <row r="390" spans="1:13">
      <c r="A390" s="60"/>
      <c r="B390" s="60"/>
      <c r="D390" s="155"/>
      <c r="E390" s="155"/>
      <c r="F390" s="156"/>
      <c r="G390" s="157"/>
      <c r="H390" s="155"/>
      <c r="I390" s="158"/>
      <c r="J390" s="158"/>
      <c r="K390" s="158"/>
      <c r="L390" s="158"/>
      <c r="M390" s="158"/>
    </row>
    <row r="391" spans="1:13">
      <c r="A391" s="60"/>
      <c r="B391" s="60"/>
      <c r="D391" s="155"/>
      <c r="E391" s="155"/>
      <c r="F391" s="156"/>
      <c r="G391" s="157"/>
      <c r="H391" s="155"/>
      <c r="I391" s="158"/>
      <c r="J391" s="158"/>
      <c r="K391" s="158"/>
      <c r="L391" s="158"/>
      <c r="M391" s="158"/>
    </row>
    <row r="392" spans="1:13">
      <c r="A392" s="60"/>
      <c r="B392" s="60"/>
      <c r="D392" s="155"/>
      <c r="E392" s="155"/>
      <c r="F392" s="156"/>
      <c r="G392" s="157"/>
      <c r="H392" s="155"/>
      <c r="I392" s="158"/>
      <c r="J392" s="158"/>
      <c r="K392" s="158"/>
      <c r="L392" s="158"/>
      <c r="M392" s="158"/>
    </row>
    <row r="393" spans="1:13">
      <c r="A393" s="60"/>
      <c r="B393" s="60"/>
      <c r="D393" s="155"/>
      <c r="E393" s="155"/>
      <c r="F393" s="156"/>
      <c r="G393" s="157"/>
      <c r="H393" s="155"/>
      <c r="I393" s="158"/>
      <c r="J393" s="158"/>
      <c r="K393" s="158"/>
      <c r="L393" s="158"/>
      <c r="M393" s="158"/>
    </row>
    <row r="394" spans="1:13">
      <c r="A394" s="60"/>
      <c r="B394" s="60"/>
      <c r="D394" s="155"/>
      <c r="E394" s="155"/>
      <c r="F394" s="156"/>
      <c r="G394" s="157"/>
      <c r="H394" s="155"/>
      <c r="I394" s="158"/>
      <c r="J394" s="158"/>
      <c r="K394" s="158"/>
      <c r="L394" s="158"/>
      <c r="M394" s="158"/>
    </row>
    <row r="395" spans="1:13">
      <c r="A395" s="60"/>
      <c r="B395" s="60"/>
      <c r="D395" s="155"/>
      <c r="E395" s="155"/>
      <c r="F395" s="156"/>
      <c r="G395" s="157"/>
      <c r="H395" s="155"/>
      <c r="I395" s="158"/>
      <c r="J395" s="158"/>
      <c r="K395" s="158"/>
      <c r="L395" s="158"/>
      <c r="M395" s="158"/>
    </row>
    <row r="396" spans="1:13">
      <c r="A396" s="60"/>
      <c r="B396" s="60"/>
      <c r="D396" s="155"/>
      <c r="E396" s="155"/>
      <c r="F396" s="156"/>
      <c r="G396" s="157"/>
      <c r="H396" s="155"/>
      <c r="I396" s="158"/>
      <c r="J396" s="158"/>
      <c r="K396" s="158"/>
      <c r="L396" s="158"/>
      <c r="M396" s="158"/>
    </row>
    <row r="397" spans="1:13">
      <c r="A397" s="60"/>
      <c r="B397" s="60"/>
      <c r="D397" s="155"/>
      <c r="E397" s="155"/>
      <c r="F397" s="156"/>
      <c r="G397" s="157"/>
      <c r="H397" s="155"/>
      <c r="I397" s="158"/>
      <c r="J397" s="158"/>
      <c r="K397" s="158"/>
      <c r="L397" s="158"/>
      <c r="M397" s="158"/>
    </row>
    <row r="398" spans="1:13">
      <c r="A398" s="60"/>
      <c r="B398" s="60"/>
      <c r="D398" s="155"/>
      <c r="E398" s="155"/>
      <c r="F398" s="156"/>
      <c r="G398" s="157"/>
      <c r="H398" s="155"/>
      <c r="I398" s="158"/>
      <c r="J398" s="158"/>
      <c r="K398" s="158"/>
      <c r="L398" s="158"/>
      <c r="M398" s="158"/>
    </row>
    <row r="399" spans="1:13">
      <c r="A399" s="60"/>
      <c r="B399" s="60"/>
      <c r="D399" s="155"/>
      <c r="E399" s="155"/>
      <c r="F399" s="156"/>
      <c r="G399" s="157"/>
      <c r="H399" s="155"/>
      <c r="I399" s="158"/>
      <c r="J399" s="158"/>
      <c r="K399" s="158"/>
      <c r="L399" s="158"/>
      <c r="M399" s="158"/>
    </row>
    <row r="400" spans="1:13">
      <c r="A400" s="60"/>
      <c r="B400" s="60"/>
      <c r="D400" s="155"/>
      <c r="E400" s="155"/>
      <c r="F400" s="156"/>
      <c r="G400" s="157"/>
      <c r="H400" s="155"/>
      <c r="I400" s="158"/>
      <c r="J400" s="158"/>
      <c r="K400" s="158"/>
      <c r="L400" s="158"/>
      <c r="M400" s="158"/>
    </row>
    <row r="401" spans="1:13">
      <c r="A401" s="60"/>
      <c r="B401" s="60"/>
      <c r="D401" s="155"/>
      <c r="E401" s="155"/>
      <c r="F401" s="156"/>
      <c r="G401" s="157"/>
      <c r="H401" s="155"/>
      <c r="I401" s="158"/>
      <c r="J401" s="158"/>
      <c r="K401" s="158"/>
      <c r="L401" s="158"/>
      <c r="M401" s="158"/>
    </row>
    <row r="402" spans="1:13">
      <c r="A402" s="60"/>
      <c r="B402" s="60"/>
      <c r="D402" s="155"/>
      <c r="E402" s="155"/>
      <c r="F402" s="156"/>
      <c r="G402" s="157"/>
      <c r="H402" s="155"/>
      <c r="I402" s="158"/>
      <c r="J402" s="158"/>
      <c r="K402" s="158"/>
      <c r="L402" s="158"/>
      <c r="M402" s="158"/>
    </row>
    <row r="403" spans="1:13">
      <c r="A403" s="60"/>
      <c r="B403" s="60"/>
      <c r="D403" s="155"/>
      <c r="E403" s="155"/>
      <c r="F403" s="156"/>
      <c r="G403" s="157"/>
      <c r="H403" s="155"/>
      <c r="I403" s="158"/>
      <c r="J403" s="158"/>
      <c r="K403" s="158"/>
      <c r="L403" s="158"/>
      <c r="M403" s="158"/>
    </row>
    <row r="404" spans="1:13">
      <c r="A404" s="60"/>
      <c r="B404" s="60"/>
      <c r="D404" s="155"/>
      <c r="E404" s="155"/>
      <c r="F404" s="156"/>
      <c r="G404" s="157"/>
      <c r="H404" s="155"/>
      <c r="I404" s="158"/>
      <c r="J404" s="158"/>
      <c r="K404" s="158"/>
      <c r="L404" s="158"/>
      <c r="M404" s="158"/>
    </row>
    <row r="405" spans="1:13">
      <c r="A405" s="60"/>
      <c r="B405" s="60"/>
      <c r="D405" s="155"/>
      <c r="E405" s="155"/>
      <c r="F405" s="156"/>
      <c r="G405" s="157"/>
      <c r="H405" s="155"/>
      <c r="I405" s="158"/>
      <c r="J405" s="158"/>
      <c r="K405" s="158"/>
      <c r="L405" s="158"/>
      <c r="M405" s="158"/>
    </row>
    <row r="406" spans="1:13">
      <c r="A406" s="60"/>
      <c r="B406" s="60"/>
      <c r="D406" s="155"/>
      <c r="E406" s="155"/>
      <c r="F406" s="156"/>
      <c r="G406" s="157"/>
      <c r="H406" s="155"/>
      <c r="I406" s="158"/>
      <c r="J406" s="158"/>
      <c r="K406" s="158"/>
      <c r="L406" s="158"/>
      <c r="M406" s="158"/>
    </row>
    <row r="407" spans="1:13">
      <c r="A407" s="60"/>
      <c r="B407" s="60"/>
      <c r="D407" s="155"/>
      <c r="E407" s="155"/>
      <c r="F407" s="156"/>
      <c r="G407" s="157"/>
      <c r="H407" s="155"/>
      <c r="I407" s="158"/>
      <c r="J407" s="158"/>
      <c r="K407" s="158"/>
      <c r="L407" s="158"/>
      <c r="M407" s="158"/>
    </row>
    <row r="408" spans="1:13">
      <c r="A408" s="60"/>
      <c r="B408" s="60"/>
      <c r="D408" s="155"/>
      <c r="E408" s="155"/>
      <c r="F408" s="156"/>
      <c r="G408" s="157"/>
      <c r="H408" s="155"/>
      <c r="I408" s="158"/>
      <c r="J408" s="158"/>
      <c r="K408" s="158"/>
      <c r="L408" s="158"/>
      <c r="M408" s="158"/>
    </row>
    <row r="409" spans="1:13">
      <c r="A409" s="60"/>
      <c r="B409" s="60"/>
      <c r="D409" s="155"/>
      <c r="E409" s="155"/>
      <c r="F409" s="156"/>
      <c r="G409" s="157"/>
      <c r="H409" s="155"/>
      <c r="I409" s="158"/>
      <c r="J409" s="158"/>
      <c r="K409" s="158"/>
      <c r="L409" s="158"/>
      <c r="M409" s="158"/>
    </row>
    <row r="410" spans="1:13">
      <c r="A410" s="60"/>
      <c r="B410" s="60"/>
      <c r="D410" s="155"/>
      <c r="E410" s="155"/>
      <c r="F410" s="156"/>
      <c r="G410" s="157"/>
      <c r="H410" s="155"/>
      <c r="I410" s="158"/>
      <c r="J410" s="158"/>
      <c r="K410" s="158"/>
      <c r="L410" s="158"/>
      <c r="M410" s="158"/>
    </row>
    <row r="411" spans="1:13">
      <c r="A411" s="60"/>
      <c r="B411" s="60"/>
      <c r="D411" s="155"/>
      <c r="E411" s="155"/>
      <c r="F411" s="156"/>
      <c r="G411" s="157"/>
      <c r="H411" s="155"/>
      <c r="I411" s="158"/>
      <c r="J411" s="158"/>
      <c r="K411" s="158"/>
      <c r="L411" s="158"/>
      <c r="M411" s="158"/>
    </row>
    <row r="412" spans="1:13">
      <c r="A412" s="60"/>
      <c r="B412" s="60"/>
      <c r="D412" s="155"/>
      <c r="E412" s="155"/>
      <c r="F412" s="156"/>
      <c r="G412" s="157"/>
      <c r="H412" s="155"/>
      <c r="I412" s="158"/>
      <c r="J412" s="158"/>
      <c r="K412" s="158"/>
      <c r="L412" s="158"/>
      <c r="M412" s="158"/>
    </row>
    <row r="413" spans="1:13">
      <c r="A413" s="60"/>
      <c r="B413" s="60"/>
      <c r="D413" s="155"/>
      <c r="E413" s="155"/>
      <c r="F413" s="156"/>
      <c r="G413" s="157"/>
      <c r="H413" s="155"/>
      <c r="I413" s="158"/>
      <c r="J413" s="158"/>
      <c r="K413" s="158"/>
      <c r="L413" s="158"/>
      <c r="M413" s="158"/>
    </row>
    <row r="414" spans="1:13">
      <c r="A414" s="60"/>
      <c r="B414" s="60"/>
      <c r="D414" s="155"/>
      <c r="E414" s="155"/>
      <c r="F414" s="156"/>
      <c r="G414" s="157"/>
      <c r="H414" s="155"/>
      <c r="I414" s="158"/>
      <c r="J414" s="158"/>
      <c r="K414" s="158"/>
      <c r="L414" s="158"/>
      <c r="M414" s="158"/>
    </row>
    <row r="415" spans="1:13">
      <c r="A415" s="60"/>
      <c r="B415" s="60"/>
      <c r="D415" s="155"/>
      <c r="E415" s="155"/>
      <c r="F415" s="156"/>
      <c r="G415" s="157"/>
      <c r="H415" s="155"/>
      <c r="I415" s="158"/>
      <c r="J415" s="158"/>
      <c r="K415" s="158"/>
      <c r="L415" s="158"/>
      <c r="M415" s="158"/>
    </row>
    <row r="416" spans="1:13">
      <c r="A416" s="60"/>
      <c r="B416" s="60"/>
      <c r="D416" s="155"/>
      <c r="E416" s="155"/>
      <c r="F416" s="156"/>
      <c r="G416" s="157"/>
      <c r="H416" s="155"/>
      <c r="I416" s="158"/>
      <c r="J416" s="158"/>
      <c r="K416" s="158"/>
      <c r="L416" s="158"/>
      <c r="M416" s="158"/>
    </row>
    <row r="417" spans="1:13">
      <c r="A417" s="60"/>
      <c r="B417" s="60"/>
      <c r="D417" s="155"/>
      <c r="E417" s="155"/>
      <c r="F417" s="156"/>
      <c r="G417" s="157"/>
      <c r="H417" s="155"/>
      <c r="I417" s="158"/>
      <c r="J417" s="158"/>
      <c r="K417" s="158"/>
      <c r="L417" s="158"/>
      <c r="M417" s="158"/>
    </row>
    <row r="418" spans="1:13">
      <c r="A418" s="60"/>
      <c r="B418" s="60"/>
      <c r="D418" s="155"/>
      <c r="E418" s="155"/>
      <c r="F418" s="156"/>
      <c r="G418" s="157"/>
      <c r="H418" s="155"/>
      <c r="I418" s="158"/>
      <c r="J418" s="158"/>
      <c r="K418" s="158"/>
      <c r="L418" s="158"/>
      <c r="M418" s="158"/>
    </row>
    <row r="419" spans="1:13">
      <c r="A419" s="60"/>
      <c r="B419" s="60"/>
      <c r="D419" s="155"/>
      <c r="E419" s="155"/>
      <c r="F419" s="156"/>
      <c r="G419" s="157"/>
      <c r="H419" s="155"/>
      <c r="I419" s="158"/>
      <c r="J419" s="158"/>
      <c r="K419" s="158"/>
      <c r="L419" s="158"/>
      <c r="M419" s="158"/>
    </row>
    <row r="420" spans="1:13">
      <c r="A420" s="60"/>
      <c r="B420" s="60"/>
      <c r="D420" s="155"/>
      <c r="E420" s="155"/>
      <c r="F420" s="156"/>
      <c r="G420" s="157"/>
      <c r="H420" s="155"/>
      <c r="I420" s="158"/>
      <c r="J420" s="158"/>
      <c r="K420" s="158"/>
      <c r="L420" s="158"/>
      <c r="M420" s="158"/>
    </row>
    <row r="421" spans="1:13">
      <c r="A421" s="60"/>
      <c r="B421" s="60"/>
      <c r="D421" s="155"/>
      <c r="E421" s="155"/>
      <c r="F421" s="156"/>
      <c r="G421" s="157"/>
      <c r="H421" s="155"/>
      <c r="I421" s="158"/>
      <c r="J421" s="158"/>
      <c r="K421" s="158"/>
      <c r="L421" s="158"/>
      <c r="M421" s="158"/>
    </row>
    <row r="422" spans="1:13">
      <c r="A422" s="60"/>
      <c r="B422" s="60"/>
      <c r="D422" s="155"/>
      <c r="E422" s="155"/>
      <c r="F422" s="156"/>
      <c r="G422" s="157"/>
      <c r="H422" s="155"/>
      <c r="I422" s="158"/>
      <c r="J422" s="158"/>
      <c r="K422" s="158"/>
      <c r="L422" s="158"/>
      <c r="M422" s="158"/>
    </row>
    <row r="423" spans="1:13">
      <c r="A423" s="60"/>
      <c r="B423" s="60"/>
      <c r="D423" s="155"/>
      <c r="E423" s="155"/>
      <c r="F423" s="156"/>
      <c r="G423" s="157"/>
      <c r="H423" s="155"/>
      <c r="I423" s="158"/>
      <c r="J423" s="158"/>
      <c r="K423" s="158"/>
      <c r="L423" s="158"/>
      <c r="M423" s="158"/>
    </row>
    <row r="424" spans="1:13">
      <c r="A424" s="60"/>
      <c r="B424" s="60"/>
      <c r="D424" s="155"/>
      <c r="E424" s="155"/>
      <c r="F424" s="156"/>
      <c r="G424" s="157"/>
      <c r="H424" s="155"/>
      <c r="I424" s="158"/>
      <c r="J424" s="158"/>
      <c r="K424" s="158"/>
      <c r="L424" s="158"/>
      <c r="M424" s="158"/>
    </row>
    <row r="425" spans="1:13">
      <c r="A425" s="60"/>
      <c r="B425" s="60"/>
      <c r="D425" s="155"/>
      <c r="E425" s="155"/>
      <c r="F425" s="156"/>
      <c r="G425" s="157"/>
      <c r="H425" s="155"/>
      <c r="I425" s="158"/>
      <c r="J425" s="158"/>
      <c r="K425" s="158"/>
      <c r="L425" s="158"/>
      <c r="M425" s="158"/>
    </row>
    <row r="426" spans="1:13">
      <c r="A426" s="60"/>
      <c r="B426" s="60"/>
      <c r="D426" s="155"/>
      <c r="E426" s="155"/>
      <c r="F426" s="156"/>
      <c r="G426" s="157"/>
      <c r="H426" s="155"/>
      <c r="I426" s="158"/>
      <c r="J426" s="158"/>
      <c r="K426" s="158"/>
      <c r="L426" s="158"/>
      <c r="M426" s="158"/>
    </row>
    <row r="427" spans="1:13">
      <c r="A427" s="60"/>
      <c r="B427" s="60"/>
      <c r="D427" s="155"/>
      <c r="E427" s="155"/>
      <c r="F427" s="156"/>
      <c r="G427" s="157"/>
      <c r="H427" s="155"/>
      <c r="I427" s="158"/>
      <c r="J427" s="158"/>
      <c r="K427" s="158"/>
      <c r="L427" s="158"/>
      <c r="M427" s="158"/>
    </row>
    <row r="428" spans="1:13">
      <c r="A428" s="60"/>
      <c r="B428" s="60"/>
      <c r="D428" s="155"/>
      <c r="E428" s="155"/>
      <c r="F428" s="156"/>
      <c r="G428" s="157"/>
      <c r="H428" s="155"/>
      <c r="I428" s="158"/>
      <c r="J428" s="158"/>
      <c r="K428" s="158"/>
      <c r="L428" s="158"/>
      <c r="M428" s="158"/>
    </row>
    <row r="429" spans="1:13">
      <c r="A429" s="60"/>
      <c r="B429" s="60"/>
      <c r="D429" s="155"/>
      <c r="E429" s="155"/>
      <c r="F429" s="156"/>
      <c r="G429" s="157"/>
      <c r="H429" s="155"/>
      <c r="I429" s="158"/>
      <c r="J429" s="158"/>
      <c r="K429" s="158"/>
      <c r="L429" s="158"/>
      <c r="M429" s="158"/>
    </row>
    <row r="430" spans="1:13">
      <c r="A430" s="60"/>
      <c r="B430" s="60"/>
      <c r="D430" s="155"/>
      <c r="E430" s="155"/>
      <c r="F430" s="156"/>
      <c r="G430" s="157"/>
      <c r="H430" s="155"/>
      <c r="I430" s="158"/>
      <c r="J430" s="158"/>
      <c r="K430" s="158"/>
      <c r="L430" s="158"/>
      <c r="M430" s="158"/>
    </row>
    <row r="431" spans="1:13">
      <c r="A431" s="60"/>
      <c r="B431" s="60"/>
      <c r="D431" s="155"/>
      <c r="E431" s="155"/>
      <c r="F431" s="156"/>
      <c r="G431" s="157"/>
      <c r="H431" s="155"/>
      <c r="I431" s="158"/>
      <c r="J431" s="158"/>
      <c r="K431" s="158"/>
      <c r="L431" s="158"/>
      <c r="M431" s="158"/>
    </row>
    <row r="432" spans="1:13">
      <c r="A432" s="60"/>
      <c r="B432" s="60"/>
      <c r="D432" s="155"/>
      <c r="E432" s="155"/>
      <c r="F432" s="156"/>
      <c r="G432" s="157"/>
      <c r="H432" s="155"/>
      <c r="I432" s="158"/>
      <c r="J432" s="158"/>
      <c r="K432" s="158"/>
      <c r="L432" s="158"/>
      <c r="M432" s="158"/>
    </row>
    <row r="433" spans="1:13">
      <c r="A433" s="60"/>
      <c r="B433" s="60"/>
      <c r="D433" s="155"/>
      <c r="E433" s="155"/>
      <c r="F433" s="156"/>
      <c r="G433" s="157"/>
      <c r="H433" s="155"/>
      <c r="I433" s="158"/>
      <c r="J433" s="158"/>
      <c r="K433" s="158"/>
      <c r="L433" s="158"/>
      <c r="M433" s="158"/>
    </row>
    <row r="434" spans="1:13">
      <c r="A434" s="60"/>
      <c r="B434" s="60"/>
      <c r="D434" s="155"/>
      <c r="E434" s="155"/>
      <c r="F434" s="156"/>
      <c r="G434" s="157"/>
      <c r="H434" s="155"/>
      <c r="I434" s="158"/>
      <c r="J434" s="158"/>
      <c r="K434" s="158"/>
      <c r="L434" s="158"/>
      <c r="M434" s="158"/>
    </row>
    <row r="435" spans="1:13">
      <c r="A435" s="60"/>
      <c r="B435" s="60"/>
      <c r="D435" s="155"/>
      <c r="E435" s="155"/>
      <c r="F435" s="156"/>
      <c r="G435" s="157"/>
      <c r="H435" s="155"/>
      <c r="I435" s="158"/>
      <c r="J435" s="158"/>
      <c r="K435" s="158"/>
      <c r="L435" s="158"/>
      <c r="M435" s="158"/>
    </row>
    <row r="436" spans="1:13">
      <c r="A436" s="60"/>
      <c r="B436" s="60"/>
      <c r="D436" s="155"/>
      <c r="E436" s="155"/>
      <c r="F436" s="156"/>
      <c r="G436" s="157"/>
      <c r="H436" s="155"/>
      <c r="I436" s="158"/>
      <c r="J436" s="158"/>
      <c r="K436" s="158"/>
      <c r="L436" s="158"/>
      <c r="M436" s="158"/>
    </row>
    <row r="437" spans="1:13">
      <c r="A437" s="60"/>
      <c r="B437" s="60"/>
      <c r="D437" s="155"/>
      <c r="E437" s="155"/>
      <c r="F437" s="156"/>
      <c r="G437" s="157"/>
      <c r="H437" s="155"/>
      <c r="I437" s="158"/>
      <c r="J437" s="158"/>
      <c r="K437" s="158"/>
      <c r="L437" s="158"/>
      <c r="M437" s="158"/>
    </row>
    <row r="438" spans="1:13">
      <c r="A438" s="60"/>
      <c r="B438" s="60"/>
      <c r="D438" s="155"/>
      <c r="E438" s="155"/>
      <c r="F438" s="156"/>
      <c r="G438" s="157"/>
      <c r="H438" s="155"/>
      <c r="I438" s="158"/>
      <c r="J438" s="158"/>
      <c r="K438" s="158"/>
      <c r="L438" s="158"/>
      <c r="M438" s="158"/>
    </row>
    <row r="439" spans="1:13">
      <c r="A439" s="60"/>
      <c r="B439" s="60"/>
      <c r="D439" s="155"/>
      <c r="E439" s="155"/>
      <c r="F439" s="156"/>
      <c r="G439" s="157"/>
      <c r="H439" s="155"/>
      <c r="I439" s="158"/>
      <c r="J439" s="158"/>
      <c r="K439" s="158"/>
      <c r="L439" s="158"/>
      <c r="M439" s="158"/>
    </row>
    <row r="440" spans="1:13">
      <c r="A440" s="60"/>
      <c r="B440" s="60"/>
      <c r="D440" s="155"/>
      <c r="E440" s="155"/>
      <c r="F440" s="156"/>
      <c r="G440" s="157"/>
      <c r="H440" s="155"/>
      <c r="I440" s="158"/>
      <c r="J440" s="158"/>
      <c r="K440" s="158"/>
      <c r="L440" s="158"/>
      <c r="M440" s="158"/>
    </row>
    <row r="441" spans="1:13">
      <c r="A441" s="60"/>
      <c r="B441" s="60"/>
      <c r="D441" s="155"/>
      <c r="E441" s="155"/>
      <c r="F441" s="156"/>
      <c r="G441" s="157"/>
      <c r="H441" s="155"/>
      <c r="I441" s="158"/>
      <c r="J441" s="158"/>
      <c r="K441" s="158"/>
      <c r="L441" s="158"/>
      <c r="M441" s="158"/>
    </row>
    <row r="442" spans="1:13">
      <c r="A442" s="60"/>
      <c r="B442" s="60"/>
      <c r="D442" s="155"/>
      <c r="E442" s="155"/>
      <c r="F442" s="156"/>
      <c r="G442" s="157"/>
      <c r="H442" s="155"/>
      <c r="I442" s="158"/>
      <c r="J442" s="158"/>
      <c r="K442" s="158"/>
      <c r="L442" s="158"/>
      <c r="M442" s="158"/>
    </row>
    <row r="443" spans="1:13">
      <c r="A443" s="60"/>
      <c r="B443" s="60"/>
      <c r="D443" s="155"/>
      <c r="E443" s="155"/>
      <c r="F443" s="156"/>
      <c r="G443" s="157"/>
      <c r="H443" s="155"/>
      <c r="I443" s="158"/>
      <c r="J443" s="158"/>
      <c r="K443" s="158"/>
      <c r="L443" s="158"/>
      <c r="M443" s="158"/>
    </row>
    <row r="444" spans="1:13">
      <c r="A444" s="60"/>
      <c r="B444" s="60"/>
      <c r="D444" s="155"/>
      <c r="E444" s="155"/>
      <c r="F444" s="156"/>
      <c r="G444" s="157"/>
      <c r="H444" s="155"/>
      <c r="I444" s="158"/>
      <c r="J444" s="158"/>
      <c r="K444" s="158"/>
      <c r="L444" s="158"/>
      <c r="M444" s="158"/>
    </row>
    <row r="445" spans="1:13">
      <c r="A445" s="60"/>
      <c r="B445" s="60"/>
      <c r="D445" s="155"/>
      <c r="E445" s="155"/>
      <c r="F445" s="156"/>
      <c r="G445" s="157"/>
      <c r="H445" s="155"/>
      <c r="I445" s="158"/>
      <c r="J445" s="158"/>
      <c r="K445" s="158"/>
      <c r="L445" s="158"/>
      <c r="M445" s="158"/>
    </row>
    <row r="446" spans="1:13">
      <c r="A446" s="60"/>
      <c r="B446" s="60"/>
      <c r="D446" s="155"/>
      <c r="E446" s="155"/>
      <c r="F446" s="156"/>
      <c r="G446" s="157"/>
      <c r="H446" s="155"/>
      <c r="I446" s="158"/>
      <c r="J446" s="158"/>
      <c r="K446" s="158"/>
      <c r="L446" s="158"/>
      <c r="M446" s="158"/>
    </row>
    <row r="447" spans="1:13">
      <c r="A447" s="60"/>
      <c r="B447" s="60"/>
      <c r="D447" s="155"/>
      <c r="E447" s="155"/>
      <c r="F447" s="156"/>
      <c r="G447" s="157"/>
      <c r="H447" s="155"/>
      <c r="I447" s="158"/>
      <c r="J447" s="158"/>
      <c r="K447" s="158"/>
      <c r="L447" s="158"/>
      <c r="M447" s="158"/>
    </row>
    <row r="448" spans="1:13">
      <c r="A448" s="60"/>
      <c r="B448" s="60"/>
      <c r="D448" s="155"/>
      <c r="E448" s="155"/>
      <c r="F448" s="156"/>
      <c r="G448" s="157"/>
      <c r="H448" s="155"/>
      <c r="I448" s="158"/>
      <c r="J448" s="158"/>
      <c r="K448" s="158"/>
      <c r="L448" s="158"/>
      <c r="M448" s="158"/>
    </row>
    <row r="449" spans="1:13">
      <c r="A449" s="60"/>
      <c r="B449" s="60"/>
      <c r="D449" s="155"/>
      <c r="E449" s="155"/>
      <c r="F449" s="156"/>
      <c r="G449" s="157"/>
      <c r="H449" s="155"/>
      <c r="I449" s="158"/>
      <c r="J449" s="158"/>
      <c r="K449" s="158"/>
      <c r="L449" s="158"/>
      <c r="M449" s="158"/>
    </row>
    <row r="450" spans="1:13">
      <c r="A450" s="60"/>
      <c r="B450" s="60"/>
      <c r="D450" s="155"/>
      <c r="E450" s="155"/>
      <c r="F450" s="156"/>
      <c r="G450" s="157"/>
      <c r="H450" s="155"/>
      <c r="I450" s="158"/>
      <c r="J450" s="158"/>
      <c r="K450" s="158"/>
      <c r="L450" s="158"/>
      <c r="M450" s="158"/>
    </row>
    <row r="451" spans="1:13">
      <c r="A451" s="60"/>
      <c r="B451" s="60"/>
      <c r="D451" s="155"/>
      <c r="E451" s="155"/>
      <c r="F451" s="156"/>
      <c r="G451" s="157"/>
      <c r="H451" s="155"/>
      <c r="I451" s="158"/>
      <c r="J451" s="158"/>
      <c r="K451" s="158"/>
      <c r="L451" s="158"/>
      <c r="M451" s="158"/>
    </row>
    <row r="452" spans="1:13">
      <c r="A452" s="60"/>
      <c r="B452" s="60"/>
      <c r="D452" s="155"/>
      <c r="E452" s="155"/>
      <c r="F452" s="156"/>
      <c r="G452" s="157"/>
      <c r="H452" s="155"/>
      <c r="I452" s="158"/>
      <c r="J452" s="158"/>
      <c r="K452" s="158"/>
      <c r="L452" s="158"/>
      <c r="M452" s="158"/>
    </row>
    <row r="453" spans="1:13">
      <c r="A453" s="60"/>
      <c r="B453" s="60"/>
      <c r="D453" s="155"/>
      <c r="E453" s="155"/>
      <c r="F453" s="156"/>
      <c r="G453" s="157"/>
      <c r="H453" s="155"/>
      <c r="I453" s="158"/>
      <c r="J453" s="158"/>
      <c r="K453" s="158"/>
      <c r="L453" s="158"/>
      <c r="M453" s="158"/>
    </row>
    <row r="454" spans="1:13">
      <c r="A454" s="60"/>
      <c r="B454" s="60"/>
      <c r="D454" s="155"/>
      <c r="E454" s="155"/>
      <c r="F454" s="156"/>
      <c r="G454" s="157"/>
      <c r="H454" s="155"/>
      <c r="I454" s="158"/>
      <c r="J454" s="158"/>
      <c r="K454" s="158"/>
      <c r="L454" s="158"/>
      <c r="M454" s="158"/>
    </row>
    <row r="455" spans="1:13">
      <c r="A455" s="60"/>
      <c r="B455" s="60"/>
      <c r="D455" s="155"/>
      <c r="E455" s="155"/>
      <c r="F455" s="156"/>
      <c r="G455" s="157"/>
      <c r="H455" s="155"/>
      <c r="I455" s="158"/>
      <c r="J455" s="158"/>
      <c r="K455" s="158"/>
      <c r="L455" s="158"/>
      <c r="M455" s="158"/>
    </row>
    <row r="456" spans="1:13">
      <c r="A456" s="60"/>
      <c r="B456" s="60"/>
      <c r="D456" s="155"/>
      <c r="E456" s="155"/>
      <c r="F456" s="156"/>
      <c r="G456" s="157"/>
      <c r="H456" s="155"/>
      <c r="I456" s="158"/>
      <c r="J456" s="158"/>
      <c r="K456" s="158"/>
      <c r="L456" s="158"/>
      <c r="M456" s="158"/>
    </row>
    <row r="457" spans="1:13">
      <c r="A457" s="60"/>
      <c r="B457" s="60"/>
      <c r="D457" s="155"/>
      <c r="E457" s="155"/>
      <c r="F457" s="156"/>
      <c r="G457" s="157"/>
      <c r="H457" s="155"/>
      <c r="I457" s="158"/>
      <c r="J457" s="158"/>
      <c r="K457" s="158"/>
      <c r="L457" s="158"/>
      <c r="M457" s="158"/>
    </row>
    <row r="458" spans="1:13">
      <c r="A458" s="60"/>
      <c r="B458" s="60"/>
      <c r="D458" s="155"/>
      <c r="E458" s="155"/>
      <c r="F458" s="156"/>
      <c r="G458" s="157"/>
      <c r="H458" s="155"/>
      <c r="I458" s="158"/>
      <c r="J458" s="158"/>
      <c r="K458" s="158"/>
      <c r="L458" s="158"/>
      <c r="M458" s="158"/>
    </row>
    <row r="459" spans="1:13">
      <c r="A459" s="60"/>
      <c r="B459" s="60"/>
      <c r="D459" s="155"/>
      <c r="E459" s="155"/>
      <c r="F459" s="156"/>
      <c r="G459" s="157"/>
      <c r="H459" s="155"/>
      <c r="I459" s="158"/>
      <c r="J459" s="158"/>
      <c r="K459" s="158"/>
      <c r="L459" s="158"/>
      <c r="M459" s="158"/>
    </row>
    <row r="460" spans="1:13">
      <c r="A460" s="60"/>
      <c r="B460" s="60"/>
      <c r="D460" s="155"/>
      <c r="E460" s="155"/>
      <c r="F460" s="156"/>
      <c r="G460" s="157"/>
      <c r="H460" s="155"/>
      <c r="I460" s="158"/>
      <c r="J460" s="158"/>
      <c r="K460" s="158"/>
      <c r="L460" s="158"/>
      <c r="M460" s="158"/>
    </row>
    <row r="461" spans="1:13">
      <c r="A461" s="60"/>
      <c r="B461" s="60"/>
      <c r="D461" s="155"/>
      <c r="E461" s="155"/>
      <c r="F461" s="156"/>
      <c r="G461" s="157"/>
      <c r="H461" s="155"/>
      <c r="I461" s="158"/>
      <c r="J461" s="158"/>
      <c r="K461" s="158"/>
      <c r="L461" s="158"/>
      <c r="M461" s="158"/>
    </row>
    <row r="462" spans="1:13">
      <c r="A462" s="60"/>
      <c r="B462" s="60"/>
      <c r="D462" s="155"/>
      <c r="E462" s="155"/>
      <c r="F462" s="156"/>
      <c r="G462" s="157"/>
      <c r="H462" s="155"/>
      <c r="I462" s="158"/>
      <c r="J462" s="158"/>
      <c r="K462" s="158"/>
      <c r="L462" s="158"/>
      <c r="M462" s="158"/>
    </row>
    <row r="463" spans="1:13">
      <c r="A463" s="60"/>
      <c r="B463" s="60"/>
      <c r="D463" s="155"/>
      <c r="E463" s="155"/>
      <c r="F463" s="156"/>
      <c r="G463" s="157"/>
      <c r="H463" s="155"/>
      <c r="I463" s="158"/>
      <c r="J463" s="158"/>
      <c r="K463" s="158"/>
      <c r="L463" s="158"/>
      <c r="M463" s="158"/>
    </row>
    <row r="464" spans="1:13">
      <c r="A464" s="60"/>
      <c r="B464" s="60"/>
      <c r="D464" s="155"/>
      <c r="E464" s="155"/>
      <c r="F464" s="156"/>
      <c r="G464" s="157"/>
      <c r="H464" s="155"/>
      <c r="I464" s="158"/>
      <c r="J464" s="158"/>
      <c r="K464" s="158"/>
      <c r="L464" s="158"/>
      <c r="M464" s="158"/>
    </row>
    <row r="465" spans="1:13">
      <c r="A465" s="60"/>
      <c r="B465" s="60"/>
      <c r="D465" s="155"/>
      <c r="E465" s="155"/>
      <c r="F465" s="156"/>
      <c r="G465" s="157"/>
      <c r="H465" s="155"/>
      <c r="I465" s="158"/>
      <c r="J465" s="158"/>
      <c r="K465" s="158"/>
      <c r="L465" s="158"/>
      <c r="M465" s="158"/>
    </row>
    <row r="466" spans="1:13">
      <c r="A466" s="60"/>
      <c r="B466" s="60"/>
      <c r="D466" s="155"/>
      <c r="E466" s="155"/>
      <c r="F466" s="156"/>
      <c r="G466" s="157"/>
      <c r="H466" s="155"/>
      <c r="I466" s="158"/>
      <c r="J466" s="158"/>
      <c r="K466" s="158"/>
      <c r="L466" s="158"/>
      <c r="M466" s="158"/>
    </row>
    <row r="467" spans="1:13">
      <c r="A467" s="60"/>
      <c r="B467" s="60"/>
      <c r="D467" s="155"/>
      <c r="E467" s="155"/>
      <c r="F467" s="156"/>
      <c r="G467" s="157"/>
      <c r="H467" s="155"/>
      <c r="I467" s="158"/>
      <c r="J467" s="158"/>
      <c r="K467" s="158"/>
      <c r="L467" s="158"/>
      <c r="M467" s="158"/>
    </row>
    <row r="468" spans="1:13">
      <c r="A468" s="60"/>
      <c r="B468" s="60"/>
      <c r="D468" s="155"/>
      <c r="E468" s="155"/>
      <c r="F468" s="156"/>
      <c r="G468" s="157"/>
      <c r="H468" s="155"/>
      <c r="I468" s="158"/>
      <c r="J468" s="158"/>
      <c r="K468" s="158"/>
      <c r="L468" s="158"/>
      <c r="M468" s="158"/>
    </row>
    <row r="469" spans="1:13">
      <c r="A469" s="60"/>
      <c r="B469" s="60"/>
      <c r="D469" s="155"/>
      <c r="E469" s="155"/>
      <c r="F469" s="156"/>
      <c r="G469" s="157"/>
      <c r="H469" s="155"/>
      <c r="I469" s="158"/>
      <c r="J469" s="158"/>
      <c r="K469" s="158"/>
      <c r="L469" s="158"/>
      <c r="M469" s="158"/>
    </row>
    <row r="470" spans="1:13">
      <c r="A470" s="60"/>
      <c r="B470" s="60"/>
      <c r="D470" s="155"/>
      <c r="E470" s="155"/>
      <c r="F470" s="156"/>
      <c r="G470" s="157"/>
      <c r="H470" s="155"/>
      <c r="I470" s="158"/>
      <c r="J470" s="158"/>
      <c r="K470" s="158"/>
      <c r="L470" s="158"/>
      <c r="M470" s="158"/>
    </row>
    <row r="471" spans="1:13">
      <c r="A471" s="60"/>
      <c r="B471" s="60"/>
      <c r="D471" s="155"/>
      <c r="E471" s="155"/>
      <c r="F471" s="156"/>
      <c r="G471" s="157"/>
      <c r="H471" s="155"/>
      <c r="I471" s="158"/>
      <c r="J471" s="158"/>
      <c r="K471" s="158"/>
      <c r="L471" s="158"/>
      <c r="M471" s="158"/>
    </row>
    <row r="472" spans="1:13">
      <c r="A472" s="60"/>
      <c r="B472" s="60"/>
      <c r="D472" s="155"/>
      <c r="E472" s="155"/>
      <c r="F472" s="156"/>
      <c r="G472" s="157"/>
      <c r="H472" s="155"/>
      <c r="I472" s="158"/>
      <c r="J472" s="158"/>
      <c r="K472" s="158"/>
      <c r="L472" s="158"/>
      <c r="M472" s="158"/>
    </row>
    <row r="473" spans="1:13">
      <c r="A473" s="60"/>
      <c r="B473" s="60"/>
      <c r="D473" s="155"/>
      <c r="E473" s="155"/>
      <c r="F473" s="156"/>
      <c r="G473" s="157"/>
      <c r="H473" s="155"/>
      <c r="I473" s="158"/>
      <c r="J473" s="158"/>
      <c r="K473" s="158"/>
      <c r="L473" s="158"/>
      <c r="M473" s="158"/>
    </row>
    <row r="474" spans="1:13">
      <c r="A474" s="60"/>
      <c r="B474" s="60"/>
      <c r="D474" s="155"/>
      <c r="E474" s="155"/>
      <c r="F474" s="156"/>
      <c r="G474" s="157"/>
      <c r="H474" s="155"/>
      <c r="I474" s="158"/>
      <c r="J474" s="158"/>
      <c r="K474" s="158"/>
      <c r="L474" s="158"/>
      <c r="M474" s="158"/>
    </row>
    <row r="475" spans="1:13">
      <c r="A475" s="60"/>
      <c r="B475" s="60"/>
      <c r="D475" s="155"/>
      <c r="E475" s="155"/>
      <c r="F475" s="156"/>
      <c r="G475" s="157"/>
      <c r="H475" s="155"/>
      <c r="I475" s="158"/>
      <c r="J475" s="158"/>
      <c r="K475" s="158"/>
      <c r="L475" s="158"/>
      <c r="M475" s="158"/>
    </row>
    <row r="476" spans="1:13">
      <c r="A476" s="60"/>
      <c r="B476" s="60"/>
      <c r="D476" s="155"/>
      <c r="E476" s="155"/>
      <c r="F476" s="156"/>
      <c r="G476" s="157"/>
      <c r="H476" s="155"/>
      <c r="I476" s="158"/>
      <c r="J476" s="158"/>
      <c r="K476" s="158"/>
      <c r="L476" s="158"/>
      <c r="M476" s="158"/>
    </row>
    <row r="477" spans="1:13">
      <c r="A477" s="60"/>
      <c r="B477" s="60"/>
      <c r="D477" s="155"/>
      <c r="E477" s="155"/>
      <c r="F477" s="156"/>
      <c r="G477" s="157"/>
      <c r="H477" s="155"/>
      <c r="I477" s="158"/>
      <c r="J477" s="158"/>
      <c r="K477" s="158"/>
      <c r="L477" s="158"/>
      <c r="M477" s="158"/>
    </row>
    <row r="478" spans="1:13">
      <c r="A478" s="60"/>
      <c r="B478" s="60"/>
      <c r="D478" s="155"/>
      <c r="E478" s="155"/>
      <c r="F478" s="156"/>
      <c r="G478" s="157"/>
      <c r="H478" s="155"/>
      <c r="I478" s="158"/>
      <c r="J478" s="158"/>
      <c r="K478" s="158"/>
      <c r="L478" s="158"/>
      <c r="M478" s="158"/>
    </row>
    <row r="479" spans="1:13">
      <c r="A479" s="60"/>
      <c r="B479" s="60"/>
      <c r="D479" s="155"/>
      <c r="E479" s="155"/>
      <c r="F479" s="156"/>
      <c r="G479" s="157"/>
      <c r="H479" s="155"/>
      <c r="I479" s="158"/>
      <c r="J479" s="158"/>
      <c r="K479" s="158"/>
      <c r="L479" s="158"/>
      <c r="M479" s="158"/>
    </row>
    <row r="480" spans="1:13">
      <c r="A480" s="60"/>
      <c r="B480" s="60"/>
      <c r="D480" s="155"/>
      <c r="E480" s="155"/>
      <c r="F480" s="156"/>
      <c r="G480" s="157"/>
      <c r="H480" s="155"/>
      <c r="I480" s="158"/>
      <c r="J480" s="158"/>
      <c r="K480" s="158"/>
      <c r="L480" s="158"/>
      <c r="M480" s="158"/>
    </row>
    <row r="481" spans="1:13">
      <c r="A481" s="60"/>
      <c r="B481" s="60"/>
      <c r="D481" s="155"/>
      <c r="E481" s="155"/>
      <c r="F481" s="156"/>
      <c r="G481" s="157"/>
      <c r="H481" s="155"/>
      <c r="I481" s="158"/>
      <c r="J481" s="158"/>
      <c r="K481" s="158"/>
      <c r="L481" s="158"/>
      <c r="M481" s="158"/>
    </row>
    <row r="482" spans="1:13">
      <c r="A482" s="60"/>
      <c r="B482" s="60"/>
      <c r="D482" s="155"/>
      <c r="E482" s="155"/>
      <c r="F482" s="156"/>
      <c r="G482" s="157"/>
      <c r="H482" s="155"/>
      <c r="I482" s="158"/>
      <c r="J482" s="158"/>
      <c r="K482" s="158"/>
      <c r="L482" s="158"/>
      <c r="M482" s="158"/>
    </row>
    <row r="483" spans="1:13">
      <c r="A483" s="60"/>
      <c r="B483" s="60"/>
      <c r="D483" s="155"/>
      <c r="E483" s="155"/>
      <c r="F483" s="156"/>
      <c r="G483" s="157"/>
      <c r="H483" s="155"/>
      <c r="I483" s="158"/>
      <c r="J483" s="158"/>
      <c r="K483" s="158"/>
      <c r="L483" s="158"/>
      <c r="M483" s="158"/>
    </row>
    <row r="484" spans="1:13">
      <c r="A484" s="60"/>
      <c r="B484" s="60"/>
      <c r="D484" s="155"/>
      <c r="E484" s="155"/>
      <c r="F484" s="156"/>
      <c r="G484" s="157"/>
      <c r="H484" s="155"/>
      <c r="I484" s="158"/>
      <c r="J484" s="158"/>
      <c r="K484" s="158"/>
      <c r="L484" s="158"/>
      <c r="M484" s="158"/>
    </row>
    <row r="485" spans="1:13">
      <c r="A485" s="60"/>
      <c r="B485" s="60"/>
      <c r="D485" s="155"/>
      <c r="E485" s="155"/>
      <c r="F485" s="156"/>
      <c r="G485" s="157"/>
      <c r="H485" s="155"/>
      <c r="I485" s="158"/>
      <c r="J485" s="158"/>
      <c r="K485" s="158"/>
      <c r="L485" s="158"/>
      <c r="M485" s="158"/>
    </row>
    <row r="486" spans="1:13">
      <c r="A486" s="60"/>
      <c r="B486" s="60"/>
      <c r="D486" s="155"/>
      <c r="E486" s="155"/>
      <c r="F486" s="156"/>
      <c r="G486" s="157"/>
      <c r="H486" s="155"/>
      <c r="I486" s="158"/>
      <c r="J486" s="158"/>
      <c r="K486" s="158"/>
      <c r="L486" s="158"/>
      <c r="M486" s="158"/>
    </row>
    <row r="487" spans="1:13">
      <c r="A487" s="60"/>
      <c r="B487" s="60"/>
      <c r="D487" s="155"/>
      <c r="E487" s="155"/>
      <c r="F487" s="156"/>
      <c r="G487" s="157"/>
      <c r="H487" s="155"/>
      <c r="I487" s="158"/>
      <c r="J487" s="158"/>
      <c r="K487" s="158"/>
      <c r="L487" s="158"/>
      <c r="M487" s="158"/>
    </row>
    <row r="488" spans="1:13">
      <c r="A488" s="60"/>
      <c r="B488" s="60"/>
      <c r="D488" s="155"/>
      <c r="E488" s="155"/>
      <c r="F488" s="156"/>
      <c r="G488" s="157"/>
      <c r="H488" s="155"/>
      <c r="I488" s="158"/>
      <c r="J488" s="158"/>
      <c r="K488" s="158"/>
      <c r="L488" s="158"/>
      <c r="M488" s="158"/>
    </row>
    <row r="489" spans="1:13">
      <c r="A489" s="60"/>
      <c r="B489" s="60"/>
      <c r="D489" s="155"/>
      <c r="E489" s="155"/>
      <c r="F489" s="156"/>
      <c r="G489" s="157"/>
      <c r="H489" s="155"/>
      <c r="I489" s="158"/>
      <c r="J489" s="158"/>
      <c r="K489" s="158"/>
      <c r="L489" s="158"/>
      <c r="M489" s="158"/>
    </row>
    <row r="490" spans="1:13">
      <c r="A490" s="60"/>
      <c r="B490" s="60"/>
      <c r="D490" s="155"/>
      <c r="E490" s="155"/>
      <c r="F490" s="156"/>
      <c r="G490" s="157"/>
      <c r="H490" s="155"/>
      <c r="I490" s="158"/>
      <c r="J490" s="158"/>
      <c r="K490" s="158"/>
      <c r="L490" s="158"/>
      <c r="M490" s="158"/>
    </row>
    <row r="491" spans="1:13">
      <c r="A491" s="60"/>
      <c r="B491" s="60"/>
      <c r="D491" s="155"/>
      <c r="E491" s="155"/>
      <c r="F491" s="156"/>
      <c r="G491" s="157"/>
      <c r="H491" s="155"/>
      <c r="I491" s="158"/>
      <c r="J491" s="158"/>
      <c r="K491" s="158"/>
      <c r="L491" s="158"/>
      <c r="M491" s="158"/>
    </row>
    <row r="492" spans="1:13">
      <c r="A492" s="60"/>
      <c r="B492" s="60"/>
      <c r="D492" s="155"/>
      <c r="E492" s="155"/>
      <c r="F492" s="156"/>
      <c r="G492" s="157"/>
      <c r="H492" s="155"/>
      <c r="I492" s="158"/>
      <c r="J492" s="158"/>
      <c r="K492" s="158"/>
      <c r="L492" s="158"/>
      <c r="M492" s="158"/>
    </row>
    <row r="493" spans="1:13">
      <c r="A493" s="60"/>
      <c r="B493" s="60"/>
      <c r="D493" s="155"/>
      <c r="E493" s="155"/>
      <c r="F493" s="156"/>
      <c r="G493" s="157"/>
      <c r="H493" s="155"/>
      <c r="I493" s="158"/>
      <c r="J493" s="158"/>
      <c r="K493" s="158"/>
      <c r="L493" s="158"/>
      <c r="M493" s="158"/>
    </row>
    <row r="494" spans="1:13">
      <c r="A494" s="60"/>
      <c r="B494" s="60"/>
      <c r="D494" s="155"/>
      <c r="E494" s="155"/>
      <c r="F494" s="156"/>
      <c r="G494" s="157"/>
      <c r="H494" s="155"/>
      <c r="I494" s="158"/>
      <c r="J494" s="158"/>
      <c r="K494" s="158"/>
      <c r="L494" s="158"/>
      <c r="M494" s="158"/>
    </row>
    <row r="495" spans="1:13">
      <c r="A495" s="60"/>
      <c r="B495" s="60"/>
      <c r="D495" s="155"/>
      <c r="E495" s="155"/>
      <c r="F495" s="156"/>
      <c r="G495" s="157"/>
      <c r="H495" s="155"/>
      <c r="I495" s="158"/>
      <c r="J495" s="158"/>
      <c r="K495" s="158"/>
      <c r="L495" s="158"/>
      <c r="M495" s="158"/>
    </row>
    <row r="496" spans="1:13">
      <c r="A496" s="60"/>
      <c r="B496" s="60"/>
      <c r="D496" s="155"/>
      <c r="E496" s="155"/>
      <c r="F496" s="156"/>
      <c r="G496" s="157"/>
      <c r="H496" s="155"/>
      <c r="I496" s="158"/>
      <c r="J496" s="158"/>
      <c r="K496" s="158"/>
      <c r="L496" s="158"/>
      <c r="M496" s="158"/>
    </row>
    <row r="497" spans="1:13">
      <c r="A497" s="60"/>
      <c r="B497" s="60"/>
      <c r="D497" s="155"/>
      <c r="E497" s="155"/>
      <c r="F497" s="156"/>
      <c r="G497" s="157"/>
      <c r="H497" s="155"/>
      <c r="I497" s="158"/>
      <c r="J497" s="158"/>
      <c r="K497" s="158"/>
      <c r="L497" s="158"/>
      <c r="M497" s="158"/>
    </row>
    <row r="498" spans="1:13">
      <c r="A498" s="60"/>
      <c r="B498" s="60"/>
      <c r="D498" s="155"/>
      <c r="E498" s="155"/>
      <c r="F498" s="156"/>
      <c r="G498" s="157"/>
      <c r="H498" s="155"/>
      <c r="I498" s="158"/>
      <c r="J498" s="158"/>
      <c r="K498" s="158"/>
      <c r="L498" s="158"/>
      <c r="M498" s="158"/>
    </row>
    <row r="499" spans="1:13">
      <c r="A499" s="60"/>
      <c r="B499" s="60"/>
      <c r="D499" s="155"/>
      <c r="E499" s="155"/>
      <c r="F499" s="156"/>
      <c r="G499" s="157"/>
      <c r="H499" s="155"/>
      <c r="I499" s="158"/>
      <c r="J499" s="158"/>
      <c r="K499" s="158"/>
      <c r="L499" s="158"/>
      <c r="M499" s="158"/>
    </row>
    <row r="500" spans="1:13">
      <c r="A500" s="60"/>
      <c r="B500" s="60"/>
      <c r="D500" s="155"/>
      <c r="E500" s="155"/>
      <c r="F500" s="156"/>
      <c r="G500" s="157"/>
      <c r="H500" s="155"/>
      <c r="I500" s="158"/>
      <c r="J500" s="158"/>
      <c r="K500" s="158"/>
      <c r="L500" s="158"/>
      <c r="M500" s="158"/>
    </row>
    <row r="501" spans="1:13">
      <c r="A501" s="60"/>
      <c r="B501" s="60"/>
      <c r="D501" s="155"/>
      <c r="E501" s="155"/>
      <c r="F501" s="156"/>
      <c r="G501" s="157"/>
      <c r="H501" s="155"/>
      <c r="I501" s="158"/>
      <c r="J501" s="158"/>
      <c r="K501" s="158"/>
      <c r="L501" s="158"/>
      <c r="M501" s="158"/>
    </row>
    <row r="502" spans="1:13">
      <c r="A502" s="60"/>
      <c r="B502" s="60"/>
      <c r="D502" s="155"/>
      <c r="E502" s="155"/>
      <c r="F502" s="156"/>
      <c r="G502" s="157"/>
      <c r="H502" s="155"/>
      <c r="I502" s="158"/>
      <c r="J502" s="158"/>
      <c r="K502" s="158"/>
      <c r="L502" s="158"/>
      <c r="M502" s="158"/>
    </row>
    <row r="503" spans="1:13">
      <c r="A503" s="60"/>
      <c r="B503" s="60"/>
      <c r="D503" s="155"/>
      <c r="E503" s="155"/>
      <c r="F503" s="156"/>
      <c r="G503" s="157"/>
      <c r="H503" s="155"/>
      <c r="I503" s="158"/>
      <c r="J503" s="158"/>
      <c r="K503" s="158"/>
      <c r="L503" s="158"/>
      <c r="M503" s="158"/>
    </row>
    <row r="504" spans="1:13">
      <c r="A504" s="60"/>
      <c r="B504" s="60"/>
      <c r="D504" s="155"/>
      <c r="E504" s="155"/>
      <c r="F504" s="156"/>
      <c r="G504" s="157"/>
      <c r="H504" s="155"/>
      <c r="I504" s="158"/>
      <c r="J504" s="158"/>
      <c r="K504" s="158"/>
      <c r="L504" s="158"/>
      <c r="M504" s="158"/>
    </row>
    <row r="505" spans="1:13">
      <c r="A505" s="60"/>
      <c r="B505" s="60"/>
      <c r="D505" s="155"/>
      <c r="E505" s="155"/>
      <c r="F505" s="156"/>
      <c r="G505" s="157"/>
      <c r="H505" s="155"/>
      <c r="I505" s="158"/>
      <c r="J505" s="158"/>
      <c r="K505" s="158"/>
      <c r="L505" s="158"/>
      <c r="M505" s="158"/>
    </row>
    <row r="506" spans="1:13">
      <c r="A506" s="60"/>
      <c r="B506" s="60"/>
      <c r="D506" s="155"/>
      <c r="E506" s="155"/>
      <c r="F506" s="156"/>
      <c r="G506" s="157"/>
      <c r="H506" s="155"/>
      <c r="I506" s="158"/>
      <c r="J506" s="158"/>
      <c r="K506" s="158"/>
      <c r="L506" s="158"/>
      <c r="M506" s="158"/>
    </row>
    <row r="507" spans="1:13">
      <c r="A507" s="60"/>
      <c r="B507" s="60"/>
      <c r="D507" s="155"/>
      <c r="E507" s="155"/>
      <c r="F507" s="156"/>
      <c r="G507" s="157"/>
      <c r="H507" s="155"/>
      <c r="I507" s="158"/>
      <c r="J507" s="158"/>
      <c r="K507" s="158"/>
      <c r="L507" s="158"/>
      <c r="M507" s="158"/>
    </row>
    <row r="508" spans="1:13">
      <c r="A508" s="60"/>
      <c r="B508" s="60"/>
      <c r="D508" s="155"/>
      <c r="E508" s="155"/>
      <c r="F508" s="156"/>
      <c r="G508" s="157"/>
      <c r="H508" s="155"/>
      <c r="I508" s="158"/>
      <c r="J508" s="158"/>
      <c r="K508" s="158"/>
      <c r="L508" s="158"/>
      <c r="M508" s="158"/>
    </row>
    <row r="509" spans="1:13">
      <c r="A509" s="60"/>
      <c r="B509" s="60"/>
      <c r="D509" s="155"/>
      <c r="E509" s="155"/>
      <c r="F509" s="156"/>
      <c r="G509" s="157"/>
      <c r="H509" s="155"/>
      <c r="I509" s="158"/>
      <c r="J509" s="158"/>
      <c r="K509" s="158"/>
      <c r="L509" s="158"/>
      <c r="M509" s="158"/>
    </row>
    <row r="510" spans="1:13">
      <c r="A510" s="60"/>
      <c r="B510" s="60"/>
      <c r="D510" s="155"/>
      <c r="E510" s="155"/>
      <c r="F510" s="156"/>
      <c r="G510" s="157"/>
      <c r="H510" s="155"/>
      <c r="I510" s="158"/>
      <c r="J510" s="158"/>
      <c r="K510" s="158"/>
      <c r="L510" s="158"/>
      <c r="M510" s="158"/>
    </row>
    <row r="511" spans="1:13">
      <c r="A511" s="60"/>
      <c r="B511" s="60"/>
      <c r="D511" s="155"/>
      <c r="E511" s="155"/>
      <c r="F511" s="156"/>
      <c r="G511" s="157"/>
      <c r="H511" s="155"/>
      <c r="I511" s="158"/>
      <c r="J511" s="158"/>
      <c r="K511" s="158"/>
      <c r="L511" s="158"/>
      <c r="M511" s="158"/>
    </row>
    <row r="512" spans="1:13">
      <c r="A512" s="60"/>
      <c r="B512" s="60"/>
      <c r="D512" s="155"/>
      <c r="E512" s="155"/>
      <c r="F512" s="156"/>
      <c r="G512" s="157"/>
      <c r="H512" s="155"/>
      <c r="I512" s="158"/>
      <c r="J512" s="158"/>
      <c r="K512" s="158"/>
      <c r="L512" s="158"/>
      <c r="M512" s="158"/>
    </row>
    <row r="513" spans="1:13">
      <c r="A513" s="60"/>
      <c r="B513" s="60"/>
      <c r="D513" s="155"/>
      <c r="E513" s="155"/>
      <c r="F513" s="156"/>
      <c r="G513" s="157"/>
      <c r="H513" s="155"/>
      <c r="I513" s="158"/>
      <c r="J513" s="158"/>
      <c r="K513" s="158"/>
      <c r="L513" s="158"/>
      <c r="M513" s="158"/>
    </row>
    <row r="514" spans="1:13">
      <c r="A514" s="60"/>
      <c r="B514" s="60"/>
      <c r="D514" s="155"/>
      <c r="E514" s="155"/>
      <c r="F514" s="156"/>
      <c r="G514" s="157"/>
      <c r="H514" s="155"/>
      <c r="I514" s="158"/>
      <c r="J514" s="158"/>
      <c r="K514" s="158"/>
      <c r="L514" s="158"/>
      <c r="M514" s="158"/>
    </row>
    <row r="515" spans="1:13">
      <c r="A515" s="60"/>
      <c r="B515" s="60"/>
      <c r="D515" s="155"/>
      <c r="E515" s="155"/>
      <c r="F515" s="156"/>
      <c r="G515" s="157"/>
      <c r="H515" s="155"/>
      <c r="I515" s="158"/>
      <c r="J515" s="158"/>
      <c r="K515" s="158"/>
      <c r="L515" s="158"/>
      <c r="M515" s="158"/>
    </row>
    <row r="516" spans="1:13">
      <c r="A516" s="60"/>
      <c r="B516" s="60"/>
      <c r="D516" s="155"/>
      <c r="E516" s="155"/>
      <c r="F516" s="156"/>
      <c r="G516" s="157"/>
      <c r="H516" s="155"/>
      <c r="I516" s="158"/>
      <c r="J516" s="158"/>
      <c r="K516" s="158"/>
      <c r="L516" s="158"/>
      <c r="M516" s="158"/>
    </row>
    <row r="517" spans="1:13">
      <c r="A517" s="60"/>
      <c r="B517" s="60"/>
      <c r="D517" s="155"/>
      <c r="E517" s="155"/>
      <c r="F517" s="156"/>
      <c r="G517" s="157"/>
      <c r="H517" s="155"/>
      <c r="I517" s="158"/>
      <c r="J517" s="158"/>
      <c r="K517" s="158"/>
      <c r="L517" s="158"/>
      <c r="M517" s="158"/>
    </row>
    <row r="518" spans="1:13">
      <c r="A518" s="60"/>
      <c r="B518" s="60"/>
      <c r="D518" s="155"/>
      <c r="E518" s="155"/>
      <c r="F518" s="156"/>
      <c r="G518" s="157"/>
      <c r="H518" s="155"/>
      <c r="I518" s="158"/>
      <c r="J518" s="158"/>
      <c r="K518" s="158"/>
      <c r="L518" s="158"/>
      <c r="M518" s="158"/>
    </row>
    <row r="519" spans="1:13">
      <c r="A519" s="60"/>
      <c r="B519" s="60"/>
      <c r="D519" s="155"/>
      <c r="E519" s="155"/>
      <c r="F519" s="156"/>
      <c r="G519" s="157"/>
      <c r="H519" s="155"/>
      <c r="I519" s="158"/>
      <c r="J519" s="158"/>
      <c r="K519" s="158"/>
      <c r="L519" s="158"/>
      <c r="M519" s="158"/>
    </row>
    <row r="520" spans="1:13">
      <c r="A520" s="60"/>
      <c r="B520" s="60"/>
      <c r="D520" s="155"/>
      <c r="E520" s="155"/>
      <c r="F520" s="156"/>
      <c r="G520" s="157"/>
      <c r="H520" s="155"/>
      <c r="I520" s="158"/>
      <c r="J520" s="158"/>
      <c r="K520" s="158"/>
      <c r="L520" s="158"/>
      <c r="M520" s="158"/>
    </row>
    <row r="521" spans="1:13">
      <c r="A521" s="60"/>
      <c r="B521" s="60"/>
      <c r="D521" s="155"/>
      <c r="E521" s="155"/>
      <c r="F521" s="156"/>
      <c r="G521" s="157"/>
      <c r="H521" s="155"/>
      <c r="I521" s="158"/>
      <c r="J521" s="158"/>
      <c r="K521" s="158"/>
      <c r="L521" s="158"/>
      <c r="M521" s="158"/>
    </row>
    <row r="522" spans="1:13">
      <c r="A522" s="60"/>
      <c r="B522" s="60"/>
      <c r="D522" s="155"/>
      <c r="E522" s="155"/>
      <c r="F522" s="156"/>
      <c r="G522" s="157"/>
      <c r="H522" s="155"/>
      <c r="I522" s="158"/>
      <c r="J522" s="158"/>
      <c r="K522" s="158"/>
      <c r="L522" s="158"/>
      <c r="M522" s="158"/>
    </row>
    <row r="523" spans="1:13">
      <c r="A523" s="60"/>
      <c r="B523" s="60"/>
      <c r="D523" s="155"/>
      <c r="E523" s="155"/>
      <c r="F523" s="156"/>
      <c r="G523" s="157"/>
      <c r="H523" s="155"/>
      <c r="I523" s="158"/>
      <c r="J523" s="158"/>
      <c r="K523" s="158"/>
      <c r="L523" s="158"/>
      <c r="M523" s="158"/>
    </row>
    <row r="524" spans="1:13">
      <c r="A524" s="60"/>
      <c r="B524" s="60"/>
      <c r="D524" s="155"/>
      <c r="E524" s="155"/>
      <c r="F524" s="156"/>
      <c r="G524" s="157"/>
      <c r="H524" s="155"/>
      <c r="I524" s="158"/>
      <c r="J524" s="158"/>
      <c r="K524" s="158"/>
      <c r="L524" s="158"/>
      <c r="M524" s="158"/>
    </row>
    <row r="525" spans="1:13">
      <c r="A525" s="60"/>
      <c r="B525" s="60"/>
      <c r="D525" s="155"/>
      <c r="E525" s="155"/>
      <c r="F525" s="156"/>
      <c r="G525" s="157"/>
      <c r="H525" s="155"/>
      <c r="I525" s="158"/>
      <c r="J525" s="158"/>
      <c r="K525" s="158"/>
      <c r="L525" s="158"/>
      <c r="M525" s="158"/>
    </row>
    <row r="526" spans="1:13">
      <c r="A526" s="60"/>
      <c r="B526" s="60"/>
      <c r="D526" s="155"/>
      <c r="E526" s="155"/>
      <c r="F526" s="156"/>
      <c r="G526" s="157"/>
      <c r="H526" s="155"/>
      <c r="I526" s="158"/>
      <c r="J526" s="158"/>
      <c r="K526" s="158"/>
      <c r="L526" s="158"/>
      <c r="M526" s="158"/>
    </row>
    <row r="527" spans="1:13">
      <c r="A527" s="60"/>
      <c r="B527" s="60"/>
      <c r="D527" s="155"/>
      <c r="E527" s="155"/>
      <c r="F527" s="156"/>
      <c r="G527" s="157"/>
      <c r="H527" s="155"/>
      <c r="I527" s="158"/>
      <c r="J527" s="158"/>
      <c r="K527" s="158"/>
      <c r="L527" s="158"/>
      <c r="M527" s="158"/>
    </row>
    <row r="528" spans="1:13">
      <c r="A528" s="60"/>
      <c r="B528" s="60"/>
      <c r="D528" s="155"/>
      <c r="E528" s="155"/>
      <c r="F528" s="156"/>
      <c r="G528" s="157"/>
      <c r="H528" s="155"/>
      <c r="I528" s="158"/>
      <c r="J528" s="158"/>
      <c r="K528" s="158"/>
      <c r="L528" s="158"/>
      <c r="M528" s="158"/>
    </row>
    <row r="529" spans="1:13">
      <c r="A529" s="60"/>
      <c r="B529" s="60"/>
      <c r="D529" s="155"/>
      <c r="E529" s="155"/>
      <c r="F529" s="156"/>
      <c r="G529" s="157"/>
      <c r="H529" s="155"/>
      <c r="I529" s="158"/>
      <c r="J529" s="158"/>
      <c r="K529" s="158"/>
      <c r="L529" s="158"/>
      <c r="M529" s="158"/>
    </row>
    <row r="530" spans="1:13">
      <c r="A530" s="60"/>
      <c r="B530" s="60"/>
      <c r="D530" s="155"/>
      <c r="E530" s="155"/>
      <c r="F530" s="156"/>
      <c r="G530" s="157"/>
      <c r="H530" s="155"/>
      <c r="I530" s="158"/>
      <c r="J530" s="158"/>
      <c r="K530" s="158"/>
      <c r="L530" s="158"/>
      <c r="M530" s="158"/>
    </row>
    <row r="531" spans="1:13">
      <c r="A531" s="60"/>
      <c r="B531" s="60"/>
      <c r="D531" s="155"/>
      <c r="E531" s="155"/>
      <c r="F531" s="156"/>
      <c r="G531" s="157"/>
      <c r="H531" s="155"/>
      <c r="I531" s="158"/>
      <c r="J531" s="158"/>
      <c r="K531" s="158"/>
      <c r="L531" s="158"/>
      <c r="M531" s="158"/>
    </row>
    <row r="532" spans="1:13">
      <c r="A532" s="60"/>
      <c r="B532" s="60"/>
      <c r="D532" s="155"/>
      <c r="E532" s="155"/>
      <c r="F532" s="156"/>
      <c r="G532" s="157"/>
      <c r="H532" s="155"/>
      <c r="I532" s="158"/>
      <c r="J532" s="158"/>
      <c r="K532" s="158"/>
      <c r="L532" s="158"/>
      <c r="M532" s="158"/>
    </row>
    <row r="533" spans="1:13">
      <c r="A533" s="60"/>
      <c r="B533" s="60"/>
      <c r="D533" s="155"/>
      <c r="E533" s="155"/>
      <c r="F533" s="156"/>
      <c r="G533" s="157"/>
      <c r="H533" s="155"/>
      <c r="I533" s="158"/>
      <c r="J533" s="158"/>
      <c r="K533" s="158"/>
      <c r="L533" s="158"/>
      <c r="M533" s="158"/>
    </row>
    <row r="534" spans="1:13">
      <c r="A534" s="60"/>
      <c r="B534" s="60"/>
      <c r="D534" s="155"/>
      <c r="E534" s="155"/>
      <c r="F534" s="156"/>
      <c r="G534" s="157"/>
      <c r="H534" s="155"/>
      <c r="I534" s="158"/>
      <c r="J534" s="158"/>
      <c r="K534" s="158"/>
      <c r="L534" s="158"/>
      <c r="M534" s="158"/>
    </row>
    <row r="535" spans="1:13">
      <c r="A535" s="60"/>
      <c r="B535" s="60"/>
      <c r="D535" s="155"/>
      <c r="E535" s="155"/>
      <c r="F535" s="156"/>
      <c r="G535" s="157"/>
      <c r="H535" s="155"/>
      <c r="I535" s="158"/>
      <c r="J535" s="158"/>
      <c r="K535" s="158"/>
      <c r="L535" s="158"/>
      <c r="M535" s="158"/>
    </row>
    <row r="536" spans="1:13">
      <c r="A536" s="60"/>
      <c r="B536" s="60"/>
      <c r="D536" s="155"/>
      <c r="E536" s="155"/>
      <c r="F536" s="156"/>
      <c r="G536" s="157"/>
      <c r="H536" s="155"/>
      <c r="I536" s="158"/>
      <c r="J536" s="158"/>
      <c r="K536" s="158"/>
      <c r="L536" s="158"/>
      <c r="M536" s="158"/>
    </row>
    <row r="537" spans="1:13">
      <c r="A537" s="60"/>
      <c r="B537" s="60"/>
      <c r="D537" s="155"/>
      <c r="E537" s="155"/>
      <c r="F537" s="156"/>
      <c r="G537" s="157"/>
      <c r="H537" s="155"/>
      <c r="I537" s="158"/>
      <c r="J537" s="158"/>
      <c r="K537" s="158"/>
      <c r="L537" s="158"/>
      <c r="M537" s="158"/>
    </row>
    <row r="538" spans="1:13">
      <c r="A538" s="60"/>
      <c r="B538" s="60"/>
      <c r="D538" s="155"/>
      <c r="E538" s="155"/>
      <c r="F538" s="156"/>
      <c r="G538" s="157"/>
      <c r="H538" s="155"/>
      <c r="I538" s="158"/>
      <c r="J538" s="158"/>
      <c r="K538" s="158"/>
      <c r="L538" s="158"/>
      <c r="M538" s="158"/>
    </row>
    <row r="539" spans="1:13">
      <c r="A539" s="60"/>
      <c r="B539" s="60"/>
      <c r="D539" s="155"/>
      <c r="E539" s="155"/>
      <c r="F539" s="156"/>
      <c r="G539" s="157"/>
      <c r="H539" s="155"/>
      <c r="I539" s="158"/>
      <c r="J539" s="158"/>
      <c r="K539" s="158"/>
      <c r="L539" s="158"/>
      <c r="M539" s="158"/>
    </row>
    <row r="540" spans="1:13">
      <c r="A540" s="60"/>
      <c r="B540" s="60"/>
      <c r="D540" s="155"/>
      <c r="E540" s="155"/>
      <c r="F540" s="156"/>
      <c r="G540" s="157"/>
      <c r="H540" s="155"/>
      <c r="I540" s="158"/>
      <c r="J540" s="158"/>
      <c r="K540" s="158"/>
      <c r="L540" s="158"/>
      <c r="M540" s="158"/>
    </row>
    <row r="541" spans="1:13">
      <c r="A541" s="60"/>
      <c r="B541" s="60"/>
      <c r="D541" s="155"/>
      <c r="E541" s="155"/>
      <c r="F541" s="156"/>
      <c r="G541" s="157"/>
      <c r="H541" s="155"/>
      <c r="I541" s="158"/>
      <c r="J541" s="158"/>
      <c r="K541" s="158"/>
      <c r="L541" s="158"/>
      <c r="M541" s="158"/>
    </row>
    <row r="542" spans="1:13">
      <c r="A542" s="60"/>
      <c r="B542" s="60"/>
      <c r="D542" s="155"/>
      <c r="E542" s="155"/>
      <c r="F542" s="156"/>
      <c r="G542" s="157"/>
      <c r="H542" s="155"/>
      <c r="I542" s="158"/>
      <c r="J542" s="158"/>
      <c r="K542" s="158"/>
      <c r="L542" s="158"/>
      <c r="M542" s="158"/>
    </row>
    <row r="543" spans="1:13">
      <c r="A543" s="60"/>
      <c r="B543" s="60"/>
      <c r="D543" s="155"/>
      <c r="E543" s="155"/>
      <c r="F543" s="156"/>
      <c r="G543" s="157"/>
      <c r="H543" s="155"/>
      <c r="I543" s="158"/>
      <c r="J543" s="158"/>
      <c r="K543" s="158"/>
      <c r="L543" s="158"/>
      <c r="M543" s="158"/>
    </row>
    <row r="544" spans="1:13">
      <c r="A544" s="60"/>
      <c r="B544" s="60"/>
      <c r="D544" s="155"/>
      <c r="E544" s="155"/>
      <c r="F544" s="156"/>
      <c r="G544" s="157"/>
      <c r="H544" s="155"/>
      <c r="I544" s="158"/>
      <c r="J544" s="158"/>
      <c r="K544" s="158"/>
      <c r="L544" s="158"/>
      <c r="M544" s="158"/>
    </row>
    <row r="545" spans="1:13">
      <c r="A545" s="60"/>
      <c r="B545" s="60"/>
      <c r="D545" s="155"/>
      <c r="E545" s="155"/>
      <c r="F545" s="156"/>
      <c r="G545" s="157"/>
      <c r="H545" s="155"/>
      <c r="I545" s="158"/>
      <c r="J545" s="158"/>
      <c r="K545" s="158"/>
      <c r="L545" s="158"/>
      <c r="M545" s="158"/>
    </row>
    <row r="546" spans="1:13">
      <c r="A546" s="60"/>
      <c r="B546" s="60"/>
      <c r="D546" s="155"/>
      <c r="E546" s="155"/>
      <c r="F546" s="156"/>
      <c r="G546" s="157"/>
      <c r="H546" s="155"/>
      <c r="I546" s="158"/>
      <c r="J546" s="158"/>
      <c r="K546" s="158"/>
      <c r="L546" s="158"/>
      <c r="M546" s="158"/>
    </row>
    <row r="547" spans="1:13">
      <c r="A547" s="60"/>
      <c r="B547" s="60"/>
      <c r="D547" s="155"/>
      <c r="E547" s="155"/>
      <c r="F547" s="156"/>
      <c r="G547" s="157"/>
      <c r="H547" s="155"/>
      <c r="I547" s="158"/>
      <c r="J547" s="158"/>
      <c r="K547" s="158"/>
      <c r="L547" s="158"/>
      <c r="M547" s="158"/>
    </row>
    <row r="548" spans="1:13">
      <c r="A548" s="60"/>
      <c r="B548" s="60"/>
      <c r="D548" s="155"/>
      <c r="E548" s="155"/>
      <c r="F548" s="156"/>
      <c r="G548" s="157"/>
      <c r="H548" s="155"/>
      <c r="I548" s="158"/>
      <c r="J548" s="158"/>
      <c r="K548" s="158"/>
      <c r="L548" s="158"/>
      <c r="M548" s="158"/>
    </row>
    <row r="549" spans="1:13">
      <c r="A549" s="60"/>
      <c r="B549" s="60"/>
      <c r="D549" s="155"/>
      <c r="E549" s="155"/>
      <c r="F549" s="156"/>
      <c r="G549" s="157"/>
      <c r="H549" s="155"/>
      <c r="I549" s="158"/>
      <c r="J549" s="158"/>
      <c r="K549" s="158"/>
      <c r="L549" s="158"/>
      <c r="M549" s="158"/>
    </row>
    <row r="550" spans="1:13">
      <c r="A550" s="60"/>
      <c r="B550" s="60"/>
      <c r="D550" s="155"/>
      <c r="E550" s="155"/>
      <c r="F550" s="156"/>
      <c r="G550" s="157"/>
      <c r="H550" s="155"/>
      <c r="I550" s="158"/>
      <c r="J550" s="158"/>
      <c r="K550" s="158"/>
      <c r="L550" s="158"/>
      <c r="M550" s="158"/>
    </row>
    <row r="551" spans="1:13">
      <c r="A551" s="60"/>
      <c r="B551" s="60"/>
      <c r="D551" s="155"/>
      <c r="E551" s="155"/>
      <c r="F551" s="156"/>
      <c r="G551" s="157"/>
      <c r="H551" s="155"/>
      <c r="I551" s="158"/>
      <c r="J551" s="158"/>
      <c r="K551" s="158"/>
      <c r="L551" s="158"/>
      <c r="M551" s="158"/>
    </row>
    <row r="552" spans="1:13">
      <c r="A552" s="60"/>
      <c r="B552" s="60"/>
      <c r="D552" s="155"/>
      <c r="E552" s="155"/>
      <c r="F552" s="156"/>
      <c r="G552" s="157"/>
      <c r="H552" s="155"/>
      <c r="I552" s="158"/>
      <c r="J552" s="158"/>
      <c r="K552" s="158"/>
      <c r="L552" s="158"/>
      <c r="M552" s="158"/>
    </row>
    <row r="553" spans="1:13">
      <c r="A553" s="60"/>
      <c r="B553" s="60"/>
      <c r="D553" s="155"/>
      <c r="E553" s="155"/>
      <c r="F553" s="156"/>
      <c r="G553" s="157"/>
      <c r="H553" s="155"/>
      <c r="I553" s="158"/>
      <c r="J553" s="158"/>
      <c r="K553" s="158"/>
      <c r="L553" s="158"/>
      <c r="M553" s="158"/>
    </row>
    <row r="554" spans="1:13">
      <c r="A554" s="60"/>
      <c r="B554" s="60"/>
      <c r="D554" s="155"/>
      <c r="E554" s="155"/>
      <c r="F554" s="156"/>
      <c r="G554" s="157"/>
      <c r="H554" s="155"/>
      <c r="I554" s="158"/>
      <c r="J554" s="158"/>
      <c r="K554" s="158"/>
      <c r="L554" s="158"/>
      <c r="M554" s="158"/>
    </row>
    <row r="555" spans="1:13">
      <c r="A555" s="60"/>
      <c r="B555" s="60"/>
      <c r="D555" s="155"/>
      <c r="E555" s="155"/>
      <c r="F555" s="156"/>
      <c r="G555" s="157"/>
      <c r="H555" s="155"/>
      <c r="I555" s="158"/>
      <c r="J555" s="158"/>
      <c r="K555" s="158"/>
      <c r="L555" s="158"/>
      <c r="M555" s="158"/>
    </row>
    <row r="556" spans="1:13">
      <c r="A556" s="60"/>
      <c r="B556" s="60"/>
      <c r="D556" s="155"/>
      <c r="E556" s="155"/>
      <c r="F556" s="156"/>
      <c r="G556" s="157"/>
      <c r="H556" s="155"/>
      <c r="I556" s="158"/>
      <c r="J556" s="158"/>
      <c r="K556" s="158"/>
      <c r="L556" s="158"/>
      <c r="M556" s="158"/>
    </row>
    <row r="557" spans="1:13">
      <c r="A557" s="60"/>
      <c r="B557" s="60"/>
      <c r="D557" s="155"/>
      <c r="E557" s="155"/>
      <c r="F557" s="156"/>
      <c r="G557" s="157"/>
      <c r="H557" s="155"/>
      <c r="I557" s="158"/>
      <c r="J557" s="158"/>
      <c r="K557" s="158"/>
      <c r="L557" s="158"/>
      <c r="M557" s="158"/>
    </row>
    <row r="558" spans="1:13">
      <c r="A558" s="60"/>
      <c r="B558" s="60"/>
      <c r="D558" s="155"/>
      <c r="E558" s="155"/>
      <c r="F558" s="156"/>
      <c r="G558" s="157"/>
      <c r="H558" s="155"/>
      <c r="I558" s="158"/>
      <c r="J558" s="158"/>
      <c r="K558" s="158"/>
      <c r="L558" s="158"/>
      <c r="M558" s="158"/>
    </row>
    <row r="559" spans="1:13">
      <c r="A559" s="60"/>
      <c r="B559" s="60"/>
      <c r="D559" s="155"/>
      <c r="E559" s="155"/>
      <c r="F559" s="156"/>
      <c r="G559" s="157"/>
      <c r="H559" s="155"/>
      <c r="I559" s="158"/>
      <c r="J559" s="158"/>
      <c r="K559" s="158"/>
      <c r="L559" s="158"/>
      <c r="M559" s="158"/>
    </row>
    <row r="560" spans="1:13">
      <c r="A560" s="60"/>
      <c r="B560" s="60"/>
      <c r="D560" s="155"/>
      <c r="E560" s="155"/>
      <c r="F560" s="156"/>
      <c r="G560" s="157"/>
      <c r="H560" s="155"/>
      <c r="I560" s="158"/>
      <c r="J560" s="158"/>
      <c r="K560" s="158"/>
      <c r="L560" s="158"/>
      <c r="M560" s="158"/>
    </row>
    <row r="561" spans="1:13">
      <c r="A561" s="60"/>
      <c r="B561" s="60"/>
      <c r="D561" s="155"/>
      <c r="E561" s="155"/>
      <c r="F561" s="156"/>
      <c r="G561" s="157"/>
      <c r="H561" s="155"/>
      <c r="I561" s="158"/>
      <c r="J561" s="158"/>
      <c r="K561" s="158"/>
      <c r="L561" s="158"/>
      <c r="M561" s="158"/>
    </row>
    <row r="562" spans="1:13">
      <c r="A562" s="60"/>
      <c r="B562" s="60"/>
      <c r="D562" s="155"/>
      <c r="E562" s="155"/>
      <c r="F562" s="156"/>
      <c r="G562" s="157"/>
      <c r="H562" s="155"/>
      <c r="I562" s="158"/>
      <c r="J562" s="158"/>
      <c r="K562" s="158"/>
      <c r="L562" s="158"/>
      <c r="M562" s="158"/>
    </row>
    <row r="563" spans="1:13">
      <c r="A563" s="60"/>
      <c r="B563" s="60"/>
      <c r="D563" s="155"/>
      <c r="E563" s="155"/>
      <c r="F563" s="156"/>
      <c r="G563" s="157"/>
      <c r="H563" s="155"/>
      <c r="I563" s="158"/>
      <c r="J563" s="158"/>
      <c r="K563" s="158"/>
      <c r="L563" s="158"/>
      <c r="M563" s="158"/>
    </row>
    <row r="564" spans="1:13">
      <c r="A564" s="60"/>
      <c r="B564" s="60"/>
      <c r="D564" s="155"/>
      <c r="E564" s="155"/>
      <c r="F564" s="156"/>
      <c r="G564" s="157"/>
      <c r="H564" s="155"/>
      <c r="I564" s="158"/>
      <c r="J564" s="158"/>
      <c r="K564" s="158"/>
      <c r="L564" s="158"/>
      <c r="M564" s="158"/>
    </row>
    <row r="565" spans="1:13">
      <c r="A565" s="60"/>
      <c r="B565" s="60"/>
      <c r="D565" s="155"/>
      <c r="E565" s="155"/>
      <c r="F565" s="156"/>
      <c r="G565" s="157"/>
      <c r="H565" s="155"/>
      <c r="I565" s="158"/>
      <c r="J565" s="158"/>
      <c r="K565" s="158"/>
      <c r="L565" s="158"/>
      <c r="M565" s="158"/>
    </row>
    <row r="566" spans="1:13">
      <c r="A566" s="60"/>
      <c r="B566" s="60"/>
      <c r="D566" s="155"/>
      <c r="E566" s="155"/>
      <c r="F566" s="156"/>
      <c r="G566" s="157"/>
      <c r="H566" s="155"/>
      <c r="I566" s="158"/>
      <c r="J566" s="158"/>
      <c r="K566" s="158"/>
      <c r="L566" s="158"/>
      <c r="M566" s="158"/>
    </row>
    <row r="567" spans="1:13">
      <c r="A567" s="60"/>
      <c r="B567" s="60"/>
      <c r="D567" s="155"/>
      <c r="E567" s="155"/>
      <c r="F567" s="156"/>
      <c r="G567" s="157"/>
      <c r="H567" s="155"/>
      <c r="I567" s="158"/>
      <c r="J567" s="158"/>
      <c r="K567" s="158"/>
      <c r="L567" s="158"/>
      <c r="M567" s="158"/>
    </row>
    <row r="568" spans="1:13">
      <c r="A568" s="60"/>
      <c r="B568" s="60"/>
      <c r="D568" s="155"/>
      <c r="E568" s="155"/>
      <c r="F568" s="156"/>
      <c r="G568" s="157"/>
      <c r="H568" s="155"/>
      <c r="I568" s="158"/>
      <c r="J568" s="158"/>
      <c r="K568" s="158"/>
      <c r="L568" s="158"/>
      <c r="M568" s="158"/>
    </row>
    <row r="569" spans="1:13">
      <c r="A569" s="60"/>
      <c r="B569" s="60"/>
      <c r="D569" s="155"/>
      <c r="E569" s="155"/>
      <c r="F569" s="156"/>
      <c r="G569" s="157"/>
      <c r="H569" s="155"/>
      <c r="I569" s="158"/>
      <c r="J569" s="158"/>
      <c r="K569" s="158"/>
      <c r="L569" s="158"/>
      <c r="M569" s="158"/>
    </row>
    <row r="570" spans="1:13">
      <c r="A570" s="60"/>
      <c r="B570" s="60"/>
      <c r="D570" s="155"/>
      <c r="E570" s="155"/>
      <c r="F570" s="156"/>
      <c r="G570" s="157"/>
      <c r="H570" s="155"/>
      <c r="I570" s="158"/>
      <c r="J570" s="158"/>
      <c r="K570" s="158"/>
      <c r="L570" s="158"/>
      <c r="M570" s="158"/>
    </row>
    <row r="571" spans="1:13">
      <c r="A571" s="60"/>
      <c r="B571" s="60"/>
      <c r="D571" s="155"/>
      <c r="E571" s="155"/>
      <c r="F571" s="156"/>
      <c r="G571" s="157"/>
      <c r="H571" s="155"/>
      <c r="I571" s="158"/>
      <c r="J571" s="158"/>
      <c r="K571" s="158"/>
      <c r="L571" s="158"/>
      <c r="M571" s="158"/>
    </row>
    <row r="572" spans="1:13">
      <c r="A572" s="60"/>
      <c r="B572" s="60"/>
      <c r="D572" s="155"/>
      <c r="E572" s="155"/>
      <c r="F572" s="156"/>
      <c r="G572" s="157"/>
      <c r="H572" s="155"/>
      <c r="I572" s="158"/>
      <c r="J572" s="158"/>
      <c r="K572" s="158"/>
      <c r="L572" s="158"/>
      <c r="M572" s="158"/>
    </row>
    <row r="573" spans="1:13">
      <c r="A573" s="60"/>
      <c r="B573" s="60"/>
      <c r="D573" s="155"/>
      <c r="E573" s="155"/>
      <c r="F573" s="156"/>
      <c r="G573" s="157"/>
      <c r="H573" s="155"/>
      <c r="I573" s="158"/>
      <c r="J573" s="158"/>
      <c r="K573" s="158"/>
      <c r="L573" s="158"/>
      <c r="M573" s="158"/>
    </row>
    <row r="574" spans="1:13">
      <c r="A574" s="60"/>
      <c r="B574" s="60"/>
      <c r="D574" s="155"/>
      <c r="E574" s="155"/>
      <c r="F574" s="156"/>
      <c r="G574" s="157"/>
      <c r="H574" s="155"/>
      <c r="I574" s="158"/>
      <c r="J574" s="158"/>
      <c r="K574" s="158"/>
      <c r="L574" s="158"/>
      <c r="M574" s="158"/>
    </row>
    <row r="575" spans="1:13">
      <c r="A575" s="60"/>
      <c r="B575" s="60"/>
      <c r="D575" s="155"/>
      <c r="E575" s="155"/>
      <c r="F575" s="156"/>
      <c r="G575" s="157"/>
      <c r="H575" s="155"/>
      <c r="I575" s="158"/>
      <c r="J575" s="158"/>
      <c r="K575" s="158"/>
      <c r="L575" s="158"/>
      <c r="M575" s="158"/>
    </row>
    <row r="576" spans="1:13">
      <c r="A576" s="60"/>
      <c r="B576" s="60"/>
      <c r="D576" s="155"/>
      <c r="E576" s="155"/>
      <c r="F576" s="156"/>
      <c r="G576" s="157"/>
      <c r="H576" s="155"/>
      <c r="I576" s="158"/>
      <c r="J576" s="158"/>
      <c r="K576" s="158"/>
      <c r="L576" s="158"/>
      <c r="M576" s="158"/>
    </row>
    <row r="577" spans="1:13">
      <c r="A577" s="60"/>
      <c r="B577" s="60"/>
      <c r="D577" s="155"/>
      <c r="E577" s="155"/>
      <c r="F577" s="156"/>
      <c r="G577" s="157"/>
      <c r="H577" s="155"/>
      <c r="I577" s="158"/>
      <c r="J577" s="158"/>
      <c r="K577" s="158"/>
      <c r="L577" s="158"/>
      <c r="M577" s="158"/>
    </row>
    <row r="578" spans="1:13">
      <c r="A578" s="60"/>
      <c r="B578" s="60"/>
      <c r="D578" s="155"/>
      <c r="E578" s="155"/>
      <c r="F578" s="156"/>
      <c r="G578" s="157"/>
      <c r="H578" s="155"/>
      <c r="I578" s="158"/>
      <c r="J578" s="158"/>
      <c r="K578" s="158"/>
      <c r="L578" s="158"/>
      <c r="M578" s="158"/>
    </row>
    <row r="579" spans="1:13">
      <c r="A579" s="60"/>
      <c r="B579" s="60"/>
      <c r="D579" s="155"/>
      <c r="E579" s="155"/>
      <c r="F579" s="156"/>
      <c r="G579" s="157"/>
      <c r="H579" s="155"/>
      <c r="I579" s="158"/>
      <c r="J579" s="158"/>
      <c r="K579" s="158"/>
      <c r="L579" s="158"/>
      <c r="M579" s="158"/>
    </row>
    <row r="580" spans="1:13">
      <c r="A580" s="60"/>
      <c r="B580" s="60"/>
      <c r="D580" s="155"/>
      <c r="E580" s="155"/>
      <c r="F580" s="156"/>
      <c r="G580" s="157"/>
      <c r="H580" s="155"/>
      <c r="I580" s="158"/>
      <c r="J580" s="158"/>
      <c r="K580" s="158"/>
      <c r="L580" s="158"/>
      <c r="M580" s="158"/>
    </row>
    <row r="581" spans="1:13">
      <c r="A581" s="60"/>
      <c r="B581" s="60"/>
      <c r="D581" s="155"/>
      <c r="E581" s="155"/>
      <c r="F581" s="156"/>
      <c r="G581" s="157"/>
      <c r="H581" s="155"/>
      <c r="I581" s="158"/>
      <c r="J581" s="158"/>
      <c r="K581" s="158"/>
      <c r="L581" s="158"/>
      <c r="M581" s="158"/>
    </row>
    <row r="582" spans="1:13">
      <c r="A582" s="60"/>
      <c r="B582" s="60"/>
      <c r="D582" s="155"/>
      <c r="E582" s="155"/>
      <c r="F582" s="156"/>
      <c r="G582" s="157"/>
      <c r="H582" s="155"/>
      <c r="I582" s="158"/>
      <c r="J582" s="158"/>
      <c r="K582" s="158"/>
      <c r="L582" s="158"/>
      <c r="M582" s="158"/>
    </row>
    <row r="583" spans="1:13">
      <c r="A583" s="60"/>
      <c r="B583" s="60"/>
      <c r="D583" s="155"/>
      <c r="E583" s="155"/>
      <c r="F583" s="156"/>
      <c r="G583" s="157"/>
      <c r="H583" s="155"/>
      <c r="I583" s="158"/>
      <c r="J583" s="158"/>
      <c r="K583" s="158"/>
      <c r="L583" s="158"/>
      <c r="M583" s="158"/>
    </row>
    <row r="584" spans="1:13">
      <c r="A584" s="60"/>
      <c r="B584" s="60"/>
      <c r="D584" s="155"/>
      <c r="E584" s="155"/>
      <c r="F584" s="156"/>
      <c r="G584" s="157"/>
      <c r="H584" s="155"/>
      <c r="I584" s="158"/>
      <c r="J584" s="158"/>
      <c r="K584" s="158"/>
      <c r="L584" s="158"/>
      <c r="M584" s="158"/>
    </row>
    <row r="585" spans="1:13">
      <c r="A585" s="60"/>
      <c r="B585" s="60"/>
      <c r="D585" s="155"/>
      <c r="E585" s="155"/>
      <c r="F585" s="156"/>
      <c r="G585" s="157"/>
      <c r="H585" s="155"/>
      <c r="I585" s="158"/>
      <c r="J585" s="158"/>
      <c r="K585" s="158"/>
      <c r="L585" s="158"/>
      <c r="M585" s="158"/>
    </row>
    <row r="586" spans="1:13">
      <c r="A586" s="60"/>
      <c r="B586" s="60"/>
      <c r="D586" s="155"/>
      <c r="E586" s="155"/>
      <c r="F586" s="156"/>
      <c r="G586" s="157"/>
      <c r="H586" s="155"/>
      <c r="I586" s="158"/>
      <c r="J586" s="158"/>
      <c r="K586" s="158"/>
      <c r="L586" s="158"/>
      <c r="M586" s="158"/>
    </row>
    <row r="587" spans="1:13">
      <c r="A587" s="60"/>
      <c r="B587" s="60"/>
      <c r="D587" s="155"/>
      <c r="E587" s="155"/>
      <c r="F587" s="156"/>
      <c r="G587" s="157"/>
      <c r="H587" s="155"/>
      <c r="I587" s="158"/>
      <c r="J587" s="158"/>
      <c r="K587" s="158"/>
      <c r="L587" s="158"/>
      <c r="M587" s="158"/>
    </row>
    <row r="588" spans="1:13">
      <c r="A588" s="60"/>
      <c r="B588" s="60"/>
      <c r="D588" s="155"/>
      <c r="E588" s="155"/>
      <c r="F588" s="156"/>
      <c r="G588" s="157"/>
      <c r="H588" s="155"/>
      <c r="I588" s="158"/>
      <c r="J588" s="158"/>
      <c r="K588" s="158"/>
      <c r="L588" s="158"/>
      <c r="M588" s="158"/>
    </row>
    <row r="589" spans="1:13">
      <c r="A589" s="60"/>
      <c r="B589" s="60"/>
      <c r="D589" s="155"/>
      <c r="E589" s="155"/>
      <c r="F589" s="156"/>
      <c r="G589" s="157"/>
      <c r="H589" s="155"/>
      <c r="I589" s="158"/>
      <c r="J589" s="158"/>
      <c r="K589" s="158"/>
      <c r="L589" s="158"/>
      <c r="M589" s="158"/>
    </row>
    <row r="590" spans="1:13">
      <c r="A590" s="60"/>
      <c r="B590" s="60"/>
      <c r="D590" s="155"/>
      <c r="E590" s="155"/>
      <c r="F590" s="156"/>
      <c r="G590" s="157"/>
      <c r="H590" s="155"/>
      <c r="I590" s="158"/>
      <c r="J590" s="158"/>
      <c r="K590" s="158"/>
      <c r="L590" s="158"/>
      <c r="M590" s="158"/>
    </row>
    <row r="591" spans="1:13">
      <c r="A591" s="60"/>
      <c r="B591" s="60"/>
      <c r="D591" s="155"/>
      <c r="E591" s="155"/>
      <c r="F591" s="156"/>
      <c r="G591" s="157"/>
      <c r="H591" s="155"/>
      <c r="I591" s="158"/>
      <c r="J591" s="158"/>
      <c r="K591" s="158"/>
      <c r="L591" s="158"/>
      <c r="M591" s="158"/>
    </row>
    <row r="592" spans="1:13">
      <c r="A592" s="60"/>
      <c r="B592" s="60"/>
      <c r="D592" s="155"/>
      <c r="E592" s="155"/>
      <c r="F592" s="156"/>
      <c r="G592" s="157"/>
      <c r="H592" s="155"/>
      <c r="I592" s="158"/>
      <c r="J592" s="158"/>
      <c r="K592" s="158"/>
      <c r="L592" s="158"/>
      <c r="M592" s="158"/>
    </row>
    <row r="593" spans="1:13">
      <c r="A593" s="60"/>
      <c r="B593" s="60"/>
      <c r="D593" s="155"/>
      <c r="E593" s="155"/>
      <c r="F593" s="156"/>
      <c r="G593" s="157"/>
      <c r="H593" s="155"/>
      <c r="I593" s="158"/>
      <c r="J593" s="158"/>
      <c r="K593" s="158"/>
      <c r="L593" s="158"/>
      <c r="M593" s="158"/>
    </row>
    <row r="594" spans="1:13">
      <c r="A594" s="60"/>
      <c r="B594" s="60"/>
      <c r="D594" s="155"/>
      <c r="E594" s="155"/>
      <c r="F594" s="156"/>
      <c r="G594" s="157"/>
      <c r="H594" s="155"/>
      <c r="I594" s="158"/>
      <c r="J594" s="158"/>
      <c r="K594" s="158"/>
      <c r="L594" s="158"/>
      <c r="M594" s="158"/>
    </row>
    <row r="595" spans="1:13">
      <c r="A595" s="60"/>
      <c r="B595" s="60"/>
      <c r="D595" s="155"/>
      <c r="E595" s="155"/>
      <c r="F595" s="156"/>
      <c r="G595" s="157"/>
      <c r="H595" s="155"/>
      <c r="I595" s="158"/>
      <c r="J595" s="158"/>
      <c r="K595" s="158"/>
      <c r="L595" s="158"/>
      <c r="M595" s="158"/>
    </row>
    <row r="596" spans="1:13">
      <c r="A596" s="60"/>
      <c r="B596" s="60"/>
      <c r="D596" s="155"/>
      <c r="E596" s="155"/>
      <c r="F596" s="156"/>
      <c r="G596" s="157"/>
      <c r="H596" s="155"/>
      <c r="I596" s="158"/>
      <c r="J596" s="158"/>
      <c r="K596" s="158"/>
      <c r="L596" s="158"/>
      <c r="M596" s="158"/>
    </row>
    <row r="597" spans="1:13">
      <c r="A597" s="60"/>
      <c r="B597" s="60"/>
      <c r="D597" s="155"/>
      <c r="E597" s="155"/>
      <c r="F597" s="156"/>
      <c r="G597" s="157"/>
      <c r="H597" s="155"/>
      <c r="I597" s="158"/>
      <c r="J597" s="158"/>
      <c r="K597" s="158"/>
      <c r="L597" s="158"/>
      <c r="M597" s="158"/>
    </row>
    <row r="598" spans="1:13">
      <c r="A598" s="60"/>
      <c r="B598" s="60"/>
      <c r="D598" s="155"/>
      <c r="E598" s="155"/>
      <c r="F598" s="156"/>
      <c r="G598" s="157"/>
      <c r="H598" s="155"/>
      <c r="I598" s="158"/>
      <c r="J598" s="158"/>
      <c r="K598" s="158"/>
      <c r="L598" s="158"/>
      <c r="M598" s="158"/>
    </row>
    <row r="599" spans="1:13">
      <c r="A599" s="60"/>
      <c r="B599" s="60"/>
      <c r="D599" s="155"/>
      <c r="E599" s="155"/>
      <c r="F599" s="156"/>
      <c r="G599" s="157"/>
      <c r="H599" s="155"/>
      <c r="I599" s="158"/>
      <c r="J599" s="158"/>
      <c r="K599" s="158"/>
      <c r="L599" s="158"/>
      <c r="M599" s="158"/>
    </row>
    <row r="600" spans="1:13">
      <c r="A600" s="60"/>
      <c r="B600" s="60"/>
      <c r="D600" s="155"/>
      <c r="E600" s="155"/>
      <c r="F600" s="156"/>
      <c r="G600" s="157"/>
      <c r="H600" s="155"/>
      <c r="I600" s="158"/>
      <c r="J600" s="158"/>
      <c r="K600" s="158"/>
      <c r="L600" s="158"/>
      <c r="M600" s="158"/>
    </row>
    <row r="601" spans="1:13">
      <c r="A601" s="60"/>
      <c r="B601" s="60"/>
      <c r="D601" s="155"/>
      <c r="E601" s="155"/>
      <c r="F601" s="156"/>
      <c r="G601" s="157"/>
      <c r="H601" s="155"/>
      <c r="I601" s="158"/>
      <c r="J601" s="158"/>
      <c r="K601" s="158"/>
      <c r="L601" s="158"/>
      <c r="M601" s="158"/>
    </row>
    <row r="602" spans="1:13">
      <c r="A602" s="60"/>
      <c r="B602" s="60"/>
      <c r="D602" s="155"/>
      <c r="E602" s="155"/>
      <c r="F602" s="156"/>
      <c r="G602" s="157"/>
      <c r="H602" s="155"/>
      <c r="I602" s="158"/>
      <c r="J602" s="158"/>
      <c r="K602" s="158"/>
      <c r="L602" s="158"/>
      <c r="M602" s="158"/>
    </row>
    <row r="603" spans="1:13">
      <c r="A603" s="60"/>
      <c r="B603" s="60"/>
      <c r="D603" s="155"/>
      <c r="E603" s="155"/>
      <c r="F603" s="156"/>
      <c r="G603" s="157"/>
      <c r="H603" s="155"/>
      <c r="I603" s="158"/>
      <c r="J603" s="158"/>
      <c r="K603" s="158"/>
      <c r="L603" s="158"/>
      <c r="M603" s="158"/>
    </row>
    <row r="604" spans="1:13">
      <c r="A604" s="60"/>
      <c r="B604" s="60"/>
      <c r="D604" s="155"/>
      <c r="E604" s="155"/>
      <c r="F604" s="156"/>
      <c r="G604" s="157"/>
      <c r="H604" s="155"/>
      <c r="I604" s="158"/>
      <c r="J604" s="158"/>
      <c r="K604" s="158"/>
      <c r="L604" s="158"/>
      <c r="M604" s="158"/>
    </row>
    <row r="605" spans="1:13">
      <c r="A605" s="60"/>
      <c r="B605" s="60"/>
      <c r="D605" s="155"/>
      <c r="E605" s="155"/>
      <c r="F605" s="156"/>
      <c r="G605" s="157"/>
      <c r="H605" s="155"/>
      <c r="I605" s="158"/>
      <c r="J605" s="158"/>
      <c r="K605" s="158"/>
      <c r="L605" s="158"/>
      <c r="M605" s="158"/>
    </row>
    <row r="606" spans="1:13">
      <c r="A606" s="60"/>
      <c r="B606" s="60"/>
      <c r="D606" s="155"/>
      <c r="E606" s="155"/>
      <c r="F606" s="156"/>
      <c r="G606" s="157"/>
      <c r="H606" s="155"/>
      <c r="I606" s="158"/>
      <c r="J606" s="158"/>
      <c r="K606" s="158"/>
      <c r="L606" s="158"/>
      <c r="M606" s="158"/>
    </row>
    <row r="607" spans="1:13">
      <c r="A607" s="60"/>
      <c r="B607" s="60"/>
      <c r="D607" s="155"/>
      <c r="E607" s="155"/>
      <c r="F607" s="156"/>
      <c r="G607" s="157"/>
      <c r="H607" s="155"/>
      <c r="I607" s="158"/>
      <c r="J607" s="158"/>
      <c r="K607" s="158"/>
      <c r="L607" s="158"/>
      <c r="M607" s="158"/>
    </row>
    <row r="608" spans="1:13">
      <c r="A608" s="60"/>
      <c r="B608" s="60"/>
      <c r="D608" s="155"/>
      <c r="E608" s="155"/>
      <c r="F608" s="156"/>
      <c r="G608" s="157"/>
      <c r="H608" s="155"/>
      <c r="I608" s="158"/>
      <c r="J608" s="158"/>
      <c r="K608" s="158"/>
      <c r="L608" s="158"/>
      <c r="M608" s="158"/>
    </row>
    <row r="609" spans="1:13">
      <c r="A609" s="60"/>
      <c r="B609" s="60"/>
      <c r="D609" s="155"/>
      <c r="E609" s="155"/>
      <c r="F609" s="156"/>
      <c r="G609" s="157"/>
      <c r="H609" s="155"/>
      <c r="I609" s="158"/>
      <c r="J609" s="158"/>
      <c r="K609" s="158"/>
      <c r="L609" s="158"/>
      <c r="M609" s="158"/>
    </row>
    <row r="610" spans="1:13">
      <c r="A610" s="60"/>
      <c r="B610" s="60"/>
      <c r="D610" s="155"/>
      <c r="E610" s="155"/>
      <c r="F610" s="156"/>
      <c r="G610" s="157"/>
      <c r="H610" s="155"/>
      <c r="I610" s="158"/>
      <c r="J610" s="158"/>
      <c r="K610" s="158"/>
      <c r="L610" s="158"/>
      <c r="M610" s="158"/>
    </row>
    <row r="611" spans="1:13">
      <c r="A611" s="60"/>
      <c r="B611" s="60"/>
      <c r="D611" s="155"/>
      <c r="E611" s="155"/>
      <c r="F611" s="156"/>
      <c r="G611" s="157"/>
      <c r="H611" s="155"/>
      <c r="I611" s="158"/>
      <c r="J611" s="158"/>
      <c r="K611" s="158"/>
      <c r="L611" s="158"/>
      <c r="M611" s="158"/>
    </row>
    <row r="612" spans="1:13">
      <c r="A612" s="60"/>
      <c r="B612" s="60"/>
      <c r="D612" s="155"/>
      <c r="E612" s="155"/>
      <c r="F612" s="156"/>
      <c r="G612" s="157"/>
      <c r="H612" s="155"/>
      <c r="I612" s="158"/>
      <c r="J612" s="158"/>
      <c r="K612" s="158"/>
      <c r="L612" s="158"/>
      <c r="M612" s="158"/>
    </row>
    <row r="613" spans="1:13">
      <c r="A613" s="60"/>
      <c r="B613" s="60"/>
      <c r="D613" s="155"/>
      <c r="E613" s="155"/>
      <c r="F613" s="156"/>
      <c r="G613" s="157"/>
      <c r="H613" s="155"/>
      <c r="I613" s="158"/>
      <c r="J613" s="158"/>
      <c r="K613" s="158"/>
      <c r="L613" s="158"/>
      <c r="M613" s="158"/>
    </row>
    <row r="614" spans="1:13">
      <c r="A614" s="60"/>
      <c r="B614" s="60"/>
      <c r="D614" s="155"/>
      <c r="E614" s="155"/>
      <c r="F614" s="156"/>
      <c r="G614" s="157"/>
      <c r="H614" s="155"/>
      <c r="I614" s="158"/>
      <c r="J614" s="158"/>
      <c r="K614" s="158"/>
      <c r="L614" s="158"/>
      <c r="M614" s="158"/>
    </row>
    <row r="615" spans="1:13">
      <c r="A615" s="60"/>
      <c r="B615" s="60"/>
      <c r="D615" s="155"/>
      <c r="E615" s="155"/>
      <c r="F615" s="156"/>
      <c r="G615" s="157"/>
      <c r="H615" s="155"/>
      <c r="I615" s="158"/>
      <c r="J615" s="158"/>
      <c r="K615" s="158"/>
      <c r="L615" s="158"/>
      <c r="M615" s="158"/>
    </row>
    <row r="616" spans="1:13">
      <c r="A616" s="60"/>
      <c r="B616" s="60"/>
      <c r="D616" s="155"/>
      <c r="E616" s="155"/>
      <c r="F616" s="156"/>
      <c r="G616" s="157"/>
      <c r="H616" s="155"/>
      <c r="I616" s="158"/>
      <c r="J616" s="158"/>
      <c r="K616" s="158"/>
      <c r="L616" s="158"/>
      <c r="M616" s="158"/>
    </row>
    <row r="617" spans="1:13">
      <c r="A617" s="60"/>
      <c r="B617" s="60"/>
      <c r="D617" s="155"/>
      <c r="E617" s="155"/>
      <c r="F617" s="156"/>
      <c r="G617" s="157"/>
      <c r="H617" s="155"/>
      <c r="I617" s="158"/>
      <c r="J617" s="158"/>
      <c r="K617" s="158"/>
      <c r="L617" s="158"/>
      <c r="M617" s="158"/>
    </row>
    <row r="618" spans="1:13">
      <c r="A618" s="60"/>
      <c r="B618" s="60"/>
      <c r="D618" s="155"/>
      <c r="E618" s="155"/>
      <c r="F618" s="156"/>
      <c r="G618" s="157"/>
      <c r="H618" s="155"/>
      <c r="I618" s="158"/>
      <c r="J618" s="158"/>
      <c r="K618" s="158"/>
      <c r="L618" s="158"/>
      <c r="M618" s="158"/>
    </row>
    <row r="619" spans="1:13">
      <c r="A619" s="60"/>
      <c r="B619" s="60"/>
      <c r="D619" s="155"/>
      <c r="E619" s="155"/>
      <c r="F619" s="156"/>
      <c r="G619" s="157"/>
      <c r="H619" s="155"/>
      <c r="I619" s="158"/>
      <c r="J619" s="158"/>
      <c r="K619" s="158"/>
      <c r="L619" s="158"/>
      <c r="M619" s="158"/>
    </row>
    <row r="620" spans="1:13">
      <c r="A620" s="60"/>
      <c r="B620" s="60"/>
      <c r="D620" s="155"/>
      <c r="E620" s="155"/>
      <c r="F620" s="156"/>
      <c r="G620" s="157"/>
      <c r="H620" s="155"/>
      <c r="I620" s="158"/>
      <c r="J620" s="158"/>
      <c r="K620" s="158"/>
      <c r="L620" s="158"/>
      <c r="M620" s="158"/>
    </row>
    <row r="621" spans="1:13">
      <c r="A621" s="60"/>
      <c r="B621" s="60"/>
      <c r="D621" s="155"/>
      <c r="E621" s="155"/>
      <c r="F621" s="156"/>
      <c r="G621" s="157"/>
      <c r="H621" s="155"/>
      <c r="I621" s="158"/>
      <c r="J621" s="158"/>
      <c r="K621" s="158"/>
      <c r="L621" s="158"/>
      <c r="M621" s="158"/>
    </row>
    <row r="622" spans="1:13">
      <c r="A622" s="60"/>
      <c r="B622" s="60"/>
      <c r="D622" s="155"/>
      <c r="E622" s="155"/>
      <c r="F622" s="156"/>
      <c r="G622" s="157"/>
      <c r="H622" s="155"/>
      <c r="I622" s="158"/>
      <c r="J622" s="158"/>
      <c r="K622" s="158"/>
      <c r="L622" s="158"/>
      <c r="M622" s="158"/>
    </row>
    <row r="623" spans="1:13">
      <c r="A623" s="60"/>
      <c r="B623" s="60"/>
      <c r="D623" s="155"/>
      <c r="E623" s="155"/>
      <c r="F623" s="156"/>
      <c r="G623" s="157"/>
      <c r="H623" s="155"/>
      <c r="I623" s="158"/>
      <c r="J623" s="158"/>
      <c r="K623" s="158"/>
      <c r="L623" s="158"/>
      <c r="M623" s="158"/>
    </row>
    <row r="624" spans="1:13">
      <c r="A624" s="60"/>
      <c r="B624" s="60"/>
      <c r="D624" s="155"/>
      <c r="E624" s="155"/>
      <c r="F624" s="156"/>
      <c r="G624" s="157"/>
      <c r="H624" s="155"/>
      <c r="I624" s="158"/>
      <c r="J624" s="158"/>
      <c r="K624" s="158"/>
      <c r="L624" s="158"/>
      <c r="M624" s="158"/>
    </row>
    <row r="625" spans="1:13">
      <c r="A625" s="60"/>
      <c r="B625" s="60"/>
      <c r="D625" s="155"/>
      <c r="E625" s="155"/>
      <c r="F625" s="156"/>
      <c r="G625" s="157"/>
      <c r="H625" s="155"/>
      <c r="I625" s="158"/>
      <c r="J625" s="158"/>
      <c r="K625" s="158"/>
      <c r="L625" s="158"/>
      <c r="M625" s="158"/>
    </row>
    <row r="626" spans="1:13">
      <c r="A626" s="60"/>
      <c r="B626" s="60"/>
      <c r="D626" s="155"/>
      <c r="E626" s="155"/>
      <c r="F626" s="156"/>
      <c r="G626" s="157"/>
      <c r="H626" s="155"/>
      <c r="I626" s="158"/>
      <c r="J626" s="158"/>
      <c r="K626" s="158"/>
      <c r="L626" s="158"/>
      <c r="M626" s="158"/>
    </row>
    <row r="627" spans="1:13">
      <c r="A627" s="60"/>
      <c r="B627" s="60"/>
      <c r="D627" s="155"/>
      <c r="E627" s="155"/>
      <c r="F627" s="156"/>
      <c r="G627" s="157"/>
      <c r="H627" s="155"/>
      <c r="I627" s="158"/>
      <c r="J627" s="158"/>
      <c r="K627" s="158"/>
      <c r="L627" s="158"/>
      <c r="M627" s="158"/>
    </row>
    <row r="628" spans="1:13">
      <c r="A628" s="60"/>
      <c r="B628" s="60"/>
      <c r="D628" s="155"/>
      <c r="E628" s="155"/>
      <c r="F628" s="156"/>
      <c r="G628" s="157"/>
      <c r="H628" s="155"/>
      <c r="I628" s="158"/>
      <c r="J628" s="158"/>
      <c r="K628" s="158"/>
      <c r="L628" s="158"/>
      <c r="M628" s="158"/>
    </row>
    <row r="629" spans="1:13">
      <c r="A629" s="60"/>
      <c r="B629" s="60"/>
      <c r="D629" s="155"/>
      <c r="E629" s="155"/>
      <c r="F629" s="156"/>
      <c r="G629" s="157"/>
      <c r="H629" s="155"/>
      <c r="I629" s="158"/>
      <c r="J629" s="158"/>
      <c r="K629" s="158"/>
      <c r="L629" s="158"/>
      <c r="M629" s="158"/>
    </row>
    <row r="630" spans="1:13">
      <c r="A630" s="60"/>
      <c r="B630" s="60"/>
      <c r="D630" s="155"/>
      <c r="E630" s="155"/>
      <c r="F630" s="156"/>
      <c r="G630" s="157"/>
      <c r="H630" s="155"/>
      <c r="I630" s="158"/>
      <c r="J630" s="158"/>
      <c r="K630" s="158"/>
      <c r="L630" s="158"/>
      <c r="M630" s="158"/>
    </row>
    <row r="631" spans="1:13">
      <c r="A631" s="60"/>
      <c r="B631" s="60"/>
      <c r="D631" s="155"/>
      <c r="E631" s="155"/>
      <c r="F631" s="156"/>
      <c r="G631" s="157"/>
      <c r="H631" s="155"/>
      <c r="I631" s="158"/>
      <c r="J631" s="158"/>
      <c r="K631" s="158"/>
      <c r="L631" s="158"/>
      <c r="M631" s="158"/>
    </row>
    <row r="632" spans="1:13">
      <c r="A632" s="60"/>
      <c r="B632" s="60"/>
      <c r="D632" s="155"/>
      <c r="E632" s="155"/>
      <c r="F632" s="156"/>
      <c r="G632" s="157"/>
      <c r="H632" s="155"/>
      <c r="I632" s="158"/>
      <c r="J632" s="158"/>
      <c r="K632" s="158"/>
      <c r="L632" s="158"/>
      <c r="M632" s="158"/>
    </row>
    <row r="633" spans="1:13">
      <c r="A633" s="60"/>
      <c r="B633" s="60"/>
      <c r="D633" s="155"/>
      <c r="E633" s="155"/>
      <c r="F633" s="156"/>
      <c r="G633" s="157"/>
      <c r="H633" s="155"/>
      <c r="I633" s="158"/>
      <c r="J633" s="158"/>
      <c r="K633" s="158"/>
      <c r="L633" s="158"/>
      <c r="M633" s="158"/>
    </row>
    <row r="634" spans="1:13">
      <c r="A634" s="60"/>
      <c r="B634" s="60"/>
      <c r="D634" s="155"/>
      <c r="E634" s="155"/>
      <c r="F634" s="156"/>
      <c r="G634" s="157"/>
      <c r="H634" s="155"/>
      <c r="I634" s="158"/>
      <c r="J634" s="158"/>
      <c r="K634" s="158"/>
      <c r="L634" s="158"/>
      <c r="M634" s="158"/>
    </row>
    <row r="635" spans="1:13">
      <c r="A635" s="60"/>
      <c r="B635" s="60"/>
      <c r="D635" s="155"/>
      <c r="E635" s="155"/>
      <c r="F635" s="156"/>
      <c r="G635" s="157"/>
      <c r="H635" s="155"/>
      <c r="I635" s="158"/>
      <c r="J635" s="158"/>
      <c r="K635" s="158"/>
      <c r="L635" s="158"/>
      <c r="M635" s="158"/>
    </row>
    <row r="636" spans="1:13">
      <c r="A636" s="60"/>
      <c r="B636" s="60"/>
      <c r="D636" s="155"/>
      <c r="E636" s="155"/>
      <c r="F636" s="156"/>
      <c r="G636" s="157"/>
      <c r="H636" s="155"/>
      <c r="I636" s="158"/>
      <c r="J636" s="158"/>
      <c r="K636" s="158"/>
      <c r="L636" s="158"/>
      <c r="M636" s="158"/>
    </row>
    <row r="637" spans="1:13">
      <c r="A637" s="60"/>
      <c r="B637" s="60"/>
      <c r="D637" s="155"/>
      <c r="E637" s="155"/>
      <c r="F637" s="156"/>
      <c r="G637" s="157"/>
      <c r="H637" s="155"/>
      <c r="I637" s="158"/>
      <c r="J637" s="158"/>
      <c r="K637" s="158"/>
      <c r="L637" s="158"/>
      <c r="M637" s="158"/>
    </row>
    <row r="638" spans="1:13">
      <c r="A638" s="60"/>
      <c r="B638" s="60"/>
      <c r="D638" s="155"/>
      <c r="E638" s="155"/>
      <c r="F638" s="156"/>
      <c r="G638" s="157"/>
      <c r="H638" s="155"/>
      <c r="I638" s="158"/>
      <c r="J638" s="158"/>
      <c r="K638" s="158"/>
      <c r="L638" s="158"/>
      <c r="M638" s="158"/>
    </row>
    <row r="639" spans="1:13">
      <c r="A639" s="60"/>
      <c r="B639" s="60"/>
      <c r="D639" s="155"/>
      <c r="E639" s="155"/>
      <c r="F639" s="156"/>
      <c r="G639" s="157"/>
      <c r="H639" s="155"/>
      <c r="I639" s="158"/>
      <c r="J639" s="158"/>
      <c r="K639" s="158"/>
      <c r="L639" s="158"/>
      <c r="M639" s="158"/>
    </row>
    <row r="640" spans="1:13">
      <c r="A640" s="60"/>
      <c r="B640" s="60"/>
      <c r="D640" s="155"/>
      <c r="E640" s="155"/>
      <c r="F640" s="156"/>
      <c r="G640" s="157"/>
      <c r="H640" s="155"/>
      <c r="I640" s="158"/>
      <c r="J640" s="158"/>
      <c r="K640" s="158"/>
      <c r="L640" s="158"/>
      <c r="M640" s="158"/>
    </row>
    <row r="641" spans="1:13">
      <c r="A641" s="60"/>
      <c r="B641" s="60"/>
      <c r="D641" s="155"/>
      <c r="E641" s="155"/>
      <c r="F641" s="156"/>
      <c r="G641" s="157"/>
      <c r="H641" s="155"/>
      <c r="I641" s="158"/>
      <c r="J641" s="158"/>
      <c r="K641" s="158"/>
      <c r="L641" s="158"/>
      <c r="M641" s="158"/>
    </row>
    <row r="642" spans="1:13">
      <c r="A642" s="60"/>
      <c r="B642" s="60"/>
      <c r="D642" s="155"/>
      <c r="E642" s="155"/>
      <c r="F642" s="156"/>
      <c r="G642" s="157"/>
      <c r="H642" s="155"/>
      <c r="I642" s="158"/>
      <c r="J642" s="158"/>
      <c r="K642" s="158"/>
      <c r="L642" s="158"/>
      <c r="M642" s="158"/>
    </row>
    <row r="643" spans="1:13">
      <c r="A643" s="60"/>
      <c r="B643" s="60"/>
      <c r="D643" s="155"/>
      <c r="E643" s="155"/>
      <c r="F643" s="156"/>
      <c r="G643" s="157"/>
      <c r="H643" s="155"/>
      <c r="I643" s="158"/>
      <c r="J643" s="158"/>
      <c r="K643" s="158"/>
      <c r="L643" s="158"/>
      <c r="M643" s="158"/>
    </row>
    <row r="644" spans="1:13">
      <c r="A644" s="60"/>
      <c r="B644" s="60"/>
      <c r="D644" s="155"/>
      <c r="E644" s="155"/>
      <c r="F644" s="156"/>
      <c r="G644" s="157"/>
      <c r="H644" s="155"/>
      <c r="I644" s="158"/>
      <c r="J644" s="158"/>
      <c r="K644" s="158"/>
      <c r="L644" s="158"/>
      <c r="M644" s="158"/>
    </row>
    <row r="645" spans="1:13">
      <c r="A645" s="60"/>
      <c r="B645" s="60"/>
      <c r="D645" s="155"/>
      <c r="E645" s="155"/>
      <c r="F645" s="156"/>
      <c r="G645" s="157"/>
      <c r="H645" s="155"/>
      <c r="I645" s="158"/>
      <c r="J645" s="158"/>
      <c r="K645" s="158"/>
      <c r="L645" s="158"/>
      <c r="M645" s="158"/>
    </row>
    <row r="646" spans="1:13">
      <c r="A646" s="60"/>
      <c r="B646" s="60"/>
      <c r="D646" s="155"/>
      <c r="E646" s="155"/>
      <c r="F646" s="156"/>
      <c r="G646" s="157"/>
      <c r="H646" s="155"/>
      <c r="I646" s="158"/>
      <c r="J646" s="158"/>
      <c r="K646" s="158"/>
      <c r="L646" s="158"/>
      <c r="M646" s="158"/>
    </row>
    <row r="647" spans="1:13">
      <c r="A647" s="60"/>
      <c r="B647" s="60"/>
      <c r="D647" s="155"/>
      <c r="E647" s="155"/>
      <c r="F647" s="156"/>
      <c r="G647" s="157"/>
      <c r="H647" s="155"/>
      <c r="I647" s="158"/>
      <c r="J647" s="158"/>
      <c r="K647" s="158"/>
      <c r="L647" s="158"/>
      <c r="M647" s="158"/>
    </row>
    <row r="648" spans="1:13">
      <c r="A648" s="60"/>
      <c r="B648" s="60"/>
      <c r="D648" s="155"/>
      <c r="E648" s="155"/>
      <c r="F648" s="156"/>
      <c r="G648" s="157"/>
      <c r="H648" s="155"/>
      <c r="I648" s="158"/>
      <c r="J648" s="158"/>
      <c r="K648" s="158"/>
      <c r="L648" s="158"/>
      <c r="M648" s="158"/>
    </row>
    <row r="649" spans="1:13">
      <c r="A649" s="60"/>
      <c r="B649" s="60"/>
      <c r="D649" s="155"/>
      <c r="E649" s="155"/>
      <c r="F649" s="156"/>
      <c r="G649" s="157"/>
      <c r="H649" s="155"/>
      <c r="I649" s="158"/>
      <c r="J649" s="158"/>
      <c r="K649" s="158"/>
      <c r="L649" s="158"/>
      <c r="M649" s="158"/>
    </row>
    <row r="650" spans="1:13">
      <c r="A650" s="60"/>
      <c r="B650" s="60"/>
      <c r="D650" s="155"/>
      <c r="E650" s="155"/>
      <c r="F650" s="156"/>
      <c r="G650" s="157"/>
      <c r="H650" s="155"/>
      <c r="I650" s="158"/>
      <c r="J650" s="158"/>
      <c r="K650" s="158"/>
      <c r="L650" s="158"/>
      <c r="M650" s="158"/>
    </row>
    <row r="651" spans="1:13">
      <c r="A651" s="60"/>
      <c r="B651" s="60"/>
      <c r="D651" s="155"/>
      <c r="E651" s="155"/>
      <c r="F651" s="156"/>
      <c r="G651" s="157"/>
      <c r="H651" s="155"/>
      <c r="I651" s="158"/>
      <c r="J651" s="158"/>
      <c r="K651" s="158"/>
      <c r="L651" s="158"/>
      <c r="M651" s="158"/>
    </row>
    <row r="652" spans="1:13">
      <c r="A652" s="60"/>
      <c r="B652" s="60"/>
      <c r="D652" s="155"/>
      <c r="E652" s="155"/>
      <c r="F652" s="156"/>
      <c r="G652" s="157"/>
      <c r="H652" s="155"/>
      <c r="I652" s="158"/>
      <c r="J652" s="158"/>
      <c r="K652" s="158"/>
      <c r="L652" s="158"/>
      <c r="M652" s="158"/>
    </row>
    <row r="653" spans="1:13">
      <c r="A653" s="60"/>
      <c r="B653" s="60"/>
      <c r="D653" s="155"/>
      <c r="E653" s="155"/>
      <c r="F653" s="156"/>
      <c r="G653" s="157"/>
      <c r="H653" s="155"/>
      <c r="I653" s="158"/>
      <c r="J653" s="158"/>
      <c r="K653" s="158"/>
      <c r="L653" s="158"/>
      <c r="M653" s="158"/>
    </row>
    <row r="654" spans="1:13">
      <c r="A654" s="60"/>
      <c r="B654" s="60"/>
      <c r="D654" s="155"/>
      <c r="E654" s="155"/>
      <c r="F654" s="156"/>
      <c r="G654" s="157"/>
      <c r="H654" s="155"/>
      <c r="I654" s="158"/>
      <c r="J654" s="158"/>
      <c r="K654" s="158"/>
      <c r="L654" s="158"/>
      <c r="M654" s="158"/>
    </row>
    <row r="655" spans="1:13">
      <c r="A655" s="60"/>
      <c r="B655" s="60"/>
      <c r="D655" s="155"/>
      <c r="E655" s="155"/>
      <c r="F655" s="156"/>
      <c r="G655" s="157"/>
      <c r="H655" s="155"/>
      <c r="I655" s="158"/>
      <c r="J655" s="158"/>
      <c r="K655" s="158"/>
      <c r="L655" s="158"/>
      <c r="M655" s="158"/>
    </row>
    <row r="656" spans="1:13">
      <c r="A656" s="60"/>
      <c r="B656" s="60"/>
      <c r="D656" s="155"/>
      <c r="E656" s="155"/>
      <c r="F656" s="156"/>
      <c r="G656" s="157"/>
      <c r="H656" s="155"/>
      <c r="I656" s="158"/>
      <c r="J656" s="158"/>
      <c r="K656" s="158"/>
      <c r="L656" s="158"/>
      <c r="M656" s="158"/>
    </row>
    <row r="657" spans="1:13">
      <c r="A657" s="60"/>
      <c r="B657" s="60"/>
      <c r="D657" s="155"/>
      <c r="E657" s="155"/>
      <c r="F657" s="156"/>
      <c r="G657" s="157"/>
      <c r="H657" s="155"/>
      <c r="I657" s="158"/>
      <c r="J657" s="158"/>
      <c r="K657" s="158"/>
      <c r="L657" s="158"/>
      <c r="M657" s="158"/>
    </row>
    <row r="658" spans="1:13">
      <c r="A658" s="60"/>
      <c r="B658" s="60"/>
      <c r="D658" s="155"/>
      <c r="E658" s="155"/>
      <c r="F658" s="156"/>
      <c r="G658" s="157"/>
      <c r="H658" s="155"/>
      <c r="I658" s="158"/>
      <c r="J658" s="158"/>
      <c r="K658" s="158"/>
      <c r="L658" s="158"/>
      <c r="M658" s="158"/>
    </row>
    <row r="659" spans="1:13">
      <c r="A659" s="60"/>
      <c r="B659" s="60"/>
      <c r="D659" s="155"/>
      <c r="E659" s="155"/>
      <c r="F659" s="156"/>
      <c r="G659" s="157"/>
      <c r="H659" s="155"/>
      <c r="I659" s="158"/>
      <c r="J659" s="158"/>
      <c r="K659" s="158"/>
      <c r="L659" s="158"/>
      <c r="M659" s="158"/>
    </row>
    <row r="660" spans="1:13">
      <c r="A660" s="60"/>
      <c r="B660" s="60"/>
      <c r="D660" s="155"/>
      <c r="E660" s="155"/>
      <c r="F660" s="156"/>
      <c r="G660" s="157"/>
      <c r="H660" s="155"/>
      <c r="I660" s="158"/>
      <c r="J660" s="158"/>
      <c r="K660" s="158"/>
      <c r="L660" s="158"/>
      <c r="M660" s="158"/>
    </row>
    <row r="661" spans="1:13">
      <c r="A661" s="60"/>
      <c r="B661" s="60"/>
      <c r="D661" s="155"/>
      <c r="E661" s="155"/>
      <c r="F661" s="156"/>
      <c r="G661" s="157"/>
      <c r="H661" s="155"/>
      <c r="I661" s="158"/>
      <c r="J661" s="158"/>
      <c r="K661" s="158"/>
      <c r="L661" s="158"/>
      <c r="M661" s="158"/>
    </row>
    <row r="662" spans="1:13">
      <c r="A662" s="60"/>
      <c r="B662" s="60"/>
      <c r="D662" s="155"/>
      <c r="E662" s="155"/>
      <c r="F662" s="156"/>
      <c r="G662" s="157"/>
      <c r="H662" s="155"/>
      <c r="I662" s="158"/>
      <c r="J662" s="158"/>
      <c r="K662" s="158"/>
      <c r="L662" s="158"/>
      <c r="M662" s="158"/>
    </row>
    <row r="663" spans="1:13">
      <c r="A663" s="60"/>
      <c r="B663" s="60"/>
      <c r="D663" s="155"/>
      <c r="E663" s="155"/>
      <c r="F663" s="156"/>
      <c r="G663" s="157"/>
      <c r="H663" s="155"/>
      <c r="I663" s="158"/>
      <c r="J663" s="158"/>
      <c r="K663" s="158"/>
      <c r="L663" s="158"/>
      <c r="M663" s="158"/>
    </row>
    <row r="664" spans="1:13">
      <c r="A664" s="60"/>
      <c r="B664" s="60"/>
      <c r="D664" s="155"/>
      <c r="E664" s="155"/>
      <c r="F664" s="156"/>
      <c r="G664" s="157"/>
      <c r="H664" s="155"/>
      <c r="I664" s="158"/>
      <c r="J664" s="158"/>
      <c r="K664" s="158"/>
      <c r="L664" s="158"/>
      <c r="M664" s="158"/>
    </row>
    <row r="665" spans="1:13">
      <c r="A665" s="60"/>
      <c r="B665" s="60"/>
      <c r="D665" s="155"/>
      <c r="E665" s="155"/>
      <c r="F665" s="156"/>
      <c r="G665" s="157"/>
      <c r="H665" s="155"/>
      <c r="I665" s="158"/>
      <c r="J665" s="158"/>
      <c r="K665" s="158"/>
      <c r="L665" s="158"/>
      <c r="M665" s="158"/>
    </row>
    <row r="666" spans="1:13">
      <c r="A666" s="60"/>
      <c r="B666" s="60"/>
      <c r="D666" s="155"/>
      <c r="E666" s="155"/>
      <c r="F666" s="156"/>
      <c r="G666" s="157"/>
      <c r="H666" s="155"/>
      <c r="I666" s="158"/>
      <c r="J666" s="158"/>
      <c r="K666" s="158"/>
      <c r="L666" s="158"/>
      <c r="M666" s="158"/>
    </row>
    <row r="667" spans="1:13">
      <c r="A667" s="60"/>
      <c r="B667" s="60"/>
      <c r="D667" s="155"/>
      <c r="E667" s="155"/>
      <c r="F667" s="156"/>
      <c r="G667" s="157"/>
      <c r="H667" s="155"/>
      <c r="I667" s="158"/>
      <c r="J667" s="158"/>
      <c r="K667" s="158"/>
      <c r="L667" s="158"/>
      <c r="M667" s="158"/>
    </row>
    <row r="668" spans="1:13">
      <c r="A668" s="60"/>
      <c r="B668" s="60"/>
      <c r="D668" s="155"/>
      <c r="E668" s="155"/>
      <c r="F668" s="156"/>
      <c r="G668" s="157"/>
      <c r="H668" s="155"/>
      <c r="I668" s="158"/>
      <c r="J668" s="158"/>
      <c r="K668" s="158"/>
      <c r="L668" s="158"/>
      <c r="M668" s="158"/>
    </row>
    <row r="669" spans="1:13">
      <c r="A669" s="60"/>
      <c r="B669" s="60"/>
      <c r="D669" s="155"/>
      <c r="E669" s="155"/>
      <c r="F669" s="156"/>
      <c r="G669" s="157"/>
      <c r="H669" s="155"/>
      <c r="I669" s="158"/>
      <c r="J669" s="158"/>
      <c r="K669" s="158"/>
      <c r="L669" s="158"/>
      <c r="M669" s="158"/>
    </row>
    <row r="670" spans="1:13">
      <c r="A670" s="60"/>
      <c r="B670" s="60"/>
      <c r="D670" s="155"/>
      <c r="E670" s="155"/>
      <c r="F670" s="156"/>
      <c r="G670" s="157"/>
      <c r="H670" s="155"/>
      <c r="I670" s="158"/>
      <c r="J670" s="158"/>
      <c r="K670" s="158"/>
      <c r="L670" s="158"/>
      <c r="M670" s="158"/>
    </row>
    <row r="671" spans="1:13">
      <c r="A671" s="60"/>
      <c r="B671" s="60"/>
      <c r="D671" s="155"/>
      <c r="E671" s="155"/>
      <c r="F671" s="156"/>
      <c r="G671" s="157"/>
      <c r="H671" s="155"/>
      <c r="I671" s="158"/>
      <c r="J671" s="158"/>
      <c r="K671" s="158"/>
      <c r="L671" s="158"/>
      <c r="M671" s="158"/>
    </row>
    <row r="672" spans="1:13">
      <c r="A672" s="60"/>
      <c r="B672" s="60"/>
      <c r="D672" s="155"/>
      <c r="E672" s="155"/>
      <c r="F672" s="156"/>
      <c r="G672" s="157"/>
      <c r="H672" s="155"/>
      <c r="I672" s="158"/>
      <c r="J672" s="158"/>
      <c r="K672" s="158"/>
      <c r="L672" s="158"/>
      <c r="M672" s="158"/>
    </row>
    <row r="673" spans="1:13">
      <c r="A673" s="60"/>
      <c r="B673" s="60"/>
      <c r="D673" s="155"/>
      <c r="E673" s="155"/>
      <c r="F673" s="156"/>
      <c r="G673" s="157"/>
      <c r="H673" s="155"/>
      <c r="I673" s="158"/>
      <c r="J673" s="158"/>
      <c r="K673" s="158"/>
      <c r="L673" s="158"/>
      <c r="M673" s="158"/>
    </row>
    <row r="674" spans="1:13">
      <c r="A674" s="60"/>
      <c r="B674" s="60"/>
      <c r="D674" s="155"/>
      <c r="E674" s="155"/>
      <c r="F674" s="156"/>
      <c r="G674" s="157"/>
      <c r="H674" s="155"/>
      <c r="I674" s="158"/>
      <c r="J674" s="158"/>
      <c r="K674" s="158"/>
      <c r="L674" s="158"/>
      <c r="M674" s="158"/>
    </row>
    <row r="675" spans="1:13">
      <c r="A675" s="60"/>
      <c r="B675" s="60"/>
      <c r="D675" s="155"/>
      <c r="E675" s="155"/>
      <c r="F675" s="156"/>
      <c r="G675" s="157"/>
      <c r="H675" s="155"/>
      <c r="I675" s="158"/>
      <c r="J675" s="158"/>
      <c r="K675" s="158"/>
      <c r="L675" s="158"/>
      <c r="M675" s="158"/>
    </row>
    <row r="676" spans="1:13">
      <c r="A676" s="60"/>
      <c r="B676" s="60"/>
      <c r="D676" s="155"/>
      <c r="E676" s="155"/>
      <c r="F676" s="156"/>
      <c r="G676" s="157"/>
      <c r="H676" s="155"/>
      <c r="I676" s="158"/>
      <c r="J676" s="158"/>
      <c r="K676" s="158"/>
      <c r="L676" s="158"/>
      <c r="M676" s="158"/>
    </row>
    <row r="677" spans="1:13">
      <c r="A677" s="60"/>
      <c r="B677" s="60"/>
      <c r="D677" s="155"/>
      <c r="E677" s="155"/>
      <c r="F677" s="156"/>
      <c r="G677" s="157"/>
      <c r="H677" s="155"/>
      <c r="I677" s="158"/>
      <c r="J677" s="158"/>
      <c r="K677" s="158"/>
      <c r="L677" s="158"/>
      <c r="M677" s="158"/>
    </row>
    <row r="678" spans="1:13">
      <c r="A678" s="60"/>
      <c r="B678" s="60"/>
      <c r="D678" s="155"/>
      <c r="E678" s="155"/>
      <c r="F678" s="156"/>
      <c r="G678" s="157"/>
      <c r="H678" s="155"/>
      <c r="I678" s="158"/>
      <c r="J678" s="158"/>
      <c r="K678" s="158"/>
      <c r="L678" s="158"/>
      <c r="M678" s="158"/>
    </row>
    <row r="679" spans="1:13">
      <c r="A679" s="60"/>
      <c r="B679" s="60"/>
      <c r="D679" s="155"/>
      <c r="E679" s="155"/>
      <c r="F679" s="156"/>
      <c r="G679" s="157"/>
      <c r="H679" s="155"/>
      <c r="I679" s="158"/>
      <c r="J679" s="158"/>
      <c r="K679" s="158"/>
      <c r="L679" s="158"/>
      <c r="M679" s="158"/>
    </row>
    <row r="680" spans="1:13">
      <c r="A680" s="60"/>
      <c r="B680" s="60"/>
      <c r="D680" s="155"/>
      <c r="E680" s="155"/>
      <c r="F680" s="156"/>
      <c r="G680" s="157"/>
      <c r="H680" s="155"/>
      <c r="I680" s="158"/>
      <c r="J680" s="158"/>
      <c r="K680" s="158"/>
      <c r="L680" s="158"/>
      <c r="M680" s="158"/>
    </row>
    <row r="681" spans="1:13">
      <c r="A681" s="60"/>
      <c r="B681" s="60"/>
      <c r="D681" s="155"/>
      <c r="E681" s="155"/>
      <c r="F681" s="156"/>
      <c r="G681" s="157"/>
      <c r="H681" s="155"/>
      <c r="I681" s="158"/>
      <c r="J681" s="158"/>
      <c r="K681" s="158"/>
      <c r="L681" s="158"/>
      <c r="M681" s="158"/>
    </row>
    <row r="682" spans="1:13">
      <c r="A682" s="60"/>
      <c r="B682" s="60"/>
      <c r="D682" s="155"/>
      <c r="E682" s="155"/>
      <c r="F682" s="156"/>
      <c r="G682" s="157"/>
      <c r="H682" s="155"/>
      <c r="I682" s="158"/>
      <c r="J682" s="158"/>
      <c r="K682" s="158"/>
      <c r="L682" s="158"/>
      <c r="M682" s="158"/>
    </row>
    <row r="683" spans="1:13">
      <c r="A683" s="60"/>
      <c r="B683" s="60"/>
      <c r="D683" s="155"/>
      <c r="E683" s="155"/>
      <c r="F683" s="156"/>
      <c r="G683" s="157"/>
      <c r="H683" s="155"/>
      <c r="I683" s="158"/>
      <c r="J683" s="158"/>
      <c r="K683" s="158"/>
      <c r="L683" s="158"/>
      <c r="M683" s="158"/>
    </row>
    <row r="684" spans="1:13">
      <c r="A684" s="60"/>
      <c r="B684" s="60"/>
      <c r="D684" s="155"/>
      <c r="E684" s="155"/>
      <c r="F684" s="156"/>
      <c r="G684" s="157"/>
      <c r="H684" s="155"/>
      <c r="I684" s="158"/>
      <c r="J684" s="158"/>
      <c r="K684" s="158"/>
      <c r="L684" s="158"/>
      <c r="M684" s="158"/>
    </row>
    <row r="685" spans="1:13">
      <c r="A685" s="60"/>
      <c r="B685" s="60"/>
      <c r="D685" s="155"/>
      <c r="E685" s="155"/>
      <c r="F685" s="156"/>
      <c r="G685" s="157"/>
      <c r="H685" s="155"/>
      <c r="I685" s="158"/>
      <c r="J685" s="158"/>
      <c r="K685" s="158"/>
      <c r="L685" s="158"/>
      <c r="M685" s="158"/>
    </row>
    <row r="686" spans="1:13">
      <c r="A686" s="60"/>
      <c r="B686" s="60"/>
      <c r="D686" s="155"/>
      <c r="E686" s="155"/>
      <c r="F686" s="156"/>
      <c r="G686" s="157"/>
      <c r="H686" s="155"/>
      <c r="I686" s="158"/>
      <c r="J686" s="158"/>
      <c r="K686" s="158"/>
      <c r="L686" s="158"/>
      <c r="M686" s="158"/>
    </row>
    <row r="687" spans="1:13">
      <c r="A687" s="60"/>
      <c r="B687" s="60"/>
      <c r="D687" s="155"/>
      <c r="E687" s="155"/>
      <c r="F687" s="156"/>
      <c r="G687" s="157"/>
      <c r="H687" s="155"/>
      <c r="I687" s="158"/>
      <c r="J687" s="158"/>
      <c r="K687" s="158"/>
      <c r="L687" s="158"/>
      <c r="M687" s="158"/>
    </row>
    <row r="688" spans="1:13">
      <c r="A688" s="60"/>
      <c r="B688" s="60"/>
      <c r="D688" s="155"/>
      <c r="E688" s="155"/>
      <c r="F688" s="156"/>
      <c r="G688" s="157"/>
      <c r="H688" s="155"/>
      <c r="I688" s="158"/>
      <c r="J688" s="158"/>
      <c r="K688" s="158"/>
      <c r="L688" s="158"/>
      <c r="M688" s="158"/>
    </row>
    <row r="689" spans="1:13">
      <c r="A689" s="60"/>
      <c r="B689" s="60"/>
      <c r="D689" s="155"/>
      <c r="E689" s="155"/>
      <c r="F689" s="156"/>
      <c r="G689" s="157"/>
      <c r="H689" s="155"/>
      <c r="I689" s="158"/>
      <c r="J689" s="158"/>
      <c r="K689" s="158"/>
      <c r="L689" s="158"/>
      <c r="M689" s="158"/>
    </row>
    <row r="690" spans="1:13">
      <c r="A690" s="60"/>
      <c r="B690" s="60"/>
      <c r="D690" s="155"/>
      <c r="E690" s="155"/>
      <c r="F690" s="156"/>
      <c r="G690" s="157"/>
      <c r="H690" s="155"/>
      <c r="I690" s="158"/>
      <c r="J690" s="158"/>
      <c r="K690" s="158"/>
      <c r="L690" s="158"/>
      <c r="M690" s="158"/>
    </row>
    <row r="691" spans="1:13">
      <c r="A691" s="60"/>
      <c r="B691" s="60"/>
      <c r="D691" s="155"/>
      <c r="E691" s="155"/>
      <c r="F691" s="156"/>
      <c r="G691" s="157"/>
      <c r="H691" s="155"/>
      <c r="I691" s="158"/>
      <c r="J691" s="158"/>
      <c r="K691" s="158"/>
      <c r="L691" s="158"/>
      <c r="M691" s="158"/>
    </row>
    <row r="692" spans="1:13">
      <c r="A692" s="60"/>
      <c r="B692" s="60"/>
      <c r="D692" s="155"/>
      <c r="E692" s="155"/>
      <c r="F692" s="156"/>
      <c r="G692" s="157"/>
      <c r="H692" s="155"/>
      <c r="I692" s="158"/>
      <c r="J692" s="158"/>
      <c r="K692" s="158"/>
      <c r="L692" s="158"/>
      <c r="M692" s="158"/>
    </row>
    <row r="693" spans="1:13">
      <c r="A693" s="60"/>
      <c r="B693" s="60"/>
      <c r="D693" s="155"/>
      <c r="E693" s="155"/>
      <c r="F693" s="156"/>
      <c r="G693" s="157"/>
      <c r="H693" s="155"/>
      <c r="I693" s="158"/>
      <c r="J693" s="158"/>
      <c r="K693" s="158"/>
      <c r="L693" s="158"/>
      <c r="M693" s="158"/>
    </row>
    <row r="694" spans="1:13">
      <c r="A694" s="60"/>
      <c r="B694" s="60"/>
      <c r="D694" s="155"/>
      <c r="E694" s="155"/>
      <c r="F694" s="156"/>
      <c r="G694" s="157"/>
      <c r="H694" s="155"/>
      <c r="I694" s="158"/>
      <c r="J694" s="158"/>
      <c r="K694" s="158"/>
      <c r="L694" s="158"/>
      <c r="M694" s="158"/>
    </row>
    <row r="695" spans="1:13">
      <c r="A695" s="60"/>
      <c r="B695" s="60"/>
      <c r="D695" s="155"/>
      <c r="E695" s="155"/>
      <c r="F695" s="156"/>
      <c r="G695" s="157"/>
      <c r="H695" s="155"/>
      <c r="I695" s="158"/>
      <c r="J695" s="158"/>
      <c r="K695" s="158"/>
      <c r="L695" s="158"/>
      <c r="M695" s="158"/>
    </row>
    <row r="696" spans="1:13">
      <c r="A696" s="60"/>
      <c r="B696" s="60"/>
      <c r="D696" s="155"/>
      <c r="E696" s="155"/>
      <c r="F696" s="156"/>
      <c r="G696" s="157"/>
      <c r="H696" s="155"/>
      <c r="I696" s="158"/>
      <c r="J696" s="158"/>
      <c r="K696" s="158"/>
      <c r="L696" s="158"/>
      <c r="M696" s="158"/>
    </row>
    <row r="697" spans="1:13">
      <c r="A697" s="60"/>
      <c r="B697" s="60"/>
      <c r="D697" s="155"/>
      <c r="E697" s="155"/>
      <c r="F697" s="156"/>
      <c r="G697" s="157"/>
      <c r="H697" s="155"/>
      <c r="I697" s="158"/>
      <c r="J697" s="158"/>
      <c r="K697" s="158"/>
      <c r="L697" s="158"/>
      <c r="M697" s="158"/>
    </row>
    <row r="698" spans="1:13">
      <c r="A698" s="60"/>
      <c r="B698" s="60"/>
      <c r="D698" s="155"/>
      <c r="E698" s="155"/>
      <c r="F698" s="156"/>
      <c r="G698" s="157"/>
      <c r="H698" s="155"/>
      <c r="I698" s="158"/>
      <c r="J698" s="158"/>
      <c r="K698" s="158"/>
      <c r="L698" s="158"/>
      <c r="M698" s="158"/>
    </row>
    <row r="699" spans="1:13">
      <c r="A699" s="60"/>
      <c r="B699" s="60"/>
      <c r="D699" s="155"/>
      <c r="E699" s="155"/>
      <c r="F699" s="156"/>
      <c r="G699" s="157"/>
      <c r="H699" s="155"/>
      <c r="I699" s="158"/>
      <c r="J699" s="158"/>
      <c r="K699" s="158"/>
      <c r="L699" s="158"/>
      <c r="M699" s="158"/>
    </row>
    <row r="700" spans="1:13">
      <c r="A700" s="60"/>
      <c r="B700" s="60"/>
      <c r="D700" s="155"/>
      <c r="E700" s="155"/>
      <c r="F700" s="156"/>
      <c r="G700" s="157"/>
      <c r="H700" s="155"/>
      <c r="I700" s="158"/>
      <c r="J700" s="158"/>
      <c r="K700" s="158"/>
      <c r="L700" s="158"/>
      <c r="M700" s="158"/>
    </row>
    <row r="701" spans="1:13">
      <c r="A701" s="60"/>
      <c r="B701" s="60"/>
      <c r="D701" s="155"/>
      <c r="E701" s="155"/>
      <c r="F701" s="156"/>
      <c r="G701" s="157"/>
      <c r="H701" s="155"/>
      <c r="I701" s="158"/>
      <c r="J701" s="158"/>
      <c r="K701" s="158"/>
      <c r="L701" s="158"/>
      <c r="M701" s="158"/>
    </row>
    <row r="702" spans="1:13">
      <c r="A702" s="60"/>
      <c r="B702" s="60"/>
      <c r="D702" s="155"/>
      <c r="E702" s="155"/>
      <c r="F702" s="156"/>
      <c r="G702" s="157"/>
      <c r="H702" s="155"/>
      <c r="I702" s="158"/>
      <c r="J702" s="158"/>
      <c r="K702" s="158"/>
      <c r="L702" s="158"/>
      <c r="M702" s="158"/>
    </row>
    <row r="703" spans="1:13">
      <c r="A703" s="60"/>
      <c r="B703" s="60"/>
      <c r="D703" s="155"/>
      <c r="E703" s="155"/>
      <c r="F703" s="156"/>
      <c r="G703" s="157"/>
      <c r="H703" s="155"/>
      <c r="I703" s="158"/>
      <c r="J703" s="158"/>
      <c r="K703" s="158"/>
      <c r="L703" s="158"/>
      <c r="M703" s="158"/>
    </row>
    <row r="704" spans="1:13">
      <c r="A704" s="60"/>
      <c r="B704" s="60"/>
      <c r="D704" s="155"/>
      <c r="E704" s="155"/>
      <c r="F704" s="156"/>
      <c r="G704" s="157"/>
      <c r="H704" s="155"/>
      <c r="I704" s="158"/>
      <c r="J704" s="158"/>
      <c r="K704" s="158"/>
      <c r="L704" s="158"/>
      <c r="M704" s="158"/>
    </row>
    <row r="705" spans="1:13">
      <c r="A705" s="60"/>
      <c r="B705" s="60"/>
      <c r="D705" s="155"/>
      <c r="E705" s="155"/>
      <c r="F705" s="156"/>
      <c r="G705" s="157"/>
      <c r="H705" s="155"/>
      <c r="I705" s="158"/>
      <c r="J705" s="158"/>
      <c r="K705" s="158"/>
      <c r="L705" s="158"/>
      <c r="M705" s="158"/>
    </row>
    <row r="706" spans="1:13">
      <c r="A706" s="60"/>
      <c r="B706" s="60"/>
      <c r="D706" s="155"/>
      <c r="E706" s="155"/>
      <c r="F706" s="156"/>
      <c r="G706" s="157"/>
      <c r="H706" s="155"/>
      <c r="I706" s="158"/>
      <c r="J706" s="158"/>
      <c r="K706" s="158"/>
      <c r="L706" s="158"/>
      <c r="M706" s="158"/>
    </row>
    <row r="707" spans="1:13">
      <c r="A707" s="60"/>
      <c r="B707" s="60"/>
      <c r="D707" s="155"/>
      <c r="E707" s="155"/>
      <c r="F707" s="156"/>
      <c r="G707" s="157"/>
      <c r="H707" s="155"/>
      <c r="I707" s="158"/>
      <c r="J707" s="158"/>
      <c r="K707" s="158"/>
      <c r="L707" s="158"/>
      <c r="M707" s="158"/>
    </row>
    <row r="708" spans="1:13">
      <c r="A708" s="60"/>
      <c r="B708" s="60"/>
      <c r="D708" s="155"/>
      <c r="E708" s="155"/>
      <c r="F708" s="156"/>
      <c r="G708" s="157"/>
      <c r="H708" s="155"/>
      <c r="I708" s="158"/>
      <c r="J708" s="158"/>
      <c r="K708" s="158"/>
      <c r="L708" s="158"/>
      <c r="M708" s="158"/>
    </row>
    <row r="709" spans="1:13">
      <c r="A709" s="60"/>
      <c r="B709" s="60"/>
      <c r="D709" s="155"/>
      <c r="E709" s="155"/>
      <c r="F709" s="156"/>
      <c r="G709" s="157"/>
      <c r="H709" s="155"/>
      <c r="I709" s="158"/>
      <c r="J709" s="158"/>
      <c r="K709" s="158"/>
      <c r="L709" s="158"/>
      <c r="M709" s="158"/>
    </row>
    <row r="710" spans="1:13">
      <c r="A710" s="60"/>
      <c r="B710" s="60"/>
      <c r="D710" s="155"/>
      <c r="E710" s="155"/>
      <c r="F710" s="156"/>
      <c r="G710" s="157"/>
      <c r="H710" s="155"/>
      <c r="I710" s="158"/>
      <c r="J710" s="158"/>
      <c r="K710" s="158"/>
      <c r="L710" s="158"/>
      <c r="M710" s="158"/>
    </row>
    <row r="711" spans="1:13">
      <c r="A711" s="60"/>
      <c r="B711" s="60"/>
      <c r="D711" s="155"/>
      <c r="E711" s="155"/>
      <c r="F711" s="156"/>
      <c r="G711" s="157"/>
      <c r="H711" s="155"/>
      <c r="I711" s="158"/>
      <c r="J711" s="158"/>
      <c r="K711" s="158"/>
      <c r="L711" s="158"/>
      <c r="M711" s="158"/>
    </row>
    <row r="712" spans="1:13">
      <c r="A712" s="60"/>
      <c r="B712" s="60"/>
      <c r="D712" s="155"/>
      <c r="E712" s="155"/>
      <c r="F712" s="156"/>
      <c r="G712" s="157"/>
      <c r="H712" s="155"/>
      <c r="I712" s="158"/>
      <c r="J712" s="158"/>
      <c r="K712" s="158"/>
      <c r="L712" s="158"/>
      <c r="M712" s="158"/>
    </row>
    <row r="713" spans="1:13">
      <c r="A713" s="60"/>
      <c r="B713" s="60"/>
      <c r="D713" s="155"/>
      <c r="E713" s="155"/>
      <c r="F713" s="156"/>
      <c r="G713" s="157"/>
      <c r="H713" s="155"/>
      <c r="I713" s="158"/>
      <c r="J713" s="158"/>
      <c r="K713" s="158"/>
      <c r="L713" s="158"/>
      <c r="M713" s="158"/>
    </row>
    <row r="714" spans="1:13">
      <c r="A714" s="60"/>
      <c r="B714" s="60"/>
      <c r="D714" s="155"/>
      <c r="E714" s="155"/>
      <c r="F714" s="156"/>
      <c r="G714" s="157"/>
      <c r="H714" s="155"/>
      <c r="I714" s="158"/>
      <c r="J714" s="158"/>
      <c r="K714" s="158"/>
      <c r="L714" s="158"/>
      <c r="M714" s="158"/>
    </row>
    <row r="715" spans="1:13">
      <c r="A715" s="60"/>
      <c r="B715" s="60"/>
      <c r="D715" s="155"/>
      <c r="E715" s="155"/>
      <c r="F715" s="156"/>
      <c r="G715" s="157"/>
      <c r="H715" s="155"/>
      <c r="I715" s="158"/>
      <c r="J715" s="158"/>
      <c r="K715" s="158"/>
      <c r="L715" s="158"/>
      <c r="M715" s="158"/>
    </row>
    <row r="716" spans="1:13">
      <c r="A716" s="60"/>
      <c r="B716" s="60"/>
      <c r="D716" s="155"/>
      <c r="E716" s="155"/>
      <c r="F716" s="156"/>
      <c r="G716" s="157"/>
      <c r="H716" s="155"/>
      <c r="I716" s="158"/>
      <c r="J716" s="158"/>
      <c r="K716" s="158"/>
      <c r="L716" s="158"/>
      <c r="M716" s="158"/>
    </row>
    <row r="717" spans="1:13">
      <c r="A717" s="60"/>
      <c r="B717" s="60"/>
      <c r="D717" s="155"/>
      <c r="E717" s="155"/>
      <c r="F717" s="156"/>
      <c r="G717" s="157"/>
      <c r="H717" s="155"/>
      <c r="I717" s="158"/>
      <c r="J717" s="158"/>
      <c r="K717" s="158"/>
      <c r="L717" s="158"/>
      <c r="M717" s="158"/>
    </row>
    <row r="718" spans="1:13">
      <c r="A718" s="60"/>
      <c r="B718" s="60"/>
      <c r="D718" s="155"/>
      <c r="E718" s="155"/>
      <c r="F718" s="156"/>
      <c r="G718" s="157"/>
      <c r="H718" s="155"/>
      <c r="I718" s="158"/>
      <c r="J718" s="158"/>
      <c r="K718" s="158"/>
      <c r="L718" s="158"/>
      <c r="M718" s="158"/>
    </row>
    <row r="719" spans="1:13">
      <c r="A719" s="60"/>
      <c r="B719" s="60"/>
      <c r="D719" s="155"/>
      <c r="E719" s="155"/>
      <c r="F719" s="156"/>
      <c r="G719" s="157"/>
      <c r="H719" s="155"/>
      <c r="I719" s="158"/>
      <c r="J719" s="158"/>
      <c r="K719" s="158"/>
      <c r="L719" s="158"/>
      <c r="M719" s="158"/>
    </row>
    <row r="720" spans="1:13">
      <c r="A720" s="60"/>
      <c r="B720" s="60"/>
      <c r="D720" s="155"/>
      <c r="E720" s="155"/>
      <c r="F720" s="156"/>
      <c r="G720" s="157"/>
      <c r="H720" s="155"/>
      <c r="I720" s="158"/>
      <c r="J720" s="158"/>
      <c r="K720" s="158"/>
      <c r="L720" s="158"/>
      <c r="M720" s="158"/>
    </row>
    <row r="721" spans="1:13">
      <c r="A721" s="60"/>
      <c r="B721" s="60"/>
      <c r="D721" s="155"/>
      <c r="E721" s="155"/>
      <c r="F721" s="156"/>
      <c r="G721" s="157"/>
      <c r="H721" s="155"/>
      <c r="I721" s="158"/>
      <c r="J721" s="158"/>
      <c r="K721" s="158"/>
      <c r="L721" s="158"/>
      <c r="M721" s="158"/>
    </row>
    <row r="722" spans="1:13">
      <c r="A722" s="60"/>
      <c r="B722" s="60"/>
      <c r="D722" s="155"/>
      <c r="E722" s="155"/>
      <c r="F722" s="156"/>
      <c r="G722" s="157"/>
      <c r="H722" s="155"/>
      <c r="I722" s="158"/>
      <c r="J722" s="158"/>
      <c r="K722" s="158"/>
      <c r="L722" s="158"/>
      <c r="M722" s="158"/>
    </row>
    <row r="723" spans="1:13">
      <c r="A723" s="60"/>
      <c r="B723" s="60"/>
      <c r="D723" s="155"/>
      <c r="E723" s="155"/>
      <c r="F723" s="156"/>
      <c r="G723" s="157"/>
      <c r="H723" s="155"/>
      <c r="I723" s="158"/>
      <c r="J723" s="158"/>
      <c r="K723" s="158"/>
      <c r="L723" s="158"/>
      <c r="M723" s="158"/>
    </row>
    <row r="724" spans="1:13">
      <c r="A724" s="60"/>
      <c r="B724" s="60"/>
      <c r="D724" s="155"/>
      <c r="E724" s="155"/>
      <c r="F724" s="156"/>
      <c r="G724" s="157"/>
      <c r="H724" s="155"/>
      <c r="I724" s="158"/>
      <c r="J724" s="158"/>
      <c r="K724" s="158"/>
      <c r="L724" s="158"/>
      <c r="M724" s="158"/>
    </row>
    <row r="725" spans="1:13">
      <c r="A725" s="60"/>
      <c r="B725" s="60"/>
      <c r="D725" s="155"/>
      <c r="E725" s="155"/>
      <c r="F725" s="156"/>
      <c r="G725" s="157"/>
      <c r="H725" s="155"/>
      <c r="I725" s="158"/>
      <c r="J725" s="158"/>
      <c r="K725" s="158"/>
      <c r="L725" s="158"/>
      <c r="M725" s="158"/>
    </row>
    <row r="726" spans="1:13">
      <c r="A726" s="60"/>
      <c r="B726" s="60"/>
      <c r="D726" s="155"/>
      <c r="E726" s="155"/>
      <c r="F726" s="156"/>
      <c r="G726" s="157"/>
      <c r="H726" s="155"/>
      <c r="I726" s="158"/>
      <c r="J726" s="158"/>
      <c r="K726" s="158"/>
      <c r="L726" s="158"/>
      <c r="M726" s="158"/>
    </row>
    <row r="727" spans="1:13">
      <c r="A727" s="60"/>
      <c r="B727" s="60"/>
      <c r="D727" s="155"/>
      <c r="E727" s="155"/>
      <c r="F727" s="156"/>
      <c r="G727" s="157"/>
      <c r="H727" s="155"/>
      <c r="I727" s="158"/>
      <c r="J727" s="158"/>
      <c r="K727" s="158"/>
      <c r="L727" s="158"/>
      <c r="M727" s="158"/>
    </row>
    <row r="728" spans="1:13">
      <c r="A728" s="60"/>
      <c r="B728" s="60"/>
      <c r="D728" s="155"/>
      <c r="E728" s="155"/>
      <c r="F728" s="156"/>
      <c r="G728" s="157"/>
      <c r="H728" s="155"/>
      <c r="I728" s="158"/>
      <c r="J728" s="158"/>
      <c r="K728" s="158"/>
      <c r="L728" s="158"/>
      <c r="M728" s="158"/>
    </row>
    <row r="729" spans="1:13">
      <c r="A729" s="60"/>
      <c r="B729" s="60"/>
      <c r="D729" s="155"/>
      <c r="E729" s="155"/>
      <c r="F729" s="156"/>
      <c r="G729" s="157"/>
      <c r="H729" s="155"/>
      <c r="I729" s="158"/>
      <c r="J729" s="158"/>
      <c r="K729" s="158"/>
      <c r="L729" s="158"/>
      <c r="M729" s="158"/>
    </row>
    <row r="730" spans="1:13">
      <c r="A730" s="60"/>
      <c r="B730" s="60"/>
      <c r="D730" s="155"/>
      <c r="E730" s="155"/>
      <c r="F730" s="156"/>
      <c r="G730" s="157"/>
      <c r="H730" s="155"/>
      <c r="I730" s="158"/>
      <c r="J730" s="158"/>
      <c r="K730" s="158"/>
      <c r="L730" s="158"/>
      <c r="M730" s="158"/>
    </row>
    <row r="731" spans="1:13">
      <c r="A731" s="60"/>
      <c r="B731" s="60"/>
      <c r="D731" s="155"/>
      <c r="E731" s="155"/>
      <c r="F731" s="156"/>
      <c r="G731" s="157"/>
      <c r="H731" s="155"/>
      <c r="I731" s="158"/>
      <c r="J731" s="158"/>
      <c r="K731" s="158"/>
      <c r="L731" s="158"/>
      <c r="M731" s="158"/>
    </row>
    <row r="732" spans="1:13">
      <c r="A732" s="60"/>
      <c r="B732" s="60"/>
      <c r="D732" s="155"/>
      <c r="E732" s="155"/>
      <c r="F732" s="156"/>
      <c r="G732" s="157"/>
      <c r="H732" s="155"/>
      <c r="I732" s="158"/>
      <c r="J732" s="158"/>
      <c r="K732" s="158"/>
      <c r="L732" s="158"/>
      <c r="M732" s="158"/>
    </row>
    <row r="733" spans="1:13">
      <c r="A733" s="60"/>
      <c r="B733" s="60"/>
      <c r="D733" s="155"/>
      <c r="E733" s="155"/>
      <c r="F733" s="156"/>
      <c r="G733" s="157"/>
      <c r="H733" s="155"/>
      <c r="I733" s="158"/>
      <c r="J733" s="158"/>
      <c r="K733" s="158"/>
      <c r="L733" s="158"/>
      <c r="M733" s="158"/>
    </row>
    <row r="734" spans="1:13">
      <c r="A734" s="60"/>
      <c r="B734" s="60"/>
      <c r="D734" s="155"/>
      <c r="E734" s="155"/>
      <c r="F734" s="156"/>
      <c r="G734" s="157"/>
      <c r="H734" s="155"/>
      <c r="I734" s="158"/>
      <c r="J734" s="158"/>
      <c r="K734" s="158"/>
      <c r="L734" s="158"/>
      <c r="M734" s="158"/>
    </row>
    <row r="735" spans="1:13">
      <c r="A735" s="60"/>
      <c r="B735" s="60"/>
      <c r="D735" s="155"/>
      <c r="E735" s="155"/>
      <c r="F735" s="156"/>
      <c r="G735" s="157"/>
      <c r="H735" s="155"/>
      <c r="I735" s="158"/>
      <c r="J735" s="158"/>
      <c r="K735" s="158"/>
      <c r="L735" s="158"/>
      <c r="M735" s="158"/>
    </row>
    <row r="736" spans="1:13">
      <c r="A736" s="60"/>
      <c r="B736" s="60"/>
      <c r="D736" s="155"/>
      <c r="E736" s="155"/>
      <c r="F736" s="156"/>
      <c r="G736" s="157"/>
      <c r="H736" s="155"/>
      <c r="I736" s="158"/>
      <c r="J736" s="158"/>
      <c r="K736" s="158"/>
      <c r="L736" s="158"/>
      <c r="M736" s="158"/>
    </row>
    <row r="737" spans="1:13">
      <c r="A737" s="60"/>
      <c r="B737" s="60"/>
      <c r="D737" s="155"/>
      <c r="E737" s="155"/>
      <c r="F737" s="156"/>
      <c r="G737" s="157"/>
      <c r="H737" s="155"/>
      <c r="I737" s="158"/>
      <c r="J737" s="158"/>
      <c r="K737" s="158"/>
      <c r="L737" s="158"/>
      <c r="M737" s="158"/>
    </row>
    <row r="738" spans="1:13">
      <c r="A738" s="60"/>
      <c r="B738" s="60"/>
      <c r="D738" s="155"/>
      <c r="E738" s="155"/>
      <c r="F738" s="156"/>
      <c r="G738" s="157"/>
      <c r="H738" s="155"/>
      <c r="I738" s="158"/>
      <c r="J738" s="158"/>
      <c r="K738" s="158"/>
      <c r="L738" s="158"/>
      <c r="M738" s="158"/>
    </row>
    <row r="739" spans="1:13">
      <c r="A739" s="60"/>
      <c r="B739" s="60"/>
      <c r="D739" s="155"/>
      <c r="E739" s="155"/>
      <c r="F739" s="156"/>
      <c r="G739" s="157"/>
      <c r="H739" s="155"/>
      <c r="I739" s="158"/>
      <c r="J739" s="158"/>
      <c r="K739" s="158"/>
      <c r="L739" s="158"/>
      <c r="M739" s="158"/>
    </row>
    <row r="740" spans="1:13">
      <c r="A740" s="60"/>
      <c r="B740" s="60"/>
    </row>
    <row r="741" spans="1:13">
      <c r="A741" s="60"/>
      <c r="B741" s="60"/>
    </row>
    <row r="742" spans="1:13">
      <c r="A742" s="60"/>
      <c r="B742" s="60"/>
    </row>
    <row r="743" spans="1:13">
      <c r="A743" s="60"/>
      <c r="B743" s="60"/>
    </row>
    <row r="744" spans="1:13">
      <c r="A744" s="60"/>
      <c r="B744" s="60"/>
    </row>
    <row r="745" spans="1:13">
      <c r="A745" s="60"/>
      <c r="B745" s="60"/>
    </row>
    <row r="746" spans="1:13">
      <c r="A746" s="60"/>
      <c r="B746" s="60"/>
    </row>
    <row r="747" spans="1:13">
      <c r="A747" s="60"/>
      <c r="B747" s="60"/>
    </row>
    <row r="748" spans="1:13">
      <c r="A748" s="60"/>
      <c r="B748" s="60"/>
    </row>
    <row r="749" spans="1:13">
      <c r="A749" s="60"/>
      <c r="B749" s="60"/>
    </row>
    <row r="750" spans="1:13">
      <c r="A750" s="60"/>
      <c r="B750" s="60"/>
    </row>
    <row r="751" spans="1:13">
      <c r="A751" s="60"/>
      <c r="B751" s="60"/>
    </row>
    <row r="752" spans="1:13">
      <c r="A752" s="60"/>
      <c r="B752" s="60"/>
    </row>
    <row r="753" spans="1:2">
      <c r="A753" s="60"/>
      <c r="B753" s="60"/>
    </row>
    <row r="754" spans="1:2">
      <c r="A754" s="60"/>
      <c r="B754" s="60"/>
    </row>
    <row r="755" spans="1:2">
      <c r="A755" s="60"/>
      <c r="B755" s="60"/>
    </row>
    <row r="756" spans="1:2">
      <c r="A756" s="60"/>
      <c r="B756" s="60"/>
    </row>
    <row r="757" spans="1:2">
      <c r="A757" s="60"/>
      <c r="B757" s="60"/>
    </row>
    <row r="758" spans="1:2">
      <c r="A758" s="60"/>
      <c r="B758" s="60"/>
    </row>
    <row r="759" spans="1:2">
      <c r="A759" s="60"/>
      <c r="B759" s="60"/>
    </row>
    <row r="760" spans="1:2">
      <c r="A760" s="60"/>
      <c r="B760" s="60"/>
    </row>
    <row r="761" spans="1:2">
      <c r="A761" s="60"/>
      <c r="B761" s="60"/>
    </row>
    <row r="762" spans="1:2">
      <c r="A762" s="60"/>
      <c r="B762" s="60"/>
    </row>
    <row r="763" spans="1:2">
      <c r="A763" s="60"/>
      <c r="B763" s="60"/>
    </row>
    <row r="764" spans="1:2">
      <c r="A764" s="60"/>
      <c r="B764" s="60"/>
    </row>
    <row r="765" spans="1:2">
      <c r="A765" s="60"/>
      <c r="B765" s="60"/>
    </row>
    <row r="766" spans="1:2">
      <c r="A766" s="60"/>
      <c r="B766" s="60"/>
    </row>
    <row r="767" spans="1:2">
      <c r="A767" s="60"/>
      <c r="B767" s="60"/>
    </row>
    <row r="768" spans="1:2">
      <c r="A768" s="60"/>
      <c r="B768" s="60"/>
    </row>
    <row r="769" spans="1:2">
      <c r="A769" s="60"/>
      <c r="B769" s="60"/>
    </row>
  </sheetData>
  <phoneticPr fontId="19" type="noConversion"/>
  <conditionalFormatting sqref="D1:D1048576">
    <cfRule type="duplicateValues" dxfId="0" priority="3"/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E7" sqref="E7"/>
    </sheetView>
  </sheetViews>
  <sheetFormatPr defaultRowHeight="13.5"/>
  <cols>
    <col min="1" max="2" width="12.875" style="121" customWidth="1"/>
    <col min="3" max="4" width="12.875" style="122" customWidth="1"/>
    <col min="5" max="5" width="18.625" style="122" customWidth="1"/>
    <col min="6" max="6" width="12.875" style="122" customWidth="1"/>
  </cols>
  <sheetData>
    <row r="1" spans="1:6" ht="16.5" customHeight="1">
      <c r="A1" s="102" t="s">
        <v>121</v>
      </c>
      <c r="B1" s="102" t="s">
        <v>122</v>
      </c>
      <c r="C1" s="118" t="s">
        <v>129</v>
      </c>
      <c r="D1" s="118" t="s">
        <v>231</v>
      </c>
      <c r="E1" s="118" t="s">
        <v>232</v>
      </c>
      <c r="F1" s="118" t="s">
        <v>233</v>
      </c>
    </row>
    <row r="2" spans="1:6" ht="16.5" customHeight="1">
      <c r="A2" s="102">
        <f t="shared" ref="A2:A39" si="0">YEAR(C2)</f>
        <v>2018</v>
      </c>
      <c r="B2" s="102">
        <f t="shared" ref="B2:B39" si="1">MONTH(C2)</f>
        <v>7</v>
      </c>
      <c r="C2" s="119">
        <v>43284</v>
      </c>
      <c r="D2" s="118" t="s">
        <v>29</v>
      </c>
      <c r="E2" s="120" t="s">
        <v>29</v>
      </c>
      <c r="F2" s="120">
        <v>1600</v>
      </c>
    </row>
    <row r="3" spans="1:6" ht="16.5" customHeight="1">
      <c r="A3" s="102">
        <f t="shared" si="0"/>
        <v>2018</v>
      </c>
      <c r="B3" s="102">
        <f t="shared" si="1"/>
        <v>7</v>
      </c>
      <c r="C3" s="119">
        <v>43284</v>
      </c>
      <c r="D3" s="118" t="s">
        <v>29</v>
      </c>
      <c r="E3" s="120" t="s">
        <v>29</v>
      </c>
      <c r="F3" s="120">
        <v>3676</v>
      </c>
    </row>
    <row r="4" spans="1:6" ht="16.5" customHeight="1">
      <c r="A4" s="102">
        <f t="shared" si="0"/>
        <v>2018</v>
      </c>
      <c r="B4" s="102">
        <f t="shared" si="1"/>
        <v>7</v>
      </c>
      <c r="C4" s="119">
        <v>43285</v>
      </c>
      <c r="D4" s="118" t="s">
        <v>29</v>
      </c>
      <c r="E4" s="120" t="s">
        <v>29</v>
      </c>
      <c r="F4" s="120">
        <v>76</v>
      </c>
    </row>
    <row r="5" spans="1:6" ht="16.5" customHeight="1">
      <c r="A5" s="102">
        <f t="shared" si="0"/>
        <v>2018</v>
      </c>
      <c r="B5" s="102">
        <f t="shared" si="1"/>
        <v>7</v>
      </c>
      <c r="C5" s="119">
        <v>43285</v>
      </c>
      <c r="D5" s="118" t="s">
        <v>29</v>
      </c>
      <c r="E5" s="120" t="s">
        <v>29</v>
      </c>
      <c r="F5" s="120">
        <v>38</v>
      </c>
    </row>
    <row r="6" spans="1:6" ht="16.5" customHeight="1">
      <c r="A6" s="102">
        <f t="shared" si="0"/>
        <v>2018</v>
      </c>
      <c r="B6" s="102">
        <f t="shared" si="1"/>
        <v>7</v>
      </c>
      <c r="C6" s="119">
        <v>43287</v>
      </c>
      <c r="D6" s="167" t="s">
        <v>80</v>
      </c>
      <c r="E6" s="120" t="s">
        <v>234</v>
      </c>
      <c r="F6" s="120">
        <v>780</v>
      </c>
    </row>
    <row r="7" spans="1:6" ht="16.5" customHeight="1">
      <c r="A7" s="102">
        <f t="shared" si="0"/>
        <v>2018</v>
      </c>
      <c r="B7" s="102">
        <f t="shared" si="1"/>
        <v>7</v>
      </c>
      <c r="C7" s="119">
        <v>43287</v>
      </c>
      <c r="D7" s="118" t="s">
        <v>81</v>
      </c>
      <c r="E7" s="120" t="s">
        <v>235</v>
      </c>
      <c r="F7" s="120">
        <v>76</v>
      </c>
    </row>
    <row r="8" spans="1:6" ht="16.5" customHeight="1">
      <c r="A8" s="102">
        <f t="shared" si="0"/>
        <v>2018</v>
      </c>
      <c r="B8" s="102">
        <f t="shared" si="1"/>
        <v>7</v>
      </c>
      <c r="C8" s="119">
        <v>43292</v>
      </c>
      <c r="D8" s="118" t="s">
        <v>81</v>
      </c>
      <c r="E8" s="120" t="s">
        <v>236</v>
      </c>
      <c r="F8" s="120">
        <v>497</v>
      </c>
    </row>
    <row r="9" spans="1:6" ht="16.5" customHeight="1">
      <c r="A9" s="102">
        <f t="shared" si="0"/>
        <v>2018</v>
      </c>
      <c r="B9" s="102">
        <f t="shared" si="1"/>
        <v>7</v>
      </c>
      <c r="C9" s="119">
        <v>43297</v>
      </c>
      <c r="D9" s="118" t="s">
        <v>81</v>
      </c>
      <c r="E9" s="120" t="s">
        <v>235</v>
      </c>
      <c r="F9" s="120">
        <v>38</v>
      </c>
    </row>
    <row r="10" spans="1:6" ht="16.5" customHeight="1">
      <c r="A10" s="102">
        <f t="shared" si="0"/>
        <v>2018</v>
      </c>
      <c r="B10" s="102">
        <f t="shared" si="1"/>
        <v>7</v>
      </c>
      <c r="C10" s="119">
        <v>43297</v>
      </c>
      <c r="D10" s="118" t="s">
        <v>36</v>
      </c>
      <c r="E10" s="120" t="s">
        <v>237</v>
      </c>
      <c r="F10" s="120">
        <v>580</v>
      </c>
    </row>
    <row r="11" spans="1:6" ht="16.5" customHeight="1">
      <c r="A11" s="102">
        <f t="shared" si="0"/>
        <v>2018</v>
      </c>
      <c r="B11" s="102">
        <f t="shared" si="1"/>
        <v>7</v>
      </c>
      <c r="C11" s="119">
        <v>43297</v>
      </c>
      <c r="D11" s="118" t="s">
        <v>29</v>
      </c>
      <c r="E11" s="120" t="s">
        <v>29</v>
      </c>
      <c r="F11" s="120">
        <v>38</v>
      </c>
    </row>
    <row r="12" spans="1:6" ht="16.5" customHeight="1">
      <c r="A12" s="102">
        <f t="shared" si="0"/>
        <v>2018</v>
      </c>
      <c r="B12" s="102">
        <f t="shared" si="1"/>
        <v>7</v>
      </c>
      <c r="C12" s="119">
        <v>43297</v>
      </c>
      <c r="D12" s="167" t="s">
        <v>80</v>
      </c>
      <c r="E12" s="120" t="s">
        <v>234</v>
      </c>
      <c r="F12" s="120">
        <v>18</v>
      </c>
    </row>
    <row r="13" spans="1:6" ht="16.5" customHeight="1">
      <c r="A13" s="102">
        <f t="shared" si="0"/>
        <v>2018</v>
      </c>
      <c r="B13" s="102">
        <f t="shared" si="1"/>
        <v>7</v>
      </c>
      <c r="C13" s="119">
        <v>43298</v>
      </c>
      <c r="D13" s="118" t="s">
        <v>36</v>
      </c>
      <c r="E13" s="120" t="s">
        <v>237</v>
      </c>
      <c r="F13" s="120">
        <v>2680</v>
      </c>
    </row>
    <row r="14" spans="1:6" ht="16.5" customHeight="1">
      <c r="A14" s="102">
        <f t="shared" si="0"/>
        <v>2018</v>
      </c>
      <c r="B14" s="102">
        <f t="shared" si="1"/>
        <v>7</v>
      </c>
      <c r="C14" s="119">
        <v>43302</v>
      </c>
      <c r="D14" s="118" t="s">
        <v>30</v>
      </c>
      <c r="E14" s="120" t="s">
        <v>238</v>
      </c>
      <c r="F14" s="120">
        <v>2978</v>
      </c>
    </row>
    <row r="15" spans="1:6" ht="16.5" customHeight="1">
      <c r="A15" s="102">
        <f t="shared" si="0"/>
        <v>2018</v>
      </c>
      <c r="B15" s="102">
        <f t="shared" si="1"/>
        <v>7</v>
      </c>
      <c r="C15" s="119">
        <v>43303</v>
      </c>
      <c r="D15" s="118" t="s">
        <v>81</v>
      </c>
      <c r="E15" s="120" t="s">
        <v>239</v>
      </c>
      <c r="F15" s="120">
        <v>8</v>
      </c>
    </row>
    <row r="16" spans="1:6" ht="16.5" customHeight="1">
      <c r="A16" s="102">
        <f t="shared" si="0"/>
        <v>2018</v>
      </c>
      <c r="B16" s="102">
        <f t="shared" si="1"/>
        <v>7</v>
      </c>
      <c r="C16" s="119">
        <v>43303</v>
      </c>
      <c r="D16" s="167" t="s">
        <v>51</v>
      </c>
      <c r="E16" s="120" t="s">
        <v>240</v>
      </c>
      <c r="F16" s="120">
        <v>1822</v>
      </c>
    </row>
    <row r="17" spans="1:6" ht="16.5" customHeight="1">
      <c r="A17" s="102">
        <f t="shared" si="0"/>
        <v>2018</v>
      </c>
      <c r="B17" s="102">
        <f t="shared" si="1"/>
        <v>7</v>
      </c>
      <c r="C17" s="119">
        <v>43305</v>
      </c>
      <c r="D17" s="118" t="s">
        <v>29</v>
      </c>
      <c r="E17" s="120" t="s">
        <v>29</v>
      </c>
      <c r="F17" s="120">
        <v>76</v>
      </c>
    </row>
    <row r="18" spans="1:6" ht="16.5" customHeight="1">
      <c r="A18" s="102">
        <f t="shared" si="0"/>
        <v>2018</v>
      </c>
      <c r="B18" s="102">
        <f t="shared" si="1"/>
        <v>7</v>
      </c>
      <c r="C18" s="119">
        <v>43305</v>
      </c>
      <c r="D18" s="118" t="s">
        <v>29</v>
      </c>
      <c r="E18" s="120" t="s">
        <v>29</v>
      </c>
      <c r="F18" s="120">
        <v>38</v>
      </c>
    </row>
    <row r="19" spans="1:6" ht="16.5" customHeight="1">
      <c r="A19" s="102">
        <f t="shared" si="0"/>
        <v>2018</v>
      </c>
      <c r="B19" s="102">
        <f t="shared" si="1"/>
        <v>7</v>
      </c>
      <c r="C19" s="119">
        <v>43309</v>
      </c>
      <c r="D19" s="118" t="s">
        <v>29</v>
      </c>
      <c r="E19" s="120" t="s">
        <v>29</v>
      </c>
      <c r="F19" s="120">
        <v>38</v>
      </c>
    </row>
    <row r="20" spans="1:6" ht="16.5" customHeight="1">
      <c r="A20" s="102">
        <f t="shared" si="0"/>
        <v>2018</v>
      </c>
      <c r="B20" s="102">
        <f t="shared" si="1"/>
        <v>8</v>
      </c>
      <c r="C20" s="119">
        <v>43317</v>
      </c>
      <c r="D20" s="167" t="s">
        <v>42</v>
      </c>
      <c r="E20" s="120" t="s">
        <v>241</v>
      </c>
      <c r="F20" s="120">
        <v>3505</v>
      </c>
    </row>
    <row r="21" spans="1:6" ht="16.5" customHeight="1">
      <c r="A21" s="102">
        <f t="shared" si="0"/>
        <v>2018</v>
      </c>
      <c r="B21" s="102">
        <f t="shared" si="1"/>
        <v>8</v>
      </c>
      <c r="C21" s="119">
        <v>43327</v>
      </c>
      <c r="D21" s="167" t="s">
        <v>42</v>
      </c>
      <c r="E21" s="120" t="s">
        <v>242</v>
      </c>
      <c r="F21" s="120">
        <v>6000</v>
      </c>
    </row>
    <row r="22" spans="1:6" ht="16.5" customHeight="1">
      <c r="A22" s="102">
        <f t="shared" si="0"/>
        <v>2018</v>
      </c>
      <c r="B22" s="102">
        <f t="shared" si="1"/>
        <v>8</v>
      </c>
      <c r="C22" s="119">
        <v>43327</v>
      </c>
      <c r="D22" s="167" t="s">
        <v>34</v>
      </c>
      <c r="E22" s="120" t="s">
        <v>239</v>
      </c>
      <c r="F22" s="120">
        <v>58</v>
      </c>
    </row>
    <row r="23" spans="1:6" ht="16.5" customHeight="1">
      <c r="A23" s="102">
        <f t="shared" si="0"/>
        <v>2018</v>
      </c>
      <c r="B23" s="102">
        <f t="shared" si="1"/>
        <v>8</v>
      </c>
      <c r="C23" s="119">
        <v>43321</v>
      </c>
      <c r="D23" s="167" t="s">
        <v>51</v>
      </c>
      <c r="E23" s="120" t="s">
        <v>243</v>
      </c>
      <c r="F23" s="120">
        <v>980</v>
      </c>
    </row>
    <row r="24" spans="1:6" ht="16.5" customHeight="1">
      <c r="A24" s="102">
        <f t="shared" si="0"/>
        <v>2018</v>
      </c>
      <c r="B24" s="102">
        <f t="shared" si="1"/>
        <v>8</v>
      </c>
      <c r="C24" s="119">
        <v>43327</v>
      </c>
      <c r="D24" s="118" t="s">
        <v>29</v>
      </c>
      <c r="E24" s="120" t="s">
        <v>244</v>
      </c>
      <c r="F24" s="120">
        <v>38</v>
      </c>
    </row>
    <row r="25" spans="1:6" ht="16.5" customHeight="1">
      <c r="A25" s="102">
        <f t="shared" si="0"/>
        <v>2018</v>
      </c>
      <c r="B25" s="102">
        <f t="shared" si="1"/>
        <v>8</v>
      </c>
      <c r="C25" s="119">
        <v>43329</v>
      </c>
      <c r="D25" s="118" t="s">
        <v>29</v>
      </c>
      <c r="E25" s="120" t="s">
        <v>244</v>
      </c>
      <c r="F25" s="120">
        <v>38</v>
      </c>
    </row>
    <row r="26" spans="1:6" ht="16.5" customHeight="1">
      <c r="A26" s="102">
        <f t="shared" si="0"/>
        <v>2018</v>
      </c>
      <c r="B26" s="102">
        <f t="shared" si="1"/>
        <v>8</v>
      </c>
      <c r="C26" s="119">
        <v>43329</v>
      </c>
      <c r="D26" s="118" t="s">
        <v>29</v>
      </c>
      <c r="E26" s="120" t="s">
        <v>244</v>
      </c>
      <c r="F26" s="120">
        <v>38</v>
      </c>
    </row>
    <row r="27" spans="1:6" ht="16.5" customHeight="1">
      <c r="A27" s="102">
        <f t="shared" si="0"/>
        <v>2018</v>
      </c>
      <c r="B27" s="102">
        <f t="shared" si="1"/>
        <v>8</v>
      </c>
      <c r="C27" s="119">
        <v>43314</v>
      </c>
      <c r="D27" s="118" t="s">
        <v>29</v>
      </c>
      <c r="E27" s="120" t="s">
        <v>245</v>
      </c>
      <c r="F27" s="120">
        <v>399</v>
      </c>
    </row>
    <row r="28" spans="1:6" ht="16.5" customHeight="1">
      <c r="A28" s="102">
        <f t="shared" si="0"/>
        <v>2018</v>
      </c>
      <c r="B28" s="102">
        <f t="shared" si="1"/>
        <v>8</v>
      </c>
      <c r="C28" s="119">
        <v>43315</v>
      </c>
      <c r="D28" s="118" t="s">
        <v>29</v>
      </c>
      <c r="E28" s="120" t="s">
        <v>245</v>
      </c>
      <c r="F28" s="120">
        <v>399</v>
      </c>
    </row>
    <row r="29" spans="1:6" ht="16.5" customHeight="1">
      <c r="A29" s="102">
        <f t="shared" si="0"/>
        <v>2018</v>
      </c>
      <c r="B29" s="102">
        <f t="shared" si="1"/>
        <v>8</v>
      </c>
      <c r="C29" s="119">
        <v>43320</v>
      </c>
      <c r="D29" s="118" t="s">
        <v>29</v>
      </c>
      <c r="E29" s="120" t="s">
        <v>245</v>
      </c>
      <c r="F29" s="120">
        <v>399</v>
      </c>
    </row>
    <row r="30" spans="1:6" ht="16.5" customHeight="1">
      <c r="A30" s="102">
        <f t="shared" si="0"/>
        <v>2018</v>
      </c>
      <c r="B30" s="102">
        <f t="shared" si="1"/>
        <v>8</v>
      </c>
      <c r="C30" s="119">
        <v>43339</v>
      </c>
      <c r="D30" s="118" t="s">
        <v>29</v>
      </c>
      <c r="E30" s="120" t="s">
        <v>29</v>
      </c>
      <c r="F30" s="120">
        <v>38</v>
      </c>
    </row>
    <row r="31" spans="1:6" ht="16.5" customHeight="1">
      <c r="A31" s="102">
        <f t="shared" si="0"/>
        <v>2018</v>
      </c>
      <c r="B31" s="102">
        <f t="shared" si="1"/>
        <v>8</v>
      </c>
      <c r="C31" s="119">
        <v>43340</v>
      </c>
      <c r="D31" s="118" t="s">
        <v>29</v>
      </c>
      <c r="E31" s="120" t="s">
        <v>29</v>
      </c>
      <c r="F31" s="120">
        <v>437</v>
      </c>
    </row>
    <row r="32" spans="1:6" ht="16.5" customHeight="1">
      <c r="A32" s="102">
        <f t="shared" si="0"/>
        <v>2018</v>
      </c>
      <c r="B32" s="102">
        <f t="shared" si="1"/>
        <v>8</v>
      </c>
      <c r="C32" s="119">
        <v>43337</v>
      </c>
      <c r="D32" s="167" t="s">
        <v>51</v>
      </c>
      <c r="E32" s="120" t="s">
        <v>246</v>
      </c>
      <c r="F32" s="120">
        <v>888</v>
      </c>
    </row>
    <row r="33" spans="1:6" ht="16.5" customHeight="1">
      <c r="A33" s="102">
        <f t="shared" si="0"/>
        <v>2018</v>
      </c>
      <c r="B33" s="102">
        <f t="shared" si="1"/>
        <v>8</v>
      </c>
      <c r="C33" s="119">
        <v>43326</v>
      </c>
      <c r="D33" s="167" t="s">
        <v>51</v>
      </c>
      <c r="E33" s="120" t="s">
        <v>51</v>
      </c>
      <c r="F33" s="120">
        <v>2000</v>
      </c>
    </row>
    <row r="34" spans="1:6" ht="16.5" customHeight="1">
      <c r="A34" s="102">
        <f t="shared" si="0"/>
        <v>2018</v>
      </c>
      <c r="B34" s="102">
        <f t="shared" si="1"/>
        <v>8</v>
      </c>
      <c r="C34" s="119">
        <v>43321</v>
      </c>
      <c r="D34" s="118" t="s">
        <v>81</v>
      </c>
      <c r="E34" s="120" t="s">
        <v>247</v>
      </c>
      <c r="F34" s="120">
        <v>56</v>
      </c>
    </row>
    <row r="35" spans="1:6" ht="16.5" customHeight="1">
      <c r="A35" s="102">
        <f t="shared" si="0"/>
        <v>2018</v>
      </c>
      <c r="B35" s="102">
        <f t="shared" si="1"/>
        <v>8</v>
      </c>
      <c r="C35" s="119">
        <v>43324</v>
      </c>
      <c r="D35" s="118" t="s">
        <v>81</v>
      </c>
      <c r="E35" s="120" t="s">
        <v>235</v>
      </c>
      <c r="F35" s="120">
        <v>7.7</v>
      </c>
    </row>
    <row r="36" spans="1:6" ht="16.5" customHeight="1">
      <c r="A36" s="102">
        <f t="shared" si="0"/>
        <v>2018</v>
      </c>
      <c r="B36" s="102">
        <f t="shared" si="1"/>
        <v>8</v>
      </c>
      <c r="C36" s="119">
        <v>43313</v>
      </c>
      <c r="D36" s="167" t="s">
        <v>82</v>
      </c>
      <c r="E36" s="120" t="s">
        <v>248</v>
      </c>
      <c r="F36" s="120">
        <v>66</v>
      </c>
    </row>
    <row r="37" spans="1:6" ht="16.5" customHeight="1">
      <c r="A37" s="102">
        <f t="shared" si="0"/>
        <v>2018</v>
      </c>
      <c r="B37" s="102">
        <f t="shared" si="1"/>
        <v>8</v>
      </c>
      <c r="C37" s="119">
        <v>43316</v>
      </c>
      <c r="D37" s="167" t="s">
        <v>80</v>
      </c>
      <c r="E37" s="120" t="s">
        <v>249</v>
      </c>
      <c r="F37" s="120">
        <v>654</v>
      </c>
    </row>
    <row r="38" spans="1:6" ht="16.5" customHeight="1">
      <c r="A38" s="102">
        <f t="shared" si="0"/>
        <v>2018</v>
      </c>
      <c r="B38" s="102">
        <f t="shared" si="1"/>
        <v>8</v>
      </c>
      <c r="C38" s="119">
        <v>43321</v>
      </c>
      <c r="D38" s="167" t="s">
        <v>80</v>
      </c>
      <c r="E38" s="120" t="s">
        <v>234</v>
      </c>
      <c r="F38" s="120">
        <v>18</v>
      </c>
    </row>
    <row r="39" spans="1:6" ht="16.5" customHeight="1">
      <c r="A39" s="102">
        <f t="shared" si="0"/>
        <v>2018</v>
      </c>
      <c r="B39" s="102">
        <f t="shared" si="1"/>
        <v>8</v>
      </c>
      <c r="C39" s="119">
        <v>43339</v>
      </c>
      <c r="D39" s="167" t="s">
        <v>80</v>
      </c>
      <c r="E39" s="120" t="s">
        <v>234</v>
      </c>
      <c r="F39" s="120">
        <v>168</v>
      </c>
    </row>
  </sheetData>
  <autoFilter ref="A1:G39"/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pane ySplit="1" topLeftCell="A2" activePane="bottomLeft" state="frozen"/>
      <selection pane="bottomLeft" activeCell="A2" sqref="A2:XFD8"/>
    </sheetView>
  </sheetViews>
  <sheetFormatPr defaultColWidth="8.875" defaultRowHeight="16.5"/>
  <cols>
    <col min="1" max="2" width="7.75" style="65" customWidth="1"/>
    <col min="3" max="4" width="12.625" style="64" customWidth="1"/>
    <col min="5" max="5" width="9" style="64" customWidth="1"/>
    <col min="6" max="6" width="29.125" style="64" customWidth="1"/>
    <col min="7" max="7" width="18.625" style="64" customWidth="1"/>
    <col min="8" max="8" width="9" style="64" customWidth="1"/>
    <col min="9" max="9" width="5.25" style="64" customWidth="1"/>
    <col min="10" max="10" width="8.5" style="65" customWidth="1"/>
    <col min="11" max="12" width="9" style="65" customWidth="1"/>
    <col min="13" max="13" width="58.5" style="64" customWidth="1"/>
    <col min="14" max="14" width="16.375" style="64" customWidth="1"/>
    <col min="15" max="15" width="20.5" style="64" customWidth="1"/>
    <col min="16" max="20" width="8.875" style="63" customWidth="1"/>
    <col min="21" max="16384" width="8.875" style="63"/>
  </cols>
  <sheetData>
    <row r="1" spans="1:15">
      <c r="A1" s="65" t="s">
        <v>121</v>
      </c>
      <c r="B1" s="65" t="s">
        <v>122</v>
      </c>
      <c r="C1" s="64" t="s">
        <v>128</v>
      </c>
      <c r="D1" s="64" t="s">
        <v>208</v>
      </c>
      <c r="E1" s="64" t="s">
        <v>250</v>
      </c>
      <c r="F1" s="64" t="s">
        <v>251</v>
      </c>
      <c r="G1" s="64" t="s">
        <v>252</v>
      </c>
      <c r="H1" s="64" t="s">
        <v>183</v>
      </c>
      <c r="I1" s="64" t="s">
        <v>253</v>
      </c>
      <c r="J1" s="65" t="s">
        <v>105</v>
      </c>
      <c r="K1" s="65" t="s">
        <v>106</v>
      </c>
      <c r="L1" s="65" t="s">
        <v>107</v>
      </c>
      <c r="M1" s="64" t="s">
        <v>254</v>
      </c>
      <c r="N1" s="64" t="s">
        <v>255</v>
      </c>
      <c r="O1" s="64" t="s">
        <v>207</v>
      </c>
    </row>
    <row r="2" spans="1:1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>
      <c r="A3"/>
      <c r="B3"/>
      <c r="C3"/>
      <c r="D3"/>
      <c r="E3"/>
      <c r="F3"/>
      <c r="G3"/>
      <c r="H3"/>
      <c r="I3" s="65"/>
      <c r="J3"/>
      <c r="K3"/>
      <c r="L3" s="64"/>
      <c r="M3"/>
      <c r="N3"/>
      <c r="O3"/>
    </row>
    <row r="4" spans="1:15">
      <c r="A4"/>
      <c r="B4"/>
      <c r="C4"/>
      <c r="D4"/>
      <c r="E4"/>
      <c r="F4"/>
      <c r="G4"/>
      <c r="H4"/>
      <c r="I4"/>
      <c r="J4"/>
      <c r="K4"/>
      <c r="L4"/>
      <c r="M4"/>
      <c r="N4"/>
      <c r="O4"/>
    </row>
    <row r="5" spans="1:15">
      <c r="A5"/>
      <c r="B5"/>
      <c r="C5"/>
      <c r="D5"/>
      <c r="E5"/>
      <c r="F5"/>
      <c r="G5"/>
      <c r="H5"/>
      <c r="I5"/>
      <c r="J5"/>
      <c r="K5"/>
      <c r="L5"/>
      <c r="M5"/>
      <c r="N5"/>
      <c r="O5"/>
    </row>
    <row r="6" spans="1:15">
      <c r="A6"/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spans="1:15">
      <c r="A7"/>
      <c r="B7"/>
      <c r="C7"/>
      <c r="D7"/>
      <c r="E7"/>
      <c r="F7"/>
      <c r="G7"/>
      <c r="H7"/>
      <c r="I7"/>
      <c r="J7"/>
      <c r="K7"/>
      <c r="L7"/>
      <c r="M7"/>
      <c r="N7"/>
      <c r="O7"/>
    </row>
  </sheetData>
  <phoneticPr fontId="19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I15" sqref="I15"/>
    </sheetView>
  </sheetViews>
  <sheetFormatPr defaultColWidth="9" defaultRowHeight="16.5"/>
  <cols>
    <col min="1" max="2" width="9" style="103" customWidth="1"/>
    <col min="3" max="3" width="13.125" style="42" customWidth="1"/>
    <col min="4" max="5" width="9" style="42" customWidth="1"/>
    <col min="6" max="6" width="14.125" style="42" customWidth="1"/>
    <col min="7" max="12" width="9" style="42" customWidth="1"/>
    <col min="13" max="13" width="22.625" style="42" customWidth="1"/>
    <col min="14" max="14" width="13.625" style="42" customWidth="1"/>
    <col min="15" max="19" width="9" style="42" customWidth="1"/>
    <col min="20" max="16384" width="9" style="42"/>
  </cols>
  <sheetData>
    <row r="1" spans="1:15">
      <c r="A1" s="72" t="s">
        <v>121</v>
      </c>
      <c r="B1" s="72" t="s">
        <v>122</v>
      </c>
      <c r="C1" s="41" t="s">
        <v>128</v>
      </c>
      <c r="D1" s="41" t="s">
        <v>208</v>
      </c>
      <c r="E1" s="41" t="s">
        <v>250</v>
      </c>
      <c r="F1" s="41" t="s">
        <v>251</v>
      </c>
      <c r="G1" s="41" t="s">
        <v>252</v>
      </c>
      <c r="H1" s="41" t="s">
        <v>183</v>
      </c>
      <c r="I1" s="41" t="s">
        <v>253</v>
      </c>
      <c r="J1" s="178" t="s">
        <v>105</v>
      </c>
      <c r="K1" s="178" t="s">
        <v>106</v>
      </c>
      <c r="L1" s="178" t="s">
        <v>107</v>
      </c>
      <c r="M1" s="41" t="s">
        <v>254</v>
      </c>
      <c r="N1" s="41" t="s">
        <v>255</v>
      </c>
      <c r="O1" s="41" t="s">
        <v>207</v>
      </c>
    </row>
    <row r="2" spans="1:15">
      <c r="A2" s="163"/>
      <c r="B2" s="163"/>
      <c r="C2" s="70"/>
      <c r="D2" s="71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>
      <c r="A3" s="163"/>
      <c r="B3" s="163"/>
      <c r="C3" s="70"/>
      <c r="D3" s="71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</row>
    <row r="4" spans="1:15">
      <c r="A4" s="163"/>
      <c r="B4" s="163"/>
      <c r="C4" s="70"/>
      <c r="D4" s="71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</row>
    <row r="5" spans="1:15">
      <c r="A5" s="163"/>
      <c r="B5" s="163"/>
      <c r="C5" s="70"/>
      <c r="D5" s="71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</row>
    <row r="6" spans="1:15">
      <c r="A6" s="163"/>
      <c r="B6" s="163"/>
      <c r="C6" s="70"/>
      <c r="D6" s="71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</row>
    <row r="7" spans="1:15">
      <c r="A7" s="163"/>
      <c r="B7" s="163"/>
      <c r="C7" s="70"/>
      <c r="D7" s="71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</row>
    <row r="8" spans="1:15">
      <c r="A8" s="163"/>
      <c r="B8" s="163"/>
      <c r="C8" s="70"/>
      <c r="D8" s="71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</row>
    <row r="9" spans="1:15">
      <c r="A9" s="163"/>
      <c r="B9" s="163"/>
      <c r="C9" s="70"/>
      <c r="D9" s="71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</row>
    <row r="10" spans="1:15">
      <c r="A10" s="163"/>
      <c r="B10" s="163"/>
      <c r="C10" s="70"/>
      <c r="D10" s="71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</row>
    <row r="11" spans="1:15">
      <c r="A11" s="163"/>
      <c r="B11" s="163"/>
      <c r="C11" s="70"/>
      <c r="D11" s="71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</row>
    <row r="12" spans="1:15">
      <c r="A12" s="163"/>
      <c r="B12" s="163"/>
      <c r="C12" s="70"/>
      <c r="D12" s="71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</row>
    <row r="13" spans="1:15">
      <c r="A13" s="163"/>
      <c r="B13" s="163"/>
      <c r="C13" s="70"/>
      <c r="D13" s="71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</row>
    <row r="14" spans="1:15">
      <c r="A14" s="163"/>
      <c r="B14" s="163"/>
      <c r="C14" s="74"/>
      <c r="D14" s="75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</row>
    <row r="15" spans="1:15">
      <c r="A15" s="163"/>
      <c r="B15" s="163"/>
      <c r="C15" s="70"/>
      <c r="D15" s="71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</row>
    <row r="16" spans="1:15">
      <c r="A16" s="163"/>
      <c r="B16" s="163"/>
      <c r="C16" s="70"/>
      <c r="D16" s="71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</row>
    <row r="17" spans="1:15">
      <c r="A17" s="163"/>
      <c r="B17" s="163"/>
      <c r="C17" s="70"/>
      <c r="D17" s="71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</row>
    <row r="18" spans="1:15">
      <c r="A18" s="163"/>
      <c r="B18" s="163"/>
      <c r="C18" s="70"/>
      <c r="D18" s="71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</row>
    <row r="19" spans="1:15">
      <c r="A19" s="163"/>
      <c r="B19" s="163"/>
      <c r="C19" s="70"/>
      <c r="D19" s="71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</row>
    <row r="20" spans="1:15">
      <c r="A20" s="163"/>
      <c r="B20" s="163"/>
      <c r="C20" s="70"/>
      <c r="D20" s="71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</row>
    <row r="21" spans="1:15">
      <c r="A21" s="163"/>
      <c r="B21" s="163"/>
      <c r="C21" s="70"/>
      <c r="D21" s="71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</row>
    <row r="22" spans="1:15">
      <c r="A22" s="163"/>
      <c r="B22" s="163"/>
      <c r="C22" s="70"/>
      <c r="D22" s="71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</row>
    <row r="23" spans="1:15">
      <c r="A23" s="163"/>
      <c r="B23" s="163"/>
      <c r="C23" s="70"/>
      <c r="D23" s="71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</row>
    <row r="24" spans="1:15">
      <c r="A24" s="163"/>
      <c r="B24" s="163"/>
      <c r="C24" s="70"/>
      <c r="D24" s="71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</row>
    <row r="25" spans="1:15">
      <c r="A25" s="163"/>
      <c r="B25" s="163"/>
      <c r="C25" s="70"/>
      <c r="D25" s="71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</row>
    <row r="26" spans="1:15">
      <c r="A26" s="163"/>
      <c r="B26" s="163"/>
      <c r="C26" s="70"/>
      <c r="D26" s="71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</row>
    <row r="27" spans="1:15">
      <c r="A27" s="163"/>
      <c r="B27" s="163"/>
      <c r="C27" s="70"/>
      <c r="D27" s="71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</row>
    <row r="28" spans="1:15">
      <c r="A28" s="163"/>
      <c r="B28" s="163"/>
      <c r="C28" s="70"/>
      <c r="D28" s="71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</row>
    <row r="29" spans="1:15">
      <c r="A29" s="163"/>
      <c r="B29" s="163"/>
      <c r="C29" s="70"/>
      <c r="D29" s="71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</row>
    <row r="30" spans="1:15">
      <c r="A30" s="163"/>
      <c r="B30" s="163"/>
      <c r="C30" s="70"/>
      <c r="D30" s="71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</row>
    <row r="31" spans="1:15">
      <c r="A31" s="163"/>
      <c r="B31" s="163"/>
      <c r="C31" s="70"/>
      <c r="D31" s="71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</row>
    <row r="32" spans="1:15">
      <c r="A32" s="163"/>
      <c r="B32" s="163"/>
      <c r="C32" s="70"/>
      <c r="D32" s="71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</row>
    <row r="33" spans="1:15">
      <c r="A33" s="163"/>
      <c r="B33" s="163"/>
      <c r="C33" s="70"/>
      <c r="D33" s="71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</row>
    <row r="34" spans="1:15">
      <c r="A34" s="163"/>
      <c r="B34" s="163"/>
      <c r="C34" s="70"/>
      <c r="D34" s="71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  <row r="35" spans="1:15">
      <c r="A35" s="163"/>
      <c r="B35" s="163"/>
      <c r="C35" s="70"/>
      <c r="D35" s="71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</row>
    <row r="36" spans="1:15">
      <c r="A36" s="163"/>
      <c r="B36" s="163"/>
      <c r="C36" s="70"/>
      <c r="D36" s="71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</row>
    <row r="37" spans="1:15">
      <c r="A37" s="163"/>
      <c r="B37" s="163"/>
      <c r="C37" s="70"/>
      <c r="D37" s="71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</row>
  </sheetData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0"/>
  <sheetViews>
    <sheetView workbookViewId="0">
      <pane ySplit="1" topLeftCell="A2" activePane="bottomLeft" state="frozen"/>
      <selection pane="bottomLeft" activeCell="G138" sqref="G138"/>
    </sheetView>
  </sheetViews>
  <sheetFormatPr defaultColWidth="9" defaultRowHeight="16.5"/>
  <cols>
    <col min="1" max="2" width="9" style="180" customWidth="1"/>
    <col min="3" max="3" width="11.875" style="180" customWidth="1"/>
    <col min="4" max="4" width="23" style="180" customWidth="1"/>
    <col min="5" max="5" width="25.5" style="180" customWidth="1"/>
    <col min="6" max="6" width="8.875" style="180" customWidth="1"/>
    <col min="7" max="7" width="6.5" style="180" bestFit="1" customWidth="1"/>
    <col min="8" max="8" width="5.5" style="180" bestFit="1" customWidth="1"/>
    <col min="9" max="9" width="9.5" style="180" bestFit="1" customWidth="1"/>
    <col min="10" max="10" width="11.625" style="180" customWidth="1"/>
    <col min="11" max="13" width="9.5" style="180" bestFit="1" customWidth="1"/>
    <col min="14" max="15" width="13.875" style="180" bestFit="1" customWidth="1"/>
    <col min="16" max="16" width="9.5" style="180" bestFit="1" customWidth="1"/>
    <col min="17" max="17" width="13.875" style="180" bestFit="1" customWidth="1"/>
    <col min="18" max="21" width="9.5" style="180" bestFit="1" customWidth="1"/>
    <col min="22" max="22" width="13.875" style="180" bestFit="1" customWidth="1"/>
    <col min="23" max="25" width="5.5" style="180" bestFit="1" customWidth="1"/>
    <col min="26" max="27" width="7.5" style="180" bestFit="1" customWidth="1"/>
    <col min="28" max="30" width="11.625" style="180" bestFit="1" customWidth="1"/>
    <col min="31" max="31" width="13.875" style="180" bestFit="1" customWidth="1"/>
    <col min="32" max="36" width="9" style="180" customWidth="1"/>
    <col min="37" max="16384" width="9" style="180"/>
  </cols>
  <sheetData>
    <row r="1" spans="1:31">
      <c r="A1" s="96" t="s">
        <v>121</v>
      </c>
      <c r="B1" s="96" t="s">
        <v>122</v>
      </c>
      <c r="C1" s="97" t="s">
        <v>129</v>
      </c>
      <c r="D1" s="97" t="s">
        <v>256</v>
      </c>
      <c r="E1" s="97" t="s">
        <v>257</v>
      </c>
      <c r="F1" t="s">
        <v>86</v>
      </c>
      <c r="G1" t="s">
        <v>89</v>
      </c>
      <c r="H1" t="s">
        <v>87</v>
      </c>
      <c r="I1" t="s">
        <v>88</v>
      </c>
      <c r="J1" t="s">
        <v>90</v>
      </c>
      <c r="K1" t="s">
        <v>258</v>
      </c>
      <c r="L1" t="s">
        <v>259</v>
      </c>
      <c r="M1" t="s">
        <v>260</v>
      </c>
      <c r="N1" t="s">
        <v>261</v>
      </c>
      <c r="O1" t="s">
        <v>262</v>
      </c>
      <c r="P1" t="s">
        <v>263</v>
      </c>
      <c r="Q1" t="s">
        <v>264</v>
      </c>
      <c r="R1" t="s">
        <v>265</v>
      </c>
      <c r="S1" t="s">
        <v>266</v>
      </c>
      <c r="T1" t="s">
        <v>267</v>
      </c>
      <c r="U1" t="s">
        <v>268</v>
      </c>
      <c r="V1" t="s">
        <v>269</v>
      </c>
      <c r="W1" t="s">
        <v>270</v>
      </c>
      <c r="X1" t="s">
        <v>271</v>
      </c>
      <c r="Y1" t="s">
        <v>272</v>
      </c>
      <c r="Z1" t="s">
        <v>273</v>
      </c>
      <c r="AA1" t="s">
        <v>274</v>
      </c>
      <c r="AB1" t="s">
        <v>275</v>
      </c>
      <c r="AC1" t="s">
        <v>276</v>
      </c>
      <c r="AD1" t="s">
        <v>277</v>
      </c>
      <c r="AE1" t="s">
        <v>278</v>
      </c>
    </row>
    <row r="2" spans="1:31">
      <c r="A2" s="98">
        <f t="shared" ref="A2:A65" si="0">YEAR(C2)</f>
        <v>2018</v>
      </c>
      <c r="B2" s="98">
        <f t="shared" ref="B2:B65" si="1">MONTH(C2)</f>
        <v>6</v>
      </c>
      <c r="C2" t="s">
        <v>279</v>
      </c>
      <c r="D2" t="s">
        <v>280</v>
      </c>
      <c r="E2" t="s">
        <v>281</v>
      </c>
      <c r="F2" s="99">
        <v>0</v>
      </c>
      <c r="G2" s="99">
        <v>8</v>
      </c>
      <c r="H2" s="99">
        <v>0</v>
      </c>
      <c r="I2" s="99">
        <v>0</v>
      </c>
      <c r="J2" s="99">
        <v>0</v>
      </c>
      <c r="K2" s="99">
        <v>0</v>
      </c>
      <c r="L2" s="99">
        <v>0</v>
      </c>
      <c r="M2" s="99">
        <v>0</v>
      </c>
      <c r="N2" s="99">
        <v>0</v>
      </c>
      <c r="O2" s="99">
        <v>0</v>
      </c>
      <c r="P2" s="180">
        <v>0</v>
      </c>
      <c r="Q2" s="180">
        <v>0</v>
      </c>
      <c r="R2" s="180">
        <v>0</v>
      </c>
      <c r="S2" s="180">
        <v>0</v>
      </c>
      <c r="T2" s="180">
        <v>0</v>
      </c>
      <c r="U2" s="180">
        <v>0</v>
      </c>
      <c r="V2" s="180">
        <v>0</v>
      </c>
      <c r="W2" s="180">
        <v>0</v>
      </c>
      <c r="X2" s="180">
        <v>0</v>
      </c>
      <c r="Y2" s="180">
        <v>0</v>
      </c>
      <c r="Z2" s="180">
        <v>0</v>
      </c>
      <c r="AA2" s="180">
        <v>0</v>
      </c>
      <c r="AB2" s="180">
        <v>0</v>
      </c>
      <c r="AC2" s="180">
        <v>0</v>
      </c>
      <c r="AD2" s="180">
        <v>0</v>
      </c>
      <c r="AE2" s="180">
        <v>0</v>
      </c>
    </row>
    <row r="3" spans="1:31">
      <c r="A3" s="98">
        <f t="shared" si="0"/>
        <v>2018</v>
      </c>
      <c r="B3" s="98">
        <f t="shared" si="1"/>
        <v>6</v>
      </c>
      <c r="C3" t="s">
        <v>279</v>
      </c>
      <c r="D3" t="s">
        <v>280</v>
      </c>
      <c r="E3" t="s">
        <v>282</v>
      </c>
      <c r="F3" s="99">
        <v>91.05</v>
      </c>
      <c r="G3" s="99">
        <v>628</v>
      </c>
      <c r="H3" s="99">
        <v>11</v>
      </c>
      <c r="I3" s="99">
        <v>8.2799999999999994</v>
      </c>
      <c r="J3" s="99">
        <v>18</v>
      </c>
      <c r="K3" s="99">
        <v>5</v>
      </c>
      <c r="L3" s="99">
        <v>0</v>
      </c>
      <c r="M3" s="99">
        <v>3</v>
      </c>
      <c r="N3" s="99">
        <v>0</v>
      </c>
      <c r="O3" s="99">
        <v>0</v>
      </c>
      <c r="P3" s="180">
        <v>2</v>
      </c>
      <c r="Q3" s="180">
        <v>0</v>
      </c>
      <c r="R3" s="180">
        <v>0</v>
      </c>
      <c r="S3" s="180">
        <v>0</v>
      </c>
      <c r="T3" s="180">
        <v>0</v>
      </c>
      <c r="U3" s="180">
        <v>0</v>
      </c>
      <c r="V3" s="180">
        <v>0</v>
      </c>
      <c r="W3" s="180">
        <v>0</v>
      </c>
      <c r="X3" s="180">
        <v>0</v>
      </c>
      <c r="Y3" s="180">
        <v>0</v>
      </c>
      <c r="Z3" s="180">
        <v>0</v>
      </c>
      <c r="AA3" s="180">
        <v>0</v>
      </c>
      <c r="AB3" s="180">
        <v>0</v>
      </c>
      <c r="AC3" s="180">
        <v>0</v>
      </c>
      <c r="AD3" s="180">
        <v>0</v>
      </c>
      <c r="AE3" s="180">
        <v>0</v>
      </c>
    </row>
    <row r="4" spans="1:31">
      <c r="A4" s="98">
        <f t="shared" si="0"/>
        <v>2018</v>
      </c>
      <c r="B4" s="98">
        <f t="shared" si="1"/>
        <v>6</v>
      </c>
      <c r="C4" t="s">
        <v>279</v>
      </c>
      <c r="D4" t="s">
        <v>280</v>
      </c>
      <c r="E4" t="s">
        <v>283</v>
      </c>
      <c r="F4" s="99">
        <v>209.61</v>
      </c>
      <c r="G4" s="99">
        <v>554</v>
      </c>
      <c r="H4" s="99">
        <v>25</v>
      </c>
      <c r="I4" s="99">
        <v>8.3800000000000008</v>
      </c>
      <c r="J4" s="99">
        <v>84</v>
      </c>
      <c r="K4" s="99">
        <v>22</v>
      </c>
      <c r="L4" s="99">
        <v>2</v>
      </c>
      <c r="M4" s="99">
        <v>3</v>
      </c>
      <c r="N4" s="99">
        <v>0</v>
      </c>
      <c r="O4" s="99">
        <v>0</v>
      </c>
      <c r="P4" s="180">
        <v>0</v>
      </c>
      <c r="Q4" s="180">
        <v>0</v>
      </c>
      <c r="R4" s="180">
        <v>3</v>
      </c>
      <c r="S4" s="180">
        <v>0</v>
      </c>
      <c r="T4" s="180">
        <v>3</v>
      </c>
      <c r="U4" s="180">
        <v>0</v>
      </c>
      <c r="V4" s="180">
        <v>0</v>
      </c>
      <c r="W4" s="180">
        <v>0</v>
      </c>
      <c r="X4" s="180">
        <v>0</v>
      </c>
      <c r="Y4" s="180">
        <v>0</v>
      </c>
      <c r="Z4" s="180">
        <v>1</v>
      </c>
      <c r="AA4" s="180">
        <v>0</v>
      </c>
      <c r="AB4" s="180">
        <v>0</v>
      </c>
      <c r="AC4" s="180">
        <v>1</v>
      </c>
      <c r="AD4" s="180">
        <v>0</v>
      </c>
      <c r="AE4" s="180">
        <v>0</v>
      </c>
    </row>
    <row r="5" spans="1:31">
      <c r="A5" s="98">
        <f t="shared" si="0"/>
        <v>2018</v>
      </c>
      <c r="B5" s="98">
        <f t="shared" si="1"/>
        <v>6</v>
      </c>
      <c r="C5" t="s">
        <v>284</v>
      </c>
      <c r="D5" t="s">
        <v>280</v>
      </c>
      <c r="E5" t="s">
        <v>281</v>
      </c>
      <c r="F5" s="99">
        <v>0</v>
      </c>
      <c r="G5" s="99">
        <v>4</v>
      </c>
      <c r="H5" s="99">
        <v>0</v>
      </c>
      <c r="I5" s="99">
        <v>0</v>
      </c>
      <c r="J5" s="99">
        <v>0</v>
      </c>
      <c r="K5" s="99">
        <v>0</v>
      </c>
      <c r="L5" s="99">
        <v>0</v>
      </c>
      <c r="M5" s="99">
        <v>0</v>
      </c>
      <c r="N5" s="99">
        <v>0</v>
      </c>
      <c r="O5" s="99">
        <v>0</v>
      </c>
      <c r="P5" s="180">
        <v>0</v>
      </c>
      <c r="Q5" s="180">
        <v>0</v>
      </c>
      <c r="R5" s="180">
        <v>0</v>
      </c>
      <c r="S5" s="180">
        <v>0</v>
      </c>
      <c r="T5" s="180">
        <v>0</v>
      </c>
      <c r="U5" s="180">
        <v>0</v>
      </c>
      <c r="V5" s="180">
        <v>0</v>
      </c>
      <c r="W5" s="180">
        <v>0</v>
      </c>
      <c r="X5" s="180">
        <v>0</v>
      </c>
      <c r="Y5" s="180">
        <v>0</v>
      </c>
      <c r="Z5" s="180">
        <v>0</v>
      </c>
      <c r="AA5" s="180">
        <v>0</v>
      </c>
      <c r="AB5" s="180">
        <v>0</v>
      </c>
      <c r="AC5" s="180">
        <v>0</v>
      </c>
      <c r="AD5" s="180">
        <v>0</v>
      </c>
      <c r="AE5" s="180">
        <v>0</v>
      </c>
    </row>
    <row r="6" spans="1:31">
      <c r="A6" s="98">
        <f t="shared" si="0"/>
        <v>2018</v>
      </c>
      <c r="B6" s="98">
        <f t="shared" si="1"/>
        <v>6</v>
      </c>
      <c r="C6" t="s">
        <v>284</v>
      </c>
      <c r="D6" t="s">
        <v>280</v>
      </c>
      <c r="E6" t="s">
        <v>282</v>
      </c>
      <c r="F6" s="99">
        <v>99.15</v>
      </c>
      <c r="G6" s="99">
        <v>742</v>
      </c>
      <c r="H6" s="99">
        <v>12</v>
      </c>
      <c r="I6" s="99">
        <v>8.26</v>
      </c>
      <c r="J6" s="99">
        <v>22</v>
      </c>
      <c r="K6" s="99">
        <v>6</v>
      </c>
      <c r="L6" s="99">
        <v>0</v>
      </c>
      <c r="M6" s="99">
        <v>6</v>
      </c>
      <c r="N6" s="99">
        <v>0</v>
      </c>
      <c r="O6" s="99">
        <v>0</v>
      </c>
      <c r="P6" s="180">
        <v>0</v>
      </c>
      <c r="Q6" s="180">
        <v>0</v>
      </c>
      <c r="R6" s="180">
        <v>0</v>
      </c>
      <c r="S6" s="180">
        <v>0</v>
      </c>
      <c r="T6" s="180">
        <v>0</v>
      </c>
      <c r="U6" s="180">
        <v>0</v>
      </c>
      <c r="V6" s="180">
        <v>0</v>
      </c>
      <c r="W6" s="180">
        <v>0</v>
      </c>
      <c r="X6" s="180">
        <v>0</v>
      </c>
      <c r="Y6" s="180">
        <v>0</v>
      </c>
      <c r="Z6" s="180">
        <v>0</v>
      </c>
      <c r="AA6" s="180">
        <v>0</v>
      </c>
      <c r="AB6" s="180">
        <v>0</v>
      </c>
      <c r="AC6" s="180">
        <v>0</v>
      </c>
      <c r="AD6" s="180">
        <v>0</v>
      </c>
      <c r="AE6" s="180">
        <v>0</v>
      </c>
    </row>
    <row r="7" spans="1:31">
      <c r="A7" s="98">
        <f t="shared" si="0"/>
        <v>2018</v>
      </c>
      <c r="B7" s="98">
        <f t="shared" si="1"/>
        <v>6</v>
      </c>
      <c r="C7" t="s">
        <v>284</v>
      </c>
      <c r="D7" t="s">
        <v>280</v>
      </c>
      <c r="E7" t="s">
        <v>283</v>
      </c>
      <c r="F7" s="99">
        <v>209.43</v>
      </c>
      <c r="G7" s="99">
        <v>614</v>
      </c>
      <c r="H7" s="99">
        <v>25</v>
      </c>
      <c r="I7" s="99">
        <v>8.3800000000000008</v>
      </c>
      <c r="J7" s="99">
        <v>78</v>
      </c>
      <c r="K7" s="99">
        <v>26</v>
      </c>
      <c r="L7" s="99">
        <v>1</v>
      </c>
      <c r="M7" s="99">
        <v>1</v>
      </c>
      <c r="N7" s="99">
        <v>0</v>
      </c>
      <c r="O7" s="99">
        <v>1</v>
      </c>
      <c r="P7" s="180">
        <v>1</v>
      </c>
      <c r="Q7" s="180">
        <v>0</v>
      </c>
      <c r="R7" s="180">
        <v>4</v>
      </c>
      <c r="S7" s="180">
        <v>0</v>
      </c>
      <c r="T7" s="180">
        <v>4</v>
      </c>
      <c r="U7" s="180">
        <v>0</v>
      </c>
      <c r="V7" s="180">
        <v>0</v>
      </c>
      <c r="W7" s="180">
        <v>0</v>
      </c>
      <c r="X7" s="180">
        <v>0</v>
      </c>
      <c r="Y7" s="180">
        <v>0</v>
      </c>
      <c r="Z7" s="180">
        <v>1</v>
      </c>
      <c r="AA7" s="180">
        <v>0</v>
      </c>
      <c r="AB7" s="180">
        <v>0</v>
      </c>
      <c r="AC7" s="180">
        <v>1</v>
      </c>
      <c r="AD7" s="180">
        <v>0</v>
      </c>
      <c r="AE7" s="180">
        <v>0</v>
      </c>
    </row>
    <row r="8" spans="1:31">
      <c r="A8" s="98">
        <f t="shared" si="0"/>
        <v>2018</v>
      </c>
      <c r="B8" s="98">
        <f t="shared" si="1"/>
        <v>6</v>
      </c>
      <c r="C8" t="s">
        <v>285</v>
      </c>
      <c r="D8" t="s">
        <v>280</v>
      </c>
      <c r="E8" t="s">
        <v>281</v>
      </c>
      <c r="F8" s="99">
        <v>8</v>
      </c>
      <c r="G8" s="99">
        <v>4</v>
      </c>
      <c r="H8" s="99">
        <v>1</v>
      </c>
      <c r="I8" s="99">
        <v>8</v>
      </c>
      <c r="J8" s="99">
        <v>3</v>
      </c>
      <c r="K8" s="99">
        <v>0</v>
      </c>
      <c r="L8" s="99">
        <v>0</v>
      </c>
      <c r="M8" s="99">
        <v>0</v>
      </c>
      <c r="N8" s="99">
        <v>0</v>
      </c>
      <c r="O8" s="99">
        <v>0</v>
      </c>
      <c r="P8" s="180">
        <v>0</v>
      </c>
      <c r="Q8" s="180">
        <v>0</v>
      </c>
      <c r="R8" s="180">
        <v>0</v>
      </c>
      <c r="S8" s="180">
        <v>0</v>
      </c>
      <c r="T8" s="180">
        <v>0</v>
      </c>
      <c r="U8" s="180">
        <v>0</v>
      </c>
      <c r="V8" s="180">
        <v>0</v>
      </c>
      <c r="W8" s="180">
        <v>0</v>
      </c>
      <c r="X8" s="180">
        <v>0</v>
      </c>
      <c r="Y8" s="180">
        <v>0</v>
      </c>
      <c r="Z8" s="180">
        <v>0</v>
      </c>
      <c r="AA8" s="180">
        <v>0</v>
      </c>
      <c r="AB8" s="180">
        <v>0</v>
      </c>
      <c r="AC8" s="180">
        <v>0</v>
      </c>
      <c r="AD8" s="180">
        <v>0</v>
      </c>
      <c r="AE8" s="180">
        <v>0</v>
      </c>
    </row>
    <row r="9" spans="1:31">
      <c r="A9" s="98">
        <f t="shared" si="0"/>
        <v>2018</v>
      </c>
      <c r="B9" s="98">
        <f t="shared" si="1"/>
        <v>6</v>
      </c>
      <c r="C9" t="s">
        <v>285</v>
      </c>
      <c r="D9" t="s">
        <v>280</v>
      </c>
      <c r="E9" t="s">
        <v>282</v>
      </c>
      <c r="F9" s="99">
        <v>82.64</v>
      </c>
      <c r="G9" s="99">
        <v>579</v>
      </c>
      <c r="H9" s="99">
        <v>10</v>
      </c>
      <c r="I9" s="99">
        <v>8.26</v>
      </c>
      <c r="J9" s="99">
        <v>25</v>
      </c>
      <c r="K9" s="99">
        <v>4</v>
      </c>
      <c r="L9" s="99">
        <v>1</v>
      </c>
      <c r="M9" s="99">
        <v>1</v>
      </c>
      <c r="N9" s="99">
        <v>0</v>
      </c>
      <c r="O9" s="99">
        <v>0</v>
      </c>
      <c r="P9" s="180">
        <v>2</v>
      </c>
      <c r="Q9" s="180">
        <v>0</v>
      </c>
      <c r="R9" s="180">
        <v>3</v>
      </c>
      <c r="S9" s="180">
        <v>0</v>
      </c>
      <c r="T9" s="180">
        <v>0</v>
      </c>
      <c r="U9" s="180">
        <v>0</v>
      </c>
      <c r="V9" s="180">
        <v>0</v>
      </c>
      <c r="W9" s="180">
        <v>3</v>
      </c>
      <c r="X9" s="180">
        <v>0</v>
      </c>
      <c r="Y9" s="180">
        <v>0</v>
      </c>
      <c r="Z9" s="180">
        <v>0</v>
      </c>
      <c r="AA9" s="180">
        <v>0</v>
      </c>
      <c r="AB9" s="180">
        <v>0</v>
      </c>
      <c r="AC9" s="180">
        <v>0</v>
      </c>
      <c r="AD9" s="180">
        <v>0</v>
      </c>
      <c r="AE9" s="180">
        <v>0</v>
      </c>
    </row>
    <row r="10" spans="1:31">
      <c r="A10" s="98">
        <f t="shared" si="0"/>
        <v>2018</v>
      </c>
      <c r="B10" s="98">
        <f t="shared" si="1"/>
        <v>6</v>
      </c>
      <c r="C10" t="s">
        <v>285</v>
      </c>
      <c r="D10" t="s">
        <v>280</v>
      </c>
      <c r="E10" t="s">
        <v>283</v>
      </c>
      <c r="F10" s="99">
        <v>292.37</v>
      </c>
      <c r="G10" s="99">
        <v>528</v>
      </c>
      <c r="H10" s="99">
        <v>35</v>
      </c>
      <c r="I10" s="99">
        <v>8.35</v>
      </c>
      <c r="J10" s="99">
        <v>117</v>
      </c>
      <c r="K10" s="99">
        <v>24</v>
      </c>
      <c r="L10" s="99">
        <v>1</v>
      </c>
      <c r="M10" s="99">
        <v>8</v>
      </c>
      <c r="N10" s="99">
        <v>0</v>
      </c>
      <c r="O10" s="99">
        <v>0</v>
      </c>
      <c r="P10" s="180">
        <v>2</v>
      </c>
      <c r="Q10" s="180">
        <v>0</v>
      </c>
      <c r="R10" s="180">
        <v>2</v>
      </c>
      <c r="S10" s="180">
        <v>0</v>
      </c>
      <c r="T10" s="180">
        <v>2</v>
      </c>
      <c r="U10" s="180">
        <v>0</v>
      </c>
      <c r="V10" s="180">
        <v>0</v>
      </c>
      <c r="W10" s="180">
        <v>0</v>
      </c>
      <c r="X10" s="180">
        <v>0</v>
      </c>
      <c r="Y10" s="180">
        <v>0</v>
      </c>
      <c r="Z10" s="180">
        <v>0</v>
      </c>
      <c r="AA10" s="180">
        <v>0</v>
      </c>
      <c r="AB10" s="180">
        <v>0</v>
      </c>
      <c r="AC10" s="180">
        <v>0</v>
      </c>
      <c r="AD10" s="180">
        <v>0</v>
      </c>
      <c r="AE10" s="180">
        <v>0</v>
      </c>
    </row>
    <row r="11" spans="1:31">
      <c r="A11" s="98">
        <f t="shared" si="0"/>
        <v>2018</v>
      </c>
      <c r="B11" s="98">
        <f t="shared" si="1"/>
        <v>6</v>
      </c>
      <c r="C11" t="s">
        <v>286</v>
      </c>
      <c r="D11" t="s">
        <v>280</v>
      </c>
      <c r="E11" t="s">
        <v>281</v>
      </c>
      <c r="F11" s="99">
        <v>0</v>
      </c>
      <c r="G11" s="99">
        <v>11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180">
        <v>0</v>
      </c>
      <c r="Q11" s="180">
        <v>0</v>
      </c>
      <c r="R11" s="180">
        <v>0</v>
      </c>
      <c r="S11" s="180">
        <v>0</v>
      </c>
      <c r="T11" s="180">
        <v>0</v>
      </c>
      <c r="U11" s="180">
        <v>0</v>
      </c>
      <c r="V11" s="180">
        <v>0</v>
      </c>
      <c r="W11" s="180">
        <v>0</v>
      </c>
      <c r="X11" s="180">
        <v>0</v>
      </c>
      <c r="Y11" s="180">
        <v>0</v>
      </c>
      <c r="Z11" s="180">
        <v>0</v>
      </c>
      <c r="AA11" s="180">
        <v>0</v>
      </c>
      <c r="AB11" s="180">
        <v>0</v>
      </c>
      <c r="AC11" s="180">
        <v>0</v>
      </c>
      <c r="AD11" s="180">
        <v>0</v>
      </c>
      <c r="AE11" s="180">
        <v>0</v>
      </c>
    </row>
    <row r="12" spans="1:31">
      <c r="A12" s="98">
        <f t="shared" si="0"/>
        <v>2018</v>
      </c>
      <c r="B12" s="98">
        <f t="shared" si="1"/>
        <v>6</v>
      </c>
      <c r="C12" t="s">
        <v>286</v>
      </c>
      <c r="D12" t="s">
        <v>280</v>
      </c>
      <c r="E12" t="s">
        <v>282</v>
      </c>
      <c r="F12" s="99">
        <v>100</v>
      </c>
      <c r="G12" s="99">
        <v>491</v>
      </c>
      <c r="H12" s="99">
        <v>13</v>
      </c>
      <c r="I12" s="99">
        <v>7.69</v>
      </c>
      <c r="J12" s="99">
        <v>29</v>
      </c>
      <c r="K12" s="99">
        <v>10</v>
      </c>
      <c r="L12" s="99">
        <v>0</v>
      </c>
      <c r="M12" s="99">
        <v>5</v>
      </c>
      <c r="N12" s="99">
        <v>0</v>
      </c>
      <c r="O12" s="99">
        <v>1</v>
      </c>
      <c r="P12" s="180">
        <v>4</v>
      </c>
      <c r="Q12" s="180">
        <v>0</v>
      </c>
      <c r="R12" s="180">
        <v>2</v>
      </c>
      <c r="S12" s="180">
        <v>0</v>
      </c>
      <c r="T12" s="180">
        <v>0</v>
      </c>
      <c r="U12" s="180">
        <v>0</v>
      </c>
      <c r="V12" s="180">
        <v>0</v>
      </c>
      <c r="W12" s="180">
        <v>2</v>
      </c>
      <c r="X12" s="180">
        <v>0</v>
      </c>
      <c r="Y12" s="180">
        <v>0</v>
      </c>
      <c r="Z12" s="180">
        <v>0</v>
      </c>
      <c r="AA12" s="180">
        <v>0</v>
      </c>
      <c r="AB12" s="180">
        <v>0</v>
      </c>
      <c r="AC12" s="180">
        <v>0</v>
      </c>
      <c r="AD12" s="180">
        <v>0</v>
      </c>
      <c r="AE12" s="180">
        <v>0</v>
      </c>
    </row>
    <row r="13" spans="1:31">
      <c r="A13" s="98">
        <f t="shared" si="0"/>
        <v>2018</v>
      </c>
      <c r="B13" s="98">
        <f t="shared" si="1"/>
        <v>6</v>
      </c>
      <c r="C13" t="s">
        <v>286</v>
      </c>
      <c r="D13" t="s">
        <v>280</v>
      </c>
      <c r="E13" t="s">
        <v>283</v>
      </c>
      <c r="F13" s="99">
        <v>260.70999999999998</v>
      </c>
      <c r="G13" s="99">
        <v>591</v>
      </c>
      <c r="H13" s="99">
        <v>31</v>
      </c>
      <c r="I13" s="99">
        <v>8.41</v>
      </c>
      <c r="J13" s="99">
        <v>76</v>
      </c>
      <c r="K13" s="99">
        <v>17</v>
      </c>
      <c r="L13" s="99">
        <v>2</v>
      </c>
      <c r="M13" s="99">
        <v>4</v>
      </c>
      <c r="N13" s="99">
        <v>0</v>
      </c>
      <c r="O13" s="99">
        <v>1</v>
      </c>
      <c r="P13" s="180">
        <v>2</v>
      </c>
      <c r="Q13" s="180">
        <v>0</v>
      </c>
      <c r="R13" s="180">
        <v>3</v>
      </c>
      <c r="S13" s="180">
        <v>1</v>
      </c>
      <c r="T13" s="180">
        <v>1</v>
      </c>
      <c r="U13" s="180">
        <v>0</v>
      </c>
      <c r="V13" s="180">
        <v>0</v>
      </c>
      <c r="W13" s="180">
        <v>1</v>
      </c>
      <c r="X13" s="180">
        <v>0</v>
      </c>
      <c r="Y13" s="180">
        <v>0</v>
      </c>
      <c r="Z13" s="180">
        <v>0</v>
      </c>
      <c r="AA13" s="180">
        <v>0</v>
      </c>
      <c r="AB13" s="180">
        <v>0</v>
      </c>
      <c r="AC13" s="180">
        <v>0</v>
      </c>
      <c r="AD13" s="180">
        <v>0</v>
      </c>
      <c r="AE13" s="180">
        <v>0</v>
      </c>
    </row>
    <row r="14" spans="1:31">
      <c r="A14" s="98">
        <f t="shared" si="0"/>
        <v>2018</v>
      </c>
      <c r="B14" s="98">
        <f t="shared" si="1"/>
        <v>6</v>
      </c>
      <c r="C14" t="s">
        <v>287</v>
      </c>
      <c r="D14" t="s">
        <v>280</v>
      </c>
      <c r="E14" t="s">
        <v>281</v>
      </c>
      <c r="F14" s="99">
        <v>0</v>
      </c>
      <c r="G14" s="99">
        <v>3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180">
        <v>0</v>
      </c>
      <c r="Q14" s="180">
        <v>0</v>
      </c>
      <c r="R14" s="180">
        <v>0</v>
      </c>
      <c r="S14" s="180">
        <v>0</v>
      </c>
      <c r="T14" s="180">
        <v>0</v>
      </c>
      <c r="U14" s="180">
        <v>0</v>
      </c>
      <c r="V14" s="180">
        <v>0</v>
      </c>
      <c r="W14" s="180">
        <v>0</v>
      </c>
      <c r="X14" s="180">
        <v>0</v>
      </c>
      <c r="Y14" s="180">
        <v>0</v>
      </c>
      <c r="Z14" s="180">
        <v>0</v>
      </c>
      <c r="AA14" s="180">
        <v>0</v>
      </c>
      <c r="AB14" s="180">
        <v>0</v>
      </c>
      <c r="AC14" s="180">
        <v>0</v>
      </c>
      <c r="AD14" s="180">
        <v>0</v>
      </c>
      <c r="AE14" s="180">
        <v>0</v>
      </c>
    </row>
    <row r="15" spans="1:31">
      <c r="A15" s="98">
        <f t="shared" si="0"/>
        <v>2018</v>
      </c>
      <c r="B15" s="98">
        <f t="shared" si="1"/>
        <v>6</v>
      </c>
      <c r="C15" t="s">
        <v>287</v>
      </c>
      <c r="D15" t="s">
        <v>280</v>
      </c>
      <c r="E15" t="s">
        <v>282</v>
      </c>
      <c r="F15" s="99">
        <v>14.72</v>
      </c>
      <c r="G15" s="99">
        <v>234</v>
      </c>
      <c r="H15" s="99">
        <v>2</v>
      </c>
      <c r="I15" s="99">
        <v>7.36</v>
      </c>
      <c r="J15" s="99">
        <v>3</v>
      </c>
      <c r="K15" s="99">
        <v>1</v>
      </c>
      <c r="L15" s="99">
        <v>0</v>
      </c>
      <c r="M15" s="99">
        <v>1</v>
      </c>
      <c r="N15" s="99">
        <v>0</v>
      </c>
      <c r="O15" s="99">
        <v>0</v>
      </c>
      <c r="P15" s="180">
        <v>0</v>
      </c>
      <c r="Q15" s="180">
        <v>0</v>
      </c>
      <c r="R15" s="180">
        <v>1</v>
      </c>
      <c r="S15" s="180">
        <v>0</v>
      </c>
      <c r="T15" s="180">
        <v>0</v>
      </c>
      <c r="U15" s="180">
        <v>0</v>
      </c>
      <c r="V15" s="180">
        <v>0</v>
      </c>
      <c r="W15" s="180">
        <v>1</v>
      </c>
      <c r="X15" s="180">
        <v>0</v>
      </c>
      <c r="Y15" s="180">
        <v>0</v>
      </c>
      <c r="Z15" s="180">
        <v>0</v>
      </c>
      <c r="AA15" s="180">
        <v>0</v>
      </c>
      <c r="AB15" s="180">
        <v>0</v>
      </c>
      <c r="AC15" s="180">
        <v>0</v>
      </c>
      <c r="AD15" s="180">
        <v>0</v>
      </c>
      <c r="AE15" s="180">
        <v>0</v>
      </c>
    </row>
    <row r="16" spans="1:31">
      <c r="A16" s="98">
        <f t="shared" si="0"/>
        <v>2018</v>
      </c>
      <c r="B16" s="98">
        <f t="shared" si="1"/>
        <v>6</v>
      </c>
      <c r="C16" t="s">
        <v>287</v>
      </c>
      <c r="D16" t="s">
        <v>280</v>
      </c>
      <c r="E16" t="s">
        <v>283</v>
      </c>
      <c r="F16" s="99">
        <v>17.29</v>
      </c>
      <c r="G16" s="99">
        <v>83</v>
      </c>
      <c r="H16" s="99">
        <v>2</v>
      </c>
      <c r="I16" s="99">
        <v>8.64</v>
      </c>
      <c r="J16" s="99">
        <v>9</v>
      </c>
      <c r="K16" s="99">
        <v>3</v>
      </c>
      <c r="L16" s="99">
        <v>1</v>
      </c>
      <c r="M16" s="99">
        <v>2</v>
      </c>
      <c r="N16" s="99">
        <v>0</v>
      </c>
      <c r="O16" s="99">
        <v>0</v>
      </c>
      <c r="P16" s="180">
        <v>0</v>
      </c>
      <c r="Q16" s="180">
        <v>0</v>
      </c>
      <c r="R16" s="180">
        <v>2</v>
      </c>
      <c r="S16" s="180">
        <v>1</v>
      </c>
      <c r="T16" s="180">
        <v>1</v>
      </c>
      <c r="U16" s="180">
        <v>0</v>
      </c>
      <c r="V16" s="180">
        <v>0</v>
      </c>
      <c r="W16" s="180">
        <v>0</v>
      </c>
      <c r="X16" s="180">
        <v>0</v>
      </c>
      <c r="Y16" s="180">
        <v>0</v>
      </c>
      <c r="Z16" s="180">
        <v>1</v>
      </c>
      <c r="AA16" s="180">
        <v>0</v>
      </c>
      <c r="AB16" s="180">
        <v>0</v>
      </c>
      <c r="AC16" s="180">
        <v>1</v>
      </c>
      <c r="AD16" s="180">
        <v>0</v>
      </c>
      <c r="AE16" s="180">
        <v>0</v>
      </c>
    </row>
    <row r="17" spans="1:31">
      <c r="A17" s="98">
        <f t="shared" si="0"/>
        <v>2018</v>
      </c>
      <c r="B17" s="98">
        <f t="shared" si="1"/>
        <v>6</v>
      </c>
      <c r="C17" t="s">
        <v>288</v>
      </c>
      <c r="D17" t="s">
        <v>280</v>
      </c>
      <c r="E17" t="s">
        <v>281</v>
      </c>
      <c r="F17" s="99">
        <v>8</v>
      </c>
      <c r="G17" s="99">
        <v>11</v>
      </c>
      <c r="H17" s="99">
        <v>1</v>
      </c>
      <c r="I17" s="99">
        <v>8</v>
      </c>
      <c r="J17" s="99">
        <v>3</v>
      </c>
      <c r="K17" s="99">
        <v>0</v>
      </c>
      <c r="L17" s="99">
        <v>0</v>
      </c>
      <c r="M17" s="99">
        <v>0</v>
      </c>
      <c r="N17" s="99">
        <v>0</v>
      </c>
      <c r="O17" s="99">
        <v>0</v>
      </c>
      <c r="P17" s="180">
        <v>0</v>
      </c>
      <c r="Q17" s="180">
        <v>0</v>
      </c>
      <c r="R17" s="180">
        <v>0</v>
      </c>
      <c r="S17" s="180">
        <v>0</v>
      </c>
      <c r="T17" s="180">
        <v>0</v>
      </c>
      <c r="U17" s="180">
        <v>0</v>
      </c>
      <c r="V17" s="180">
        <v>0</v>
      </c>
      <c r="W17" s="180">
        <v>0</v>
      </c>
      <c r="X17" s="180">
        <v>0</v>
      </c>
      <c r="Y17" s="180">
        <v>0</v>
      </c>
      <c r="Z17" s="180">
        <v>0</v>
      </c>
      <c r="AA17" s="180">
        <v>0</v>
      </c>
      <c r="AB17" s="180">
        <v>0</v>
      </c>
      <c r="AC17" s="180">
        <v>0</v>
      </c>
      <c r="AD17" s="180">
        <v>0</v>
      </c>
      <c r="AE17" s="180">
        <v>0</v>
      </c>
    </row>
    <row r="18" spans="1:31">
      <c r="A18" s="98">
        <f t="shared" si="0"/>
        <v>2018</v>
      </c>
      <c r="B18" s="98">
        <f t="shared" si="1"/>
        <v>6</v>
      </c>
      <c r="C18" t="s">
        <v>288</v>
      </c>
      <c r="D18" t="s">
        <v>280</v>
      </c>
      <c r="E18" t="s">
        <v>282</v>
      </c>
      <c r="F18" s="99">
        <v>8.43</v>
      </c>
      <c r="G18" s="99">
        <v>102</v>
      </c>
      <c r="H18" s="99">
        <v>1</v>
      </c>
      <c r="I18" s="99">
        <v>8.43</v>
      </c>
      <c r="J18" s="99">
        <v>1</v>
      </c>
      <c r="K18" s="99">
        <v>0</v>
      </c>
      <c r="L18" s="99">
        <v>0</v>
      </c>
      <c r="M18" s="99">
        <v>0</v>
      </c>
      <c r="N18" s="99">
        <v>0</v>
      </c>
      <c r="O18" s="99">
        <v>0</v>
      </c>
      <c r="P18" s="180">
        <v>0</v>
      </c>
      <c r="Q18" s="180">
        <v>0</v>
      </c>
      <c r="R18" s="180">
        <v>0</v>
      </c>
      <c r="S18" s="180">
        <v>0</v>
      </c>
      <c r="T18" s="180">
        <v>0</v>
      </c>
      <c r="U18" s="180">
        <v>0</v>
      </c>
      <c r="V18" s="180">
        <v>0</v>
      </c>
      <c r="W18" s="180">
        <v>0</v>
      </c>
      <c r="X18" s="180">
        <v>0</v>
      </c>
      <c r="Y18" s="180">
        <v>0</v>
      </c>
      <c r="Z18" s="180">
        <v>0</v>
      </c>
      <c r="AA18" s="180">
        <v>0</v>
      </c>
      <c r="AB18" s="180">
        <v>0</v>
      </c>
      <c r="AC18" s="180">
        <v>0</v>
      </c>
      <c r="AD18" s="180">
        <v>0</v>
      </c>
      <c r="AE18" s="180">
        <v>0</v>
      </c>
    </row>
    <row r="19" spans="1:31">
      <c r="A19" s="98">
        <f t="shared" si="0"/>
        <v>2018</v>
      </c>
      <c r="B19" s="98">
        <f t="shared" si="1"/>
        <v>6</v>
      </c>
      <c r="C19" t="s">
        <v>288</v>
      </c>
      <c r="D19" t="s">
        <v>280</v>
      </c>
      <c r="E19" t="s">
        <v>283</v>
      </c>
      <c r="F19" s="99">
        <v>163.76</v>
      </c>
      <c r="G19" s="99">
        <v>360</v>
      </c>
      <c r="H19" s="99">
        <v>19</v>
      </c>
      <c r="I19" s="99">
        <v>8.6199999999999992</v>
      </c>
      <c r="J19" s="99">
        <v>49</v>
      </c>
      <c r="K19" s="99">
        <v>10</v>
      </c>
      <c r="L19" s="99">
        <v>0</v>
      </c>
      <c r="M19" s="99">
        <v>3</v>
      </c>
      <c r="N19" s="99">
        <v>0</v>
      </c>
      <c r="O19" s="99">
        <v>1</v>
      </c>
      <c r="P19" s="180">
        <v>2</v>
      </c>
      <c r="Q19" s="180">
        <v>0</v>
      </c>
      <c r="R19" s="180">
        <v>4</v>
      </c>
      <c r="S19" s="180">
        <v>1</v>
      </c>
      <c r="T19" s="180">
        <v>2</v>
      </c>
      <c r="U19" s="180">
        <v>0</v>
      </c>
      <c r="V19" s="180">
        <v>0</v>
      </c>
      <c r="W19" s="180">
        <v>1</v>
      </c>
      <c r="X19" s="180">
        <v>0</v>
      </c>
      <c r="Y19" s="180">
        <v>0</v>
      </c>
      <c r="Z19" s="180">
        <v>0</v>
      </c>
      <c r="AA19" s="180">
        <v>0</v>
      </c>
      <c r="AB19" s="180">
        <v>0</v>
      </c>
      <c r="AC19" s="180">
        <v>0</v>
      </c>
      <c r="AD19" s="180">
        <v>0</v>
      </c>
      <c r="AE19" s="180">
        <v>0</v>
      </c>
    </row>
    <row r="20" spans="1:31">
      <c r="A20" s="98">
        <f t="shared" si="0"/>
        <v>2018</v>
      </c>
      <c r="B20" s="98">
        <f t="shared" si="1"/>
        <v>6</v>
      </c>
      <c r="C20" t="s">
        <v>289</v>
      </c>
      <c r="D20" t="s">
        <v>280</v>
      </c>
      <c r="E20" t="s">
        <v>281</v>
      </c>
      <c r="F20" s="99">
        <v>0</v>
      </c>
      <c r="G20" s="99">
        <v>15</v>
      </c>
      <c r="H20" s="99">
        <v>0</v>
      </c>
      <c r="I20" s="99">
        <v>0</v>
      </c>
      <c r="J20" s="99">
        <v>0</v>
      </c>
      <c r="K20" s="99">
        <v>0</v>
      </c>
      <c r="L20" s="99">
        <v>0</v>
      </c>
      <c r="M20" s="99">
        <v>0</v>
      </c>
      <c r="N20" s="99">
        <v>0</v>
      </c>
      <c r="O20" s="99">
        <v>0</v>
      </c>
      <c r="P20" s="180">
        <v>0</v>
      </c>
      <c r="Q20" s="180">
        <v>0</v>
      </c>
      <c r="R20" s="180">
        <v>0</v>
      </c>
      <c r="S20" s="180">
        <v>0</v>
      </c>
      <c r="T20" s="180">
        <v>0</v>
      </c>
      <c r="U20" s="180">
        <v>0</v>
      </c>
      <c r="V20" s="180">
        <v>0</v>
      </c>
      <c r="W20" s="180">
        <v>0</v>
      </c>
      <c r="X20" s="180">
        <v>0</v>
      </c>
      <c r="Y20" s="180">
        <v>0</v>
      </c>
      <c r="Z20" s="180">
        <v>0</v>
      </c>
      <c r="AA20" s="180">
        <v>0</v>
      </c>
      <c r="AB20" s="180">
        <v>0</v>
      </c>
      <c r="AC20" s="180">
        <v>0</v>
      </c>
      <c r="AD20" s="180">
        <v>0</v>
      </c>
      <c r="AE20" s="180">
        <v>0</v>
      </c>
    </row>
    <row r="21" spans="1:31">
      <c r="A21" s="98">
        <f t="shared" si="0"/>
        <v>2018</v>
      </c>
      <c r="B21" s="98">
        <f t="shared" si="1"/>
        <v>6</v>
      </c>
      <c r="C21" t="s">
        <v>289</v>
      </c>
      <c r="D21" t="s">
        <v>280</v>
      </c>
      <c r="E21" t="s">
        <v>282</v>
      </c>
      <c r="F21" s="99">
        <v>33.07</v>
      </c>
      <c r="G21" s="99">
        <v>172</v>
      </c>
      <c r="H21" s="99">
        <v>4</v>
      </c>
      <c r="I21" s="99">
        <v>8.27</v>
      </c>
      <c r="J21" s="99">
        <v>4</v>
      </c>
      <c r="K21" s="99">
        <v>0</v>
      </c>
      <c r="L21" s="99">
        <v>0</v>
      </c>
      <c r="M21" s="99">
        <v>0</v>
      </c>
      <c r="N21" s="99">
        <v>0</v>
      </c>
      <c r="O21" s="99">
        <v>0</v>
      </c>
      <c r="P21" s="180">
        <v>0</v>
      </c>
      <c r="Q21" s="180">
        <v>0</v>
      </c>
      <c r="R21" s="180">
        <v>0</v>
      </c>
      <c r="S21" s="180">
        <v>0</v>
      </c>
      <c r="T21" s="180">
        <v>0</v>
      </c>
      <c r="U21" s="180">
        <v>0</v>
      </c>
      <c r="V21" s="180">
        <v>0</v>
      </c>
      <c r="W21" s="180">
        <v>0</v>
      </c>
      <c r="X21" s="180">
        <v>0</v>
      </c>
      <c r="Y21" s="180">
        <v>0</v>
      </c>
      <c r="Z21" s="180">
        <v>0</v>
      </c>
      <c r="AA21" s="180">
        <v>0</v>
      </c>
      <c r="AB21" s="180">
        <v>0</v>
      </c>
      <c r="AC21" s="180">
        <v>0</v>
      </c>
      <c r="AD21" s="180">
        <v>0</v>
      </c>
      <c r="AE21" s="180">
        <v>0</v>
      </c>
    </row>
    <row r="22" spans="1:31">
      <c r="A22" s="98">
        <f t="shared" si="0"/>
        <v>2018</v>
      </c>
      <c r="B22" s="98">
        <f t="shared" si="1"/>
        <v>6</v>
      </c>
      <c r="C22" t="s">
        <v>289</v>
      </c>
      <c r="D22" t="s">
        <v>280</v>
      </c>
      <c r="E22" t="s">
        <v>283</v>
      </c>
      <c r="F22" s="99">
        <v>150.54</v>
      </c>
      <c r="G22" s="99">
        <v>548</v>
      </c>
      <c r="H22" s="99">
        <v>18</v>
      </c>
      <c r="I22" s="99">
        <v>8.36</v>
      </c>
      <c r="J22" s="99">
        <v>45</v>
      </c>
      <c r="K22" s="99">
        <v>5</v>
      </c>
      <c r="L22" s="99">
        <v>0</v>
      </c>
      <c r="M22" s="99">
        <v>4</v>
      </c>
      <c r="N22" s="99">
        <v>0</v>
      </c>
      <c r="O22" s="99">
        <v>0</v>
      </c>
      <c r="P22" s="180">
        <v>0</v>
      </c>
      <c r="Q22" s="180">
        <v>0</v>
      </c>
      <c r="R22" s="180">
        <v>1</v>
      </c>
      <c r="S22" s="180">
        <v>0</v>
      </c>
      <c r="T22" s="180">
        <v>0</v>
      </c>
      <c r="U22" s="180">
        <v>0</v>
      </c>
      <c r="V22" s="180">
        <v>0</v>
      </c>
      <c r="W22" s="180">
        <v>1</v>
      </c>
      <c r="X22" s="180">
        <v>0</v>
      </c>
      <c r="Y22" s="180">
        <v>0</v>
      </c>
      <c r="Z22" s="180">
        <v>0</v>
      </c>
      <c r="AA22" s="180">
        <v>0</v>
      </c>
      <c r="AB22" s="180">
        <v>0</v>
      </c>
      <c r="AC22" s="180">
        <v>0</v>
      </c>
      <c r="AD22" s="180">
        <v>0</v>
      </c>
      <c r="AE22" s="180">
        <v>0</v>
      </c>
    </row>
    <row r="23" spans="1:31">
      <c r="A23" s="98">
        <f t="shared" si="0"/>
        <v>2018</v>
      </c>
      <c r="B23" s="98">
        <f t="shared" si="1"/>
        <v>6</v>
      </c>
      <c r="C23" t="s">
        <v>290</v>
      </c>
      <c r="D23" t="s">
        <v>280</v>
      </c>
      <c r="E23" t="s">
        <v>281</v>
      </c>
      <c r="F23" s="99">
        <v>0</v>
      </c>
      <c r="G23" s="99">
        <v>17</v>
      </c>
      <c r="H23" s="99">
        <v>0</v>
      </c>
      <c r="I23" s="99">
        <v>0</v>
      </c>
      <c r="J23" s="99">
        <v>0</v>
      </c>
      <c r="K23" s="99">
        <v>0</v>
      </c>
      <c r="L23" s="99">
        <v>0</v>
      </c>
      <c r="M23" s="99">
        <v>0</v>
      </c>
      <c r="N23" s="99">
        <v>0</v>
      </c>
      <c r="O23" s="99">
        <v>0</v>
      </c>
      <c r="P23" s="180">
        <v>0</v>
      </c>
      <c r="Q23" s="180">
        <v>0</v>
      </c>
      <c r="R23" s="180">
        <v>0</v>
      </c>
      <c r="S23" s="180">
        <v>0</v>
      </c>
      <c r="T23" s="180">
        <v>0</v>
      </c>
      <c r="U23" s="180">
        <v>0</v>
      </c>
      <c r="V23" s="180">
        <v>0</v>
      </c>
      <c r="W23" s="180">
        <v>0</v>
      </c>
      <c r="X23" s="180">
        <v>0</v>
      </c>
      <c r="Y23" s="180">
        <v>0</v>
      </c>
      <c r="Z23" s="180">
        <v>0</v>
      </c>
      <c r="AA23" s="180">
        <v>0</v>
      </c>
      <c r="AB23" s="180">
        <v>0</v>
      </c>
      <c r="AC23" s="180">
        <v>0</v>
      </c>
      <c r="AD23" s="180">
        <v>0</v>
      </c>
      <c r="AE23" s="180">
        <v>0</v>
      </c>
    </row>
    <row r="24" spans="1:31">
      <c r="A24" s="98">
        <f t="shared" si="0"/>
        <v>2018</v>
      </c>
      <c r="B24" s="98">
        <f t="shared" si="1"/>
        <v>6</v>
      </c>
      <c r="C24" t="s">
        <v>290</v>
      </c>
      <c r="D24" t="s">
        <v>280</v>
      </c>
      <c r="E24" t="s">
        <v>282</v>
      </c>
      <c r="F24" s="99">
        <v>49.91</v>
      </c>
      <c r="G24" s="99">
        <v>308</v>
      </c>
      <c r="H24" s="99">
        <v>6</v>
      </c>
      <c r="I24" s="99">
        <v>8.32</v>
      </c>
      <c r="J24" s="99">
        <v>7</v>
      </c>
      <c r="K24" s="99">
        <v>3</v>
      </c>
      <c r="L24" s="99">
        <v>1</v>
      </c>
      <c r="M24" s="99">
        <v>1</v>
      </c>
      <c r="N24" s="99">
        <v>0</v>
      </c>
      <c r="O24" s="99">
        <v>0</v>
      </c>
      <c r="P24" s="180">
        <v>1</v>
      </c>
      <c r="Q24" s="180">
        <v>0</v>
      </c>
      <c r="R24" s="180">
        <v>0</v>
      </c>
      <c r="S24" s="180">
        <v>0</v>
      </c>
      <c r="T24" s="180">
        <v>0</v>
      </c>
      <c r="U24" s="180">
        <v>0</v>
      </c>
      <c r="V24" s="180">
        <v>0</v>
      </c>
      <c r="W24" s="180">
        <v>0</v>
      </c>
      <c r="X24" s="180">
        <v>0</v>
      </c>
      <c r="Y24" s="180">
        <v>0</v>
      </c>
      <c r="Z24" s="180">
        <v>0</v>
      </c>
      <c r="AA24" s="180">
        <v>0</v>
      </c>
      <c r="AB24" s="180">
        <v>0</v>
      </c>
      <c r="AC24" s="180">
        <v>0</v>
      </c>
      <c r="AD24" s="180">
        <v>0</v>
      </c>
      <c r="AE24" s="180">
        <v>0</v>
      </c>
    </row>
    <row r="25" spans="1:31">
      <c r="A25" s="98">
        <f t="shared" si="0"/>
        <v>2018</v>
      </c>
      <c r="B25" s="98">
        <f t="shared" si="1"/>
        <v>6</v>
      </c>
      <c r="C25" t="s">
        <v>290</v>
      </c>
      <c r="D25" t="s">
        <v>280</v>
      </c>
      <c r="E25" t="s">
        <v>283</v>
      </c>
      <c r="F25" s="99">
        <v>255.7</v>
      </c>
      <c r="G25" s="100">
        <v>1144</v>
      </c>
      <c r="H25" s="99">
        <v>32</v>
      </c>
      <c r="I25" s="99">
        <v>7.99</v>
      </c>
      <c r="J25" s="99">
        <v>62</v>
      </c>
      <c r="K25" s="99">
        <v>14</v>
      </c>
      <c r="L25" s="99">
        <v>5</v>
      </c>
      <c r="M25" s="99">
        <v>3</v>
      </c>
      <c r="N25" s="99">
        <v>0</v>
      </c>
      <c r="O25" s="99">
        <v>0</v>
      </c>
      <c r="P25" s="180">
        <v>2</v>
      </c>
      <c r="Q25" s="180">
        <v>0</v>
      </c>
      <c r="R25" s="180">
        <v>1</v>
      </c>
      <c r="S25" s="180">
        <v>0</v>
      </c>
      <c r="T25" s="180">
        <v>1</v>
      </c>
      <c r="U25" s="180">
        <v>0</v>
      </c>
      <c r="V25" s="180">
        <v>0</v>
      </c>
      <c r="W25" s="180">
        <v>0</v>
      </c>
      <c r="X25" s="180">
        <v>0</v>
      </c>
      <c r="Y25" s="180">
        <v>0</v>
      </c>
      <c r="Z25" s="180">
        <v>0</v>
      </c>
      <c r="AA25" s="180">
        <v>0</v>
      </c>
      <c r="AB25" s="180">
        <v>0</v>
      </c>
      <c r="AC25" s="180">
        <v>0</v>
      </c>
      <c r="AD25" s="180">
        <v>0</v>
      </c>
      <c r="AE25" s="180">
        <v>0</v>
      </c>
    </row>
    <row r="26" spans="1:31">
      <c r="A26" s="98">
        <f t="shared" si="0"/>
        <v>2018</v>
      </c>
      <c r="B26" s="98">
        <f t="shared" si="1"/>
        <v>6</v>
      </c>
      <c r="C26" t="s">
        <v>291</v>
      </c>
      <c r="D26" t="s">
        <v>280</v>
      </c>
      <c r="E26" t="s">
        <v>281</v>
      </c>
      <c r="F26" s="99">
        <v>0</v>
      </c>
      <c r="G26" s="99">
        <v>12</v>
      </c>
      <c r="H26" s="99">
        <v>0</v>
      </c>
      <c r="I26" s="99">
        <v>0</v>
      </c>
      <c r="J26" s="99">
        <v>0</v>
      </c>
      <c r="K26" s="99">
        <v>0</v>
      </c>
      <c r="L26" s="99">
        <v>0</v>
      </c>
      <c r="M26" s="99">
        <v>0</v>
      </c>
      <c r="N26" s="99">
        <v>0</v>
      </c>
      <c r="O26" s="99">
        <v>0</v>
      </c>
      <c r="P26" s="180">
        <v>0</v>
      </c>
      <c r="Q26" s="180">
        <v>0</v>
      </c>
      <c r="R26" s="180">
        <v>0</v>
      </c>
      <c r="S26" s="180">
        <v>0</v>
      </c>
      <c r="T26" s="180">
        <v>0</v>
      </c>
      <c r="U26" s="180">
        <v>0</v>
      </c>
      <c r="V26" s="180">
        <v>0</v>
      </c>
      <c r="W26" s="180">
        <v>0</v>
      </c>
      <c r="X26" s="180">
        <v>0</v>
      </c>
      <c r="Y26" s="180">
        <v>0</v>
      </c>
      <c r="Z26" s="180">
        <v>0</v>
      </c>
      <c r="AA26" s="180">
        <v>0</v>
      </c>
      <c r="AB26" s="180">
        <v>0</v>
      </c>
      <c r="AC26" s="180">
        <v>0</v>
      </c>
      <c r="AD26" s="180">
        <v>0</v>
      </c>
      <c r="AE26" s="180">
        <v>0</v>
      </c>
    </row>
    <row r="27" spans="1:31">
      <c r="A27" s="98">
        <f t="shared" si="0"/>
        <v>2018</v>
      </c>
      <c r="B27" s="98">
        <f t="shared" si="1"/>
        <v>6</v>
      </c>
      <c r="C27" t="s">
        <v>291</v>
      </c>
      <c r="D27" t="s">
        <v>280</v>
      </c>
      <c r="E27" t="s">
        <v>282</v>
      </c>
      <c r="F27" s="99">
        <v>98.89</v>
      </c>
      <c r="G27" s="99">
        <v>393</v>
      </c>
      <c r="H27" s="99">
        <v>12</v>
      </c>
      <c r="I27" s="99">
        <v>8.24</v>
      </c>
      <c r="J27" s="99">
        <v>17</v>
      </c>
      <c r="K27" s="99">
        <v>4</v>
      </c>
      <c r="L27" s="99">
        <v>0</v>
      </c>
      <c r="M27" s="99">
        <v>4</v>
      </c>
      <c r="N27" s="99">
        <v>0</v>
      </c>
      <c r="O27" s="99">
        <v>0</v>
      </c>
      <c r="P27" s="180">
        <v>0</v>
      </c>
      <c r="Q27" s="180">
        <v>0</v>
      </c>
      <c r="R27" s="180">
        <v>0</v>
      </c>
      <c r="S27" s="180">
        <v>0</v>
      </c>
      <c r="T27" s="180">
        <v>0</v>
      </c>
      <c r="U27" s="180">
        <v>0</v>
      </c>
      <c r="V27" s="180">
        <v>0</v>
      </c>
      <c r="W27" s="180">
        <v>0</v>
      </c>
      <c r="X27" s="180">
        <v>0</v>
      </c>
      <c r="Y27" s="180">
        <v>0</v>
      </c>
      <c r="Z27" s="180">
        <v>0</v>
      </c>
      <c r="AA27" s="180">
        <v>0</v>
      </c>
      <c r="AB27" s="180">
        <v>0</v>
      </c>
      <c r="AC27" s="180">
        <v>0</v>
      </c>
      <c r="AD27" s="180">
        <v>0</v>
      </c>
      <c r="AE27" s="180">
        <v>0</v>
      </c>
    </row>
    <row r="28" spans="1:31">
      <c r="A28" s="98">
        <f t="shared" si="0"/>
        <v>2018</v>
      </c>
      <c r="B28" s="98">
        <f t="shared" si="1"/>
        <v>6</v>
      </c>
      <c r="C28" t="s">
        <v>291</v>
      </c>
      <c r="D28" t="s">
        <v>280</v>
      </c>
      <c r="E28" t="s">
        <v>283</v>
      </c>
      <c r="F28" s="99">
        <v>276.98</v>
      </c>
      <c r="G28" s="100">
        <v>1331</v>
      </c>
      <c r="H28" s="99">
        <v>34</v>
      </c>
      <c r="I28" s="99">
        <v>8.15</v>
      </c>
      <c r="J28" s="99">
        <v>60</v>
      </c>
      <c r="K28" s="99">
        <v>10</v>
      </c>
      <c r="L28" s="99">
        <v>2</v>
      </c>
      <c r="M28" s="99">
        <v>2</v>
      </c>
      <c r="N28" s="99">
        <v>0</v>
      </c>
      <c r="O28" s="99">
        <v>0</v>
      </c>
      <c r="P28" s="180">
        <v>5</v>
      </c>
      <c r="Q28" s="180">
        <v>0</v>
      </c>
      <c r="R28" s="180">
        <v>2</v>
      </c>
      <c r="S28" s="180">
        <v>1</v>
      </c>
      <c r="T28" s="180">
        <v>1</v>
      </c>
      <c r="U28" s="180">
        <v>0</v>
      </c>
      <c r="V28" s="180">
        <v>0</v>
      </c>
      <c r="W28" s="180">
        <v>0</v>
      </c>
      <c r="X28" s="180">
        <v>0</v>
      </c>
      <c r="Y28" s="180">
        <v>0</v>
      </c>
      <c r="Z28" s="180">
        <v>0</v>
      </c>
      <c r="AA28" s="180">
        <v>0</v>
      </c>
      <c r="AB28" s="180">
        <v>0</v>
      </c>
      <c r="AC28" s="180">
        <v>0</v>
      </c>
      <c r="AD28" s="180">
        <v>0</v>
      </c>
      <c r="AE28" s="180">
        <v>0</v>
      </c>
    </row>
    <row r="29" spans="1:31">
      <c r="A29" s="98">
        <f t="shared" si="0"/>
        <v>2018</v>
      </c>
      <c r="B29" s="98">
        <f t="shared" si="1"/>
        <v>6</v>
      </c>
      <c r="C29" t="s">
        <v>292</v>
      </c>
      <c r="D29" t="s">
        <v>280</v>
      </c>
      <c r="E29" t="s">
        <v>281</v>
      </c>
      <c r="F29" s="99">
        <v>0</v>
      </c>
      <c r="G29" s="99">
        <v>12</v>
      </c>
      <c r="H29" s="99">
        <v>0</v>
      </c>
      <c r="I29" s="99">
        <v>0</v>
      </c>
      <c r="J29" s="99">
        <v>0</v>
      </c>
      <c r="K29" s="99">
        <v>0</v>
      </c>
      <c r="L29" s="99">
        <v>0</v>
      </c>
      <c r="M29" s="99">
        <v>0</v>
      </c>
      <c r="N29" s="99">
        <v>0</v>
      </c>
      <c r="O29" s="99">
        <v>0</v>
      </c>
      <c r="P29" s="180">
        <v>0</v>
      </c>
      <c r="Q29" s="180">
        <v>0</v>
      </c>
      <c r="R29" s="180">
        <v>0</v>
      </c>
      <c r="S29" s="180">
        <v>0</v>
      </c>
      <c r="T29" s="180">
        <v>0</v>
      </c>
      <c r="U29" s="180">
        <v>0</v>
      </c>
      <c r="V29" s="180">
        <v>0</v>
      </c>
      <c r="W29" s="180">
        <v>0</v>
      </c>
      <c r="X29" s="180">
        <v>0</v>
      </c>
      <c r="Y29" s="180">
        <v>0</v>
      </c>
      <c r="Z29" s="180">
        <v>0</v>
      </c>
      <c r="AA29" s="180">
        <v>0</v>
      </c>
      <c r="AB29" s="180">
        <v>0</v>
      </c>
      <c r="AC29" s="180">
        <v>0</v>
      </c>
      <c r="AD29" s="180">
        <v>0</v>
      </c>
      <c r="AE29" s="180">
        <v>0</v>
      </c>
    </row>
    <row r="30" spans="1:31">
      <c r="A30" s="98">
        <f t="shared" si="0"/>
        <v>2018</v>
      </c>
      <c r="B30" s="98">
        <f t="shared" si="1"/>
        <v>6</v>
      </c>
      <c r="C30" t="s">
        <v>292</v>
      </c>
      <c r="D30" t="s">
        <v>280</v>
      </c>
      <c r="E30" t="s">
        <v>282</v>
      </c>
      <c r="F30" s="99">
        <v>74.209999999999994</v>
      </c>
      <c r="G30" s="99">
        <v>299</v>
      </c>
      <c r="H30" s="99">
        <v>9</v>
      </c>
      <c r="I30" s="99">
        <v>8.25</v>
      </c>
      <c r="J30" s="99">
        <v>12</v>
      </c>
      <c r="K30" s="99">
        <v>3</v>
      </c>
      <c r="L30" s="99">
        <v>0</v>
      </c>
      <c r="M30" s="99">
        <v>1</v>
      </c>
      <c r="N30" s="99">
        <v>0</v>
      </c>
      <c r="O30" s="99">
        <v>0</v>
      </c>
      <c r="P30" s="180">
        <v>1</v>
      </c>
      <c r="Q30" s="180">
        <v>0</v>
      </c>
      <c r="R30" s="180">
        <v>1</v>
      </c>
      <c r="S30" s="180">
        <v>0</v>
      </c>
      <c r="T30" s="180">
        <v>1</v>
      </c>
      <c r="U30" s="180">
        <v>0</v>
      </c>
      <c r="V30" s="180">
        <v>0</v>
      </c>
      <c r="W30" s="180">
        <v>0</v>
      </c>
      <c r="X30" s="180">
        <v>0</v>
      </c>
      <c r="Y30" s="180">
        <v>0</v>
      </c>
      <c r="Z30" s="180">
        <v>0</v>
      </c>
      <c r="AA30" s="180">
        <v>0</v>
      </c>
      <c r="AB30" s="180">
        <v>0</v>
      </c>
      <c r="AC30" s="180">
        <v>0</v>
      </c>
      <c r="AD30" s="180">
        <v>0</v>
      </c>
      <c r="AE30" s="180">
        <v>0</v>
      </c>
    </row>
    <row r="31" spans="1:31">
      <c r="A31" s="98">
        <f t="shared" si="0"/>
        <v>2018</v>
      </c>
      <c r="B31" s="98">
        <f t="shared" si="1"/>
        <v>6</v>
      </c>
      <c r="C31" t="s">
        <v>292</v>
      </c>
      <c r="D31" t="s">
        <v>280</v>
      </c>
      <c r="E31" t="s">
        <v>283</v>
      </c>
      <c r="F31" s="99">
        <v>256.58999999999997</v>
      </c>
      <c r="G31" s="100">
        <v>1719</v>
      </c>
      <c r="H31" s="99">
        <v>32</v>
      </c>
      <c r="I31" s="99">
        <v>8.02</v>
      </c>
      <c r="J31" s="99">
        <v>96</v>
      </c>
      <c r="K31" s="99">
        <v>23</v>
      </c>
      <c r="L31" s="99">
        <v>0</v>
      </c>
      <c r="M31" s="99">
        <v>7</v>
      </c>
      <c r="N31" s="99">
        <v>0</v>
      </c>
      <c r="O31" s="99">
        <v>0</v>
      </c>
      <c r="P31" s="180">
        <v>0</v>
      </c>
      <c r="Q31" s="180">
        <v>0</v>
      </c>
      <c r="R31" s="180">
        <v>8</v>
      </c>
      <c r="S31" s="180">
        <v>1</v>
      </c>
      <c r="T31" s="180">
        <v>3</v>
      </c>
      <c r="U31" s="180">
        <v>0</v>
      </c>
      <c r="V31" s="180">
        <v>0</v>
      </c>
      <c r="W31" s="180">
        <v>2</v>
      </c>
      <c r="X31" s="180">
        <v>2</v>
      </c>
      <c r="Y31" s="180">
        <v>0</v>
      </c>
      <c r="Z31" s="180">
        <v>1</v>
      </c>
      <c r="AA31" s="180">
        <v>0</v>
      </c>
      <c r="AB31" s="180">
        <v>0</v>
      </c>
      <c r="AC31" s="180">
        <v>1</v>
      </c>
      <c r="AD31" s="180">
        <v>0</v>
      </c>
      <c r="AE31" s="180">
        <v>0</v>
      </c>
    </row>
    <row r="32" spans="1:31">
      <c r="A32" s="98">
        <f t="shared" si="0"/>
        <v>2018</v>
      </c>
      <c r="B32" s="98">
        <f t="shared" si="1"/>
        <v>6</v>
      </c>
      <c r="C32" t="s">
        <v>293</v>
      </c>
      <c r="D32" t="s">
        <v>280</v>
      </c>
      <c r="E32" t="s">
        <v>281</v>
      </c>
      <c r="F32" s="99">
        <v>0</v>
      </c>
      <c r="G32" s="99">
        <v>10</v>
      </c>
      <c r="H32" s="99">
        <v>0</v>
      </c>
      <c r="I32" s="99">
        <v>0</v>
      </c>
      <c r="J32" s="99">
        <v>0</v>
      </c>
      <c r="K32" s="99">
        <v>0</v>
      </c>
      <c r="L32" s="99">
        <v>0</v>
      </c>
      <c r="M32" s="99">
        <v>0</v>
      </c>
      <c r="N32" s="99">
        <v>0</v>
      </c>
      <c r="O32" s="99">
        <v>0</v>
      </c>
      <c r="P32" s="180">
        <v>0</v>
      </c>
      <c r="Q32" s="180">
        <v>0</v>
      </c>
      <c r="R32" s="180">
        <v>0</v>
      </c>
      <c r="S32" s="180">
        <v>0</v>
      </c>
      <c r="T32" s="180">
        <v>0</v>
      </c>
      <c r="U32" s="180">
        <v>0</v>
      </c>
      <c r="V32" s="180">
        <v>0</v>
      </c>
      <c r="W32" s="180">
        <v>0</v>
      </c>
      <c r="X32" s="180">
        <v>0</v>
      </c>
      <c r="Y32" s="180">
        <v>0</v>
      </c>
      <c r="Z32" s="180">
        <v>0</v>
      </c>
      <c r="AA32" s="180">
        <v>0</v>
      </c>
      <c r="AB32" s="180">
        <v>0</v>
      </c>
      <c r="AC32" s="180">
        <v>0</v>
      </c>
      <c r="AD32" s="180">
        <v>0</v>
      </c>
      <c r="AE32" s="180">
        <v>0</v>
      </c>
    </row>
    <row r="33" spans="1:31">
      <c r="A33" s="98">
        <f t="shared" si="0"/>
        <v>2018</v>
      </c>
      <c r="B33" s="98">
        <f t="shared" si="1"/>
        <v>6</v>
      </c>
      <c r="C33" t="s">
        <v>293</v>
      </c>
      <c r="D33" t="s">
        <v>280</v>
      </c>
      <c r="E33" t="s">
        <v>282</v>
      </c>
      <c r="F33" s="99">
        <v>90.29</v>
      </c>
      <c r="G33" s="99">
        <v>516</v>
      </c>
      <c r="H33" s="99">
        <v>11</v>
      </c>
      <c r="I33" s="99">
        <v>8.2100000000000009</v>
      </c>
      <c r="J33" s="99">
        <v>20</v>
      </c>
      <c r="K33" s="99">
        <v>4</v>
      </c>
      <c r="L33" s="99">
        <v>0</v>
      </c>
      <c r="M33" s="99">
        <v>2</v>
      </c>
      <c r="N33" s="99">
        <v>0</v>
      </c>
      <c r="O33" s="99">
        <v>0</v>
      </c>
      <c r="P33" s="180">
        <v>2</v>
      </c>
      <c r="Q33" s="180">
        <v>0</v>
      </c>
      <c r="R33" s="180">
        <v>1</v>
      </c>
      <c r="S33" s="180">
        <v>0</v>
      </c>
      <c r="T33" s="180">
        <v>1</v>
      </c>
      <c r="U33" s="180">
        <v>0</v>
      </c>
      <c r="V33" s="180">
        <v>0</v>
      </c>
      <c r="W33" s="180">
        <v>0</v>
      </c>
      <c r="X33" s="180">
        <v>0</v>
      </c>
      <c r="Y33" s="180">
        <v>0</v>
      </c>
      <c r="Z33" s="180">
        <v>0</v>
      </c>
      <c r="AA33" s="180">
        <v>0</v>
      </c>
      <c r="AB33" s="180">
        <v>0</v>
      </c>
      <c r="AC33" s="180">
        <v>0</v>
      </c>
      <c r="AD33" s="180">
        <v>0</v>
      </c>
      <c r="AE33" s="180">
        <v>0</v>
      </c>
    </row>
    <row r="34" spans="1:31">
      <c r="A34" s="98">
        <f t="shared" si="0"/>
        <v>2018</v>
      </c>
      <c r="B34" s="98">
        <f t="shared" si="1"/>
        <v>6</v>
      </c>
      <c r="C34" t="s">
        <v>293</v>
      </c>
      <c r="D34" t="s">
        <v>280</v>
      </c>
      <c r="E34" t="s">
        <v>283</v>
      </c>
      <c r="F34" s="99">
        <v>217.85</v>
      </c>
      <c r="G34" s="100">
        <v>2467</v>
      </c>
      <c r="H34" s="99">
        <v>29</v>
      </c>
      <c r="I34" s="99">
        <v>7.51</v>
      </c>
      <c r="J34" s="99">
        <v>72</v>
      </c>
      <c r="K34" s="99">
        <v>51</v>
      </c>
      <c r="L34" s="99">
        <v>2</v>
      </c>
      <c r="M34" s="99">
        <v>4</v>
      </c>
      <c r="N34" s="99">
        <v>0</v>
      </c>
      <c r="O34" s="99">
        <v>0</v>
      </c>
      <c r="P34" s="180">
        <v>8</v>
      </c>
      <c r="Q34" s="180">
        <v>0</v>
      </c>
      <c r="R34" s="180">
        <v>9</v>
      </c>
      <c r="S34" s="180">
        <v>0</v>
      </c>
      <c r="T34" s="180">
        <v>4</v>
      </c>
      <c r="U34" s="180">
        <v>0</v>
      </c>
      <c r="V34" s="180">
        <v>0</v>
      </c>
      <c r="W34" s="180">
        <v>2</v>
      </c>
      <c r="X34" s="180">
        <v>3</v>
      </c>
      <c r="Y34" s="180">
        <v>0</v>
      </c>
      <c r="Z34" s="180">
        <v>2</v>
      </c>
      <c r="AA34" s="180">
        <v>0</v>
      </c>
      <c r="AB34" s="180">
        <v>0</v>
      </c>
      <c r="AC34" s="180">
        <v>2</v>
      </c>
      <c r="AD34" s="180">
        <v>0</v>
      </c>
      <c r="AE34" s="180">
        <v>0</v>
      </c>
    </row>
    <row r="35" spans="1:31">
      <c r="A35" s="98">
        <f t="shared" si="0"/>
        <v>2018</v>
      </c>
      <c r="B35" s="98">
        <f t="shared" si="1"/>
        <v>6</v>
      </c>
      <c r="C35" t="s">
        <v>294</v>
      </c>
      <c r="D35" t="s">
        <v>280</v>
      </c>
      <c r="E35" t="s">
        <v>281</v>
      </c>
      <c r="F35" s="99">
        <v>0</v>
      </c>
      <c r="G35" s="99">
        <v>13</v>
      </c>
      <c r="H35" s="99">
        <v>0</v>
      </c>
      <c r="I35" s="99">
        <v>0</v>
      </c>
      <c r="J35" s="99">
        <v>0</v>
      </c>
      <c r="K35" s="99">
        <v>0</v>
      </c>
      <c r="L35" s="99">
        <v>0</v>
      </c>
      <c r="M35" s="99">
        <v>0</v>
      </c>
      <c r="N35" s="99">
        <v>0</v>
      </c>
      <c r="O35" s="99">
        <v>0</v>
      </c>
      <c r="P35" s="180">
        <v>0</v>
      </c>
      <c r="Q35" s="180">
        <v>0</v>
      </c>
      <c r="R35" s="180">
        <v>0</v>
      </c>
      <c r="S35" s="180">
        <v>0</v>
      </c>
      <c r="T35" s="180">
        <v>0</v>
      </c>
      <c r="U35" s="180">
        <v>0</v>
      </c>
      <c r="V35" s="180">
        <v>0</v>
      </c>
      <c r="W35" s="180">
        <v>0</v>
      </c>
      <c r="X35" s="180">
        <v>0</v>
      </c>
      <c r="Y35" s="180">
        <v>0</v>
      </c>
      <c r="Z35" s="180">
        <v>0</v>
      </c>
      <c r="AA35" s="180">
        <v>0</v>
      </c>
      <c r="AB35" s="180">
        <v>0</v>
      </c>
      <c r="AC35" s="180">
        <v>0</v>
      </c>
      <c r="AD35" s="180">
        <v>0</v>
      </c>
      <c r="AE35" s="180">
        <v>0</v>
      </c>
    </row>
    <row r="36" spans="1:31">
      <c r="A36" s="98">
        <f t="shared" si="0"/>
        <v>2018</v>
      </c>
      <c r="B36" s="98">
        <f t="shared" si="1"/>
        <v>6</v>
      </c>
      <c r="C36" t="s">
        <v>294</v>
      </c>
      <c r="D36" t="s">
        <v>280</v>
      </c>
      <c r="E36" t="s">
        <v>282</v>
      </c>
      <c r="F36" s="99">
        <v>66.239999999999995</v>
      </c>
      <c r="G36" s="99">
        <v>450</v>
      </c>
      <c r="H36" s="99">
        <v>8</v>
      </c>
      <c r="I36" s="99">
        <v>8.2799999999999994</v>
      </c>
      <c r="J36" s="99">
        <v>11</v>
      </c>
      <c r="K36" s="99">
        <v>6</v>
      </c>
      <c r="L36" s="99">
        <v>0</v>
      </c>
      <c r="M36" s="99">
        <v>0</v>
      </c>
      <c r="N36" s="99">
        <v>0</v>
      </c>
      <c r="O36" s="99">
        <v>0</v>
      </c>
      <c r="P36" s="180">
        <v>4</v>
      </c>
      <c r="Q36" s="180">
        <v>0</v>
      </c>
      <c r="R36" s="180">
        <v>0</v>
      </c>
      <c r="S36" s="180">
        <v>0</v>
      </c>
      <c r="T36" s="180">
        <v>0</v>
      </c>
      <c r="U36" s="180">
        <v>0</v>
      </c>
      <c r="V36" s="180">
        <v>0</v>
      </c>
      <c r="W36" s="180">
        <v>0</v>
      </c>
      <c r="X36" s="180">
        <v>0</v>
      </c>
      <c r="Y36" s="180">
        <v>0</v>
      </c>
      <c r="Z36" s="180">
        <v>0</v>
      </c>
      <c r="AA36" s="180">
        <v>0</v>
      </c>
      <c r="AB36" s="180">
        <v>0</v>
      </c>
      <c r="AC36" s="180">
        <v>0</v>
      </c>
      <c r="AD36" s="180">
        <v>0</v>
      </c>
      <c r="AE36" s="180">
        <v>0</v>
      </c>
    </row>
    <row r="37" spans="1:31">
      <c r="A37" s="98">
        <f t="shared" si="0"/>
        <v>2018</v>
      </c>
      <c r="B37" s="98">
        <f t="shared" si="1"/>
        <v>6</v>
      </c>
      <c r="C37" t="s">
        <v>294</v>
      </c>
      <c r="D37" t="s">
        <v>280</v>
      </c>
      <c r="E37" t="s">
        <v>283</v>
      </c>
      <c r="F37" s="99">
        <v>208.78</v>
      </c>
      <c r="G37" s="100">
        <v>1271</v>
      </c>
      <c r="H37" s="99">
        <v>26</v>
      </c>
      <c r="I37" s="99">
        <v>8.0299999999999994</v>
      </c>
      <c r="J37" s="99">
        <v>59</v>
      </c>
      <c r="K37" s="99">
        <v>10</v>
      </c>
      <c r="L37" s="99">
        <v>0</v>
      </c>
      <c r="M37" s="99">
        <v>8</v>
      </c>
      <c r="N37" s="99">
        <v>0</v>
      </c>
      <c r="O37" s="99">
        <v>0</v>
      </c>
      <c r="P37" s="180">
        <v>0</v>
      </c>
      <c r="Q37" s="180">
        <v>0</v>
      </c>
      <c r="R37" s="180">
        <v>1</v>
      </c>
      <c r="S37" s="180">
        <v>0</v>
      </c>
      <c r="T37" s="180">
        <v>0</v>
      </c>
      <c r="U37" s="180">
        <v>0</v>
      </c>
      <c r="V37" s="180">
        <v>0</v>
      </c>
      <c r="W37" s="180">
        <v>1</v>
      </c>
      <c r="X37" s="180">
        <v>0</v>
      </c>
      <c r="Y37" s="180">
        <v>0</v>
      </c>
      <c r="Z37" s="180">
        <v>0</v>
      </c>
      <c r="AA37" s="180">
        <v>0</v>
      </c>
      <c r="AB37" s="180">
        <v>0</v>
      </c>
      <c r="AC37" s="180">
        <v>0</v>
      </c>
      <c r="AD37" s="180">
        <v>0</v>
      </c>
      <c r="AE37" s="180">
        <v>0</v>
      </c>
    </row>
    <row r="38" spans="1:31">
      <c r="A38" s="98">
        <f t="shared" si="0"/>
        <v>2018</v>
      </c>
      <c r="B38" s="98">
        <f t="shared" si="1"/>
        <v>6</v>
      </c>
      <c r="C38" t="s">
        <v>295</v>
      </c>
      <c r="D38" t="s">
        <v>280</v>
      </c>
      <c r="E38" t="s">
        <v>281</v>
      </c>
      <c r="F38" s="99">
        <v>8</v>
      </c>
      <c r="G38" s="99">
        <v>14</v>
      </c>
      <c r="H38" s="99">
        <v>1</v>
      </c>
      <c r="I38" s="99">
        <v>8</v>
      </c>
      <c r="J38" s="99">
        <v>3</v>
      </c>
      <c r="K38" s="99">
        <v>1</v>
      </c>
      <c r="L38" s="99">
        <v>0</v>
      </c>
      <c r="M38" s="99">
        <v>0</v>
      </c>
      <c r="N38" s="99">
        <v>0</v>
      </c>
      <c r="O38" s="99">
        <v>0</v>
      </c>
      <c r="P38" s="180">
        <v>0</v>
      </c>
      <c r="Q38" s="180">
        <v>0</v>
      </c>
      <c r="R38" s="180">
        <v>0</v>
      </c>
      <c r="S38" s="180">
        <v>0</v>
      </c>
      <c r="T38" s="180">
        <v>0</v>
      </c>
      <c r="U38" s="180">
        <v>0</v>
      </c>
      <c r="V38" s="180">
        <v>0</v>
      </c>
      <c r="W38" s="180">
        <v>0</v>
      </c>
      <c r="X38" s="180">
        <v>0</v>
      </c>
      <c r="Y38" s="180">
        <v>0</v>
      </c>
      <c r="Z38" s="180">
        <v>0</v>
      </c>
      <c r="AA38" s="180">
        <v>0</v>
      </c>
      <c r="AB38" s="180">
        <v>0</v>
      </c>
      <c r="AC38" s="180">
        <v>0</v>
      </c>
      <c r="AD38" s="180">
        <v>0</v>
      </c>
      <c r="AE38" s="180">
        <v>0</v>
      </c>
    </row>
    <row r="39" spans="1:31">
      <c r="A39" s="98">
        <f t="shared" si="0"/>
        <v>2018</v>
      </c>
      <c r="B39" s="98">
        <f t="shared" si="1"/>
        <v>6</v>
      </c>
      <c r="C39" t="s">
        <v>295</v>
      </c>
      <c r="D39" t="s">
        <v>280</v>
      </c>
      <c r="E39" t="s">
        <v>282</v>
      </c>
      <c r="F39" s="99">
        <v>57.8</v>
      </c>
      <c r="G39" s="99">
        <v>340</v>
      </c>
      <c r="H39" s="99">
        <v>7</v>
      </c>
      <c r="I39" s="99">
        <v>8.26</v>
      </c>
      <c r="J39" s="99">
        <v>10</v>
      </c>
      <c r="K39" s="99">
        <v>3</v>
      </c>
      <c r="L39" s="99">
        <v>0</v>
      </c>
      <c r="M39" s="99">
        <v>0</v>
      </c>
      <c r="N39" s="99">
        <v>0</v>
      </c>
      <c r="O39" s="99">
        <v>0</v>
      </c>
      <c r="P39" s="180">
        <v>3</v>
      </c>
      <c r="Q39" s="180">
        <v>0</v>
      </c>
      <c r="R39" s="180">
        <v>0</v>
      </c>
      <c r="S39" s="180">
        <v>0</v>
      </c>
      <c r="T39" s="180">
        <v>0</v>
      </c>
      <c r="U39" s="180">
        <v>0</v>
      </c>
      <c r="V39" s="180">
        <v>0</v>
      </c>
      <c r="W39" s="180">
        <v>0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180">
        <v>0</v>
      </c>
      <c r="AD39" s="180">
        <v>0</v>
      </c>
      <c r="AE39" s="180">
        <v>0</v>
      </c>
    </row>
    <row r="40" spans="1:31">
      <c r="A40" s="98">
        <f t="shared" si="0"/>
        <v>2018</v>
      </c>
      <c r="B40" s="98">
        <f t="shared" si="1"/>
        <v>6</v>
      </c>
      <c r="C40" t="s">
        <v>295</v>
      </c>
      <c r="D40" t="s">
        <v>280</v>
      </c>
      <c r="E40" t="s">
        <v>283</v>
      </c>
      <c r="F40" s="99">
        <v>283.94</v>
      </c>
      <c r="G40" s="99">
        <v>663</v>
      </c>
      <c r="H40" s="99">
        <v>33</v>
      </c>
      <c r="I40" s="99">
        <v>8.6</v>
      </c>
      <c r="J40" s="99">
        <v>50</v>
      </c>
      <c r="K40" s="99">
        <v>9</v>
      </c>
      <c r="L40" s="99">
        <v>0</v>
      </c>
      <c r="M40" s="99">
        <v>2</v>
      </c>
      <c r="N40" s="99">
        <v>0</v>
      </c>
      <c r="O40" s="99">
        <v>0</v>
      </c>
      <c r="P40" s="180">
        <v>4</v>
      </c>
      <c r="Q40" s="180">
        <v>0</v>
      </c>
      <c r="R40" s="180">
        <v>9</v>
      </c>
      <c r="S40" s="180">
        <v>0</v>
      </c>
      <c r="T40" s="180">
        <v>6</v>
      </c>
      <c r="U40" s="180">
        <v>0</v>
      </c>
      <c r="V40" s="180">
        <v>0</v>
      </c>
      <c r="W40" s="180">
        <v>3</v>
      </c>
      <c r="X40" s="180">
        <v>0</v>
      </c>
      <c r="Y40" s="180">
        <v>0</v>
      </c>
      <c r="Z40" s="180">
        <v>0</v>
      </c>
      <c r="AA40" s="180">
        <v>0</v>
      </c>
      <c r="AB40" s="180">
        <v>0</v>
      </c>
      <c r="AC40" s="180">
        <v>0</v>
      </c>
      <c r="AD40" s="180">
        <v>0</v>
      </c>
      <c r="AE40" s="180">
        <v>0</v>
      </c>
    </row>
    <row r="41" spans="1:31">
      <c r="A41" s="98">
        <f t="shared" si="0"/>
        <v>2018</v>
      </c>
      <c r="B41" s="98">
        <f t="shared" si="1"/>
        <v>6</v>
      </c>
      <c r="C41" t="s">
        <v>296</v>
      </c>
      <c r="D41" t="s">
        <v>280</v>
      </c>
      <c r="E41" t="s">
        <v>281</v>
      </c>
      <c r="F41" s="99">
        <v>8</v>
      </c>
      <c r="G41" s="99">
        <v>2</v>
      </c>
      <c r="H41" s="99">
        <v>1</v>
      </c>
      <c r="I41" s="99">
        <v>8</v>
      </c>
      <c r="J41" s="99">
        <v>5</v>
      </c>
      <c r="K41" s="99">
        <v>12</v>
      </c>
      <c r="L41" s="99">
        <v>0</v>
      </c>
      <c r="M41" s="99">
        <v>0</v>
      </c>
      <c r="N41" s="99">
        <v>0</v>
      </c>
      <c r="O41" s="99">
        <v>0</v>
      </c>
      <c r="P41" s="180">
        <v>0</v>
      </c>
      <c r="Q41" s="180">
        <v>0</v>
      </c>
      <c r="R41" s="180">
        <v>0</v>
      </c>
      <c r="S41" s="180">
        <v>0</v>
      </c>
      <c r="T41" s="180">
        <v>0</v>
      </c>
      <c r="U41" s="180">
        <v>0</v>
      </c>
      <c r="V41" s="180">
        <v>0</v>
      </c>
      <c r="W41" s="180">
        <v>0</v>
      </c>
      <c r="X41" s="180">
        <v>0</v>
      </c>
      <c r="Y41" s="180">
        <v>0</v>
      </c>
      <c r="Z41" s="180">
        <v>0</v>
      </c>
      <c r="AA41" s="180">
        <v>0</v>
      </c>
      <c r="AB41" s="180">
        <v>0</v>
      </c>
      <c r="AC41" s="180">
        <v>0</v>
      </c>
      <c r="AD41" s="180">
        <v>0</v>
      </c>
      <c r="AE41" s="180">
        <v>0</v>
      </c>
    </row>
    <row r="42" spans="1:31">
      <c r="A42" s="98">
        <f t="shared" si="0"/>
        <v>2018</v>
      </c>
      <c r="B42" s="98">
        <f t="shared" si="1"/>
        <v>6</v>
      </c>
      <c r="C42" t="s">
        <v>296</v>
      </c>
      <c r="D42" t="s">
        <v>280</v>
      </c>
      <c r="E42" t="s">
        <v>282</v>
      </c>
      <c r="F42" s="99">
        <v>16.46</v>
      </c>
      <c r="G42" s="99">
        <v>167</v>
      </c>
      <c r="H42" s="99">
        <v>2</v>
      </c>
      <c r="I42" s="99">
        <v>8.23</v>
      </c>
      <c r="J42" s="99">
        <v>3</v>
      </c>
      <c r="K42" s="99">
        <v>2</v>
      </c>
      <c r="L42" s="99">
        <v>0</v>
      </c>
      <c r="M42" s="99">
        <v>0</v>
      </c>
      <c r="N42" s="99">
        <v>0</v>
      </c>
      <c r="O42" s="99">
        <v>0</v>
      </c>
      <c r="P42" s="180">
        <v>2</v>
      </c>
      <c r="Q42" s="180">
        <v>0</v>
      </c>
      <c r="R42" s="180">
        <v>0</v>
      </c>
      <c r="S42" s="180">
        <v>0</v>
      </c>
      <c r="T42" s="180">
        <v>0</v>
      </c>
      <c r="U42" s="180">
        <v>0</v>
      </c>
      <c r="V42" s="180">
        <v>0</v>
      </c>
      <c r="W42" s="180">
        <v>0</v>
      </c>
      <c r="X42" s="180">
        <v>0</v>
      </c>
      <c r="Y42" s="180">
        <v>0</v>
      </c>
      <c r="Z42" s="180">
        <v>0</v>
      </c>
      <c r="AA42" s="180">
        <v>0</v>
      </c>
      <c r="AB42" s="180">
        <v>0</v>
      </c>
      <c r="AC42" s="180">
        <v>0</v>
      </c>
      <c r="AD42" s="180">
        <v>0</v>
      </c>
      <c r="AE42" s="180">
        <v>0</v>
      </c>
    </row>
    <row r="43" spans="1:31">
      <c r="A43" s="98">
        <f t="shared" si="0"/>
        <v>2018</v>
      </c>
      <c r="B43" s="98">
        <f t="shared" si="1"/>
        <v>6</v>
      </c>
      <c r="C43" t="s">
        <v>296</v>
      </c>
      <c r="D43" t="s">
        <v>280</v>
      </c>
      <c r="E43" t="s">
        <v>283</v>
      </c>
      <c r="F43" s="99">
        <v>221.05</v>
      </c>
      <c r="G43" s="99">
        <v>560</v>
      </c>
      <c r="H43" s="99">
        <v>26</v>
      </c>
      <c r="I43" s="99">
        <v>8.5</v>
      </c>
      <c r="J43" s="99">
        <v>40</v>
      </c>
      <c r="K43" s="99">
        <v>10</v>
      </c>
      <c r="L43" s="99">
        <v>0</v>
      </c>
      <c r="M43" s="99">
        <v>0</v>
      </c>
      <c r="N43" s="99">
        <v>0</v>
      </c>
      <c r="O43" s="99">
        <v>1</v>
      </c>
      <c r="P43" s="180">
        <v>2</v>
      </c>
      <c r="Q43" s="180">
        <v>0</v>
      </c>
      <c r="R43" s="180">
        <v>5</v>
      </c>
      <c r="S43" s="180">
        <v>0</v>
      </c>
      <c r="T43" s="180">
        <v>5</v>
      </c>
      <c r="U43" s="180">
        <v>0</v>
      </c>
      <c r="V43" s="180">
        <v>0</v>
      </c>
      <c r="W43" s="180">
        <v>0</v>
      </c>
      <c r="X43" s="180">
        <v>0</v>
      </c>
      <c r="Y43" s="180">
        <v>0</v>
      </c>
      <c r="Z43" s="180">
        <v>0</v>
      </c>
      <c r="AA43" s="180">
        <v>0</v>
      </c>
      <c r="AB43" s="180">
        <v>0</v>
      </c>
      <c r="AC43" s="180">
        <v>0</v>
      </c>
      <c r="AD43" s="180">
        <v>0</v>
      </c>
      <c r="AE43" s="180">
        <v>0</v>
      </c>
    </row>
    <row r="44" spans="1:31">
      <c r="A44" s="98">
        <f t="shared" si="0"/>
        <v>2018</v>
      </c>
      <c r="B44" s="98">
        <f t="shared" si="1"/>
        <v>6</v>
      </c>
      <c r="C44" t="s">
        <v>297</v>
      </c>
      <c r="D44" t="s">
        <v>280</v>
      </c>
      <c r="E44" t="s">
        <v>281</v>
      </c>
      <c r="F44" s="99">
        <v>0</v>
      </c>
      <c r="G44" s="99">
        <v>2</v>
      </c>
      <c r="H44" s="99">
        <v>0</v>
      </c>
      <c r="I44" s="99">
        <v>0</v>
      </c>
      <c r="J44" s="99">
        <v>0</v>
      </c>
      <c r="K44" s="99">
        <v>0</v>
      </c>
      <c r="L44" s="99">
        <v>0</v>
      </c>
      <c r="M44" s="99">
        <v>0</v>
      </c>
      <c r="N44" s="99">
        <v>0</v>
      </c>
      <c r="O44" s="99">
        <v>0</v>
      </c>
      <c r="P44" s="180">
        <v>0</v>
      </c>
      <c r="Q44" s="180">
        <v>0</v>
      </c>
      <c r="R44" s="180">
        <v>0</v>
      </c>
      <c r="S44" s="180">
        <v>0</v>
      </c>
      <c r="T44" s="180">
        <v>0</v>
      </c>
      <c r="U44" s="180">
        <v>0</v>
      </c>
      <c r="V44" s="180">
        <v>0</v>
      </c>
      <c r="W44" s="180">
        <v>0</v>
      </c>
      <c r="X44" s="180">
        <v>0</v>
      </c>
      <c r="Y44" s="180">
        <v>0</v>
      </c>
      <c r="Z44" s="180">
        <v>0</v>
      </c>
      <c r="AA44" s="180">
        <v>0</v>
      </c>
      <c r="AB44" s="180">
        <v>0</v>
      </c>
      <c r="AC44" s="180">
        <v>0</v>
      </c>
      <c r="AD44" s="180">
        <v>0</v>
      </c>
      <c r="AE44" s="180">
        <v>0</v>
      </c>
    </row>
    <row r="45" spans="1:31">
      <c r="A45" s="98">
        <f t="shared" si="0"/>
        <v>2018</v>
      </c>
      <c r="B45" s="98">
        <f t="shared" si="1"/>
        <v>6</v>
      </c>
      <c r="C45" t="s">
        <v>297</v>
      </c>
      <c r="D45" t="s">
        <v>280</v>
      </c>
      <c r="E45" t="s">
        <v>282</v>
      </c>
      <c r="F45" s="99">
        <v>32.36</v>
      </c>
      <c r="G45" s="99">
        <v>224</v>
      </c>
      <c r="H45" s="99">
        <v>4</v>
      </c>
      <c r="I45" s="99">
        <v>8.09</v>
      </c>
      <c r="J45" s="99">
        <v>4</v>
      </c>
      <c r="K45" s="99">
        <v>2</v>
      </c>
      <c r="L45" s="99">
        <v>0</v>
      </c>
      <c r="M45" s="99">
        <v>0</v>
      </c>
      <c r="N45" s="99">
        <v>0</v>
      </c>
      <c r="O45" s="99">
        <v>0</v>
      </c>
      <c r="P45" s="180">
        <v>2</v>
      </c>
      <c r="Q45" s="180">
        <v>0</v>
      </c>
      <c r="R45" s="180">
        <v>0</v>
      </c>
      <c r="S45" s="180">
        <v>0</v>
      </c>
      <c r="T45" s="180">
        <v>0</v>
      </c>
      <c r="U45" s="180">
        <v>0</v>
      </c>
      <c r="V45" s="180">
        <v>0</v>
      </c>
      <c r="W45" s="180">
        <v>0</v>
      </c>
      <c r="X45" s="180">
        <v>0</v>
      </c>
      <c r="Y45" s="180">
        <v>0</v>
      </c>
      <c r="Z45" s="180">
        <v>0</v>
      </c>
      <c r="AA45" s="180">
        <v>0</v>
      </c>
      <c r="AB45" s="180">
        <v>0</v>
      </c>
      <c r="AC45" s="180">
        <v>0</v>
      </c>
      <c r="AD45" s="180">
        <v>0</v>
      </c>
      <c r="AE45" s="180">
        <v>0</v>
      </c>
    </row>
    <row r="46" spans="1:31">
      <c r="A46" s="98">
        <f t="shared" si="0"/>
        <v>2018</v>
      </c>
      <c r="B46" s="98">
        <f t="shared" si="1"/>
        <v>6</v>
      </c>
      <c r="C46" t="s">
        <v>297</v>
      </c>
      <c r="D46" t="s">
        <v>280</v>
      </c>
      <c r="E46" t="s">
        <v>283</v>
      </c>
      <c r="F46" s="99">
        <v>209.97</v>
      </c>
      <c r="G46" s="99">
        <v>324</v>
      </c>
      <c r="H46" s="99">
        <v>25</v>
      </c>
      <c r="I46" s="99">
        <v>8.4</v>
      </c>
      <c r="J46" s="99">
        <v>44</v>
      </c>
      <c r="K46" s="99">
        <v>8</v>
      </c>
      <c r="L46" s="99">
        <v>1</v>
      </c>
      <c r="M46" s="99">
        <v>0</v>
      </c>
      <c r="N46" s="99">
        <v>0</v>
      </c>
      <c r="O46" s="99">
        <v>0</v>
      </c>
      <c r="P46" s="180">
        <v>3</v>
      </c>
      <c r="Q46" s="180">
        <v>0</v>
      </c>
      <c r="R46" s="180">
        <v>4</v>
      </c>
      <c r="S46" s="180">
        <v>1</v>
      </c>
      <c r="T46" s="180">
        <v>3</v>
      </c>
      <c r="U46" s="180">
        <v>0</v>
      </c>
      <c r="V46" s="180">
        <v>0</v>
      </c>
      <c r="W46" s="180">
        <v>0</v>
      </c>
      <c r="X46" s="180">
        <v>0</v>
      </c>
      <c r="Y46" s="180">
        <v>0</v>
      </c>
      <c r="Z46" s="180">
        <v>1</v>
      </c>
      <c r="AA46" s="180">
        <v>0</v>
      </c>
      <c r="AB46" s="180">
        <v>0</v>
      </c>
      <c r="AC46" s="180">
        <v>1</v>
      </c>
      <c r="AD46" s="180">
        <v>0</v>
      </c>
      <c r="AE46" s="180">
        <v>0</v>
      </c>
    </row>
    <row r="47" spans="1:31">
      <c r="A47" s="98">
        <f t="shared" si="0"/>
        <v>2018</v>
      </c>
      <c r="B47" s="98">
        <f t="shared" si="1"/>
        <v>6</v>
      </c>
      <c r="C47" t="s">
        <v>298</v>
      </c>
      <c r="D47" t="s">
        <v>280</v>
      </c>
      <c r="E47" t="s">
        <v>281</v>
      </c>
      <c r="F47" s="99">
        <v>8</v>
      </c>
      <c r="G47" s="99">
        <v>6</v>
      </c>
      <c r="H47" s="99">
        <v>1</v>
      </c>
      <c r="I47" s="99">
        <v>8</v>
      </c>
      <c r="J47" s="99">
        <v>4</v>
      </c>
      <c r="K47" s="99">
        <v>0</v>
      </c>
      <c r="L47" s="99">
        <v>0</v>
      </c>
      <c r="M47" s="99">
        <v>0</v>
      </c>
      <c r="N47" s="99">
        <v>0</v>
      </c>
      <c r="O47" s="99">
        <v>0</v>
      </c>
      <c r="P47" s="180">
        <v>0</v>
      </c>
      <c r="Q47" s="180">
        <v>0</v>
      </c>
      <c r="R47" s="180">
        <v>0</v>
      </c>
      <c r="S47" s="180">
        <v>0</v>
      </c>
      <c r="T47" s="180">
        <v>0</v>
      </c>
      <c r="U47" s="180">
        <v>0</v>
      </c>
      <c r="V47" s="180">
        <v>0</v>
      </c>
      <c r="W47" s="180">
        <v>0</v>
      </c>
      <c r="X47" s="180">
        <v>0</v>
      </c>
      <c r="Y47" s="180">
        <v>0</v>
      </c>
      <c r="Z47" s="180">
        <v>0</v>
      </c>
      <c r="AA47" s="180">
        <v>0</v>
      </c>
      <c r="AB47" s="180">
        <v>0</v>
      </c>
      <c r="AC47" s="180">
        <v>0</v>
      </c>
      <c r="AD47" s="180">
        <v>0</v>
      </c>
      <c r="AE47" s="180">
        <v>0</v>
      </c>
    </row>
    <row r="48" spans="1:31">
      <c r="A48" s="98">
        <f t="shared" si="0"/>
        <v>2018</v>
      </c>
      <c r="B48" s="98">
        <f t="shared" si="1"/>
        <v>6</v>
      </c>
      <c r="C48" t="s">
        <v>298</v>
      </c>
      <c r="D48" t="s">
        <v>280</v>
      </c>
      <c r="E48" t="s">
        <v>282</v>
      </c>
      <c r="F48" s="99">
        <v>24.55</v>
      </c>
      <c r="G48" s="99">
        <v>215</v>
      </c>
      <c r="H48" s="99">
        <v>3</v>
      </c>
      <c r="I48" s="99">
        <v>8.18</v>
      </c>
      <c r="J48" s="99">
        <v>6</v>
      </c>
      <c r="K48" s="99">
        <v>2</v>
      </c>
      <c r="L48" s="99">
        <v>0</v>
      </c>
      <c r="M48" s="99">
        <v>0</v>
      </c>
      <c r="N48" s="99">
        <v>0</v>
      </c>
      <c r="O48" s="99">
        <v>0</v>
      </c>
      <c r="P48" s="180">
        <v>2</v>
      </c>
      <c r="Q48" s="180">
        <v>0</v>
      </c>
      <c r="R48" s="180">
        <v>0</v>
      </c>
      <c r="S48" s="180">
        <v>0</v>
      </c>
      <c r="T48" s="180">
        <v>0</v>
      </c>
      <c r="U48" s="180">
        <v>0</v>
      </c>
      <c r="V48" s="180">
        <v>0</v>
      </c>
      <c r="W48" s="180">
        <v>0</v>
      </c>
      <c r="X48" s="180">
        <v>0</v>
      </c>
      <c r="Y48" s="180">
        <v>0</v>
      </c>
      <c r="Z48" s="180">
        <v>0</v>
      </c>
      <c r="AA48" s="180">
        <v>0</v>
      </c>
      <c r="AB48" s="180">
        <v>0</v>
      </c>
      <c r="AC48" s="180">
        <v>0</v>
      </c>
      <c r="AD48" s="180">
        <v>0</v>
      </c>
      <c r="AE48" s="180">
        <v>0</v>
      </c>
    </row>
    <row r="49" spans="1:31">
      <c r="A49" s="98">
        <f t="shared" si="0"/>
        <v>2018</v>
      </c>
      <c r="B49" s="98">
        <f t="shared" si="1"/>
        <v>6</v>
      </c>
      <c r="C49" t="s">
        <v>298</v>
      </c>
      <c r="D49" t="s">
        <v>280</v>
      </c>
      <c r="E49" t="s">
        <v>283</v>
      </c>
      <c r="F49" s="99">
        <v>66.34</v>
      </c>
      <c r="G49" s="99">
        <v>367</v>
      </c>
      <c r="H49" s="99">
        <v>8</v>
      </c>
      <c r="I49" s="99">
        <v>8.2899999999999991</v>
      </c>
      <c r="J49" s="99">
        <v>18</v>
      </c>
      <c r="K49" s="99">
        <v>6</v>
      </c>
      <c r="L49" s="99">
        <v>1</v>
      </c>
      <c r="M49" s="99">
        <v>2</v>
      </c>
      <c r="N49" s="99">
        <v>0</v>
      </c>
      <c r="O49" s="99">
        <v>2</v>
      </c>
      <c r="P49" s="180">
        <v>0</v>
      </c>
      <c r="Q49" s="180">
        <v>0</v>
      </c>
      <c r="R49" s="180">
        <v>1</v>
      </c>
      <c r="S49" s="180">
        <v>0</v>
      </c>
      <c r="T49" s="180">
        <v>1</v>
      </c>
      <c r="U49" s="180">
        <v>0</v>
      </c>
      <c r="V49" s="180">
        <v>0</v>
      </c>
      <c r="W49" s="180">
        <v>0</v>
      </c>
      <c r="X49" s="180">
        <v>0</v>
      </c>
      <c r="Y49" s="180">
        <v>0</v>
      </c>
      <c r="Z49" s="180">
        <v>0</v>
      </c>
      <c r="AA49" s="180">
        <v>0</v>
      </c>
      <c r="AB49" s="180">
        <v>0</v>
      </c>
      <c r="AC49" s="180">
        <v>0</v>
      </c>
      <c r="AD49" s="180">
        <v>0</v>
      </c>
      <c r="AE49" s="180">
        <v>0</v>
      </c>
    </row>
    <row r="50" spans="1:31">
      <c r="A50" s="98">
        <f t="shared" si="0"/>
        <v>2018</v>
      </c>
      <c r="B50" s="98">
        <f t="shared" si="1"/>
        <v>6</v>
      </c>
      <c r="C50" t="s">
        <v>299</v>
      </c>
      <c r="D50" t="s">
        <v>280</v>
      </c>
      <c r="E50" t="s">
        <v>281</v>
      </c>
      <c r="F50" s="99">
        <v>0</v>
      </c>
      <c r="G50" s="99">
        <v>6</v>
      </c>
      <c r="H50" s="99">
        <v>0</v>
      </c>
      <c r="I50" s="99">
        <v>0</v>
      </c>
      <c r="J50" s="99">
        <v>0</v>
      </c>
      <c r="K50" s="99">
        <v>0</v>
      </c>
      <c r="L50" s="99">
        <v>0</v>
      </c>
      <c r="M50" s="99">
        <v>0</v>
      </c>
      <c r="N50" s="99">
        <v>0</v>
      </c>
      <c r="O50" s="99">
        <v>0</v>
      </c>
      <c r="P50" s="180">
        <v>0</v>
      </c>
      <c r="Q50" s="180">
        <v>0</v>
      </c>
      <c r="R50" s="180">
        <v>0</v>
      </c>
      <c r="S50" s="180">
        <v>0</v>
      </c>
      <c r="T50" s="180">
        <v>0</v>
      </c>
      <c r="U50" s="180">
        <v>0</v>
      </c>
      <c r="V50" s="180">
        <v>0</v>
      </c>
      <c r="W50" s="180">
        <v>0</v>
      </c>
      <c r="X50" s="180">
        <v>0</v>
      </c>
      <c r="Y50" s="180">
        <v>0</v>
      </c>
      <c r="Z50" s="180">
        <v>0</v>
      </c>
      <c r="AA50" s="180">
        <v>0</v>
      </c>
      <c r="AB50" s="180">
        <v>0</v>
      </c>
      <c r="AC50" s="180">
        <v>0</v>
      </c>
      <c r="AD50" s="180">
        <v>0</v>
      </c>
      <c r="AE50" s="180">
        <v>0</v>
      </c>
    </row>
    <row r="51" spans="1:31">
      <c r="A51" s="98">
        <f t="shared" si="0"/>
        <v>2018</v>
      </c>
      <c r="B51" s="98">
        <f t="shared" si="1"/>
        <v>6</v>
      </c>
      <c r="C51" t="s">
        <v>299</v>
      </c>
      <c r="D51" t="s">
        <v>280</v>
      </c>
      <c r="E51" t="s">
        <v>282</v>
      </c>
      <c r="F51" s="99">
        <v>24.97</v>
      </c>
      <c r="G51" s="99">
        <v>249</v>
      </c>
      <c r="H51" s="99">
        <v>3</v>
      </c>
      <c r="I51" s="99">
        <v>8.32</v>
      </c>
      <c r="J51" s="99">
        <v>4</v>
      </c>
      <c r="K51" s="99">
        <v>1</v>
      </c>
      <c r="L51" s="99">
        <v>0</v>
      </c>
      <c r="M51" s="99">
        <v>0</v>
      </c>
      <c r="N51" s="99">
        <v>0</v>
      </c>
      <c r="O51" s="99">
        <v>0</v>
      </c>
      <c r="P51" s="180">
        <v>1</v>
      </c>
      <c r="Q51" s="180">
        <v>0</v>
      </c>
      <c r="R51" s="180">
        <v>0</v>
      </c>
      <c r="S51" s="180">
        <v>0</v>
      </c>
      <c r="T51" s="180">
        <v>0</v>
      </c>
      <c r="U51" s="180">
        <v>0</v>
      </c>
      <c r="V51" s="180">
        <v>0</v>
      </c>
      <c r="W51" s="180">
        <v>0</v>
      </c>
      <c r="X51" s="180">
        <v>0</v>
      </c>
      <c r="Y51" s="180">
        <v>0</v>
      </c>
      <c r="Z51" s="180">
        <v>0</v>
      </c>
      <c r="AA51" s="180">
        <v>0</v>
      </c>
      <c r="AB51" s="180">
        <v>0</v>
      </c>
      <c r="AC51" s="180">
        <v>0</v>
      </c>
      <c r="AD51" s="180">
        <v>0</v>
      </c>
      <c r="AE51" s="180">
        <v>0</v>
      </c>
    </row>
    <row r="52" spans="1:31">
      <c r="A52" s="98">
        <f t="shared" si="0"/>
        <v>2018</v>
      </c>
      <c r="B52" s="98">
        <f t="shared" si="1"/>
        <v>6</v>
      </c>
      <c r="C52" t="s">
        <v>299</v>
      </c>
      <c r="D52" t="s">
        <v>280</v>
      </c>
      <c r="E52" t="s">
        <v>283</v>
      </c>
      <c r="F52" s="99">
        <v>127.7</v>
      </c>
      <c r="G52" s="99">
        <v>354</v>
      </c>
      <c r="H52" s="99">
        <v>15</v>
      </c>
      <c r="I52" s="99">
        <v>8.51</v>
      </c>
      <c r="J52" s="99">
        <v>30</v>
      </c>
      <c r="K52" s="99">
        <v>6</v>
      </c>
      <c r="L52" s="99">
        <v>1</v>
      </c>
      <c r="M52" s="99">
        <v>3</v>
      </c>
      <c r="N52" s="99">
        <v>0</v>
      </c>
      <c r="O52" s="99">
        <v>0</v>
      </c>
      <c r="P52" s="180">
        <v>1</v>
      </c>
      <c r="Q52" s="180">
        <v>0</v>
      </c>
      <c r="R52" s="180">
        <v>1</v>
      </c>
      <c r="S52" s="180">
        <v>0</v>
      </c>
      <c r="T52" s="180">
        <v>1</v>
      </c>
      <c r="U52" s="180">
        <v>0</v>
      </c>
      <c r="V52" s="180">
        <v>0</v>
      </c>
      <c r="W52" s="180">
        <v>0</v>
      </c>
      <c r="X52" s="180">
        <v>0</v>
      </c>
      <c r="Y52" s="180">
        <v>0</v>
      </c>
      <c r="Z52" s="180">
        <v>0</v>
      </c>
      <c r="AA52" s="180">
        <v>0</v>
      </c>
      <c r="AB52" s="180">
        <v>0</v>
      </c>
      <c r="AC52" s="180">
        <v>0</v>
      </c>
      <c r="AD52" s="180">
        <v>0</v>
      </c>
      <c r="AE52" s="180">
        <v>0</v>
      </c>
    </row>
    <row r="53" spans="1:31">
      <c r="A53" s="98">
        <f t="shared" si="0"/>
        <v>2018</v>
      </c>
      <c r="B53" s="98">
        <f t="shared" si="1"/>
        <v>6</v>
      </c>
      <c r="C53" t="s">
        <v>300</v>
      </c>
      <c r="D53" t="s">
        <v>280</v>
      </c>
      <c r="E53" t="s">
        <v>281</v>
      </c>
      <c r="F53" s="99">
        <v>8</v>
      </c>
      <c r="G53" s="99">
        <v>12</v>
      </c>
      <c r="H53" s="99">
        <v>1</v>
      </c>
      <c r="I53" s="99">
        <v>8</v>
      </c>
      <c r="J53" s="99">
        <v>5</v>
      </c>
      <c r="K53" s="99">
        <v>12</v>
      </c>
      <c r="L53" s="99">
        <v>1</v>
      </c>
      <c r="M53" s="99">
        <v>11</v>
      </c>
      <c r="N53" s="99">
        <v>0</v>
      </c>
      <c r="O53" s="99">
        <v>0</v>
      </c>
      <c r="P53" s="180">
        <v>0</v>
      </c>
      <c r="Q53" s="180">
        <v>0</v>
      </c>
      <c r="R53" s="180">
        <v>0</v>
      </c>
      <c r="S53" s="180">
        <v>0</v>
      </c>
      <c r="T53" s="180">
        <v>0</v>
      </c>
      <c r="U53" s="180">
        <v>0</v>
      </c>
      <c r="V53" s="180">
        <v>0</v>
      </c>
      <c r="W53" s="180">
        <v>0</v>
      </c>
      <c r="X53" s="180">
        <v>0</v>
      </c>
      <c r="Y53" s="180">
        <v>0</v>
      </c>
      <c r="Z53" s="180">
        <v>0</v>
      </c>
      <c r="AA53" s="180">
        <v>0</v>
      </c>
      <c r="AB53" s="180">
        <v>0</v>
      </c>
      <c r="AC53" s="180">
        <v>0</v>
      </c>
      <c r="AD53" s="180">
        <v>0</v>
      </c>
      <c r="AE53" s="180">
        <v>0</v>
      </c>
    </row>
    <row r="54" spans="1:31">
      <c r="A54" s="98">
        <f t="shared" si="0"/>
        <v>2018</v>
      </c>
      <c r="B54" s="98">
        <f t="shared" si="1"/>
        <v>6</v>
      </c>
      <c r="C54" t="s">
        <v>300</v>
      </c>
      <c r="D54" t="s">
        <v>280</v>
      </c>
      <c r="E54" t="s">
        <v>282</v>
      </c>
      <c r="F54" s="99">
        <v>16.45</v>
      </c>
      <c r="G54" s="99">
        <v>168</v>
      </c>
      <c r="H54" s="99">
        <v>2</v>
      </c>
      <c r="I54" s="99">
        <v>8.2200000000000006</v>
      </c>
      <c r="J54" s="99">
        <v>2</v>
      </c>
      <c r="K54" s="99">
        <v>0</v>
      </c>
      <c r="L54" s="99">
        <v>0</v>
      </c>
      <c r="M54" s="99">
        <v>0</v>
      </c>
      <c r="N54" s="99">
        <v>0</v>
      </c>
      <c r="O54" s="99">
        <v>0</v>
      </c>
      <c r="P54" s="180">
        <v>0</v>
      </c>
      <c r="Q54" s="180">
        <v>0</v>
      </c>
      <c r="R54" s="180">
        <v>0</v>
      </c>
      <c r="S54" s="180">
        <v>0</v>
      </c>
      <c r="T54" s="180">
        <v>0</v>
      </c>
      <c r="U54" s="180">
        <v>0</v>
      </c>
      <c r="V54" s="180">
        <v>0</v>
      </c>
      <c r="W54" s="180">
        <v>0</v>
      </c>
      <c r="X54" s="180">
        <v>0</v>
      </c>
      <c r="Y54" s="180">
        <v>0</v>
      </c>
      <c r="Z54" s="180">
        <v>0</v>
      </c>
      <c r="AA54" s="180">
        <v>0</v>
      </c>
      <c r="AB54" s="180">
        <v>0</v>
      </c>
      <c r="AC54" s="180">
        <v>0</v>
      </c>
      <c r="AD54" s="180">
        <v>0</v>
      </c>
      <c r="AE54" s="180">
        <v>0</v>
      </c>
    </row>
    <row r="55" spans="1:31">
      <c r="A55" s="98">
        <f t="shared" si="0"/>
        <v>2018</v>
      </c>
      <c r="B55" s="98">
        <f t="shared" si="1"/>
        <v>6</v>
      </c>
      <c r="C55" t="s">
        <v>300</v>
      </c>
      <c r="D55" t="s">
        <v>280</v>
      </c>
      <c r="E55" t="s">
        <v>301</v>
      </c>
      <c r="F55" s="99">
        <v>8.92</v>
      </c>
      <c r="G55" s="99">
        <v>93</v>
      </c>
      <c r="H55" s="99">
        <v>1</v>
      </c>
      <c r="I55" s="99">
        <v>8.92</v>
      </c>
      <c r="J55" s="99">
        <v>1</v>
      </c>
      <c r="K55" s="99">
        <v>0</v>
      </c>
      <c r="L55" s="99">
        <v>0</v>
      </c>
      <c r="M55" s="99">
        <v>0</v>
      </c>
      <c r="N55" s="99">
        <v>0</v>
      </c>
      <c r="O55" s="99">
        <v>0</v>
      </c>
      <c r="P55" s="180">
        <v>0</v>
      </c>
      <c r="Q55" s="180">
        <v>0</v>
      </c>
      <c r="R55" s="180">
        <v>0</v>
      </c>
      <c r="S55" s="180">
        <v>0</v>
      </c>
      <c r="T55" s="180">
        <v>0</v>
      </c>
      <c r="U55" s="180">
        <v>0</v>
      </c>
      <c r="V55" s="180">
        <v>0</v>
      </c>
      <c r="W55" s="180">
        <v>0</v>
      </c>
      <c r="X55" s="180">
        <v>0</v>
      </c>
      <c r="Y55" s="180">
        <v>0</v>
      </c>
      <c r="Z55" s="180">
        <v>0</v>
      </c>
      <c r="AA55" s="180">
        <v>0</v>
      </c>
      <c r="AB55" s="180">
        <v>0</v>
      </c>
      <c r="AC55" s="180">
        <v>0</v>
      </c>
      <c r="AD55" s="180">
        <v>0</v>
      </c>
      <c r="AE55" s="180">
        <v>0</v>
      </c>
    </row>
    <row r="56" spans="1:31">
      <c r="A56" s="98">
        <f t="shared" si="0"/>
        <v>2018</v>
      </c>
      <c r="B56" s="98">
        <f t="shared" si="1"/>
        <v>6</v>
      </c>
      <c r="C56" t="s">
        <v>300</v>
      </c>
      <c r="D56" t="s">
        <v>280</v>
      </c>
      <c r="E56" t="s">
        <v>302</v>
      </c>
      <c r="F56" s="99">
        <v>0</v>
      </c>
      <c r="G56" s="99">
        <v>8</v>
      </c>
      <c r="H56" s="99">
        <v>0</v>
      </c>
      <c r="I56" s="99">
        <v>0</v>
      </c>
      <c r="J56" s="99">
        <v>0</v>
      </c>
      <c r="K56" s="99">
        <v>0</v>
      </c>
      <c r="L56" s="99">
        <v>0</v>
      </c>
      <c r="M56" s="99">
        <v>0</v>
      </c>
      <c r="N56" s="99">
        <v>0</v>
      </c>
      <c r="O56" s="99">
        <v>0</v>
      </c>
      <c r="P56" s="180">
        <v>0</v>
      </c>
      <c r="Q56" s="180">
        <v>0</v>
      </c>
      <c r="R56" s="180">
        <v>0</v>
      </c>
      <c r="S56" s="180">
        <v>0</v>
      </c>
      <c r="T56" s="180">
        <v>0</v>
      </c>
      <c r="U56" s="180">
        <v>0</v>
      </c>
      <c r="V56" s="180">
        <v>0</v>
      </c>
      <c r="W56" s="180">
        <v>0</v>
      </c>
      <c r="X56" s="180">
        <v>0</v>
      </c>
      <c r="Y56" s="180">
        <v>0</v>
      </c>
      <c r="Z56" s="180">
        <v>0</v>
      </c>
      <c r="AA56" s="180">
        <v>0</v>
      </c>
      <c r="AB56" s="180">
        <v>0</v>
      </c>
      <c r="AC56" s="180">
        <v>0</v>
      </c>
      <c r="AD56" s="180">
        <v>0</v>
      </c>
      <c r="AE56" s="180">
        <v>0</v>
      </c>
    </row>
    <row r="57" spans="1:31">
      <c r="A57" s="98">
        <f t="shared" si="0"/>
        <v>2018</v>
      </c>
      <c r="B57" s="98">
        <f t="shared" si="1"/>
        <v>6</v>
      </c>
      <c r="C57" t="s">
        <v>300</v>
      </c>
      <c r="D57" t="s">
        <v>280</v>
      </c>
      <c r="E57" t="s">
        <v>283</v>
      </c>
      <c r="F57" s="99">
        <v>264.58999999999997</v>
      </c>
      <c r="G57" s="99">
        <v>688</v>
      </c>
      <c r="H57" s="99">
        <v>31</v>
      </c>
      <c r="I57" s="99">
        <v>8.5399999999999991</v>
      </c>
      <c r="J57" s="99">
        <v>54</v>
      </c>
      <c r="K57" s="99">
        <v>14</v>
      </c>
      <c r="L57" s="99">
        <v>1</v>
      </c>
      <c r="M57" s="99">
        <v>3</v>
      </c>
      <c r="N57" s="99">
        <v>0</v>
      </c>
      <c r="O57" s="99">
        <v>0</v>
      </c>
      <c r="P57" s="180">
        <v>2</v>
      </c>
      <c r="Q57" s="180">
        <v>0</v>
      </c>
      <c r="R57" s="180">
        <v>9</v>
      </c>
      <c r="S57" s="180">
        <v>1</v>
      </c>
      <c r="T57" s="180">
        <v>7</v>
      </c>
      <c r="U57" s="180">
        <v>0</v>
      </c>
      <c r="V57" s="180">
        <v>0</v>
      </c>
      <c r="W57" s="180">
        <v>1</v>
      </c>
      <c r="X57" s="180">
        <v>0</v>
      </c>
      <c r="Y57" s="180">
        <v>0</v>
      </c>
      <c r="Z57" s="180">
        <v>0</v>
      </c>
      <c r="AA57" s="180">
        <v>0</v>
      </c>
      <c r="AB57" s="180">
        <v>0</v>
      </c>
      <c r="AC57" s="180">
        <v>0</v>
      </c>
      <c r="AD57" s="180">
        <v>0</v>
      </c>
      <c r="AE57" s="180">
        <v>0</v>
      </c>
    </row>
    <row r="58" spans="1:31">
      <c r="A58" s="98">
        <f t="shared" si="0"/>
        <v>2018</v>
      </c>
      <c r="B58" s="98">
        <f t="shared" si="1"/>
        <v>6</v>
      </c>
      <c r="C58" t="s">
        <v>303</v>
      </c>
      <c r="D58" t="s">
        <v>280</v>
      </c>
      <c r="E58" t="s">
        <v>281</v>
      </c>
      <c r="F58" s="99">
        <v>0</v>
      </c>
      <c r="G58" s="99">
        <v>9</v>
      </c>
      <c r="H58" s="99">
        <v>0</v>
      </c>
      <c r="I58" s="99">
        <v>0</v>
      </c>
      <c r="J58" s="99">
        <v>0</v>
      </c>
      <c r="K58" s="99">
        <v>0</v>
      </c>
      <c r="L58" s="99">
        <v>0</v>
      </c>
      <c r="M58" s="99">
        <v>0</v>
      </c>
      <c r="N58" s="99">
        <v>0</v>
      </c>
      <c r="O58" s="99">
        <v>0</v>
      </c>
      <c r="P58" s="180">
        <v>0</v>
      </c>
      <c r="Q58" s="180">
        <v>0</v>
      </c>
      <c r="R58" s="180">
        <v>0</v>
      </c>
      <c r="S58" s="180">
        <v>0</v>
      </c>
      <c r="T58" s="180">
        <v>0</v>
      </c>
      <c r="U58" s="180">
        <v>0</v>
      </c>
      <c r="V58" s="180">
        <v>0</v>
      </c>
      <c r="W58" s="180">
        <v>0</v>
      </c>
      <c r="X58" s="180">
        <v>0</v>
      </c>
      <c r="Y58" s="180">
        <v>0</v>
      </c>
      <c r="Z58" s="180">
        <v>0</v>
      </c>
      <c r="AA58" s="180">
        <v>0</v>
      </c>
      <c r="AB58" s="180">
        <v>0</v>
      </c>
      <c r="AC58" s="180">
        <v>0</v>
      </c>
      <c r="AD58" s="180">
        <v>0</v>
      </c>
      <c r="AE58" s="180">
        <v>0</v>
      </c>
    </row>
    <row r="59" spans="1:31">
      <c r="A59" s="98">
        <f t="shared" si="0"/>
        <v>2018</v>
      </c>
      <c r="B59" s="98">
        <f t="shared" si="1"/>
        <v>6</v>
      </c>
      <c r="C59" t="s">
        <v>303</v>
      </c>
      <c r="D59" t="s">
        <v>280</v>
      </c>
      <c r="E59" t="s">
        <v>282</v>
      </c>
      <c r="F59" s="99">
        <v>8.36</v>
      </c>
      <c r="G59" s="99">
        <v>22</v>
      </c>
      <c r="H59" s="99">
        <v>1</v>
      </c>
      <c r="I59" s="99">
        <v>8.36</v>
      </c>
      <c r="J59" s="99">
        <v>1</v>
      </c>
      <c r="K59" s="99">
        <v>1</v>
      </c>
      <c r="L59" s="99">
        <v>0</v>
      </c>
      <c r="M59" s="99">
        <v>0</v>
      </c>
      <c r="N59" s="99">
        <v>0</v>
      </c>
      <c r="O59" s="99">
        <v>0</v>
      </c>
      <c r="P59" s="180">
        <v>1</v>
      </c>
      <c r="Q59" s="180">
        <v>0</v>
      </c>
      <c r="R59" s="180">
        <v>0</v>
      </c>
      <c r="S59" s="180">
        <v>0</v>
      </c>
      <c r="T59" s="180">
        <v>0</v>
      </c>
      <c r="U59" s="180">
        <v>0</v>
      </c>
      <c r="V59" s="180">
        <v>0</v>
      </c>
      <c r="W59" s="180">
        <v>0</v>
      </c>
      <c r="X59" s="180">
        <v>0</v>
      </c>
      <c r="Y59" s="180">
        <v>0</v>
      </c>
      <c r="Z59" s="180">
        <v>0</v>
      </c>
      <c r="AA59" s="180">
        <v>0</v>
      </c>
      <c r="AB59" s="180">
        <v>0</v>
      </c>
      <c r="AC59" s="180">
        <v>0</v>
      </c>
      <c r="AD59" s="180">
        <v>0</v>
      </c>
      <c r="AE59" s="180">
        <v>0</v>
      </c>
    </row>
    <row r="60" spans="1:31">
      <c r="A60" s="98">
        <f t="shared" si="0"/>
        <v>2018</v>
      </c>
      <c r="B60" s="98">
        <f t="shared" si="1"/>
        <v>6</v>
      </c>
      <c r="C60" t="s">
        <v>303</v>
      </c>
      <c r="D60" t="s">
        <v>280</v>
      </c>
      <c r="E60" t="s">
        <v>301</v>
      </c>
      <c r="F60" s="99">
        <v>98.48</v>
      </c>
      <c r="G60" s="99">
        <v>430</v>
      </c>
      <c r="H60" s="99">
        <v>11</v>
      </c>
      <c r="I60" s="99">
        <v>8.9499999999999993</v>
      </c>
      <c r="J60" s="99">
        <v>15</v>
      </c>
      <c r="K60" s="99">
        <v>3</v>
      </c>
      <c r="L60" s="99">
        <v>0</v>
      </c>
      <c r="M60" s="99">
        <v>2</v>
      </c>
      <c r="N60" s="99">
        <v>0</v>
      </c>
      <c r="O60" s="99">
        <v>0</v>
      </c>
      <c r="P60" s="180">
        <v>1</v>
      </c>
      <c r="Q60" s="180">
        <v>0</v>
      </c>
      <c r="R60" s="180">
        <v>0</v>
      </c>
      <c r="S60" s="180">
        <v>0</v>
      </c>
      <c r="T60" s="180">
        <v>0</v>
      </c>
      <c r="U60" s="180">
        <v>0</v>
      </c>
      <c r="V60" s="180">
        <v>0</v>
      </c>
      <c r="W60" s="180">
        <v>0</v>
      </c>
      <c r="X60" s="180">
        <v>0</v>
      </c>
      <c r="Y60" s="180">
        <v>0</v>
      </c>
      <c r="Z60" s="180">
        <v>0</v>
      </c>
      <c r="AA60" s="180">
        <v>0</v>
      </c>
      <c r="AB60" s="180">
        <v>0</v>
      </c>
      <c r="AC60" s="180">
        <v>0</v>
      </c>
      <c r="AD60" s="180">
        <v>0</v>
      </c>
      <c r="AE60" s="180">
        <v>0</v>
      </c>
    </row>
    <row r="61" spans="1:31">
      <c r="A61" s="98">
        <f t="shared" si="0"/>
        <v>2018</v>
      </c>
      <c r="B61" s="98">
        <f t="shared" si="1"/>
        <v>6</v>
      </c>
      <c r="C61" t="s">
        <v>303</v>
      </c>
      <c r="D61" t="s">
        <v>280</v>
      </c>
      <c r="E61" t="s">
        <v>302</v>
      </c>
      <c r="F61" s="99">
        <v>0</v>
      </c>
      <c r="G61" s="99">
        <v>14</v>
      </c>
      <c r="H61" s="99">
        <v>0</v>
      </c>
      <c r="I61" s="99">
        <v>0</v>
      </c>
      <c r="J61" s="99">
        <v>0</v>
      </c>
      <c r="K61" s="99">
        <v>0</v>
      </c>
      <c r="L61" s="99">
        <v>0</v>
      </c>
      <c r="M61" s="99">
        <v>0</v>
      </c>
      <c r="N61" s="99">
        <v>0</v>
      </c>
      <c r="O61" s="99">
        <v>0</v>
      </c>
      <c r="P61" s="180">
        <v>0</v>
      </c>
      <c r="Q61" s="180">
        <v>0</v>
      </c>
      <c r="R61" s="180">
        <v>0</v>
      </c>
      <c r="S61" s="180">
        <v>0</v>
      </c>
      <c r="T61" s="180">
        <v>0</v>
      </c>
      <c r="U61" s="180">
        <v>0</v>
      </c>
      <c r="V61" s="180">
        <v>0</v>
      </c>
      <c r="W61" s="180">
        <v>0</v>
      </c>
      <c r="X61" s="180">
        <v>0</v>
      </c>
      <c r="Y61" s="180">
        <v>0</v>
      </c>
      <c r="Z61" s="180">
        <v>0</v>
      </c>
      <c r="AA61" s="180">
        <v>0</v>
      </c>
      <c r="AB61" s="180">
        <v>0</v>
      </c>
      <c r="AC61" s="180">
        <v>0</v>
      </c>
      <c r="AD61" s="180">
        <v>0</v>
      </c>
      <c r="AE61" s="180">
        <v>0</v>
      </c>
    </row>
    <row r="62" spans="1:31">
      <c r="A62" s="98">
        <f t="shared" si="0"/>
        <v>2018</v>
      </c>
      <c r="B62" s="98">
        <f t="shared" si="1"/>
        <v>6</v>
      </c>
      <c r="C62" t="s">
        <v>303</v>
      </c>
      <c r="D62" t="s">
        <v>280</v>
      </c>
      <c r="E62" t="s">
        <v>304</v>
      </c>
      <c r="F62" s="99">
        <v>0</v>
      </c>
      <c r="G62" s="99">
        <v>32</v>
      </c>
      <c r="H62" s="99">
        <v>0</v>
      </c>
      <c r="I62" s="99">
        <v>0</v>
      </c>
      <c r="J62" s="99">
        <v>0</v>
      </c>
      <c r="K62" s="99">
        <v>0</v>
      </c>
      <c r="L62" s="99">
        <v>0</v>
      </c>
      <c r="M62" s="99">
        <v>0</v>
      </c>
      <c r="N62" s="99">
        <v>0</v>
      </c>
      <c r="O62" s="99">
        <v>0</v>
      </c>
      <c r="P62" s="180">
        <v>0</v>
      </c>
      <c r="Q62" s="180">
        <v>0</v>
      </c>
      <c r="R62" s="180">
        <v>0</v>
      </c>
      <c r="S62" s="180">
        <v>0</v>
      </c>
      <c r="T62" s="180">
        <v>0</v>
      </c>
      <c r="U62" s="180">
        <v>0</v>
      </c>
      <c r="V62" s="180">
        <v>0</v>
      </c>
      <c r="W62" s="180">
        <v>0</v>
      </c>
      <c r="X62" s="180">
        <v>0</v>
      </c>
      <c r="Y62" s="180">
        <v>0</v>
      </c>
      <c r="Z62" s="180">
        <v>0</v>
      </c>
      <c r="AA62" s="180">
        <v>0</v>
      </c>
      <c r="AB62" s="180">
        <v>0</v>
      </c>
      <c r="AC62" s="180">
        <v>0</v>
      </c>
      <c r="AD62" s="180">
        <v>0</v>
      </c>
      <c r="AE62" s="180">
        <v>0</v>
      </c>
    </row>
    <row r="63" spans="1:31">
      <c r="A63" s="98">
        <f t="shared" si="0"/>
        <v>2018</v>
      </c>
      <c r="B63" s="98">
        <f t="shared" si="1"/>
        <v>6</v>
      </c>
      <c r="C63" t="s">
        <v>303</v>
      </c>
      <c r="D63" t="s">
        <v>280</v>
      </c>
      <c r="E63" t="s">
        <v>305</v>
      </c>
      <c r="F63" s="99">
        <v>0</v>
      </c>
      <c r="G63" s="99">
        <v>5</v>
      </c>
      <c r="H63" s="99">
        <v>0</v>
      </c>
      <c r="I63" s="99">
        <v>0</v>
      </c>
      <c r="J63" s="99">
        <v>0</v>
      </c>
      <c r="K63" s="99">
        <v>0</v>
      </c>
      <c r="L63" s="99">
        <v>0</v>
      </c>
      <c r="M63" s="99">
        <v>0</v>
      </c>
      <c r="N63" s="99">
        <v>0</v>
      </c>
      <c r="O63" s="99">
        <v>0</v>
      </c>
      <c r="P63" s="180">
        <v>0</v>
      </c>
      <c r="Q63" s="180">
        <v>0</v>
      </c>
      <c r="R63" s="180">
        <v>0</v>
      </c>
      <c r="S63" s="180">
        <v>0</v>
      </c>
      <c r="T63" s="180">
        <v>0</v>
      </c>
      <c r="U63" s="180">
        <v>0</v>
      </c>
      <c r="V63" s="180">
        <v>0</v>
      </c>
      <c r="W63" s="180">
        <v>0</v>
      </c>
      <c r="X63" s="180">
        <v>0</v>
      </c>
      <c r="Y63" s="180">
        <v>0</v>
      </c>
      <c r="Z63" s="180">
        <v>0</v>
      </c>
      <c r="AA63" s="180">
        <v>0</v>
      </c>
      <c r="AB63" s="180">
        <v>0</v>
      </c>
      <c r="AC63" s="180">
        <v>0</v>
      </c>
      <c r="AD63" s="180">
        <v>0</v>
      </c>
      <c r="AE63" s="180">
        <v>0</v>
      </c>
    </row>
    <row r="64" spans="1:31">
      <c r="A64" s="98">
        <f t="shared" si="0"/>
        <v>2018</v>
      </c>
      <c r="B64" s="98">
        <f t="shared" si="1"/>
        <v>6</v>
      </c>
      <c r="C64" t="s">
        <v>303</v>
      </c>
      <c r="D64" t="s">
        <v>280</v>
      </c>
      <c r="E64" t="s">
        <v>306</v>
      </c>
      <c r="F64" s="99">
        <v>0</v>
      </c>
      <c r="G64" s="99">
        <v>2</v>
      </c>
      <c r="H64" s="99">
        <v>0</v>
      </c>
      <c r="I64" s="99">
        <v>0</v>
      </c>
      <c r="J64" s="99">
        <v>0</v>
      </c>
      <c r="K64" s="99">
        <v>0</v>
      </c>
      <c r="L64" s="99">
        <v>0</v>
      </c>
      <c r="M64" s="99">
        <v>0</v>
      </c>
      <c r="N64" s="99">
        <v>0</v>
      </c>
      <c r="O64" s="99">
        <v>0</v>
      </c>
      <c r="P64" s="180">
        <v>0</v>
      </c>
      <c r="Q64" s="180">
        <v>0</v>
      </c>
      <c r="R64" s="180">
        <v>0</v>
      </c>
      <c r="S64" s="180">
        <v>0</v>
      </c>
      <c r="T64" s="180">
        <v>0</v>
      </c>
      <c r="U64" s="180">
        <v>0</v>
      </c>
      <c r="V64" s="180">
        <v>0</v>
      </c>
      <c r="W64" s="180">
        <v>0</v>
      </c>
      <c r="X64" s="180">
        <v>0</v>
      </c>
      <c r="Y64" s="180">
        <v>0</v>
      </c>
      <c r="Z64" s="180">
        <v>0</v>
      </c>
      <c r="AA64" s="180">
        <v>0</v>
      </c>
      <c r="AB64" s="180">
        <v>0</v>
      </c>
      <c r="AC64" s="180">
        <v>0</v>
      </c>
      <c r="AD64" s="180">
        <v>0</v>
      </c>
      <c r="AE64" s="180">
        <v>0</v>
      </c>
    </row>
    <row r="65" spans="1:31">
      <c r="A65" s="98">
        <f t="shared" si="0"/>
        <v>2018</v>
      </c>
      <c r="B65" s="98">
        <f t="shared" si="1"/>
        <v>6</v>
      </c>
      <c r="C65" t="s">
        <v>303</v>
      </c>
      <c r="D65" t="s">
        <v>280</v>
      </c>
      <c r="E65" t="s">
        <v>283</v>
      </c>
      <c r="F65" s="99">
        <v>449.96</v>
      </c>
      <c r="G65" s="99">
        <v>976</v>
      </c>
      <c r="H65" s="99">
        <v>55</v>
      </c>
      <c r="I65" s="99">
        <v>8.18</v>
      </c>
      <c r="J65" s="99">
        <v>143</v>
      </c>
      <c r="K65" s="99">
        <v>26</v>
      </c>
      <c r="L65" s="99">
        <v>0</v>
      </c>
      <c r="M65" s="99">
        <v>4</v>
      </c>
      <c r="N65" s="99">
        <v>0</v>
      </c>
      <c r="O65" s="99">
        <v>1</v>
      </c>
      <c r="P65" s="180">
        <v>8</v>
      </c>
      <c r="Q65" s="180">
        <v>0</v>
      </c>
      <c r="R65" s="180">
        <v>15</v>
      </c>
      <c r="S65" s="180">
        <v>4</v>
      </c>
      <c r="T65" s="180">
        <v>9</v>
      </c>
      <c r="U65" s="180">
        <v>0</v>
      </c>
      <c r="V65" s="180">
        <v>0</v>
      </c>
      <c r="W65" s="180">
        <v>2</v>
      </c>
      <c r="X65" s="180">
        <v>0</v>
      </c>
      <c r="Y65" s="180">
        <v>0</v>
      </c>
      <c r="Z65" s="180">
        <v>0</v>
      </c>
      <c r="AA65" s="180">
        <v>0</v>
      </c>
      <c r="AB65" s="180">
        <v>0</v>
      </c>
      <c r="AC65" s="180">
        <v>0</v>
      </c>
      <c r="AD65" s="180">
        <v>0</v>
      </c>
      <c r="AE65" s="180">
        <v>0</v>
      </c>
    </row>
    <row r="66" spans="1:31">
      <c r="A66" s="98">
        <f t="shared" ref="A66:A129" si="2">YEAR(C66)</f>
        <v>2018</v>
      </c>
      <c r="B66" s="98">
        <f t="shared" ref="B66:B129" si="3">MONTH(C66)</f>
        <v>6</v>
      </c>
      <c r="C66" t="s">
        <v>307</v>
      </c>
      <c r="D66" t="s">
        <v>280</v>
      </c>
      <c r="E66" t="s">
        <v>281</v>
      </c>
      <c r="F66" s="99">
        <v>0</v>
      </c>
      <c r="G66" s="99">
        <v>6</v>
      </c>
      <c r="H66" s="99">
        <v>0</v>
      </c>
      <c r="I66" s="99">
        <v>0</v>
      </c>
      <c r="J66" s="99">
        <v>0</v>
      </c>
      <c r="K66" s="99">
        <v>0</v>
      </c>
      <c r="L66" s="99">
        <v>0</v>
      </c>
      <c r="M66" s="99">
        <v>0</v>
      </c>
      <c r="N66" s="99">
        <v>0</v>
      </c>
      <c r="O66" s="99">
        <v>0</v>
      </c>
      <c r="P66" s="180">
        <v>0</v>
      </c>
      <c r="Q66" s="180">
        <v>0</v>
      </c>
      <c r="R66" s="180">
        <v>0</v>
      </c>
      <c r="S66" s="180">
        <v>0</v>
      </c>
      <c r="T66" s="180">
        <v>0</v>
      </c>
      <c r="U66" s="180">
        <v>0</v>
      </c>
      <c r="V66" s="180">
        <v>0</v>
      </c>
      <c r="W66" s="180">
        <v>0</v>
      </c>
      <c r="X66" s="180">
        <v>0</v>
      </c>
      <c r="Y66" s="180">
        <v>0</v>
      </c>
      <c r="Z66" s="180">
        <v>0</v>
      </c>
      <c r="AA66" s="180">
        <v>0</v>
      </c>
      <c r="AB66" s="180">
        <v>0</v>
      </c>
      <c r="AC66" s="180">
        <v>0</v>
      </c>
      <c r="AD66" s="180">
        <v>0</v>
      </c>
      <c r="AE66" s="180">
        <v>0</v>
      </c>
    </row>
    <row r="67" spans="1:31">
      <c r="A67" s="98">
        <f t="shared" si="2"/>
        <v>2018</v>
      </c>
      <c r="B67" s="98">
        <f t="shared" si="3"/>
        <v>6</v>
      </c>
      <c r="C67" t="s">
        <v>307</v>
      </c>
      <c r="D67" t="s">
        <v>280</v>
      </c>
      <c r="E67" t="s">
        <v>282</v>
      </c>
      <c r="F67" s="99">
        <v>0</v>
      </c>
      <c r="G67" s="99">
        <v>16</v>
      </c>
      <c r="H67" s="99">
        <v>0</v>
      </c>
      <c r="I67" s="99">
        <v>0</v>
      </c>
      <c r="J67" s="99">
        <v>0</v>
      </c>
      <c r="K67" s="99">
        <v>0</v>
      </c>
      <c r="L67" s="99">
        <v>0</v>
      </c>
      <c r="M67" s="99">
        <v>0</v>
      </c>
      <c r="N67" s="99">
        <v>0</v>
      </c>
      <c r="O67" s="99">
        <v>0</v>
      </c>
      <c r="P67" s="180">
        <v>0</v>
      </c>
      <c r="Q67" s="180">
        <v>0</v>
      </c>
      <c r="R67" s="180">
        <v>0</v>
      </c>
      <c r="S67" s="180">
        <v>0</v>
      </c>
      <c r="T67" s="180">
        <v>0</v>
      </c>
      <c r="U67" s="180">
        <v>0</v>
      </c>
      <c r="V67" s="180">
        <v>0</v>
      </c>
      <c r="W67" s="180">
        <v>0</v>
      </c>
      <c r="X67" s="180">
        <v>0</v>
      </c>
      <c r="Y67" s="180">
        <v>0</v>
      </c>
      <c r="Z67" s="180">
        <v>0</v>
      </c>
      <c r="AA67" s="180">
        <v>0</v>
      </c>
      <c r="AB67" s="180">
        <v>0</v>
      </c>
      <c r="AC67" s="180">
        <v>0</v>
      </c>
      <c r="AD67" s="180">
        <v>0</v>
      </c>
      <c r="AE67" s="180">
        <v>0</v>
      </c>
    </row>
    <row r="68" spans="1:31">
      <c r="A68" s="98">
        <f t="shared" si="2"/>
        <v>2018</v>
      </c>
      <c r="B68" s="98">
        <f t="shared" si="3"/>
        <v>6</v>
      </c>
      <c r="C68" t="s">
        <v>307</v>
      </c>
      <c r="D68" t="s">
        <v>280</v>
      </c>
      <c r="E68" t="s">
        <v>301</v>
      </c>
      <c r="F68" s="99">
        <v>25.92</v>
      </c>
      <c r="G68" s="99">
        <v>220</v>
      </c>
      <c r="H68" s="99">
        <v>3</v>
      </c>
      <c r="I68" s="99">
        <v>8.64</v>
      </c>
      <c r="J68" s="99">
        <v>5</v>
      </c>
      <c r="K68" s="99">
        <v>1</v>
      </c>
      <c r="L68" s="99">
        <v>0</v>
      </c>
      <c r="M68" s="99">
        <v>0</v>
      </c>
      <c r="N68" s="99">
        <v>0</v>
      </c>
      <c r="O68" s="99">
        <v>0</v>
      </c>
      <c r="P68" s="180">
        <v>1</v>
      </c>
      <c r="Q68" s="180">
        <v>0</v>
      </c>
      <c r="R68" s="180">
        <v>0</v>
      </c>
      <c r="S68" s="180">
        <v>0</v>
      </c>
      <c r="T68" s="180">
        <v>0</v>
      </c>
      <c r="U68" s="180">
        <v>0</v>
      </c>
      <c r="V68" s="180">
        <v>0</v>
      </c>
      <c r="W68" s="180">
        <v>0</v>
      </c>
      <c r="X68" s="180">
        <v>0</v>
      </c>
      <c r="Y68" s="180">
        <v>0</v>
      </c>
      <c r="Z68" s="180">
        <v>0</v>
      </c>
      <c r="AA68" s="180">
        <v>0</v>
      </c>
      <c r="AB68" s="180">
        <v>0</v>
      </c>
      <c r="AC68" s="180">
        <v>0</v>
      </c>
      <c r="AD68" s="180">
        <v>0</v>
      </c>
      <c r="AE68" s="180">
        <v>0</v>
      </c>
    </row>
    <row r="69" spans="1:31">
      <c r="A69" s="98">
        <f t="shared" si="2"/>
        <v>2018</v>
      </c>
      <c r="B69" s="98">
        <f t="shared" si="3"/>
        <v>6</v>
      </c>
      <c r="C69" t="s">
        <v>307</v>
      </c>
      <c r="D69" t="s">
        <v>280</v>
      </c>
      <c r="E69" t="s">
        <v>302</v>
      </c>
      <c r="F69" s="99">
        <v>0</v>
      </c>
      <c r="G69" s="99">
        <v>5</v>
      </c>
      <c r="H69" s="99">
        <v>0</v>
      </c>
      <c r="I69" s="99">
        <v>0</v>
      </c>
      <c r="J69" s="99">
        <v>0</v>
      </c>
      <c r="K69" s="99">
        <v>0</v>
      </c>
      <c r="L69" s="99">
        <v>0</v>
      </c>
      <c r="M69" s="99">
        <v>0</v>
      </c>
      <c r="N69" s="99">
        <v>0</v>
      </c>
      <c r="O69" s="99">
        <v>0</v>
      </c>
      <c r="P69" s="180">
        <v>0</v>
      </c>
      <c r="Q69" s="180">
        <v>0</v>
      </c>
      <c r="R69" s="180">
        <v>0</v>
      </c>
      <c r="S69" s="180">
        <v>0</v>
      </c>
      <c r="T69" s="180">
        <v>0</v>
      </c>
      <c r="U69" s="180">
        <v>0</v>
      </c>
      <c r="V69" s="180">
        <v>0</v>
      </c>
      <c r="W69" s="180">
        <v>0</v>
      </c>
      <c r="X69" s="180">
        <v>0</v>
      </c>
      <c r="Y69" s="180">
        <v>0</v>
      </c>
      <c r="Z69" s="180">
        <v>0</v>
      </c>
      <c r="AA69" s="180">
        <v>0</v>
      </c>
      <c r="AB69" s="180">
        <v>0</v>
      </c>
      <c r="AC69" s="180">
        <v>0</v>
      </c>
      <c r="AD69" s="180">
        <v>0</v>
      </c>
      <c r="AE69" s="180">
        <v>0</v>
      </c>
    </row>
    <row r="70" spans="1:31">
      <c r="A70" s="98">
        <f t="shared" si="2"/>
        <v>2018</v>
      </c>
      <c r="B70" s="98">
        <f t="shared" si="3"/>
        <v>6</v>
      </c>
      <c r="C70" t="s">
        <v>307</v>
      </c>
      <c r="D70" t="s">
        <v>280</v>
      </c>
      <c r="E70" t="s">
        <v>304</v>
      </c>
      <c r="F70" s="99">
        <v>0</v>
      </c>
      <c r="G70" s="99">
        <v>35</v>
      </c>
      <c r="H70" s="99">
        <v>0</v>
      </c>
      <c r="I70" s="99">
        <v>0</v>
      </c>
      <c r="J70" s="99">
        <v>0</v>
      </c>
      <c r="K70" s="99">
        <v>0</v>
      </c>
      <c r="L70" s="99">
        <v>0</v>
      </c>
      <c r="M70" s="99">
        <v>0</v>
      </c>
      <c r="N70" s="99">
        <v>0</v>
      </c>
      <c r="O70" s="99">
        <v>0</v>
      </c>
      <c r="P70" s="180">
        <v>0</v>
      </c>
      <c r="Q70" s="180">
        <v>0</v>
      </c>
      <c r="R70" s="180">
        <v>0</v>
      </c>
      <c r="S70" s="180">
        <v>0</v>
      </c>
      <c r="T70" s="180">
        <v>0</v>
      </c>
      <c r="U70" s="180">
        <v>0</v>
      </c>
      <c r="V70" s="180">
        <v>0</v>
      </c>
      <c r="W70" s="180">
        <v>0</v>
      </c>
      <c r="X70" s="180">
        <v>0</v>
      </c>
      <c r="Y70" s="180">
        <v>0</v>
      </c>
      <c r="Z70" s="180">
        <v>0</v>
      </c>
      <c r="AA70" s="180">
        <v>0</v>
      </c>
      <c r="AB70" s="180">
        <v>0</v>
      </c>
      <c r="AC70" s="180">
        <v>0</v>
      </c>
      <c r="AD70" s="180">
        <v>0</v>
      </c>
      <c r="AE70" s="180">
        <v>0</v>
      </c>
    </row>
    <row r="71" spans="1:31">
      <c r="A71" s="98">
        <f t="shared" si="2"/>
        <v>2018</v>
      </c>
      <c r="B71" s="98">
        <f t="shared" si="3"/>
        <v>6</v>
      </c>
      <c r="C71" t="s">
        <v>307</v>
      </c>
      <c r="D71" t="s">
        <v>280</v>
      </c>
      <c r="E71" t="s">
        <v>305</v>
      </c>
      <c r="F71" s="99">
        <v>0</v>
      </c>
      <c r="G71" s="99">
        <v>3</v>
      </c>
      <c r="H71" s="99">
        <v>0</v>
      </c>
      <c r="I71" s="99">
        <v>0</v>
      </c>
      <c r="J71" s="99">
        <v>0</v>
      </c>
      <c r="K71" s="99">
        <v>0</v>
      </c>
      <c r="L71" s="99">
        <v>0</v>
      </c>
      <c r="M71" s="99">
        <v>0</v>
      </c>
      <c r="N71" s="99">
        <v>0</v>
      </c>
      <c r="O71" s="99">
        <v>0</v>
      </c>
      <c r="P71" s="180">
        <v>0</v>
      </c>
      <c r="Q71" s="180">
        <v>0</v>
      </c>
      <c r="R71" s="180">
        <v>0</v>
      </c>
      <c r="S71" s="180">
        <v>0</v>
      </c>
      <c r="T71" s="180">
        <v>0</v>
      </c>
      <c r="U71" s="180">
        <v>0</v>
      </c>
      <c r="V71" s="180">
        <v>0</v>
      </c>
      <c r="W71" s="180">
        <v>0</v>
      </c>
      <c r="X71" s="180">
        <v>0</v>
      </c>
      <c r="Y71" s="180">
        <v>0</v>
      </c>
      <c r="Z71" s="180">
        <v>0</v>
      </c>
      <c r="AA71" s="180">
        <v>0</v>
      </c>
      <c r="AB71" s="180">
        <v>0</v>
      </c>
      <c r="AC71" s="180">
        <v>0</v>
      </c>
      <c r="AD71" s="180">
        <v>0</v>
      </c>
      <c r="AE71" s="180">
        <v>0</v>
      </c>
    </row>
    <row r="72" spans="1:31">
      <c r="A72" s="98">
        <f t="shared" si="2"/>
        <v>2018</v>
      </c>
      <c r="B72" s="98">
        <f t="shared" si="3"/>
        <v>6</v>
      </c>
      <c r="C72" t="s">
        <v>307</v>
      </c>
      <c r="D72" t="s">
        <v>280</v>
      </c>
      <c r="E72" t="s">
        <v>306</v>
      </c>
      <c r="F72" s="99">
        <v>0</v>
      </c>
      <c r="G72" s="99">
        <v>2</v>
      </c>
      <c r="H72" s="99">
        <v>0</v>
      </c>
      <c r="I72" s="99">
        <v>0</v>
      </c>
      <c r="J72" s="99">
        <v>0</v>
      </c>
      <c r="K72" s="99">
        <v>0</v>
      </c>
      <c r="L72" s="99">
        <v>0</v>
      </c>
      <c r="M72" s="99">
        <v>0</v>
      </c>
      <c r="N72" s="99">
        <v>0</v>
      </c>
      <c r="O72" s="99">
        <v>0</v>
      </c>
      <c r="P72" s="180">
        <v>0</v>
      </c>
      <c r="Q72" s="180">
        <v>0</v>
      </c>
      <c r="R72" s="180">
        <v>0</v>
      </c>
      <c r="S72" s="180">
        <v>0</v>
      </c>
      <c r="T72" s="180">
        <v>0</v>
      </c>
      <c r="U72" s="180">
        <v>0</v>
      </c>
      <c r="V72" s="180">
        <v>0</v>
      </c>
      <c r="W72" s="180">
        <v>0</v>
      </c>
      <c r="X72" s="180">
        <v>0</v>
      </c>
      <c r="Y72" s="180">
        <v>0</v>
      </c>
      <c r="Z72" s="180">
        <v>0</v>
      </c>
      <c r="AA72" s="180">
        <v>0</v>
      </c>
      <c r="AB72" s="180">
        <v>0</v>
      </c>
      <c r="AC72" s="180">
        <v>0</v>
      </c>
      <c r="AD72" s="180">
        <v>0</v>
      </c>
      <c r="AE72" s="180">
        <v>0</v>
      </c>
    </row>
    <row r="73" spans="1:31">
      <c r="A73" s="98">
        <f t="shared" si="2"/>
        <v>2018</v>
      </c>
      <c r="B73" s="98">
        <f t="shared" si="3"/>
        <v>6</v>
      </c>
      <c r="C73" t="s">
        <v>307</v>
      </c>
      <c r="D73" t="s">
        <v>280</v>
      </c>
      <c r="E73" t="s">
        <v>283</v>
      </c>
      <c r="F73" s="99">
        <v>456</v>
      </c>
      <c r="G73" s="100">
        <v>1208</v>
      </c>
      <c r="H73" s="99">
        <v>57</v>
      </c>
      <c r="I73" s="99">
        <v>8</v>
      </c>
      <c r="J73" s="99">
        <v>159</v>
      </c>
      <c r="K73" s="99">
        <v>41</v>
      </c>
      <c r="L73" s="99">
        <v>1</v>
      </c>
      <c r="M73" s="99">
        <v>10</v>
      </c>
      <c r="N73" s="99">
        <v>0</v>
      </c>
      <c r="O73" s="99">
        <v>2</v>
      </c>
      <c r="P73" s="180">
        <v>12</v>
      </c>
      <c r="Q73" s="180">
        <v>0</v>
      </c>
      <c r="R73" s="180">
        <v>11</v>
      </c>
      <c r="S73" s="180">
        <v>1</v>
      </c>
      <c r="T73" s="180">
        <v>8</v>
      </c>
      <c r="U73" s="180">
        <v>7</v>
      </c>
      <c r="V73" s="180">
        <v>0</v>
      </c>
      <c r="W73" s="180">
        <v>2</v>
      </c>
      <c r="X73" s="180">
        <v>0</v>
      </c>
      <c r="Y73" s="180">
        <v>0</v>
      </c>
      <c r="Z73" s="180">
        <v>1</v>
      </c>
      <c r="AA73" s="180">
        <v>0</v>
      </c>
      <c r="AB73" s="180">
        <v>0</v>
      </c>
      <c r="AC73" s="180">
        <v>1</v>
      </c>
      <c r="AD73" s="180">
        <v>0</v>
      </c>
      <c r="AE73" s="180">
        <v>0</v>
      </c>
    </row>
    <row r="74" spans="1:31">
      <c r="A74" s="98">
        <f t="shared" si="2"/>
        <v>2018</v>
      </c>
      <c r="B74" s="98">
        <f t="shared" si="3"/>
        <v>6</v>
      </c>
      <c r="C74" t="s">
        <v>308</v>
      </c>
      <c r="D74" t="s">
        <v>280</v>
      </c>
      <c r="E74" t="s">
        <v>281</v>
      </c>
      <c r="F74" s="99">
        <v>0</v>
      </c>
      <c r="G74" s="99">
        <v>9</v>
      </c>
      <c r="H74" s="99">
        <v>0</v>
      </c>
      <c r="I74" s="99">
        <v>0</v>
      </c>
      <c r="J74" s="99">
        <v>0</v>
      </c>
      <c r="K74" s="99">
        <v>0</v>
      </c>
      <c r="L74" s="99">
        <v>0</v>
      </c>
      <c r="M74" s="99">
        <v>0</v>
      </c>
      <c r="N74" s="99">
        <v>0</v>
      </c>
      <c r="O74" s="99">
        <v>0</v>
      </c>
      <c r="P74" s="180">
        <v>0</v>
      </c>
      <c r="Q74" s="180">
        <v>0</v>
      </c>
      <c r="R74" s="180">
        <v>0</v>
      </c>
      <c r="S74" s="180">
        <v>0</v>
      </c>
      <c r="T74" s="180">
        <v>0</v>
      </c>
      <c r="U74" s="180">
        <v>0</v>
      </c>
      <c r="V74" s="180">
        <v>0</v>
      </c>
      <c r="W74" s="180">
        <v>0</v>
      </c>
      <c r="X74" s="180">
        <v>0</v>
      </c>
      <c r="Y74" s="180">
        <v>0</v>
      </c>
      <c r="Z74" s="180">
        <v>0</v>
      </c>
      <c r="AA74" s="180">
        <v>0</v>
      </c>
      <c r="AB74" s="180">
        <v>0</v>
      </c>
      <c r="AC74" s="180">
        <v>0</v>
      </c>
      <c r="AD74" s="180">
        <v>0</v>
      </c>
      <c r="AE74" s="180">
        <v>0</v>
      </c>
    </row>
    <row r="75" spans="1:31">
      <c r="A75" s="98">
        <f t="shared" si="2"/>
        <v>2018</v>
      </c>
      <c r="B75" s="98">
        <f t="shared" si="3"/>
        <v>6</v>
      </c>
      <c r="C75" t="s">
        <v>308</v>
      </c>
      <c r="D75" t="s">
        <v>280</v>
      </c>
      <c r="E75" t="s">
        <v>282</v>
      </c>
      <c r="F75" s="99">
        <v>0</v>
      </c>
      <c r="G75" s="99">
        <v>1</v>
      </c>
      <c r="H75" s="99">
        <v>0</v>
      </c>
      <c r="I75" s="99">
        <v>0</v>
      </c>
      <c r="J75" s="99">
        <v>0</v>
      </c>
      <c r="K75" s="99">
        <v>0</v>
      </c>
      <c r="L75" s="99">
        <v>0</v>
      </c>
      <c r="M75" s="99">
        <v>0</v>
      </c>
      <c r="N75" s="99">
        <v>0</v>
      </c>
      <c r="O75" s="99">
        <v>0</v>
      </c>
      <c r="P75" s="180">
        <v>0</v>
      </c>
      <c r="Q75" s="180">
        <v>0</v>
      </c>
      <c r="R75" s="180">
        <v>0</v>
      </c>
      <c r="S75" s="180">
        <v>0</v>
      </c>
      <c r="T75" s="180">
        <v>0</v>
      </c>
      <c r="U75" s="180">
        <v>0</v>
      </c>
      <c r="V75" s="180">
        <v>0</v>
      </c>
      <c r="W75" s="180">
        <v>0</v>
      </c>
      <c r="X75" s="180">
        <v>0</v>
      </c>
      <c r="Y75" s="180">
        <v>0</v>
      </c>
      <c r="Z75" s="180">
        <v>0</v>
      </c>
      <c r="AA75" s="180">
        <v>0</v>
      </c>
      <c r="AB75" s="180">
        <v>0</v>
      </c>
      <c r="AC75" s="180">
        <v>0</v>
      </c>
      <c r="AD75" s="180">
        <v>0</v>
      </c>
      <c r="AE75" s="180">
        <v>0</v>
      </c>
    </row>
    <row r="76" spans="1:31">
      <c r="A76" s="98">
        <f t="shared" si="2"/>
        <v>2018</v>
      </c>
      <c r="B76" s="98">
        <f t="shared" si="3"/>
        <v>6</v>
      </c>
      <c r="C76" t="s">
        <v>308</v>
      </c>
      <c r="D76" t="s">
        <v>280</v>
      </c>
      <c r="E76" t="s">
        <v>301</v>
      </c>
      <c r="F76" s="99">
        <v>60.6</v>
      </c>
      <c r="G76" s="99">
        <v>205</v>
      </c>
      <c r="H76" s="99">
        <v>7</v>
      </c>
      <c r="I76" s="99">
        <v>8.66</v>
      </c>
      <c r="J76" s="99">
        <v>8</v>
      </c>
      <c r="K76" s="99">
        <v>0</v>
      </c>
      <c r="L76" s="99">
        <v>0</v>
      </c>
      <c r="M76" s="99">
        <v>0</v>
      </c>
      <c r="N76" s="99">
        <v>0</v>
      </c>
      <c r="O76" s="99">
        <v>0</v>
      </c>
      <c r="P76" s="180">
        <v>0</v>
      </c>
      <c r="Q76" s="180">
        <v>0</v>
      </c>
      <c r="R76" s="180">
        <v>0</v>
      </c>
      <c r="S76" s="180">
        <v>0</v>
      </c>
      <c r="T76" s="180">
        <v>0</v>
      </c>
      <c r="U76" s="180">
        <v>0</v>
      </c>
      <c r="V76" s="180">
        <v>0</v>
      </c>
      <c r="W76" s="180">
        <v>0</v>
      </c>
      <c r="X76" s="180">
        <v>0</v>
      </c>
      <c r="Y76" s="180">
        <v>0</v>
      </c>
      <c r="Z76" s="180">
        <v>0</v>
      </c>
      <c r="AA76" s="180">
        <v>0</v>
      </c>
      <c r="AB76" s="180">
        <v>0</v>
      </c>
      <c r="AC76" s="180">
        <v>0</v>
      </c>
      <c r="AD76" s="180">
        <v>0</v>
      </c>
      <c r="AE76" s="180">
        <v>0</v>
      </c>
    </row>
    <row r="77" spans="1:31">
      <c r="A77" s="98">
        <f t="shared" si="2"/>
        <v>2018</v>
      </c>
      <c r="B77" s="98">
        <f t="shared" si="3"/>
        <v>6</v>
      </c>
      <c r="C77" t="s">
        <v>308</v>
      </c>
      <c r="D77" t="s">
        <v>280</v>
      </c>
      <c r="E77" t="s">
        <v>302</v>
      </c>
      <c r="F77" s="99">
        <v>0</v>
      </c>
      <c r="G77" s="99">
        <v>4</v>
      </c>
      <c r="H77" s="99">
        <v>0</v>
      </c>
      <c r="I77" s="99">
        <v>0</v>
      </c>
      <c r="J77" s="99">
        <v>0</v>
      </c>
      <c r="K77" s="99">
        <v>0</v>
      </c>
      <c r="L77" s="99">
        <v>0</v>
      </c>
      <c r="M77" s="99">
        <v>0</v>
      </c>
      <c r="N77" s="99">
        <v>0</v>
      </c>
      <c r="O77" s="99">
        <v>0</v>
      </c>
      <c r="P77" s="180">
        <v>0</v>
      </c>
      <c r="Q77" s="180">
        <v>0</v>
      </c>
      <c r="R77" s="180">
        <v>0</v>
      </c>
      <c r="S77" s="180">
        <v>0</v>
      </c>
      <c r="T77" s="180">
        <v>0</v>
      </c>
      <c r="U77" s="180">
        <v>0</v>
      </c>
      <c r="V77" s="180">
        <v>0</v>
      </c>
      <c r="W77" s="180">
        <v>0</v>
      </c>
      <c r="X77" s="180">
        <v>0</v>
      </c>
      <c r="Y77" s="180">
        <v>0</v>
      </c>
      <c r="Z77" s="180">
        <v>0</v>
      </c>
      <c r="AA77" s="180">
        <v>0</v>
      </c>
      <c r="AB77" s="180">
        <v>0</v>
      </c>
      <c r="AC77" s="180">
        <v>0</v>
      </c>
      <c r="AD77" s="180">
        <v>0</v>
      </c>
      <c r="AE77" s="180">
        <v>0</v>
      </c>
    </row>
    <row r="78" spans="1:31">
      <c r="A78" s="98">
        <f t="shared" si="2"/>
        <v>2018</v>
      </c>
      <c r="B78" s="98">
        <f t="shared" si="3"/>
        <v>6</v>
      </c>
      <c r="C78" t="s">
        <v>308</v>
      </c>
      <c r="D78" t="s">
        <v>280</v>
      </c>
      <c r="E78" t="s">
        <v>304</v>
      </c>
      <c r="F78" s="99">
        <v>8.83</v>
      </c>
      <c r="G78" s="99">
        <v>8</v>
      </c>
      <c r="H78" s="99">
        <v>1</v>
      </c>
      <c r="I78" s="99">
        <v>8.83</v>
      </c>
      <c r="J78" s="99">
        <v>1</v>
      </c>
      <c r="K78" s="99">
        <v>0</v>
      </c>
      <c r="L78" s="99">
        <v>0</v>
      </c>
      <c r="M78" s="99">
        <v>0</v>
      </c>
      <c r="N78" s="99">
        <v>0</v>
      </c>
      <c r="O78" s="99">
        <v>0</v>
      </c>
      <c r="P78" s="180">
        <v>0</v>
      </c>
      <c r="Q78" s="180">
        <v>0</v>
      </c>
      <c r="R78" s="180">
        <v>0</v>
      </c>
      <c r="S78" s="180">
        <v>0</v>
      </c>
      <c r="T78" s="180">
        <v>0</v>
      </c>
      <c r="U78" s="180">
        <v>0</v>
      </c>
      <c r="V78" s="180">
        <v>0</v>
      </c>
      <c r="W78" s="180">
        <v>0</v>
      </c>
      <c r="X78" s="180">
        <v>0</v>
      </c>
      <c r="Y78" s="180">
        <v>0</v>
      </c>
      <c r="Z78" s="180">
        <v>0</v>
      </c>
      <c r="AA78" s="180">
        <v>0</v>
      </c>
      <c r="AB78" s="180">
        <v>0</v>
      </c>
      <c r="AC78" s="180">
        <v>0</v>
      </c>
      <c r="AD78" s="180">
        <v>0</v>
      </c>
      <c r="AE78" s="180">
        <v>0</v>
      </c>
    </row>
    <row r="79" spans="1:31">
      <c r="A79" s="98">
        <f t="shared" si="2"/>
        <v>2018</v>
      </c>
      <c r="B79" s="98">
        <f t="shared" si="3"/>
        <v>6</v>
      </c>
      <c r="C79" t="s">
        <v>308</v>
      </c>
      <c r="D79" t="s">
        <v>280</v>
      </c>
      <c r="E79" t="s">
        <v>283</v>
      </c>
      <c r="F79" s="99">
        <v>552</v>
      </c>
      <c r="G79" s="100">
        <v>1118</v>
      </c>
      <c r="H79" s="99">
        <v>69</v>
      </c>
      <c r="I79" s="99">
        <v>8</v>
      </c>
      <c r="J79" s="99">
        <v>158</v>
      </c>
      <c r="K79" s="99">
        <v>54</v>
      </c>
      <c r="L79" s="99">
        <v>1</v>
      </c>
      <c r="M79" s="99">
        <v>10</v>
      </c>
      <c r="N79" s="99">
        <v>0</v>
      </c>
      <c r="O79" s="99">
        <v>1</v>
      </c>
      <c r="P79" s="180">
        <v>13</v>
      </c>
      <c r="Q79" s="180">
        <v>0</v>
      </c>
      <c r="R79" s="180">
        <v>12</v>
      </c>
      <c r="S79" s="180">
        <v>2</v>
      </c>
      <c r="T79" s="180">
        <v>5</v>
      </c>
      <c r="U79" s="180">
        <v>29</v>
      </c>
      <c r="V79" s="180">
        <v>0</v>
      </c>
      <c r="W79" s="180">
        <v>3</v>
      </c>
      <c r="X79" s="180">
        <v>2</v>
      </c>
      <c r="Y79" s="180">
        <v>0</v>
      </c>
      <c r="Z79" s="180">
        <v>0</v>
      </c>
      <c r="AA79" s="180">
        <v>0</v>
      </c>
      <c r="AB79" s="180">
        <v>0</v>
      </c>
      <c r="AC79" s="180">
        <v>0</v>
      </c>
      <c r="AD79" s="180">
        <v>0</v>
      </c>
      <c r="AE79" s="180">
        <v>0</v>
      </c>
    </row>
    <row r="80" spans="1:31">
      <c r="A80" s="98">
        <f t="shared" si="2"/>
        <v>2018</v>
      </c>
      <c r="B80" s="98">
        <f t="shared" si="3"/>
        <v>6</v>
      </c>
      <c r="C80" t="s">
        <v>309</v>
      </c>
      <c r="D80" t="s">
        <v>280</v>
      </c>
      <c r="E80" t="s">
        <v>281</v>
      </c>
      <c r="F80" s="99">
        <v>0</v>
      </c>
      <c r="G80" s="99">
        <v>4</v>
      </c>
      <c r="H80" s="99">
        <v>0</v>
      </c>
      <c r="I80" s="99">
        <v>0</v>
      </c>
      <c r="J80" s="99">
        <v>0</v>
      </c>
      <c r="K80" s="99">
        <v>0</v>
      </c>
      <c r="L80" s="99">
        <v>0</v>
      </c>
      <c r="M80" s="99">
        <v>0</v>
      </c>
      <c r="N80" s="99">
        <v>0</v>
      </c>
      <c r="O80" s="99">
        <v>0</v>
      </c>
      <c r="P80" s="180">
        <v>0</v>
      </c>
      <c r="Q80" s="180">
        <v>0</v>
      </c>
      <c r="R80" s="180">
        <v>0</v>
      </c>
      <c r="S80" s="180">
        <v>0</v>
      </c>
      <c r="T80" s="180">
        <v>0</v>
      </c>
      <c r="U80" s="180">
        <v>0</v>
      </c>
      <c r="V80" s="180">
        <v>0</v>
      </c>
      <c r="W80" s="180">
        <v>0</v>
      </c>
      <c r="X80" s="180">
        <v>0</v>
      </c>
      <c r="Y80" s="180">
        <v>0</v>
      </c>
      <c r="Z80" s="180">
        <v>0</v>
      </c>
      <c r="AA80" s="180">
        <v>0</v>
      </c>
      <c r="AB80" s="180">
        <v>0</v>
      </c>
      <c r="AC80" s="180">
        <v>0</v>
      </c>
      <c r="AD80" s="180">
        <v>0</v>
      </c>
      <c r="AE80" s="180">
        <v>0</v>
      </c>
    </row>
    <row r="81" spans="1:31">
      <c r="A81" s="98">
        <f t="shared" si="2"/>
        <v>2018</v>
      </c>
      <c r="B81" s="98">
        <f t="shared" si="3"/>
        <v>6</v>
      </c>
      <c r="C81" t="s">
        <v>309</v>
      </c>
      <c r="D81" t="s">
        <v>280</v>
      </c>
      <c r="E81" t="s">
        <v>282</v>
      </c>
      <c r="F81" s="99">
        <v>0</v>
      </c>
      <c r="G81" s="99">
        <v>8</v>
      </c>
      <c r="H81" s="99">
        <v>0</v>
      </c>
      <c r="I81" s="99">
        <v>0</v>
      </c>
      <c r="J81" s="99">
        <v>0</v>
      </c>
      <c r="K81" s="99">
        <v>0</v>
      </c>
      <c r="L81" s="99">
        <v>0</v>
      </c>
      <c r="M81" s="99">
        <v>0</v>
      </c>
      <c r="N81" s="99">
        <v>0</v>
      </c>
      <c r="O81" s="99">
        <v>0</v>
      </c>
      <c r="P81" s="180">
        <v>0</v>
      </c>
      <c r="Q81" s="180">
        <v>0</v>
      </c>
      <c r="R81" s="180">
        <v>0</v>
      </c>
      <c r="S81" s="180">
        <v>0</v>
      </c>
      <c r="T81" s="180">
        <v>0</v>
      </c>
      <c r="U81" s="180">
        <v>0</v>
      </c>
      <c r="V81" s="180">
        <v>0</v>
      </c>
      <c r="W81" s="180">
        <v>0</v>
      </c>
      <c r="X81" s="180">
        <v>0</v>
      </c>
      <c r="Y81" s="180">
        <v>0</v>
      </c>
      <c r="Z81" s="180">
        <v>0</v>
      </c>
      <c r="AA81" s="180">
        <v>0</v>
      </c>
      <c r="AB81" s="180">
        <v>0</v>
      </c>
      <c r="AC81" s="180">
        <v>0</v>
      </c>
      <c r="AD81" s="180">
        <v>0</v>
      </c>
      <c r="AE81" s="180">
        <v>0</v>
      </c>
    </row>
    <row r="82" spans="1:31">
      <c r="A82" s="98">
        <f t="shared" si="2"/>
        <v>2018</v>
      </c>
      <c r="B82" s="98">
        <f t="shared" si="3"/>
        <v>6</v>
      </c>
      <c r="C82" t="s">
        <v>309</v>
      </c>
      <c r="D82" t="s">
        <v>280</v>
      </c>
      <c r="E82" t="s">
        <v>301</v>
      </c>
      <c r="F82" s="99">
        <v>78.61</v>
      </c>
      <c r="G82" s="99">
        <v>394</v>
      </c>
      <c r="H82" s="99">
        <v>9</v>
      </c>
      <c r="I82" s="99">
        <v>8.73</v>
      </c>
      <c r="J82" s="99">
        <v>19</v>
      </c>
      <c r="K82" s="99">
        <v>2</v>
      </c>
      <c r="L82" s="99">
        <v>0</v>
      </c>
      <c r="M82" s="99">
        <v>1</v>
      </c>
      <c r="N82" s="99">
        <v>0</v>
      </c>
      <c r="O82" s="99">
        <v>0</v>
      </c>
      <c r="P82" s="180">
        <v>1</v>
      </c>
      <c r="Q82" s="180">
        <v>0</v>
      </c>
      <c r="R82" s="180">
        <v>0</v>
      </c>
      <c r="S82" s="180">
        <v>0</v>
      </c>
      <c r="T82" s="180">
        <v>0</v>
      </c>
      <c r="U82" s="180">
        <v>0</v>
      </c>
      <c r="V82" s="180">
        <v>0</v>
      </c>
      <c r="W82" s="180">
        <v>0</v>
      </c>
      <c r="X82" s="180">
        <v>0</v>
      </c>
      <c r="Y82" s="180">
        <v>0</v>
      </c>
      <c r="Z82" s="180">
        <v>1</v>
      </c>
      <c r="AA82" s="180">
        <v>0</v>
      </c>
      <c r="AB82" s="180">
        <v>0</v>
      </c>
      <c r="AC82" s="180">
        <v>1</v>
      </c>
      <c r="AD82" s="180">
        <v>0</v>
      </c>
      <c r="AE82" s="180">
        <v>0</v>
      </c>
    </row>
    <row r="83" spans="1:31">
      <c r="A83" s="98">
        <f t="shared" si="2"/>
        <v>2018</v>
      </c>
      <c r="B83" s="98">
        <f t="shared" si="3"/>
        <v>6</v>
      </c>
      <c r="C83" t="s">
        <v>309</v>
      </c>
      <c r="D83" t="s">
        <v>280</v>
      </c>
      <c r="E83" t="s">
        <v>302</v>
      </c>
      <c r="F83" s="99">
        <v>16.739999999999998</v>
      </c>
      <c r="G83" s="99">
        <v>9</v>
      </c>
      <c r="H83" s="99">
        <v>2</v>
      </c>
      <c r="I83" s="99">
        <v>8.3699999999999992</v>
      </c>
      <c r="J83" s="99">
        <v>2</v>
      </c>
      <c r="K83" s="99">
        <v>0</v>
      </c>
      <c r="L83" s="99">
        <v>0</v>
      </c>
      <c r="M83" s="99">
        <v>0</v>
      </c>
      <c r="N83" s="99">
        <v>0</v>
      </c>
      <c r="O83" s="99">
        <v>0</v>
      </c>
      <c r="P83" s="180">
        <v>0</v>
      </c>
      <c r="Q83" s="180">
        <v>0</v>
      </c>
      <c r="R83" s="180">
        <v>0</v>
      </c>
      <c r="S83" s="180">
        <v>0</v>
      </c>
      <c r="T83" s="180">
        <v>0</v>
      </c>
      <c r="U83" s="180">
        <v>0</v>
      </c>
      <c r="V83" s="180">
        <v>0</v>
      </c>
      <c r="W83" s="180">
        <v>0</v>
      </c>
      <c r="X83" s="180">
        <v>0</v>
      </c>
      <c r="Y83" s="180">
        <v>0</v>
      </c>
      <c r="Z83" s="180">
        <v>0</v>
      </c>
      <c r="AA83" s="180">
        <v>0</v>
      </c>
      <c r="AB83" s="180">
        <v>0</v>
      </c>
      <c r="AC83" s="180">
        <v>0</v>
      </c>
      <c r="AD83" s="180">
        <v>0</v>
      </c>
      <c r="AE83" s="180">
        <v>0</v>
      </c>
    </row>
    <row r="84" spans="1:31">
      <c r="A84" s="98">
        <f t="shared" si="2"/>
        <v>2018</v>
      </c>
      <c r="B84" s="98">
        <f t="shared" si="3"/>
        <v>6</v>
      </c>
      <c r="C84" t="s">
        <v>309</v>
      </c>
      <c r="D84" t="s">
        <v>280</v>
      </c>
      <c r="E84" t="s">
        <v>304</v>
      </c>
      <c r="F84" s="99">
        <v>0</v>
      </c>
      <c r="G84" s="99">
        <v>26</v>
      </c>
      <c r="H84" s="99">
        <v>0</v>
      </c>
      <c r="I84" s="99">
        <v>0</v>
      </c>
      <c r="J84" s="99">
        <v>0</v>
      </c>
      <c r="K84" s="99">
        <v>0</v>
      </c>
      <c r="L84" s="99">
        <v>0</v>
      </c>
      <c r="M84" s="99">
        <v>0</v>
      </c>
      <c r="N84" s="99">
        <v>0</v>
      </c>
      <c r="O84" s="99">
        <v>0</v>
      </c>
      <c r="P84" s="180">
        <v>0</v>
      </c>
      <c r="Q84" s="180">
        <v>0</v>
      </c>
      <c r="R84" s="180">
        <v>0</v>
      </c>
      <c r="S84" s="180">
        <v>0</v>
      </c>
      <c r="T84" s="180">
        <v>0</v>
      </c>
      <c r="U84" s="180">
        <v>0</v>
      </c>
      <c r="V84" s="180">
        <v>0</v>
      </c>
      <c r="W84" s="180">
        <v>0</v>
      </c>
      <c r="X84" s="180">
        <v>0</v>
      </c>
      <c r="Y84" s="180">
        <v>0</v>
      </c>
      <c r="Z84" s="180">
        <v>0</v>
      </c>
      <c r="AA84" s="180">
        <v>0</v>
      </c>
      <c r="AB84" s="180">
        <v>0</v>
      </c>
      <c r="AC84" s="180">
        <v>0</v>
      </c>
      <c r="AD84" s="180">
        <v>0</v>
      </c>
      <c r="AE84" s="180">
        <v>0</v>
      </c>
    </row>
    <row r="85" spans="1:31">
      <c r="A85" s="98">
        <f t="shared" si="2"/>
        <v>2018</v>
      </c>
      <c r="B85" s="98">
        <f t="shared" si="3"/>
        <v>6</v>
      </c>
      <c r="C85" t="s">
        <v>309</v>
      </c>
      <c r="D85" t="s">
        <v>280</v>
      </c>
      <c r="E85" t="s">
        <v>283</v>
      </c>
      <c r="F85" s="99">
        <v>488</v>
      </c>
      <c r="G85" s="100">
        <v>1072</v>
      </c>
      <c r="H85" s="99">
        <v>61</v>
      </c>
      <c r="I85" s="99">
        <v>8</v>
      </c>
      <c r="J85" s="99">
        <v>188</v>
      </c>
      <c r="K85" s="99">
        <v>35</v>
      </c>
      <c r="L85" s="99">
        <v>1</v>
      </c>
      <c r="M85" s="99">
        <v>5</v>
      </c>
      <c r="N85" s="99">
        <v>0</v>
      </c>
      <c r="O85" s="99">
        <v>1</v>
      </c>
      <c r="P85" s="180">
        <v>7</v>
      </c>
      <c r="Q85" s="180">
        <v>0</v>
      </c>
      <c r="R85" s="180">
        <v>7</v>
      </c>
      <c r="S85" s="180">
        <v>2</v>
      </c>
      <c r="T85" s="180">
        <v>4</v>
      </c>
      <c r="U85" s="180">
        <v>19</v>
      </c>
      <c r="V85" s="180">
        <v>0</v>
      </c>
      <c r="W85" s="180">
        <v>1</v>
      </c>
      <c r="X85" s="180">
        <v>0</v>
      </c>
      <c r="Y85" s="180">
        <v>0</v>
      </c>
      <c r="Z85" s="180">
        <v>0</v>
      </c>
      <c r="AA85" s="180">
        <v>0</v>
      </c>
      <c r="AB85" s="180">
        <v>0</v>
      </c>
      <c r="AC85" s="180">
        <v>0</v>
      </c>
      <c r="AD85" s="180">
        <v>0</v>
      </c>
      <c r="AE85" s="180">
        <v>0</v>
      </c>
    </row>
    <row r="86" spans="1:31">
      <c r="A86" s="98">
        <f t="shared" si="2"/>
        <v>2018</v>
      </c>
      <c r="B86" s="98">
        <f t="shared" si="3"/>
        <v>6</v>
      </c>
      <c r="C86" t="s">
        <v>310</v>
      </c>
      <c r="D86" t="s">
        <v>280</v>
      </c>
      <c r="E86" t="s">
        <v>281</v>
      </c>
      <c r="F86" s="99">
        <v>0</v>
      </c>
      <c r="G86" s="99">
        <v>3</v>
      </c>
      <c r="H86" s="99">
        <v>0</v>
      </c>
      <c r="I86" s="99">
        <v>0</v>
      </c>
      <c r="J86" s="99">
        <v>0</v>
      </c>
      <c r="K86" s="99">
        <v>0</v>
      </c>
      <c r="L86" s="99">
        <v>0</v>
      </c>
      <c r="M86" s="99">
        <v>0</v>
      </c>
      <c r="N86" s="99">
        <v>0</v>
      </c>
      <c r="O86" s="99">
        <v>0</v>
      </c>
      <c r="P86" s="180">
        <v>0</v>
      </c>
      <c r="Q86" s="180">
        <v>0</v>
      </c>
      <c r="R86" s="180">
        <v>0</v>
      </c>
      <c r="S86" s="180">
        <v>0</v>
      </c>
      <c r="T86" s="180">
        <v>0</v>
      </c>
      <c r="U86" s="180">
        <v>0</v>
      </c>
      <c r="V86" s="180">
        <v>0</v>
      </c>
      <c r="W86" s="180">
        <v>0</v>
      </c>
      <c r="X86" s="180">
        <v>0</v>
      </c>
      <c r="Y86" s="180">
        <v>0</v>
      </c>
      <c r="Z86" s="180">
        <v>0</v>
      </c>
      <c r="AA86" s="180">
        <v>0</v>
      </c>
      <c r="AB86" s="180">
        <v>0</v>
      </c>
      <c r="AC86" s="180">
        <v>0</v>
      </c>
      <c r="AD86" s="180">
        <v>0</v>
      </c>
      <c r="AE86" s="180">
        <v>0</v>
      </c>
    </row>
    <row r="87" spans="1:31">
      <c r="A87" s="98">
        <f t="shared" si="2"/>
        <v>2018</v>
      </c>
      <c r="B87" s="98">
        <f t="shared" si="3"/>
        <v>6</v>
      </c>
      <c r="C87" t="s">
        <v>310</v>
      </c>
      <c r="D87" t="s">
        <v>280</v>
      </c>
      <c r="E87" t="s">
        <v>282</v>
      </c>
      <c r="F87" s="99">
        <v>0</v>
      </c>
      <c r="G87" s="99">
        <v>3</v>
      </c>
      <c r="H87" s="99">
        <v>0</v>
      </c>
      <c r="I87" s="99">
        <v>0</v>
      </c>
      <c r="J87" s="99">
        <v>0</v>
      </c>
      <c r="K87" s="99">
        <v>0</v>
      </c>
      <c r="L87" s="99">
        <v>0</v>
      </c>
      <c r="M87" s="99">
        <v>0</v>
      </c>
      <c r="N87" s="99">
        <v>0</v>
      </c>
      <c r="O87" s="99">
        <v>0</v>
      </c>
      <c r="P87" s="180">
        <v>0</v>
      </c>
      <c r="Q87" s="180">
        <v>0</v>
      </c>
      <c r="R87" s="180">
        <v>0</v>
      </c>
      <c r="S87" s="180">
        <v>0</v>
      </c>
      <c r="T87" s="180">
        <v>0</v>
      </c>
      <c r="U87" s="180">
        <v>0</v>
      </c>
      <c r="V87" s="180">
        <v>0</v>
      </c>
      <c r="W87" s="180">
        <v>0</v>
      </c>
      <c r="X87" s="180">
        <v>0</v>
      </c>
      <c r="Y87" s="180">
        <v>0</v>
      </c>
      <c r="Z87" s="180">
        <v>0</v>
      </c>
      <c r="AA87" s="180">
        <v>0</v>
      </c>
      <c r="AB87" s="180">
        <v>0</v>
      </c>
      <c r="AC87" s="180">
        <v>0</v>
      </c>
      <c r="AD87" s="180">
        <v>0</v>
      </c>
      <c r="AE87" s="180">
        <v>0</v>
      </c>
    </row>
    <row r="88" spans="1:31">
      <c r="A88" s="98">
        <f t="shared" si="2"/>
        <v>2018</v>
      </c>
      <c r="B88" s="98">
        <f t="shared" si="3"/>
        <v>6</v>
      </c>
      <c r="C88" t="s">
        <v>310</v>
      </c>
      <c r="D88" t="s">
        <v>280</v>
      </c>
      <c r="E88" t="s">
        <v>301</v>
      </c>
      <c r="F88" s="99">
        <v>35.31</v>
      </c>
      <c r="G88" s="99">
        <v>280</v>
      </c>
      <c r="H88" s="99">
        <v>4</v>
      </c>
      <c r="I88" s="99">
        <v>8.83</v>
      </c>
      <c r="J88" s="99">
        <v>4</v>
      </c>
      <c r="K88" s="99">
        <v>1</v>
      </c>
      <c r="L88" s="99">
        <v>0</v>
      </c>
      <c r="M88" s="99">
        <v>0</v>
      </c>
      <c r="N88" s="99">
        <v>0</v>
      </c>
      <c r="O88" s="99">
        <v>0</v>
      </c>
      <c r="P88" s="180">
        <v>1</v>
      </c>
      <c r="Q88" s="180">
        <v>0</v>
      </c>
      <c r="R88" s="180">
        <v>0</v>
      </c>
      <c r="S88" s="180">
        <v>0</v>
      </c>
      <c r="T88" s="180">
        <v>0</v>
      </c>
      <c r="U88" s="180">
        <v>0</v>
      </c>
      <c r="V88" s="180">
        <v>0</v>
      </c>
      <c r="W88" s="180">
        <v>0</v>
      </c>
      <c r="X88" s="180">
        <v>0</v>
      </c>
      <c r="Y88" s="180">
        <v>0</v>
      </c>
      <c r="Z88" s="180">
        <v>0</v>
      </c>
      <c r="AA88" s="180">
        <v>0</v>
      </c>
      <c r="AB88" s="180">
        <v>0</v>
      </c>
      <c r="AC88" s="180">
        <v>0</v>
      </c>
      <c r="AD88" s="180">
        <v>0</v>
      </c>
      <c r="AE88" s="180">
        <v>0</v>
      </c>
    </row>
    <row r="89" spans="1:31">
      <c r="A89" s="98">
        <f t="shared" si="2"/>
        <v>2018</v>
      </c>
      <c r="B89" s="98">
        <f t="shared" si="3"/>
        <v>6</v>
      </c>
      <c r="C89" t="s">
        <v>310</v>
      </c>
      <c r="D89" t="s">
        <v>280</v>
      </c>
      <c r="E89" t="s">
        <v>302</v>
      </c>
      <c r="F89" s="99">
        <v>0</v>
      </c>
      <c r="G89" s="99">
        <v>27</v>
      </c>
      <c r="H89" s="99">
        <v>0</v>
      </c>
      <c r="I89" s="99">
        <v>0</v>
      </c>
      <c r="J89" s="99">
        <v>0</v>
      </c>
      <c r="K89" s="99">
        <v>0</v>
      </c>
      <c r="L89" s="99">
        <v>0</v>
      </c>
      <c r="M89" s="99">
        <v>0</v>
      </c>
      <c r="N89" s="99">
        <v>0</v>
      </c>
      <c r="O89" s="99">
        <v>0</v>
      </c>
      <c r="P89" s="180">
        <v>0</v>
      </c>
      <c r="Q89" s="180">
        <v>0</v>
      </c>
      <c r="R89" s="180">
        <v>0</v>
      </c>
      <c r="S89" s="180">
        <v>0</v>
      </c>
      <c r="T89" s="180">
        <v>0</v>
      </c>
      <c r="U89" s="180">
        <v>0</v>
      </c>
      <c r="V89" s="180">
        <v>0</v>
      </c>
      <c r="W89" s="180">
        <v>0</v>
      </c>
      <c r="X89" s="180">
        <v>0</v>
      </c>
      <c r="Y89" s="180">
        <v>0</v>
      </c>
      <c r="Z89" s="180">
        <v>0</v>
      </c>
      <c r="AA89" s="180">
        <v>0</v>
      </c>
      <c r="AB89" s="180">
        <v>0</v>
      </c>
      <c r="AC89" s="180">
        <v>0</v>
      </c>
      <c r="AD89" s="180">
        <v>0</v>
      </c>
      <c r="AE89" s="180">
        <v>0</v>
      </c>
    </row>
    <row r="90" spans="1:31">
      <c r="A90" s="98">
        <f t="shared" si="2"/>
        <v>2018</v>
      </c>
      <c r="B90" s="98">
        <f t="shared" si="3"/>
        <v>6</v>
      </c>
      <c r="C90" t="s">
        <v>310</v>
      </c>
      <c r="D90" t="s">
        <v>280</v>
      </c>
      <c r="E90" t="s">
        <v>304</v>
      </c>
      <c r="F90" s="99">
        <v>0</v>
      </c>
      <c r="G90" s="99">
        <v>30</v>
      </c>
      <c r="H90" s="99">
        <v>0</v>
      </c>
      <c r="I90" s="99">
        <v>0</v>
      </c>
      <c r="J90" s="99">
        <v>0</v>
      </c>
      <c r="K90" s="99">
        <v>0</v>
      </c>
      <c r="L90" s="99">
        <v>0</v>
      </c>
      <c r="M90" s="99">
        <v>0</v>
      </c>
      <c r="N90" s="99">
        <v>0</v>
      </c>
      <c r="O90" s="99">
        <v>0</v>
      </c>
      <c r="P90" s="180">
        <v>0</v>
      </c>
      <c r="Q90" s="180">
        <v>0</v>
      </c>
      <c r="R90" s="180">
        <v>0</v>
      </c>
      <c r="S90" s="180">
        <v>0</v>
      </c>
      <c r="T90" s="180">
        <v>0</v>
      </c>
      <c r="U90" s="180">
        <v>0</v>
      </c>
      <c r="V90" s="180">
        <v>0</v>
      </c>
      <c r="W90" s="180">
        <v>0</v>
      </c>
      <c r="X90" s="180">
        <v>0</v>
      </c>
      <c r="Y90" s="180">
        <v>0</v>
      </c>
      <c r="Z90" s="180">
        <v>0</v>
      </c>
      <c r="AA90" s="180">
        <v>0</v>
      </c>
      <c r="AB90" s="180">
        <v>0</v>
      </c>
      <c r="AC90" s="180">
        <v>0</v>
      </c>
      <c r="AD90" s="180">
        <v>0</v>
      </c>
      <c r="AE90" s="180">
        <v>0</v>
      </c>
    </row>
    <row r="91" spans="1:31">
      <c r="A91" s="98">
        <f t="shared" si="2"/>
        <v>2018</v>
      </c>
      <c r="B91" s="98">
        <f t="shared" si="3"/>
        <v>6</v>
      </c>
      <c r="C91" t="s">
        <v>310</v>
      </c>
      <c r="D91" t="s">
        <v>280</v>
      </c>
      <c r="E91" t="s">
        <v>283</v>
      </c>
      <c r="F91" s="99">
        <v>464</v>
      </c>
      <c r="G91" s="99">
        <v>871</v>
      </c>
      <c r="H91" s="99">
        <v>58</v>
      </c>
      <c r="I91" s="99">
        <v>8</v>
      </c>
      <c r="J91" s="99">
        <v>190</v>
      </c>
      <c r="K91" s="99">
        <v>57</v>
      </c>
      <c r="L91" s="99">
        <v>2</v>
      </c>
      <c r="M91" s="99">
        <v>6</v>
      </c>
      <c r="N91" s="99">
        <v>0</v>
      </c>
      <c r="O91" s="99">
        <v>1</v>
      </c>
      <c r="P91" s="180">
        <v>6</v>
      </c>
      <c r="Q91" s="180">
        <v>0</v>
      </c>
      <c r="R91" s="180">
        <v>5</v>
      </c>
      <c r="S91" s="180">
        <v>2</v>
      </c>
      <c r="T91" s="180">
        <v>3</v>
      </c>
      <c r="U91" s="180">
        <v>37</v>
      </c>
      <c r="V91" s="180">
        <v>0</v>
      </c>
      <c r="W91" s="180">
        <v>0</v>
      </c>
      <c r="X91" s="180">
        <v>0</v>
      </c>
      <c r="Y91" s="180">
        <v>0</v>
      </c>
      <c r="Z91" s="180">
        <v>1</v>
      </c>
      <c r="AA91" s="180">
        <v>0</v>
      </c>
      <c r="AB91" s="180">
        <v>0</v>
      </c>
      <c r="AC91" s="180">
        <v>1</v>
      </c>
      <c r="AD91" s="180">
        <v>0</v>
      </c>
      <c r="AE91" s="180">
        <v>0</v>
      </c>
    </row>
    <row r="92" spans="1:31">
      <c r="A92" s="98">
        <f t="shared" si="2"/>
        <v>2018</v>
      </c>
      <c r="B92" s="98">
        <f t="shared" si="3"/>
        <v>6</v>
      </c>
      <c r="C92" t="s">
        <v>311</v>
      </c>
      <c r="D92" t="s">
        <v>280</v>
      </c>
      <c r="E92" t="s">
        <v>281</v>
      </c>
      <c r="F92" s="99">
        <v>0</v>
      </c>
      <c r="G92" s="99">
        <v>5</v>
      </c>
      <c r="H92" s="99">
        <v>0</v>
      </c>
      <c r="I92" s="99">
        <v>0</v>
      </c>
      <c r="J92" s="99">
        <v>0</v>
      </c>
      <c r="K92" s="99">
        <v>0</v>
      </c>
      <c r="L92" s="99">
        <v>0</v>
      </c>
      <c r="M92" s="99">
        <v>0</v>
      </c>
      <c r="N92" s="99">
        <v>0</v>
      </c>
      <c r="O92" s="99">
        <v>0</v>
      </c>
      <c r="P92" s="180">
        <v>0</v>
      </c>
      <c r="Q92" s="180">
        <v>0</v>
      </c>
      <c r="R92" s="180">
        <v>0</v>
      </c>
      <c r="S92" s="180">
        <v>0</v>
      </c>
      <c r="T92" s="180">
        <v>0</v>
      </c>
      <c r="U92" s="180">
        <v>0</v>
      </c>
      <c r="V92" s="180">
        <v>0</v>
      </c>
      <c r="W92" s="180">
        <v>0</v>
      </c>
      <c r="X92" s="180">
        <v>0</v>
      </c>
      <c r="Y92" s="180">
        <v>0</v>
      </c>
      <c r="Z92" s="180">
        <v>0</v>
      </c>
      <c r="AA92" s="180">
        <v>0</v>
      </c>
      <c r="AB92" s="180">
        <v>0</v>
      </c>
      <c r="AC92" s="180">
        <v>0</v>
      </c>
      <c r="AD92" s="180">
        <v>0</v>
      </c>
      <c r="AE92" s="180">
        <v>0</v>
      </c>
    </row>
    <row r="93" spans="1:31">
      <c r="A93" s="98">
        <f t="shared" si="2"/>
        <v>2018</v>
      </c>
      <c r="B93" s="98">
        <f t="shared" si="3"/>
        <v>6</v>
      </c>
      <c r="C93" t="s">
        <v>311</v>
      </c>
      <c r="D93" t="s">
        <v>280</v>
      </c>
      <c r="E93" t="s">
        <v>282</v>
      </c>
      <c r="F93" s="99">
        <v>0</v>
      </c>
      <c r="G93" s="99">
        <v>1</v>
      </c>
      <c r="H93" s="99">
        <v>0</v>
      </c>
      <c r="I93" s="99">
        <v>0</v>
      </c>
      <c r="J93" s="99">
        <v>0</v>
      </c>
      <c r="K93" s="99">
        <v>0</v>
      </c>
      <c r="L93" s="99">
        <v>0</v>
      </c>
      <c r="M93" s="99">
        <v>0</v>
      </c>
      <c r="N93" s="99">
        <v>0</v>
      </c>
      <c r="O93" s="99">
        <v>0</v>
      </c>
      <c r="P93" s="180">
        <v>0</v>
      </c>
      <c r="Q93" s="180">
        <v>0</v>
      </c>
      <c r="R93" s="180">
        <v>0</v>
      </c>
      <c r="S93" s="180">
        <v>0</v>
      </c>
      <c r="T93" s="180">
        <v>0</v>
      </c>
      <c r="U93" s="180">
        <v>0</v>
      </c>
      <c r="V93" s="180">
        <v>0</v>
      </c>
      <c r="W93" s="180">
        <v>0</v>
      </c>
      <c r="X93" s="180">
        <v>0</v>
      </c>
      <c r="Y93" s="180">
        <v>0</v>
      </c>
      <c r="Z93" s="180">
        <v>0</v>
      </c>
      <c r="AA93" s="180">
        <v>0</v>
      </c>
      <c r="AB93" s="180">
        <v>0</v>
      </c>
      <c r="AC93" s="180">
        <v>0</v>
      </c>
      <c r="AD93" s="180">
        <v>0</v>
      </c>
      <c r="AE93" s="180">
        <v>0</v>
      </c>
    </row>
    <row r="94" spans="1:31">
      <c r="A94" s="98">
        <f t="shared" si="2"/>
        <v>2018</v>
      </c>
      <c r="B94" s="98">
        <f t="shared" si="3"/>
        <v>6</v>
      </c>
      <c r="C94" t="s">
        <v>311</v>
      </c>
      <c r="D94" t="s">
        <v>280</v>
      </c>
      <c r="E94" t="s">
        <v>301</v>
      </c>
      <c r="F94" s="99">
        <v>43.24</v>
      </c>
      <c r="G94" s="99">
        <v>309</v>
      </c>
      <c r="H94" s="99">
        <v>5</v>
      </c>
      <c r="I94" s="99">
        <v>8.65</v>
      </c>
      <c r="J94" s="99">
        <v>6</v>
      </c>
      <c r="K94" s="99">
        <v>2</v>
      </c>
      <c r="L94" s="99">
        <v>0</v>
      </c>
      <c r="M94" s="99">
        <v>2</v>
      </c>
      <c r="N94" s="99">
        <v>0</v>
      </c>
      <c r="O94" s="99">
        <v>0</v>
      </c>
      <c r="P94" s="180">
        <v>0</v>
      </c>
      <c r="Q94" s="180">
        <v>0</v>
      </c>
      <c r="R94" s="180">
        <v>0</v>
      </c>
      <c r="S94" s="180">
        <v>0</v>
      </c>
      <c r="T94" s="180">
        <v>0</v>
      </c>
      <c r="U94" s="180">
        <v>0</v>
      </c>
      <c r="V94" s="180">
        <v>0</v>
      </c>
      <c r="W94" s="180">
        <v>0</v>
      </c>
      <c r="X94" s="180">
        <v>0</v>
      </c>
      <c r="Y94" s="180">
        <v>0</v>
      </c>
      <c r="Z94" s="180">
        <v>0</v>
      </c>
      <c r="AA94" s="180">
        <v>0</v>
      </c>
      <c r="AB94" s="180">
        <v>0</v>
      </c>
      <c r="AC94" s="180">
        <v>0</v>
      </c>
      <c r="AD94" s="180">
        <v>0</v>
      </c>
      <c r="AE94" s="180">
        <v>0</v>
      </c>
    </row>
    <row r="95" spans="1:31">
      <c r="A95" s="98">
        <f t="shared" si="2"/>
        <v>2018</v>
      </c>
      <c r="B95" s="98">
        <f t="shared" si="3"/>
        <v>6</v>
      </c>
      <c r="C95" t="s">
        <v>311</v>
      </c>
      <c r="D95" t="s">
        <v>280</v>
      </c>
      <c r="E95" t="s">
        <v>302</v>
      </c>
      <c r="F95" s="99">
        <v>0</v>
      </c>
      <c r="G95" s="99">
        <v>53</v>
      </c>
      <c r="H95" s="99">
        <v>0</v>
      </c>
      <c r="I95" s="99">
        <v>0</v>
      </c>
      <c r="J95" s="99">
        <v>0</v>
      </c>
      <c r="K95" s="99">
        <v>0</v>
      </c>
      <c r="L95" s="99">
        <v>0</v>
      </c>
      <c r="M95" s="99">
        <v>0</v>
      </c>
      <c r="N95" s="99">
        <v>0</v>
      </c>
      <c r="O95" s="99">
        <v>0</v>
      </c>
      <c r="P95" s="180">
        <v>0</v>
      </c>
      <c r="Q95" s="180">
        <v>0</v>
      </c>
      <c r="R95" s="180">
        <v>0</v>
      </c>
      <c r="S95" s="180">
        <v>0</v>
      </c>
      <c r="T95" s="180">
        <v>0</v>
      </c>
      <c r="U95" s="180">
        <v>0</v>
      </c>
      <c r="V95" s="180">
        <v>0</v>
      </c>
      <c r="W95" s="180">
        <v>0</v>
      </c>
      <c r="X95" s="180">
        <v>0</v>
      </c>
      <c r="Y95" s="180">
        <v>0</v>
      </c>
      <c r="Z95" s="180">
        <v>0</v>
      </c>
      <c r="AA95" s="180">
        <v>0</v>
      </c>
      <c r="AB95" s="180">
        <v>0</v>
      </c>
      <c r="AC95" s="180">
        <v>0</v>
      </c>
      <c r="AD95" s="180">
        <v>0</v>
      </c>
      <c r="AE95" s="180">
        <v>0</v>
      </c>
    </row>
    <row r="96" spans="1:31">
      <c r="A96" s="98">
        <f t="shared" si="2"/>
        <v>2018</v>
      </c>
      <c r="B96" s="98">
        <f t="shared" si="3"/>
        <v>6</v>
      </c>
      <c r="C96" t="s">
        <v>311</v>
      </c>
      <c r="D96" t="s">
        <v>280</v>
      </c>
      <c r="E96" t="s">
        <v>304</v>
      </c>
      <c r="F96" s="99">
        <v>0</v>
      </c>
      <c r="G96" s="99">
        <v>25</v>
      </c>
      <c r="H96" s="99">
        <v>0</v>
      </c>
      <c r="I96" s="99">
        <v>0</v>
      </c>
      <c r="J96" s="99">
        <v>0</v>
      </c>
      <c r="K96" s="99">
        <v>0</v>
      </c>
      <c r="L96" s="99">
        <v>0</v>
      </c>
      <c r="M96" s="99">
        <v>0</v>
      </c>
      <c r="N96" s="99">
        <v>0</v>
      </c>
      <c r="O96" s="99">
        <v>0</v>
      </c>
      <c r="P96" s="180">
        <v>0</v>
      </c>
      <c r="Q96" s="180">
        <v>0</v>
      </c>
      <c r="R96" s="180">
        <v>0</v>
      </c>
      <c r="S96" s="180">
        <v>0</v>
      </c>
      <c r="T96" s="180">
        <v>0</v>
      </c>
      <c r="U96" s="180">
        <v>0</v>
      </c>
      <c r="V96" s="180">
        <v>0</v>
      </c>
      <c r="W96" s="180">
        <v>0</v>
      </c>
      <c r="X96" s="180">
        <v>0</v>
      </c>
      <c r="Y96" s="180">
        <v>0</v>
      </c>
      <c r="Z96" s="180">
        <v>0</v>
      </c>
      <c r="AA96" s="180">
        <v>0</v>
      </c>
      <c r="AB96" s="180">
        <v>0</v>
      </c>
      <c r="AC96" s="180">
        <v>0</v>
      </c>
      <c r="AD96" s="180">
        <v>0</v>
      </c>
      <c r="AE96" s="180">
        <v>0</v>
      </c>
    </row>
    <row r="97" spans="1:31">
      <c r="A97" s="98">
        <f t="shared" si="2"/>
        <v>2018</v>
      </c>
      <c r="B97" s="98">
        <f t="shared" si="3"/>
        <v>6</v>
      </c>
      <c r="C97" t="s">
        <v>311</v>
      </c>
      <c r="D97" t="s">
        <v>280</v>
      </c>
      <c r="E97" t="s">
        <v>283</v>
      </c>
      <c r="F97" s="99">
        <v>376</v>
      </c>
      <c r="G97" s="99">
        <v>762</v>
      </c>
      <c r="H97" s="99">
        <v>47</v>
      </c>
      <c r="I97" s="99">
        <v>8</v>
      </c>
      <c r="J97" s="99">
        <v>92</v>
      </c>
      <c r="K97" s="99">
        <v>61</v>
      </c>
      <c r="L97" s="99">
        <v>0</v>
      </c>
      <c r="M97" s="99">
        <v>4</v>
      </c>
      <c r="N97" s="99">
        <v>0</v>
      </c>
      <c r="O97" s="99">
        <v>0</v>
      </c>
      <c r="P97" s="180">
        <v>4</v>
      </c>
      <c r="Q97" s="180">
        <v>0</v>
      </c>
      <c r="R97" s="180">
        <v>5</v>
      </c>
      <c r="S97" s="180">
        <v>1</v>
      </c>
      <c r="T97" s="180">
        <v>4</v>
      </c>
      <c r="U97" s="180">
        <v>20</v>
      </c>
      <c r="V97" s="180">
        <v>0</v>
      </c>
      <c r="W97" s="180">
        <v>0</v>
      </c>
      <c r="X97" s="180">
        <v>0</v>
      </c>
      <c r="Y97" s="180">
        <v>0</v>
      </c>
      <c r="Z97" s="180">
        <v>1</v>
      </c>
      <c r="AA97" s="180">
        <v>1</v>
      </c>
      <c r="AB97" s="180">
        <v>0</v>
      </c>
      <c r="AC97" s="180">
        <v>0</v>
      </c>
      <c r="AD97" s="180">
        <v>0</v>
      </c>
      <c r="AE97" s="180">
        <v>0</v>
      </c>
    </row>
    <row r="98" spans="1:31">
      <c r="A98" s="98">
        <f t="shared" si="2"/>
        <v>2018</v>
      </c>
      <c r="B98" s="98">
        <f t="shared" si="3"/>
        <v>6</v>
      </c>
      <c r="C98" t="s">
        <v>312</v>
      </c>
      <c r="D98" t="s">
        <v>280</v>
      </c>
      <c r="E98" t="s">
        <v>281</v>
      </c>
      <c r="F98" s="99">
        <v>0</v>
      </c>
      <c r="G98" s="99">
        <v>9</v>
      </c>
      <c r="H98" s="99">
        <v>0</v>
      </c>
      <c r="I98" s="99">
        <v>0</v>
      </c>
      <c r="J98" s="99">
        <v>0</v>
      </c>
      <c r="K98" s="99">
        <v>0</v>
      </c>
      <c r="L98" s="99">
        <v>0</v>
      </c>
      <c r="M98" s="99">
        <v>0</v>
      </c>
      <c r="N98" s="99">
        <v>0</v>
      </c>
      <c r="O98" s="99">
        <v>0</v>
      </c>
      <c r="P98" s="180">
        <v>0</v>
      </c>
      <c r="Q98" s="180">
        <v>0</v>
      </c>
      <c r="R98" s="180">
        <v>0</v>
      </c>
      <c r="S98" s="180">
        <v>0</v>
      </c>
      <c r="T98" s="180">
        <v>0</v>
      </c>
      <c r="U98" s="180">
        <v>0</v>
      </c>
      <c r="V98" s="180">
        <v>0</v>
      </c>
      <c r="W98" s="180">
        <v>0</v>
      </c>
      <c r="X98" s="180">
        <v>0</v>
      </c>
      <c r="Y98" s="180">
        <v>0</v>
      </c>
      <c r="Z98" s="180">
        <v>0</v>
      </c>
      <c r="AA98" s="180">
        <v>0</v>
      </c>
      <c r="AB98" s="180">
        <v>0</v>
      </c>
      <c r="AC98" s="180">
        <v>0</v>
      </c>
      <c r="AD98" s="180">
        <v>0</v>
      </c>
      <c r="AE98" s="180">
        <v>0</v>
      </c>
    </row>
    <row r="99" spans="1:31">
      <c r="A99" s="98">
        <f t="shared" si="2"/>
        <v>2018</v>
      </c>
      <c r="B99" s="98">
        <f t="shared" si="3"/>
        <v>6</v>
      </c>
      <c r="C99" t="s">
        <v>312</v>
      </c>
      <c r="D99" t="s">
        <v>280</v>
      </c>
      <c r="E99" t="s">
        <v>282</v>
      </c>
      <c r="F99" s="99">
        <v>0</v>
      </c>
      <c r="G99" s="99">
        <v>1</v>
      </c>
      <c r="H99" s="99">
        <v>0</v>
      </c>
      <c r="I99" s="99">
        <v>0</v>
      </c>
      <c r="J99" s="99">
        <v>0</v>
      </c>
      <c r="K99" s="99">
        <v>0</v>
      </c>
      <c r="L99" s="99">
        <v>0</v>
      </c>
      <c r="M99" s="99">
        <v>0</v>
      </c>
      <c r="N99" s="99">
        <v>0</v>
      </c>
      <c r="O99" s="99">
        <v>0</v>
      </c>
      <c r="P99" s="180">
        <v>0</v>
      </c>
      <c r="Q99" s="180">
        <v>0</v>
      </c>
      <c r="R99" s="180">
        <v>0</v>
      </c>
      <c r="S99" s="180">
        <v>0</v>
      </c>
      <c r="T99" s="180">
        <v>0</v>
      </c>
      <c r="U99" s="180">
        <v>0</v>
      </c>
      <c r="V99" s="180">
        <v>0</v>
      </c>
      <c r="W99" s="180">
        <v>0</v>
      </c>
      <c r="X99" s="180">
        <v>0</v>
      </c>
      <c r="Y99" s="180">
        <v>0</v>
      </c>
      <c r="Z99" s="180">
        <v>0</v>
      </c>
      <c r="AA99" s="180">
        <v>0</v>
      </c>
      <c r="AB99" s="180">
        <v>0</v>
      </c>
      <c r="AC99" s="180">
        <v>0</v>
      </c>
      <c r="AD99" s="180">
        <v>0</v>
      </c>
      <c r="AE99" s="180">
        <v>0</v>
      </c>
    </row>
    <row r="100" spans="1:31">
      <c r="A100" s="98">
        <f t="shared" si="2"/>
        <v>2018</v>
      </c>
      <c r="B100" s="98">
        <f t="shared" si="3"/>
        <v>6</v>
      </c>
      <c r="C100" t="s">
        <v>312</v>
      </c>
      <c r="D100" t="s">
        <v>280</v>
      </c>
      <c r="E100" t="s">
        <v>301</v>
      </c>
      <c r="F100" s="99">
        <v>33.58</v>
      </c>
      <c r="G100" s="99">
        <v>408</v>
      </c>
      <c r="H100" s="99">
        <v>4</v>
      </c>
      <c r="I100" s="99">
        <v>8.4</v>
      </c>
      <c r="J100" s="99">
        <v>5</v>
      </c>
      <c r="K100" s="99">
        <v>0</v>
      </c>
      <c r="L100" s="99">
        <v>0</v>
      </c>
      <c r="M100" s="99">
        <v>0</v>
      </c>
      <c r="N100" s="99">
        <v>0</v>
      </c>
      <c r="O100" s="99">
        <v>0</v>
      </c>
      <c r="P100" s="180">
        <v>0</v>
      </c>
      <c r="Q100" s="180">
        <v>0</v>
      </c>
      <c r="R100" s="180">
        <v>1</v>
      </c>
      <c r="S100" s="180">
        <v>0</v>
      </c>
      <c r="T100" s="180">
        <v>0</v>
      </c>
      <c r="U100" s="180">
        <v>0</v>
      </c>
      <c r="V100" s="180">
        <v>0</v>
      </c>
      <c r="W100" s="180">
        <v>1</v>
      </c>
      <c r="X100" s="180">
        <v>0</v>
      </c>
      <c r="Y100" s="180">
        <v>0</v>
      </c>
      <c r="Z100" s="180">
        <v>0</v>
      </c>
      <c r="AA100" s="180">
        <v>0</v>
      </c>
      <c r="AB100" s="180">
        <v>0</v>
      </c>
      <c r="AC100" s="180">
        <v>0</v>
      </c>
      <c r="AD100" s="180">
        <v>0</v>
      </c>
      <c r="AE100" s="180">
        <v>0</v>
      </c>
    </row>
    <row r="101" spans="1:31">
      <c r="A101" s="98">
        <f t="shared" si="2"/>
        <v>2018</v>
      </c>
      <c r="B101" s="98">
        <f t="shared" si="3"/>
        <v>6</v>
      </c>
      <c r="C101" t="s">
        <v>312</v>
      </c>
      <c r="D101" t="s">
        <v>280</v>
      </c>
      <c r="E101" t="s">
        <v>302</v>
      </c>
      <c r="F101" s="99">
        <v>0</v>
      </c>
      <c r="G101" s="99">
        <v>15</v>
      </c>
      <c r="H101" s="99">
        <v>0</v>
      </c>
      <c r="I101" s="99">
        <v>0</v>
      </c>
      <c r="J101" s="99">
        <v>0</v>
      </c>
      <c r="K101" s="99">
        <v>0</v>
      </c>
      <c r="L101" s="99">
        <v>0</v>
      </c>
      <c r="M101" s="99">
        <v>0</v>
      </c>
      <c r="N101" s="99">
        <v>0</v>
      </c>
      <c r="O101" s="99">
        <v>0</v>
      </c>
      <c r="P101" s="180">
        <v>0</v>
      </c>
      <c r="Q101" s="180">
        <v>0</v>
      </c>
      <c r="R101" s="180">
        <v>0</v>
      </c>
      <c r="S101" s="180">
        <v>0</v>
      </c>
      <c r="T101" s="180">
        <v>0</v>
      </c>
      <c r="U101" s="180">
        <v>0</v>
      </c>
      <c r="V101" s="180">
        <v>0</v>
      </c>
      <c r="W101" s="180">
        <v>0</v>
      </c>
      <c r="X101" s="180">
        <v>0</v>
      </c>
      <c r="Y101" s="180">
        <v>0</v>
      </c>
      <c r="Z101" s="180">
        <v>0</v>
      </c>
      <c r="AA101" s="180">
        <v>0</v>
      </c>
      <c r="AB101" s="180">
        <v>0</v>
      </c>
      <c r="AC101" s="180">
        <v>0</v>
      </c>
      <c r="AD101" s="180">
        <v>0</v>
      </c>
      <c r="AE101" s="180">
        <v>0</v>
      </c>
    </row>
    <row r="102" spans="1:31">
      <c r="A102" s="98">
        <f t="shared" si="2"/>
        <v>2018</v>
      </c>
      <c r="B102" s="98">
        <f t="shared" si="3"/>
        <v>6</v>
      </c>
      <c r="C102" t="s">
        <v>312</v>
      </c>
      <c r="D102" t="s">
        <v>280</v>
      </c>
      <c r="E102" t="s">
        <v>304</v>
      </c>
      <c r="F102" s="99">
        <v>0</v>
      </c>
      <c r="G102" s="99">
        <v>11</v>
      </c>
      <c r="H102" s="99">
        <v>0</v>
      </c>
      <c r="I102" s="99">
        <v>0</v>
      </c>
      <c r="J102" s="99">
        <v>0</v>
      </c>
      <c r="K102" s="99">
        <v>0</v>
      </c>
      <c r="L102" s="99">
        <v>0</v>
      </c>
      <c r="M102" s="99">
        <v>0</v>
      </c>
      <c r="N102" s="99">
        <v>0</v>
      </c>
      <c r="O102" s="99">
        <v>0</v>
      </c>
      <c r="P102" s="180">
        <v>0</v>
      </c>
      <c r="Q102" s="180">
        <v>0</v>
      </c>
      <c r="R102" s="180">
        <v>0</v>
      </c>
      <c r="S102" s="180">
        <v>0</v>
      </c>
      <c r="T102" s="180">
        <v>0</v>
      </c>
      <c r="U102" s="180">
        <v>0</v>
      </c>
      <c r="V102" s="180">
        <v>0</v>
      </c>
      <c r="W102" s="180">
        <v>0</v>
      </c>
      <c r="X102" s="180">
        <v>0</v>
      </c>
      <c r="Y102" s="180">
        <v>0</v>
      </c>
      <c r="Z102" s="180">
        <v>0</v>
      </c>
      <c r="AA102" s="180">
        <v>0</v>
      </c>
      <c r="AB102" s="180">
        <v>0</v>
      </c>
      <c r="AC102" s="180">
        <v>0</v>
      </c>
      <c r="AD102" s="180">
        <v>0</v>
      </c>
      <c r="AE102" s="180">
        <v>0</v>
      </c>
    </row>
    <row r="103" spans="1:31">
      <c r="A103" s="98">
        <f t="shared" si="2"/>
        <v>2018</v>
      </c>
      <c r="B103" s="98">
        <f t="shared" si="3"/>
        <v>6</v>
      </c>
      <c r="C103" t="s">
        <v>312</v>
      </c>
      <c r="D103" t="s">
        <v>280</v>
      </c>
      <c r="E103" t="s">
        <v>283</v>
      </c>
      <c r="F103" s="99">
        <v>294.92</v>
      </c>
      <c r="G103" s="99">
        <v>668</v>
      </c>
      <c r="H103" s="99">
        <v>36</v>
      </c>
      <c r="I103" s="99">
        <v>8.19</v>
      </c>
      <c r="J103" s="99">
        <v>101</v>
      </c>
      <c r="K103" s="99">
        <v>24</v>
      </c>
      <c r="L103" s="99">
        <v>0</v>
      </c>
      <c r="M103" s="99">
        <v>3</v>
      </c>
      <c r="N103" s="99">
        <v>0</v>
      </c>
      <c r="O103" s="99">
        <v>1</v>
      </c>
      <c r="P103" s="180">
        <v>2</v>
      </c>
      <c r="Q103" s="180">
        <v>0</v>
      </c>
      <c r="R103" s="180">
        <v>5</v>
      </c>
      <c r="S103" s="180">
        <v>3</v>
      </c>
      <c r="T103" s="180">
        <v>2</v>
      </c>
      <c r="U103" s="180">
        <v>17</v>
      </c>
      <c r="V103" s="180">
        <v>0</v>
      </c>
      <c r="W103" s="180">
        <v>0</v>
      </c>
      <c r="X103" s="180">
        <v>0</v>
      </c>
      <c r="Y103" s="180">
        <v>0</v>
      </c>
      <c r="Z103" s="180">
        <v>0</v>
      </c>
      <c r="AA103" s="180">
        <v>0</v>
      </c>
      <c r="AB103" s="180">
        <v>0</v>
      </c>
      <c r="AC103" s="180">
        <v>0</v>
      </c>
      <c r="AD103" s="180">
        <v>0</v>
      </c>
      <c r="AE103" s="180">
        <v>0</v>
      </c>
    </row>
    <row r="104" spans="1:31">
      <c r="A104" s="98">
        <f t="shared" si="2"/>
        <v>2018</v>
      </c>
      <c r="B104" s="98">
        <f t="shared" si="3"/>
        <v>6</v>
      </c>
      <c r="C104" t="s">
        <v>313</v>
      </c>
      <c r="D104" t="s">
        <v>280</v>
      </c>
      <c r="E104" t="s">
        <v>281</v>
      </c>
      <c r="F104" s="99">
        <v>0</v>
      </c>
      <c r="G104" s="99">
        <v>6</v>
      </c>
      <c r="H104" s="99">
        <v>0</v>
      </c>
      <c r="I104" s="99">
        <v>0</v>
      </c>
      <c r="J104" s="99">
        <v>0</v>
      </c>
      <c r="K104" s="99">
        <v>0</v>
      </c>
      <c r="L104" s="99">
        <v>0</v>
      </c>
      <c r="M104" s="99">
        <v>0</v>
      </c>
      <c r="N104" s="99">
        <v>0</v>
      </c>
      <c r="O104" s="99">
        <v>0</v>
      </c>
      <c r="P104" s="180">
        <v>0</v>
      </c>
      <c r="Q104" s="180">
        <v>0</v>
      </c>
      <c r="R104" s="180">
        <v>0</v>
      </c>
      <c r="S104" s="180">
        <v>0</v>
      </c>
      <c r="T104" s="180">
        <v>0</v>
      </c>
      <c r="U104" s="180">
        <v>0</v>
      </c>
      <c r="V104" s="180">
        <v>0</v>
      </c>
      <c r="W104" s="180">
        <v>0</v>
      </c>
      <c r="X104" s="180">
        <v>0</v>
      </c>
      <c r="Y104" s="180">
        <v>0</v>
      </c>
      <c r="Z104" s="180">
        <v>0</v>
      </c>
      <c r="AA104" s="180">
        <v>0</v>
      </c>
      <c r="AB104" s="180">
        <v>0</v>
      </c>
      <c r="AC104" s="180">
        <v>0</v>
      </c>
      <c r="AD104" s="180">
        <v>0</v>
      </c>
      <c r="AE104" s="180">
        <v>0</v>
      </c>
    </row>
    <row r="105" spans="1:31">
      <c r="A105" s="98">
        <f t="shared" si="2"/>
        <v>2018</v>
      </c>
      <c r="B105" s="98">
        <f t="shared" si="3"/>
        <v>6</v>
      </c>
      <c r="C105" t="s">
        <v>313</v>
      </c>
      <c r="D105" t="s">
        <v>280</v>
      </c>
      <c r="E105" t="s">
        <v>301</v>
      </c>
      <c r="F105" s="99">
        <v>85.09</v>
      </c>
      <c r="G105" s="99">
        <v>408</v>
      </c>
      <c r="H105" s="99">
        <v>10</v>
      </c>
      <c r="I105" s="99">
        <v>8.51</v>
      </c>
      <c r="J105" s="99">
        <v>21</v>
      </c>
      <c r="K105" s="99">
        <v>7</v>
      </c>
      <c r="L105" s="99">
        <v>0</v>
      </c>
      <c r="M105" s="99">
        <v>6</v>
      </c>
      <c r="N105" s="99">
        <v>0</v>
      </c>
      <c r="O105" s="99">
        <v>1</v>
      </c>
      <c r="P105" s="180">
        <v>0</v>
      </c>
      <c r="Q105" s="180">
        <v>0</v>
      </c>
      <c r="R105" s="180">
        <v>0</v>
      </c>
      <c r="S105" s="180">
        <v>0</v>
      </c>
      <c r="T105" s="180">
        <v>0</v>
      </c>
      <c r="U105" s="180">
        <v>0</v>
      </c>
      <c r="V105" s="180">
        <v>0</v>
      </c>
      <c r="W105" s="180">
        <v>0</v>
      </c>
      <c r="X105" s="180">
        <v>0</v>
      </c>
      <c r="Y105" s="180">
        <v>0</v>
      </c>
      <c r="Z105" s="180">
        <v>0</v>
      </c>
      <c r="AA105" s="180">
        <v>0</v>
      </c>
      <c r="AB105" s="180">
        <v>0</v>
      </c>
      <c r="AC105" s="180">
        <v>0</v>
      </c>
      <c r="AD105" s="180">
        <v>0</v>
      </c>
      <c r="AE105" s="180">
        <v>0</v>
      </c>
    </row>
    <row r="106" spans="1:31">
      <c r="A106" s="98">
        <f t="shared" si="2"/>
        <v>2018</v>
      </c>
      <c r="B106" s="98">
        <f t="shared" si="3"/>
        <v>6</v>
      </c>
      <c r="C106" t="s">
        <v>313</v>
      </c>
      <c r="D106" t="s">
        <v>280</v>
      </c>
      <c r="E106" t="s">
        <v>283</v>
      </c>
      <c r="F106" s="99">
        <v>360.42</v>
      </c>
      <c r="G106" s="99">
        <v>972</v>
      </c>
      <c r="H106" s="99">
        <v>43</v>
      </c>
      <c r="I106" s="99">
        <v>8.3800000000000008</v>
      </c>
      <c r="J106" s="99">
        <v>120</v>
      </c>
      <c r="K106" s="99">
        <v>45</v>
      </c>
      <c r="L106" s="99">
        <v>1</v>
      </c>
      <c r="M106" s="99">
        <v>5</v>
      </c>
      <c r="N106" s="99">
        <v>0</v>
      </c>
      <c r="O106" s="99">
        <v>0</v>
      </c>
      <c r="P106" s="180">
        <v>4</v>
      </c>
      <c r="Q106" s="180">
        <v>0</v>
      </c>
      <c r="R106" s="180">
        <v>1</v>
      </c>
      <c r="S106" s="180">
        <v>0</v>
      </c>
      <c r="T106" s="180">
        <v>1</v>
      </c>
      <c r="U106" s="180">
        <v>17</v>
      </c>
      <c r="V106" s="180">
        <v>0</v>
      </c>
      <c r="W106" s="180">
        <v>0</v>
      </c>
      <c r="X106" s="180">
        <v>0</v>
      </c>
      <c r="Y106" s="180">
        <v>0</v>
      </c>
      <c r="Z106" s="180">
        <v>1</v>
      </c>
      <c r="AA106" s="180">
        <v>0</v>
      </c>
      <c r="AB106" s="180">
        <v>0</v>
      </c>
      <c r="AC106" s="180">
        <v>1</v>
      </c>
      <c r="AD106" s="180">
        <v>0</v>
      </c>
      <c r="AE106" s="180">
        <v>0</v>
      </c>
    </row>
    <row r="107" spans="1:31">
      <c r="A107" s="98">
        <f t="shared" si="2"/>
        <v>2018</v>
      </c>
      <c r="B107" s="98">
        <f t="shared" si="3"/>
        <v>6</v>
      </c>
      <c r="C107" t="s">
        <v>314</v>
      </c>
      <c r="D107" t="s">
        <v>280</v>
      </c>
      <c r="E107" t="s">
        <v>281</v>
      </c>
      <c r="F107" s="99">
        <v>0</v>
      </c>
      <c r="G107" s="99">
        <v>9</v>
      </c>
      <c r="H107" s="99">
        <v>0</v>
      </c>
      <c r="I107" s="99">
        <v>0</v>
      </c>
      <c r="J107" s="99">
        <v>0</v>
      </c>
      <c r="K107" s="99">
        <v>0</v>
      </c>
      <c r="L107" s="99">
        <v>0</v>
      </c>
      <c r="M107" s="99">
        <v>0</v>
      </c>
      <c r="N107" s="99">
        <v>0</v>
      </c>
      <c r="O107" s="99">
        <v>0</v>
      </c>
      <c r="P107" s="180">
        <v>0</v>
      </c>
      <c r="Q107" s="180">
        <v>0</v>
      </c>
      <c r="R107" s="180">
        <v>0</v>
      </c>
      <c r="S107" s="180">
        <v>0</v>
      </c>
      <c r="T107" s="180">
        <v>0</v>
      </c>
      <c r="U107" s="180">
        <v>0</v>
      </c>
      <c r="V107" s="180">
        <v>0</v>
      </c>
      <c r="W107" s="180">
        <v>0</v>
      </c>
      <c r="X107" s="180">
        <v>0</v>
      </c>
      <c r="Y107" s="180">
        <v>0</v>
      </c>
      <c r="Z107" s="180">
        <v>0</v>
      </c>
      <c r="AA107" s="180">
        <v>0</v>
      </c>
      <c r="AB107" s="180">
        <v>0</v>
      </c>
      <c r="AC107" s="180">
        <v>0</v>
      </c>
      <c r="AD107" s="180">
        <v>0</v>
      </c>
      <c r="AE107" s="180">
        <v>0</v>
      </c>
    </row>
    <row r="108" spans="1:31">
      <c r="A108" s="98">
        <f t="shared" si="2"/>
        <v>2018</v>
      </c>
      <c r="B108" s="98">
        <f t="shared" si="3"/>
        <v>6</v>
      </c>
      <c r="C108" t="s">
        <v>314</v>
      </c>
      <c r="D108" t="s">
        <v>280</v>
      </c>
      <c r="E108" t="s">
        <v>301</v>
      </c>
      <c r="F108" s="99">
        <v>67.59</v>
      </c>
      <c r="G108" s="99">
        <v>315</v>
      </c>
      <c r="H108" s="99">
        <v>8</v>
      </c>
      <c r="I108" s="99">
        <v>8.4499999999999993</v>
      </c>
      <c r="J108" s="99">
        <v>11</v>
      </c>
      <c r="K108" s="99">
        <v>0</v>
      </c>
      <c r="L108" s="99">
        <v>0</v>
      </c>
      <c r="M108" s="99">
        <v>0</v>
      </c>
      <c r="N108" s="99">
        <v>0</v>
      </c>
      <c r="O108" s="99">
        <v>0</v>
      </c>
      <c r="P108" s="180">
        <v>0</v>
      </c>
      <c r="Q108" s="180">
        <v>0</v>
      </c>
      <c r="R108" s="180">
        <v>0</v>
      </c>
      <c r="S108" s="180">
        <v>0</v>
      </c>
      <c r="T108" s="180">
        <v>0</v>
      </c>
      <c r="U108" s="180">
        <v>0</v>
      </c>
      <c r="V108" s="180">
        <v>0</v>
      </c>
      <c r="W108" s="180">
        <v>0</v>
      </c>
      <c r="X108" s="180">
        <v>0</v>
      </c>
      <c r="Y108" s="180">
        <v>0</v>
      </c>
      <c r="Z108" s="180">
        <v>0</v>
      </c>
      <c r="AA108" s="180">
        <v>0</v>
      </c>
      <c r="AB108" s="180">
        <v>0</v>
      </c>
      <c r="AC108" s="180">
        <v>0</v>
      </c>
      <c r="AD108" s="180">
        <v>0</v>
      </c>
      <c r="AE108" s="180">
        <v>0</v>
      </c>
    </row>
    <row r="109" spans="1:31">
      <c r="A109" s="98">
        <f t="shared" si="2"/>
        <v>2018</v>
      </c>
      <c r="B109" s="98">
        <f t="shared" si="3"/>
        <v>6</v>
      </c>
      <c r="C109" t="s">
        <v>314</v>
      </c>
      <c r="D109" t="s">
        <v>280</v>
      </c>
      <c r="E109" t="s">
        <v>283</v>
      </c>
      <c r="F109" s="99">
        <v>467.75</v>
      </c>
      <c r="G109" s="99">
        <v>988</v>
      </c>
      <c r="H109" s="99">
        <v>56</v>
      </c>
      <c r="I109" s="99">
        <v>8.35</v>
      </c>
      <c r="J109" s="99">
        <v>126</v>
      </c>
      <c r="K109" s="99">
        <v>31</v>
      </c>
      <c r="L109" s="99">
        <v>1</v>
      </c>
      <c r="M109" s="99">
        <v>3</v>
      </c>
      <c r="N109" s="99">
        <v>0</v>
      </c>
      <c r="O109" s="99">
        <v>0</v>
      </c>
      <c r="P109" s="180">
        <v>0</v>
      </c>
      <c r="Q109" s="180">
        <v>0</v>
      </c>
      <c r="R109" s="180">
        <v>2</v>
      </c>
      <c r="S109" s="180">
        <v>0</v>
      </c>
      <c r="T109" s="180">
        <v>2</v>
      </c>
      <c r="U109" s="180">
        <v>26</v>
      </c>
      <c r="V109" s="180">
        <v>0</v>
      </c>
      <c r="W109" s="180">
        <v>0</v>
      </c>
      <c r="X109" s="180">
        <v>0</v>
      </c>
      <c r="Y109" s="180">
        <v>0</v>
      </c>
      <c r="Z109" s="180">
        <v>0</v>
      </c>
      <c r="AA109" s="180">
        <v>0</v>
      </c>
      <c r="AB109" s="180">
        <v>0</v>
      </c>
      <c r="AC109" s="180">
        <v>0</v>
      </c>
      <c r="AD109" s="180">
        <v>0</v>
      </c>
      <c r="AE109" s="180">
        <v>0</v>
      </c>
    </row>
    <row r="110" spans="1:31">
      <c r="A110" s="98">
        <f t="shared" si="2"/>
        <v>2018</v>
      </c>
      <c r="B110" s="98">
        <f t="shared" si="3"/>
        <v>6</v>
      </c>
      <c r="C110" t="s">
        <v>315</v>
      </c>
      <c r="D110" t="s">
        <v>280</v>
      </c>
      <c r="E110" t="s">
        <v>281</v>
      </c>
      <c r="F110" s="99">
        <v>0</v>
      </c>
      <c r="G110" s="99">
        <v>5</v>
      </c>
      <c r="H110" s="99">
        <v>0</v>
      </c>
      <c r="I110" s="99">
        <v>0</v>
      </c>
      <c r="J110" s="99">
        <v>0</v>
      </c>
      <c r="K110" s="99">
        <v>0</v>
      </c>
      <c r="L110" s="99">
        <v>0</v>
      </c>
      <c r="M110" s="99">
        <v>0</v>
      </c>
      <c r="N110" s="99">
        <v>0</v>
      </c>
      <c r="O110" s="99">
        <v>0</v>
      </c>
      <c r="P110" s="180">
        <v>0</v>
      </c>
      <c r="Q110" s="180">
        <v>0</v>
      </c>
      <c r="R110" s="180">
        <v>0</v>
      </c>
      <c r="S110" s="180">
        <v>0</v>
      </c>
      <c r="T110" s="180">
        <v>0</v>
      </c>
      <c r="U110" s="180">
        <v>0</v>
      </c>
      <c r="V110" s="180">
        <v>0</v>
      </c>
      <c r="W110" s="180">
        <v>0</v>
      </c>
      <c r="X110" s="180">
        <v>0</v>
      </c>
      <c r="Y110" s="180">
        <v>0</v>
      </c>
      <c r="Z110" s="180">
        <v>0</v>
      </c>
      <c r="AA110" s="180">
        <v>0</v>
      </c>
      <c r="AB110" s="180">
        <v>0</v>
      </c>
      <c r="AC110" s="180">
        <v>0</v>
      </c>
      <c r="AD110" s="180">
        <v>0</v>
      </c>
      <c r="AE110" s="180">
        <v>0</v>
      </c>
    </row>
    <row r="111" spans="1:31">
      <c r="A111" s="98">
        <f t="shared" si="2"/>
        <v>2018</v>
      </c>
      <c r="B111" s="98">
        <f t="shared" si="3"/>
        <v>6</v>
      </c>
      <c r="C111" t="s">
        <v>315</v>
      </c>
      <c r="D111" t="s">
        <v>280</v>
      </c>
      <c r="E111" t="s">
        <v>301</v>
      </c>
      <c r="F111" s="99">
        <v>59.17</v>
      </c>
      <c r="G111" s="99">
        <v>295</v>
      </c>
      <c r="H111" s="99">
        <v>7</v>
      </c>
      <c r="I111" s="99">
        <v>8.4499999999999993</v>
      </c>
      <c r="J111" s="99">
        <v>9</v>
      </c>
      <c r="K111" s="99">
        <v>1</v>
      </c>
      <c r="L111" s="99">
        <v>0</v>
      </c>
      <c r="M111" s="99">
        <v>0</v>
      </c>
      <c r="N111" s="99">
        <v>0</v>
      </c>
      <c r="O111" s="99">
        <v>0</v>
      </c>
      <c r="P111" s="180">
        <v>1</v>
      </c>
      <c r="Q111" s="180">
        <v>0</v>
      </c>
      <c r="R111" s="180">
        <v>0</v>
      </c>
      <c r="S111" s="180">
        <v>0</v>
      </c>
      <c r="T111" s="180">
        <v>0</v>
      </c>
      <c r="U111" s="180">
        <v>0</v>
      </c>
      <c r="V111" s="180">
        <v>0</v>
      </c>
      <c r="W111" s="180">
        <v>0</v>
      </c>
      <c r="X111" s="180">
        <v>0</v>
      </c>
      <c r="Y111" s="180">
        <v>0</v>
      </c>
      <c r="Z111" s="180">
        <v>0</v>
      </c>
      <c r="AA111" s="180">
        <v>0</v>
      </c>
      <c r="AB111" s="180">
        <v>0</v>
      </c>
      <c r="AC111" s="180">
        <v>0</v>
      </c>
      <c r="AD111" s="180">
        <v>0</v>
      </c>
      <c r="AE111" s="180">
        <v>0</v>
      </c>
    </row>
    <row r="112" spans="1:31">
      <c r="A112" s="98">
        <f t="shared" si="2"/>
        <v>2018</v>
      </c>
      <c r="B112" s="98">
        <f t="shared" si="3"/>
        <v>6</v>
      </c>
      <c r="C112" t="s">
        <v>315</v>
      </c>
      <c r="D112" t="s">
        <v>280</v>
      </c>
      <c r="E112" t="s">
        <v>283</v>
      </c>
      <c r="F112" s="99">
        <v>231.46</v>
      </c>
      <c r="G112" s="99">
        <v>938</v>
      </c>
      <c r="H112" s="99">
        <v>28</v>
      </c>
      <c r="I112" s="99">
        <v>8.27</v>
      </c>
      <c r="J112" s="99">
        <v>105</v>
      </c>
      <c r="K112" s="99">
        <v>52</v>
      </c>
      <c r="L112" s="99">
        <v>2</v>
      </c>
      <c r="M112" s="99">
        <v>3</v>
      </c>
      <c r="N112" s="99">
        <v>0</v>
      </c>
      <c r="O112" s="99">
        <v>0</v>
      </c>
      <c r="P112" s="180">
        <v>0</v>
      </c>
      <c r="Q112" s="180">
        <v>0</v>
      </c>
      <c r="R112" s="180">
        <v>1</v>
      </c>
      <c r="S112" s="180">
        <v>0</v>
      </c>
      <c r="T112" s="180">
        <v>1</v>
      </c>
      <c r="U112" s="180">
        <v>16</v>
      </c>
      <c r="V112" s="180">
        <v>0</v>
      </c>
      <c r="W112" s="180">
        <v>0</v>
      </c>
      <c r="X112" s="180">
        <v>0</v>
      </c>
      <c r="Y112" s="180">
        <v>0</v>
      </c>
      <c r="Z112" s="180">
        <v>0</v>
      </c>
      <c r="AA112" s="180">
        <v>0</v>
      </c>
      <c r="AB112" s="180">
        <v>0</v>
      </c>
      <c r="AC112" s="180">
        <v>0</v>
      </c>
      <c r="AD112" s="180">
        <v>0</v>
      </c>
      <c r="AE112" s="180">
        <v>0</v>
      </c>
    </row>
    <row r="113" spans="1:31">
      <c r="A113" s="98">
        <f t="shared" si="2"/>
        <v>2018</v>
      </c>
      <c r="B113" s="98">
        <f t="shared" si="3"/>
        <v>6</v>
      </c>
      <c r="C113" t="s">
        <v>316</v>
      </c>
      <c r="D113" t="s">
        <v>280</v>
      </c>
      <c r="E113" t="s">
        <v>281</v>
      </c>
      <c r="F113" s="99">
        <v>0</v>
      </c>
      <c r="G113" s="99">
        <v>6</v>
      </c>
      <c r="H113" s="99">
        <v>0</v>
      </c>
      <c r="I113" s="99">
        <v>0</v>
      </c>
      <c r="J113" s="99">
        <v>0</v>
      </c>
      <c r="K113" s="99">
        <v>0</v>
      </c>
      <c r="L113" s="99">
        <v>0</v>
      </c>
      <c r="M113" s="99">
        <v>0</v>
      </c>
      <c r="N113" s="99">
        <v>0</v>
      </c>
      <c r="O113" s="99">
        <v>0</v>
      </c>
      <c r="P113" s="180">
        <v>0</v>
      </c>
      <c r="Q113" s="180">
        <v>0</v>
      </c>
      <c r="R113" s="180">
        <v>0</v>
      </c>
      <c r="S113" s="180">
        <v>0</v>
      </c>
      <c r="T113" s="180">
        <v>0</v>
      </c>
      <c r="U113" s="180">
        <v>0</v>
      </c>
      <c r="V113" s="180">
        <v>0</v>
      </c>
      <c r="W113" s="180">
        <v>0</v>
      </c>
      <c r="X113" s="180">
        <v>0</v>
      </c>
      <c r="Y113" s="180">
        <v>0</v>
      </c>
      <c r="Z113" s="180">
        <v>0</v>
      </c>
      <c r="AA113" s="180">
        <v>0</v>
      </c>
      <c r="AB113" s="180">
        <v>0</v>
      </c>
      <c r="AC113" s="180">
        <v>0</v>
      </c>
      <c r="AD113" s="180">
        <v>0</v>
      </c>
      <c r="AE113" s="180">
        <v>0</v>
      </c>
    </row>
    <row r="114" spans="1:31">
      <c r="A114" s="98">
        <f t="shared" si="2"/>
        <v>2018</v>
      </c>
      <c r="B114" s="98">
        <f t="shared" si="3"/>
        <v>6</v>
      </c>
      <c r="C114" t="s">
        <v>316</v>
      </c>
      <c r="D114" t="s">
        <v>280</v>
      </c>
      <c r="E114" t="s">
        <v>301</v>
      </c>
      <c r="F114" s="99">
        <v>42.12</v>
      </c>
      <c r="G114" s="99">
        <v>260</v>
      </c>
      <c r="H114" s="99">
        <v>5</v>
      </c>
      <c r="I114" s="99">
        <v>8.42</v>
      </c>
      <c r="J114" s="99">
        <v>11</v>
      </c>
      <c r="K114" s="99">
        <v>1</v>
      </c>
      <c r="L114" s="99">
        <v>0</v>
      </c>
      <c r="M114" s="99">
        <v>0</v>
      </c>
      <c r="N114" s="99">
        <v>0</v>
      </c>
      <c r="O114" s="99">
        <v>0</v>
      </c>
      <c r="P114" s="180">
        <v>1</v>
      </c>
      <c r="Q114" s="180">
        <v>0</v>
      </c>
      <c r="R114" s="180">
        <v>0</v>
      </c>
      <c r="S114" s="180">
        <v>0</v>
      </c>
      <c r="T114" s="180">
        <v>0</v>
      </c>
      <c r="U114" s="180">
        <v>0</v>
      </c>
      <c r="V114" s="180">
        <v>0</v>
      </c>
      <c r="W114" s="180">
        <v>0</v>
      </c>
      <c r="X114" s="180">
        <v>0</v>
      </c>
      <c r="Y114" s="180">
        <v>0</v>
      </c>
      <c r="Z114" s="180">
        <v>0</v>
      </c>
      <c r="AA114" s="180">
        <v>0</v>
      </c>
      <c r="AB114" s="180">
        <v>0</v>
      </c>
      <c r="AC114" s="180">
        <v>0</v>
      </c>
      <c r="AD114" s="180">
        <v>0</v>
      </c>
      <c r="AE114" s="180">
        <v>0</v>
      </c>
    </row>
    <row r="115" spans="1:31">
      <c r="A115" s="98">
        <f t="shared" si="2"/>
        <v>2018</v>
      </c>
      <c r="B115" s="98">
        <f t="shared" si="3"/>
        <v>6</v>
      </c>
      <c r="C115" t="s">
        <v>316</v>
      </c>
      <c r="D115" t="s">
        <v>280</v>
      </c>
      <c r="E115" t="s">
        <v>283</v>
      </c>
      <c r="F115" s="99">
        <v>371.44</v>
      </c>
      <c r="G115" s="99">
        <v>861</v>
      </c>
      <c r="H115" s="99">
        <v>44</v>
      </c>
      <c r="I115" s="99">
        <v>8.44</v>
      </c>
      <c r="J115" s="99">
        <v>143</v>
      </c>
      <c r="K115" s="99">
        <v>42</v>
      </c>
      <c r="L115" s="99">
        <v>0</v>
      </c>
      <c r="M115" s="99">
        <v>0</v>
      </c>
      <c r="N115" s="99">
        <v>0</v>
      </c>
      <c r="O115" s="99">
        <v>0</v>
      </c>
      <c r="P115" s="180">
        <v>0</v>
      </c>
      <c r="Q115" s="180">
        <v>0</v>
      </c>
      <c r="R115" s="180">
        <v>8</v>
      </c>
      <c r="S115" s="180">
        <v>2</v>
      </c>
      <c r="T115" s="180">
        <v>6</v>
      </c>
      <c r="U115" s="180">
        <v>24</v>
      </c>
      <c r="V115" s="180">
        <v>0</v>
      </c>
      <c r="W115" s="180">
        <v>0</v>
      </c>
      <c r="X115" s="180">
        <v>0</v>
      </c>
      <c r="Y115" s="180">
        <v>0</v>
      </c>
      <c r="Z115" s="180">
        <v>3</v>
      </c>
      <c r="AA115" s="180">
        <v>0</v>
      </c>
      <c r="AB115" s="180">
        <v>2</v>
      </c>
      <c r="AC115" s="180">
        <v>1</v>
      </c>
      <c r="AD115" s="180">
        <v>0</v>
      </c>
      <c r="AE115" s="180">
        <v>0</v>
      </c>
    </row>
    <row r="116" spans="1:31">
      <c r="A116" s="98">
        <f t="shared" si="2"/>
        <v>2018</v>
      </c>
      <c r="B116" s="98">
        <f t="shared" si="3"/>
        <v>7</v>
      </c>
      <c r="C116" t="s">
        <v>317</v>
      </c>
      <c r="D116" t="s">
        <v>280</v>
      </c>
      <c r="E116" t="s">
        <v>281</v>
      </c>
      <c r="F116" s="99">
        <v>16</v>
      </c>
      <c r="G116" s="99">
        <v>10</v>
      </c>
      <c r="H116" s="99">
        <v>2</v>
      </c>
      <c r="I116" s="99">
        <v>8</v>
      </c>
      <c r="J116" s="99">
        <v>3</v>
      </c>
      <c r="K116" s="99">
        <v>0</v>
      </c>
      <c r="L116" s="99">
        <v>0</v>
      </c>
      <c r="M116" s="99">
        <v>0</v>
      </c>
      <c r="N116" s="99">
        <v>0</v>
      </c>
      <c r="O116" s="99">
        <v>0</v>
      </c>
      <c r="P116" s="180">
        <v>0</v>
      </c>
      <c r="Q116" s="180">
        <v>0</v>
      </c>
      <c r="R116" s="180">
        <v>0</v>
      </c>
      <c r="S116" s="180">
        <v>0</v>
      </c>
      <c r="T116" s="180">
        <v>0</v>
      </c>
      <c r="U116" s="180">
        <v>0</v>
      </c>
      <c r="V116" s="180">
        <v>0</v>
      </c>
      <c r="W116" s="180">
        <v>0</v>
      </c>
      <c r="X116" s="180">
        <v>0</v>
      </c>
      <c r="Y116" s="180">
        <v>0</v>
      </c>
      <c r="Z116" s="180">
        <v>0</v>
      </c>
      <c r="AA116" s="180">
        <v>0</v>
      </c>
      <c r="AB116" s="180">
        <v>0</v>
      </c>
      <c r="AC116" s="180">
        <v>0</v>
      </c>
      <c r="AD116" s="180">
        <v>0</v>
      </c>
      <c r="AE116" s="180">
        <v>0</v>
      </c>
    </row>
    <row r="117" spans="1:31">
      <c r="A117" s="98">
        <f t="shared" si="2"/>
        <v>2018</v>
      </c>
      <c r="B117" s="98">
        <f t="shared" si="3"/>
        <v>7</v>
      </c>
      <c r="C117" t="s">
        <v>317</v>
      </c>
      <c r="D117" t="s">
        <v>280</v>
      </c>
      <c r="E117" t="s">
        <v>301</v>
      </c>
      <c r="F117" s="99">
        <v>50.49</v>
      </c>
      <c r="G117" s="99">
        <v>251</v>
      </c>
      <c r="H117" s="99">
        <v>6</v>
      </c>
      <c r="I117" s="99">
        <v>8.42</v>
      </c>
      <c r="J117" s="99">
        <v>10</v>
      </c>
      <c r="K117" s="99">
        <v>2</v>
      </c>
      <c r="L117" s="99">
        <v>0</v>
      </c>
      <c r="M117" s="99">
        <v>1</v>
      </c>
      <c r="N117" s="99">
        <v>0</v>
      </c>
      <c r="O117" s="99">
        <v>0</v>
      </c>
      <c r="P117" s="180">
        <v>1</v>
      </c>
      <c r="Q117" s="180">
        <v>0</v>
      </c>
      <c r="R117" s="180">
        <v>1</v>
      </c>
      <c r="S117" s="180">
        <v>0</v>
      </c>
      <c r="T117" s="180">
        <v>0</v>
      </c>
      <c r="U117" s="180">
        <v>0</v>
      </c>
      <c r="V117" s="180">
        <v>0</v>
      </c>
      <c r="W117" s="180">
        <v>1</v>
      </c>
      <c r="X117" s="180">
        <v>0</v>
      </c>
      <c r="Y117" s="180">
        <v>0</v>
      </c>
      <c r="Z117" s="180">
        <v>0</v>
      </c>
      <c r="AA117" s="180">
        <v>0</v>
      </c>
      <c r="AB117" s="180">
        <v>0</v>
      </c>
      <c r="AC117" s="180">
        <v>0</v>
      </c>
      <c r="AD117" s="180">
        <v>0</v>
      </c>
      <c r="AE117" s="180">
        <v>0</v>
      </c>
    </row>
    <row r="118" spans="1:31">
      <c r="A118" s="98">
        <f t="shared" si="2"/>
        <v>2018</v>
      </c>
      <c r="B118" s="98">
        <f t="shared" si="3"/>
        <v>7</v>
      </c>
      <c r="C118" t="s">
        <v>317</v>
      </c>
      <c r="D118" t="s">
        <v>280</v>
      </c>
      <c r="E118" t="s">
        <v>283</v>
      </c>
      <c r="F118" s="99">
        <v>442.52</v>
      </c>
      <c r="G118" s="100">
        <v>1144</v>
      </c>
      <c r="H118" s="99">
        <v>53</v>
      </c>
      <c r="I118" s="99">
        <v>8.35</v>
      </c>
      <c r="J118" s="99">
        <v>158</v>
      </c>
      <c r="K118" s="99">
        <v>26</v>
      </c>
      <c r="L118" s="99">
        <v>1</v>
      </c>
      <c r="M118" s="99">
        <v>0</v>
      </c>
      <c r="N118" s="99">
        <v>0</v>
      </c>
      <c r="O118" s="99">
        <v>0</v>
      </c>
      <c r="P118" s="180">
        <v>0</v>
      </c>
      <c r="Q118" s="180">
        <v>0</v>
      </c>
      <c r="R118" s="180">
        <v>7</v>
      </c>
      <c r="S118" s="180">
        <v>3</v>
      </c>
      <c r="T118" s="180">
        <v>4</v>
      </c>
      <c r="U118" s="180">
        <v>25</v>
      </c>
      <c r="V118" s="180">
        <v>0</v>
      </c>
      <c r="W118" s="180">
        <v>0</v>
      </c>
      <c r="X118" s="180">
        <v>0</v>
      </c>
      <c r="Y118" s="180">
        <v>0</v>
      </c>
      <c r="Z118" s="180">
        <v>0</v>
      </c>
      <c r="AA118" s="180">
        <v>0</v>
      </c>
      <c r="AB118" s="180">
        <v>0</v>
      </c>
      <c r="AC118" s="180">
        <v>0</v>
      </c>
      <c r="AD118" s="180">
        <v>0</v>
      </c>
      <c r="AE118" s="180">
        <v>0</v>
      </c>
    </row>
    <row r="119" spans="1:31">
      <c r="A119" s="98">
        <f t="shared" si="2"/>
        <v>2018</v>
      </c>
      <c r="B119" s="98">
        <f t="shared" si="3"/>
        <v>7</v>
      </c>
      <c r="C119" t="s">
        <v>318</v>
      </c>
      <c r="D119" t="s">
        <v>280</v>
      </c>
      <c r="E119" t="s">
        <v>281</v>
      </c>
      <c r="F119" s="99">
        <v>8</v>
      </c>
      <c r="G119" s="99">
        <v>5</v>
      </c>
      <c r="H119" s="99">
        <v>1</v>
      </c>
      <c r="I119" s="99">
        <v>8</v>
      </c>
      <c r="J119" s="99">
        <v>1</v>
      </c>
      <c r="K119" s="99">
        <v>0</v>
      </c>
      <c r="L119" s="99">
        <v>0</v>
      </c>
      <c r="M119" s="99">
        <v>0</v>
      </c>
      <c r="N119" s="99">
        <v>0</v>
      </c>
      <c r="O119" s="99">
        <v>0</v>
      </c>
      <c r="P119" s="180">
        <v>0</v>
      </c>
      <c r="Q119" s="180">
        <v>0</v>
      </c>
      <c r="R119" s="180">
        <v>0</v>
      </c>
      <c r="S119" s="180">
        <v>0</v>
      </c>
      <c r="T119" s="180">
        <v>0</v>
      </c>
      <c r="U119" s="180">
        <v>0</v>
      </c>
      <c r="V119" s="180">
        <v>0</v>
      </c>
      <c r="W119" s="180">
        <v>0</v>
      </c>
      <c r="X119" s="180">
        <v>0</v>
      </c>
      <c r="Y119" s="180">
        <v>0</v>
      </c>
      <c r="Z119" s="180">
        <v>0</v>
      </c>
      <c r="AA119" s="180">
        <v>0</v>
      </c>
      <c r="AB119" s="180">
        <v>0</v>
      </c>
      <c r="AC119" s="180">
        <v>0</v>
      </c>
      <c r="AD119" s="180">
        <v>0</v>
      </c>
      <c r="AE119" s="180">
        <v>0</v>
      </c>
    </row>
    <row r="120" spans="1:31">
      <c r="A120" s="98">
        <f t="shared" si="2"/>
        <v>2018</v>
      </c>
      <c r="B120" s="98">
        <f t="shared" si="3"/>
        <v>7</v>
      </c>
      <c r="C120" t="s">
        <v>318</v>
      </c>
      <c r="D120" t="s">
        <v>280</v>
      </c>
      <c r="E120" t="s">
        <v>301</v>
      </c>
      <c r="F120" s="99">
        <v>78.61</v>
      </c>
      <c r="G120" s="99">
        <v>249</v>
      </c>
      <c r="H120" s="99">
        <v>9</v>
      </c>
      <c r="I120" s="99">
        <v>8.73</v>
      </c>
      <c r="J120" s="99">
        <v>28</v>
      </c>
      <c r="K120" s="99">
        <v>8</v>
      </c>
      <c r="L120" s="99">
        <v>0</v>
      </c>
      <c r="M120" s="99">
        <v>3</v>
      </c>
      <c r="N120" s="99">
        <v>0</v>
      </c>
      <c r="O120" s="99">
        <v>0</v>
      </c>
      <c r="P120" s="180">
        <v>3</v>
      </c>
      <c r="Q120" s="180">
        <v>0</v>
      </c>
      <c r="R120" s="180">
        <v>3</v>
      </c>
      <c r="S120" s="180">
        <v>1</v>
      </c>
      <c r="T120" s="180">
        <v>0</v>
      </c>
      <c r="U120" s="180">
        <v>2</v>
      </c>
      <c r="V120" s="180">
        <v>0</v>
      </c>
      <c r="W120" s="180">
        <v>2</v>
      </c>
      <c r="X120" s="180">
        <v>0</v>
      </c>
      <c r="Y120" s="180">
        <v>0</v>
      </c>
      <c r="Z120" s="180">
        <v>0</v>
      </c>
      <c r="AA120" s="180">
        <v>0</v>
      </c>
      <c r="AB120" s="180">
        <v>0</v>
      </c>
      <c r="AC120" s="180">
        <v>0</v>
      </c>
      <c r="AD120" s="180">
        <v>0</v>
      </c>
      <c r="AE120" s="180">
        <v>0</v>
      </c>
    </row>
    <row r="121" spans="1:31">
      <c r="A121" s="98">
        <f t="shared" si="2"/>
        <v>2018</v>
      </c>
      <c r="B121" s="98">
        <f t="shared" si="3"/>
        <v>7</v>
      </c>
      <c r="C121" t="s">
        <v>318</v>
      </c>
      <c r="D121" t="s">
        <v>280</v>
      </c>
      <c r="E121" t="s">
        <v>283</v>
      </c>
      <c r="F121" s="99">
        <v>308.27</v>
      </c>
      <c r="G121" s="99">
        <v>997</v>
      </c>
      <c r="H121" s="99">
        <v>37</v>
      </c>
      <c r="I121" s="99">
        <v>8.33</v>
      </c>
      <c r="J121" s="99">
        <v>92</v>
      </c>
      <c r="K121" s="99">
        <v>31</v>
      </c>
      <c r="L121" s="99">
        <v>0</v>
      </c>
      <c r="M121" s="99">
        <v>1</v>
      </c>
      <c r="N121" s="99">
        <v>0</v>
      </c>
      <c r="O121" s="99">
        <v>0</v>
      </c>
      <c r="P121" s="180">
        <v>4</v>
      </c>
      <c r="Q121" s="180">
        <v>0</v>
      </c>
      <c r="R121" s="180">
        <v>4</v>
      </c>
      <c r="S121" s="180">
        <v>1</v>
      </c>
      <c r="T121" s="180">
        <v>2</v>
      </c>
      <c r="U121" s="180">
        <v>26</v>
      </c>
      <c r="V121" s="180">
        <v>0</v>
      </c>
      <c r="W121" s="180">
        <v>0</v>
      </c>
      <c r="X121" s="180">
        <v>1</v>
      </c>
      <c r="Y121" s="180">
        <v>0</v>
      </c>
      <c r="Z121" s="180">
        <v>2</v>
      </c>
      <c r="AA121" s="180">
        <v>0</v>
      </c>
      <c r="AB121" s="180">
        <v>1</v>
      </c>
      <c r="AC121" s="180">
        <v>1</v>
      </c>
      <c r="AD121" s="180">
        <v>0</v>
      </c>
      <c r="AE121" s="180">
        <v>0</v>
      </c>
    </row>
    <row r="122" spans="1:31">
      <c r="A122" s="98">
        <f t="shared" si="2"/>
        <v>2018</v>
      </c>
      <c r="B122" s="98">
        <f t="shared" si="3"/>
        <v>7</v>
      </c>
      <c r="C122" t="s">
        <v>319</v>
      </c>
      <c r="D122" t="s">
        <v>280</v>
      </c>
      <c r="E122" t="s">
        <v>281</v>
      </c>
      <c r="F122" s="99">
        <v>0</v>
      </c>
      <c r="G122" s="99">
        <v>5</v>
      </c>
      <c r="H122" s="99">
        <v>0</v>
      </c>
      <c r="I122" s="99">
        <v>0</v>
      </c>
      <c r="J122" s="99">
        <v>0</v>
      </c>
      <c r="K122" s="99">
        <v>0</v>
      </c>
      <c r="L122" s="99">
        <v>0</v>
      </c>
      <c r="M122" s="99">
        <v>0</v>
      </c>
      <c r="N122" s="99">
        <v>0</v>
      </c>
      <c r="O122" s="99">
        <v>0</v>
      </c>
      <c r="P122" s="180">
        <v>0</v>
      </c>
      <c r="Q122" s="180">
        <v>0</v>
      </c>
      <c r="R122" s="180">
        <v>0</v>
      </c>
      <c r="S122" s="180">
        <v>0</v>
      </c>
      <c r="T122" s="180">
        <v>0</v>
      </c>
      <c r="U122" s="180">
        <v>0</v>
      </c>
      <c r="V122" s="180">
        <v>0</v>
      </c>
      <c r="W122" s="180">
        <v>0</v>
      </c>
      <c r="X122" s="180">
        <v>0</v>
      </c>
      <c r="Y122" s="180">
        <v>0</v>
      </c>
      <c r="Z122" s="180">
        <v>0</v>
      </c>
      <c r="AA122" s="180">
        <v>0</v>
      </c>
      <c r="AB122" s="180">
        <v>0</v>
      </c>
      <c r="AC122" s="180">
        <v>0</v>
      </c>
      <c r="AD122" s="180">
        <v>0</v>
      </c>
      <c r="AE122" s="180">
        <v>0</v>
      </c>
    </row>
    <row r="123" spans="1:31">
      <c r="A123" s="98">
        <f t="shared" si="2"/>
        <v>2018</v>
      </c>
      <c r="B123" s="98">
        <f t="shared" si="3"/>
        <v>7</v>
      </c>
      <c r="C123" t="s">
        <v>319</v>
      </c>
      <c r="D123" t="s">
        <v>280</v>
      </c>
      <c r="E123" t="s">
        <v>301</v>
      </c>
      <c r="F123" s="99">
        <v>35.39</v>
      </c>
      <c r="G123" s="99">
        <v>344</v>
      </c>
      <c r="H123" s="99">
        <v>4</v>
      </c>
      <c r="I123" s="99">
        <v>8.85</v>
      </c>
      <c r="J123" s="99">
        <v>5</v>
      </c>
      <c r="K123" s="99">
        <v>1</v>
      </c>
      <c r="L123" s="99">
        <v>0</v>
      </c>
      <c r="M123" s="99">
        <v>0</v>
      </c>
      <c r="N123" s="99">
        <v>0</v>
      </c>
      <c r="O123" s="99">
        <v>0</v>
      </c>
      <c r="P123" s="180">
        <v>1</v>
      </c>
      <c r="Q123" s="180">
        <v>0</v>
      </c>
      <c r="R123" s="180">
        <v>0</v>
      </c>
      <c r="S123" s="180">
        <v>0</v>
      </c>
      <c r="T123" s="180">
        <v>0</v>
      </c>
      <c r="U123" s="180">
        <v>0</v>
      </c>
      <c r="V123" s="180">
        <v>0</v>
      </c>
      <c r="W123" s="180">
        <v>0</v>
      </c>
      <c r="X123" s="180">
        <v>0</v>
      </c>
      <c r="Y123" s="180">
        <v>0</v>
      </c>
      <c r="Z123" s="180">
        <v>0</v>
      </c>
      <c r="AA123" s="180">
        <v>0</v>
      </c>
      <c r="AB123" s="180">
        <v>0</v>
      </c>
      <c r="AC123" s="180">
        <v>0</v>
      </c>
      <c r="AD123" s="180">
        <v>0</v>
      </c>
      <c r="AE123" s="180">
        <v>0</v>
      </c>
    </row>
    <row r="124" spans="1:31">
      <c r="A124" s="98">
        <f t="shared" si="2"/>
        <v>2018</v>
      </c>
      <c r="B124" s="98">
        <f t="shared" si="3"/>
        <v>7</v>
      </c>
      <c r="C124" t="s">
        <v>319</v>
      </c>
      <c r="D124" t="s">
        <v>280</v>
      </c>
      <c r="E124" t="s">
        <v>283</v>
      </c>
      <c r="F124" s="99">
        <v>605.14</v>
      </c>
      <c r="G124" s="100">
        <v>1359</v>
      </c>
      <c r="H124" s="99">
        <v>72</v>
      </c>
      <c r="I124" s="99">
        <v>8.4</v>
      </c>
      <c r="J124" s="99">
        <v>222</v>
      </c>
      <c r="K124" s="99">
        <v>69</v>
      </c>
      <c r="L124" s="99">
        <v>1</v>
      </c>
      <c r="M124" s="99">
        <v>2</v>
      </c>
      <c r="N124" s="99">
        <v>0</v>
      </c>
      <c r="O124" s="99">
        <v>0</v>
      </c>
      <c r="P124" s="180">
        <v>0</v>
      </c>
      <c r="Q124" s="180">
        <v>0</v>
      </c>
      <c r="R124" s="180">
        <v>11</v>
      </c>
      <c r="S124" s="180">
        <v>1</v>
      </c>
      <c r="T124" s="180">
        <v>4</v>
      </c>
      <c r="U124" s="180">
        <v>55</v>
      </c>
      <c r="V124" s="180">
        <v>0</v>
      </c>
      <c r="W124" s="180">
        <v>3</v>
      </c>
      <c r="X124" s="180">
        <v>3</v>
      </c>
      <c r="Y124" s="180">
        <v>0</v>
      </c>
      <c r="Z124" s="180">
        <v>0</v>
      </c>
      <c r="AA124" s="180">
        <v>0</v>
      </c>
      <c r="AB124" s="180">
        <v>0</v>
      </c>
      <c r="AC124" s="180">
        <v>0</v>
      </c>
      <c r="AD124" s="180">
        <v>0</v>
      </c>
      <c r="AE124" s="180">
        <v>0</v>
      </c>
    </row>
    <row r="125" spans="1:31">
      <c r="A125" s="98">
        <f t="shared" si="2"/>
        <v>2018</v>
      </c>
      <c r="B125" s="98">
        <f t="shared" si="3"/>
        <v>7</v>
      </c>
      <c r="C125" t="s">
        <v>320</v>
      </c>
      <c r="D125" t="s">
        <v>280</v>
      </c>
      <c r="E125" t="s">
        <v>281</v>
      </c>
      <c r="F125" s="99">
        <v>8</v>
      </c>
      <c r="G125" s="99">
        <v>2</v>
      </c>
      <c r="H125" s="99">
        <v>1</v>
      </c>
      <c r="I125" s="99">
        <v>8</v>
      </c>
      <c r="J125" s="99">
        <v>4</v>
      </c>
      <c r="K125" s="99">
        <v>0</v>
      </c>
      <c r="L125" s="99">
        <v>0</v>
      </c>
      <c r="M125" s="99">
        <v>0</v>
      </c>
      <c r="N125" s="99">
        <v>0</v>
      </c>
      <c r="O125" s="99">
        <v>0</v>
      </c>
      <c r="P125" s="180">
        <v>0</v>
      </c>
      <c r="Q125" s="180">
        <v>0</v>
      </c>
      <c r="R125" s="180">
        <v>0</v>
      </c>
      <c r="S125" s="180">
        <v>0</v>
      </c>
      <c r="T125" s="180">
        <v>0</v>
      </c>
      <c r="U125" s="180">
        <v>0</v>
      </c>
      <c r="V125" s="180">
        <v>0</v>
      </c>
      <c r="W125" s="180">
        <v>0</v>
      </c>
      <c r="X125" s="180">
        <v>0</v>
      </c>
      <c r="Y125" s="180">
        <v>0</v>
      </c>
      <c r="Z125" s="180">
        <v>0</v>
      </c>
      <c r="AA125" s="180">
        <v>0</v>
      </c>
      <c r="AB125" s="180">
        <v>0</v>
      </c>
      <c r="AC125" s="180">
        <v>0</v>
      </c>
      <c r="AD125" s="180">
        <v>0</v>
      </c>
      <c r="AE125" s="180">
        <v>0</v>
      </c>
    </row>
    <row r="126" spans="1:31">
      <c r="A126" s="98">
        <f t="shared" si="2"/>
        <v>2018</v>
      </c>
      <c r="B126" s="98">
        <f t="shared" si="3"/>
        <v>7</v>
      </c>
      <c r="C126" t="s">
        <v>320</v>
      </c>
      <c r="D126" t="s">
        <v>280</v>
      </c>
      <c r="E126" t="s">
        <v>301</v>
      </c>
      <c r="F126" s="99">
        <v>33.83</v>
      </c>
      <c r="G126" s="99">
        <v>367</v>
      </c>
      <c r="H126" s="99">
        <v>4</v>
      </c>
      <c r="I126" s="99">
        <v>8.4600000000000009</v>
      </c>
      <c r="J126" s="99">
        <v>11</v>
      </c>
      <c r="K126" s="99">
        <v>7</v>
      </c>
      <c r="L126" s="99">
        <v>0</v>
      </c>
      <c r="M126" s="99">
        <v>4</v>
      </c>
      <c r="N126" s="99">
        <v>0</v>
      </c>
      <c r="O126" s="99">
        <v>1</v>
      </c>
      <c r="P126" s="180">
        <v>1</v>
      </c>
      <c r="Q126" s="180">
        <v>0</v>
      </c>
      <c r="R126" s="180">
        <v>1</v>
      </c>
      <c r="S126" s="180">
        <v>0</v>
      </c>
      <c r="T126" s="180">
        <v>0</v>
      </c>
      <c r="U126" s="180">
        <v>1</v>
      </c>
      <c r="V126" s="180">
        <v>0</v>
      </c>
      <c r="W126" s="180">
        <v>1</v>
      </c>
      <c r="X126" s="180">
        <v>0</v>
      </c>
      <c r="Y126" s="180">
        <v>0</v>
      </c>
      <c r="Z126" s="180">
        <v>0</v>
      </c>
      <c r="AA126" s="180">
        <v>0</v>
      </c>
      <c r="AB126" s="180">
        <v>0</v>
      </c>
      <c r="AC126" s="180">
        <v>0</v>
      </c>
      <c r="AD126" s="180">
        <v>0</v>
      </c>
      <c r="AE126" s="180">
        <v>0</v>
      </c>
    </row>
    <row r="127" spans="1:31">
      <c r="A127" s="98">
        <f t="shared" si="2"/>
        <v>2018</v>
      </c>
      <c r="B127" s="98">
        <f t="shared" si="3"/>
        <v>7</v>
      </c>
      <c r="C127" t="s">
        <v>320</v>
      </c>
      <c r="D127" t="s">
        <v>280</v>
      </c>
      <c r="E127" t="s">
        <v>283</v>
      </c>
      <c r="F127" s="99">
        <v>485.83</v>
      </c>
      <c r="G127" s="100">
        <v>1284</v>
      </c>
      <c r="H127" s="99">
        <v>58</v>
      </c>
      <c r="I127" s="99">
        <v>8.3800000000000008</v>
      </c>
      <c r="J127" s="99">
        <v>185</v>
      </c>
      <c r="K127" s="99">
        <v>42</v>
      </c>
      <c r="L127" s="99">
        <v>1</v>
      </c>
      <c r="M127" s="99">
        <v>5</v>
      </c>
      <c r="N127" s="99">
        <v>0</v>
      </c>
      <c r="O127" s="99">
        <v>0</v>
      </c>
      <c r="P127" s="180">
        <v>4</v>
      </c>
      <c r="Q127" s="180">
        <v>0</v>
      </c>
      <c r="R127" s="180">
        <v>6</v>
      </c>
      <c r="S127" s="180">
        <v>3</v>
      </c>
      <c r="T127" s="180">
        <v>2</v>
      </c>
      <c r="U127" s="180">
        <v>26</v>
      </c>
      <c r="V127" s="180">
        <v>0</v>
      </c>
      <c r="W127" s="180">
        <v>0</v>
      </c>
      <c r="X127" s="180">
        <v>1</v>
      </c>
      <c r="Y127" s="180">
        <v>0</v>
      </c>
      <c r="Z127" s="180">
        <v>0</v>
      </c>
      <c r="AA127" s="180">
        <v>0</v>
      </c>
      <c r="AB127" s="180">
        <v>0</v>
      </c>
      <c r="AC127" s="180">
        <v>0</v>
      </c>
      <c r="AD127" s="180">
        <v>0</v>
      </c>
      <c r="AE127" s="180">
        <v>0</v>
      </c>
    </row>
    <row r="128" spans="1:31">
      <c r="A128" s="98">
        <f t="shared" si="2"/>
        <v>2018</v>
      </c>
      <c r="B128" s="98">
        <f t="shared" si="3"/>
        <v>7</v>
      </c>
      <c r="C128" t="s">
        <v>321</v>
      </c>
      <c r="D128" t="s">
        <v>280</v>
      </c>
      <c r="E128" t="s">
        <v>281</v>
      </c>
      <c r="F128" s="99">
        <v>8</v>
      </c>
      <c r="G128" s="99">
        <v>5</v>
      </c>
      <c r="H128" s="99">
        <v>1</v>
      </c>
      <c r="I128" s="99">
        <v>8</v>
      </c>
      <c r="J128" s="99">
        <v>3</v>
      </c>
      <c r="K128" s="99">
        <v>7</v>
      </c>
      <c r="L128" s="99">
        <v>0</v>
      </c>
      <c r="M128" s="99">
        <v>0</v>
      </c>
      <c r="N128" s="99">
        <v>0</v>
      </c>
      <c r="O128" s="99">
        <v>0</v>
      </c>
      <c r="P128" s="180">
        <v>0</v>
      </c>
      <c r="Q128" s="180">
        <v>0</v>
      </c>
      <c r="R128" s="180">
        <v>0</v>
      </c>
      <c r="S128" s="180">
        <v>0</v>
      </c>
      <c r="T128" s="180">
        <v>0</v>
      </c>
      <c r="U128" s="180">
        <v>7</v>
      </c>
      <c r="V128" s="180">
        <v>0</v>
      </c>
      <c r="W128" s="180">
        <v>0</v>
      </c>
      <c r="X128" s="180">
        <v>0</v>
      </c>
      <c r="Y128" s="180">
        <v>0</v>
      </c>
      <c r="Z128" s="180">
        <v>0</v>
      </c>
      <c r="AA128" s="180">
        <v>0</v>
      </c>
      <c r="AB128" s="180">
        <v>0</v>
      </c>
      <c r="AC128" s="180">
        <v>0</v>
      </c>
      <c r="AD128" s="180">
        <v>0</v>
      </c>
      <c r="AE128" s="180">
        <v>0</v>
      </c>
    </row>
    <row r="129" spans="1:31">
      <c r="A129" s="98">
        <f t="shared" si="2"/>
        <v>2018</v>
      </c>
      <c r="B129" s="98">
        <f t="shared" si="3"/>
        <v>7</v>
      </c>
      <c r="C129" t="s">
        <v>321</v>
      </c>
      <c r="D129" t="s">
        <v>280</v>
      </c>
      <c r="E129" t="s">
        <v>301</v>
      </c>
      <c r="F129" s="99">
        <v>68.41</v>
      </c>
      <c r="G129" s="99">
        <v>364</v>
      </c>
      <c r="H129" s="99">
        <v>8</v>
      </c>
      <c r="I129" s="99">
        <v>8.5500000000000007</v>
      </c>
      <c r="J129" s="99">
        <v>16</v>
      </c>
      <c r="K129" s="99">
        <v>5</v>
      </c>
      <c r="L129" s="99">
        <v>0</v>
      </c>
      <c r="M129" s="99">
        <v>2</v>
      </c>
      <c r="N129" s="99">
        <v>0</v>
      </c>
      <c r="O129" s="99">
        <v>0</v>
      </c>
      <c r="P129" s="180">
        <v>3</v>
      </c>
      <c r="Q129" s="180">
        <v>0</v>
      </c>
      <c r="R129" s="180">
        <v>0</v>
      </c>
      <c r="S129" s="180">
        <v>0</v>
      </c>
      <c r="T129" s="180">
        <v>0</v>
      </c>
      <c r="U129" s="180">
        <v>0</v>
      </c>
      <c r="V129" s="180">
        <v>0</v>
      </c>
      <c r="W129" s="180">
        <v>0</v>
      </c>
      <c r="X129" s="180">
        <v>0</v>
      </c>
      <c r="Y129" s="180">
        <v>0</v>
      </c>
      <c r="Z129" s="180">
        <v>0</v>
      </c>
      <c r="AA129" s="180">
        <v>0</v>
      </c>
      <c r="AB129" s="180">
        <v>0</v>
      </c>
      <c r="AC129" s="180">
        <v>0</v>
      </c>
      <c r="AD129" s="180">
        <v>0</v>
      </c>
      <c r="AE129" s="180">
        <v>0</v>
      </c>
    </row>
    <row r="130" spans="1:31">
      <c r="A130" s="98">
        <f t="shared" ref="A130:A193" si="4">YEAR(C130)</f>
        <v>2018</v>
      </c>
      <c r="B130" s="98">
        <f t="shared" ref="B130:B193" si="5">MONTH(C130)</f>
        <v>7</v>
      </c>
      <c r="C130" t="s">
        <v>321</v>
      </c>
      <c r="D130" t="s">
        <v>280</v>
      </c>
      <c r="E130" t="s">
        <v>283</v>
      </c>
      <c r="F130" s="99">
        <v>534.76</v>
      </c>
      <c r="G130" s="100">
        <v>1076</v>
      </c>
      <c r="H130" s="99">
        <v>63</v>
      </c>
      <c r="I130" s="99">
        <v>8.49</v>
      </c>
      <c r="J130" s="99">
        <v>217</v>
      </c>
      <c r="K130" s="99">
        <v>38</v>
      </c>
      <c r="L130" s="99">
        <v>4</v>
      </c>
      <c r="M130" s="99">
        <v>8</v>
      </c>
      <c r="N130" s="99">
        <v>0</v>
      </c>
      <c r="O130" s="99">
        <v>0</v>
      </c>
      <c r="P130" s="180">
        <v>0</v>
      </c>
      <c r="Q130" s="180">
        <v>0</v>
      </c>
      <c r="R130" s="180">
        <v>15</v>
      </c>
      <c r="S130" s="180">
        <v>4</v>
      </c>
      <c r="T130" s="180">
        <v>7</v>
      </c>
      <c r="U130" s="180">
        <v>24</v>
      </c>
      <c r="V130" s="180">
        <v>0</v>
      </c>
      <c r="W130" s="180">
        <v>4</v>
      </c>
      <c r="X130" s="180">
        <v>0</v>
      </c>
      <c r="Y130" s="180">
        <v>0</v>
      </c>
      <c r="Z130" s="180">
        <v>2</v>
      </c>
      <c r="AA130" s="180">
        <v>1</v>
      </c>
      <c r="AB130" s="180">
        <v>1</v>
      </c>
      <c r="AC130" s="180">
        <v>0</v>
      </c>
      <c r="AD130" s="180">
        <v>0</v>
      </c>
      <c r="AE130" s="180">
        <v>0</v>
      </c>
    </row>
    <row r="131" spans="1:31">
      <c r="A131" s="98">
        <f t="shared" si="4"/>
        <v>2018</v>
      </c>
      <c r="B131" s="98">
        <f t="shared" si="5"/>
        <v>7</v>
      </c>
      <c r="C131" t="s">
        <v>322</v>
      </c>
      <c r="D131" t="s">
        <v>280</v>
      </c>
      <c r="E131" t="s">
        <v>281</v>
      </c>
      <c r="F131" s="99">
        <v>0</v>
      </c>
      <c r="G131" s="99">
        <v>12</v>
      </c>
      <c r="H131" s="99">
        <v>0</v>
      </c>
      <c r="I131" s="99">
        <v>0</v>
      </c>
      <c r="J131" s="99">
        <v>0</v>
      </c>
      <c r="K131" s="99">
        <v>0</v>
      </c>
      <c r="L131" s="99">
        <v>0</v>
      </c>
      <c r="M131" s="99">
        <v>0</v>
      </c>
      <c r="N131" s="99">
        <v>0</v>
      </c>
      <c r="O131" s="99">
        <v>0</v>
      </c>
      <c r="P131" s="180">
        <v>0</v>
      </c>
      <c r="Q131" s="180">
        <v>0</v>
      </c>
      <c r="R131" s="180">
        <v>0</v>
      </c>
      <c r="S131" s="180">
        <v>0</v>
      </c>
      <c r="T131" s="180">
        <v>0</v>
      </c>
      <c r="U131" s="180">
        <v>0</v>
      </c>
      <c r="V131" s="180">
        <v>0</v>
      </c>
      <c r="W131" s="180">
        <v>0</v>
      </c>
      <c r="X131" s="180">
        <v>0</v>
      </c>
      <c r="Y131" s="180">
        <v>0</v>
      </c>
      <c r="Z131" s="180">
        <v>0</v>
      </c>
      <c r="AA131" s="180">
        <v>0</v>
      </c>
      <c r="AB131" s="180">
        <v>0</v>
      </c>
      <c r="AC131" s="180">
        <v>0</v>
      </c>
      <c r="AD131" s="180">
        <v>0</v>
      </c>
      <c r="AE131" s="180">
        <v>0</v>
      </c>
    </row>
    <row r="132" spans="1:31">
      <c r="A132" s="98">
        <f t="shared" si="4"/>
        <v>2018</v>
      </c>
      <c r="B132" s="98">
        <f t="shared" si="5"/>
        <v>7</v>
      </c>
      <c r="C132" t="s">
        <v>322</v>
      </c>
      <c r="D132" t="s">
        <v>280</v>
      </c>
      <c r="E132" t="s">
        <v>301</v>
      </c>
      <c r="F132" s="99">
        <v>120</v>
      </c>
      <c r="G132" s="99">
        <v>261</v>
      </c>
      <c r="H132" s="99">
        <v>15</v>
      </c>
      <c r="I132" s="99">
        <v>8</v>
      </c>
      <c r="J132" s="99">
        <v>22</v>
      </c>
      <c r="K132" s="99">
        <v>5</v>
      </c>
      <c r="L132" s="99">
        <v>0</v>
      </c>
      <c r="M132" s="99">
        <v>1</v>
      </c>
      <c r="N132" s="99">
        <v>0</v>
      </c>
      <c r="O132" s="99">
        <v>0</v>
      </c>
      <c r="P132" s="180">
        <v>4</v>
      </c>
      <c r="Q132" s="180">
        <v>0</v>
      </c>
      <c r="R132" s="180">
        <v>1</v>
      </c>
      <c r="S132" s="180">
        <v>0</v>
      </c>
      <c r="T132" s="180">
        <v>0</v>
      </c>
      <c r="U132" s="180">
        <v>0</v>
      </c>
      <c r="V132" s="180">
        <v>0</v>
      </c>
      <c r="W132" s="180">
        <v>1</v>
      </c>
      <c r="X132" s="180">
        <v>0</v>
      </c>
      <c r="Y132" s="180">
        <v>0</v>
      </c>
      <c r="Z132" s="180">
        <v>0</v>
      </c>
      <c r="AA132" s="180">
        <v>0</v>
      </c>
      <c r="AB132" s="180">
        <v>0</v>
      </c>
      <c r="AC132" s="180">
        <v>0</v>
      </c>
      <c r="AD132" s="180">
        <v>0</v>
      </c>
      <c r="AE132" s="180">
        <v>0</v>
      </c>
    </row>
    <row r="133" spans="1:31">
      <c r="A133" s="98">
        <f t="shared" si="4"/>
        <v>2018</v>
      </c>
      <c r="B133" s="98">
        <f t="shared" si="5"/>
        <v>7</v>
      </c>
      <c r="C133" t="s">
        <v>322</v>
      </c>
      <c r="D133" t="s">
        <v>280</v>
      </c>
      <c r="E133" t="s">
        <v>283</v>
      </c>
      <c r="F133" s="99">
        <v>449.42</v>
      </c>
      <c r="G133" s="100">
        <v>1271</v>
      </c>
      <c r="H133" s="99">
        <v>54</v>
      </c>
      <c r="I133" s="99">
        <v>8.32</v>
      </c>
      <c r="J133" s="99">
        <v>221</v>
      </c>
      <c r="K133" s="99">
        <v>41</v>
      </c>
      <c r="L133" s="99">
        <v>2</v>
      </c>
      <c r="M133" s="99">
        <v>8</v>
      </c>
      <c r="N133" s="99">
        <v>0</v>
      </c>
      <c r="O133" s="99">
        <v>0</v>
      </c>
      <c r="P133" s="180">
        <v>2</v>
      </c>
      <c r="Q133" s="180">
        <v>0</v>
      </c>
      <c r="R133" s="180">
        <v>6</v>
      </c>
      <c r="S133" s="180">
        <v>2</v>
      </c>
      <c r="T133" s="180">
        <v>2</v>
      </c>
      <c r="U133" s="180">
        <v>22</v>
      </c>
      <c r="V133" s="180">
        <v>0</v>
      </c>
      <c r="W133" s="180">
        <v>2</v>
      </c>
      <c r="X133" s="180">
        <v>0</v>
      </c>
      <c r="Y133" s="180">
        <v>0</v>
      </c>
      <c r="Z133" s="180">
        <v>2</v>
      </c>
      <c r="AA133" s="180">
        <v>0</v>
      </c>
      <c r="AB133" s="180">
        <v>1</v>
      </c>
      <c r="AC133" s="180">
        <v>1</v>
      </c>
      <c r="AD133" s="180">
        <v>0</v>
      </c>
      <c r="AE133" s="180">
        <v>0</v>
      </c>
    </row>
    <row r="134" spans="1:31">
      <c r="A134" s="98">
        <f t="shared" si="4"/>
        <v>2018</v>
      </c>
      <c r="B134" s="98">
        <f t="shared" si="5"/>
        <v>7</v>
      </c>
      <c r="C134" t="s">
        <v>323</v>
      </c>
      <c r="D134" t="s">
        <v>280</v>
      </c>
      <c r="E134" t="s">
        <v>281</v>
      </c>
      <c r="F134" s="99">
        <v>0</v>
      </c>
      <c r="G134" s="99">
        <v>17</v>
      </c>
      <c r="H134" s="99">
        <v>0</v>
      </c>
      <c r="I134" s="99">
        <v>0</v>
      </c>
      <c r="J134" s="99">
        <v>0</v>
      </c>
      <c r="K134" s="99">
        <v>0</v>
      </c>
      <c r="L134" s="99">
        <v>0</v>
      </c>
      <c r="M134" s="99">
        <v>0</v>
      </c>
      <c r="N134" s="99">
        <v>0</v>
      </c>
      <c r="O134" s="99">
        <v>0</v>
      </c>
      <c r="P134" s="180">
        <v>0</v>
      </c>
      <c r="Q134" s="180">
        <v>0</v>
      </c>
      <c r="R134" s="180">
        <v>0</v>
      </c>
      <c r="S134" s="180">
        <v>0</v>
      </c>
      <c r="T134" s="180">
        <v>0</v>
      </c>
      <c r="U134" s="180">
        <v>0</v>
      </c>
      <c r="V134" s="180">
        <v>0</v>
      </c>
      <c r="W134" s="180">
        <v>0</v>
      </c>
      <c r="X134" s="180">
        <v>0</v>
      </c>
      <c r="Y134" s="180">
        <v>0</v>
      </c>
      <c r="Z134" s="180">
        <v>0</v>
      </c>
      <c r="AA134" s="180">
        <v>0</v>
      </c>
      <c r="AB134" s="180">
        <v>0</v>
      </c>
      <c r="AC134" s="180">
        <v>0</v>
      </c>
      <c r="AD134" s="180">
        <v>0</v>
      </c>
      <c r="AE134" s="180">
        <v>0</v>
      </c>
    </row>
    <row r="135" spans="1:31">
      <c r="A135" s="98">
        <f t="shared" si="4"/>
        <v>2018</v>
      </c>
      <c r="B135" s="98">
        <f t="shared" si="5"/>
        <v>7</v>
      </c>
      <c r="C135" t="s">
        <v>323</v>
      </c>
      <c r="D135" t="s">
        <v>280</v>
      </c>
      <c r="E135" t="s">
        <v>301</v>
      </c>
      <c r="F135" s="99">
        <v>62.4</v>
      </c>
      <c r="G135" s="99">
        <v>658</v>
      </c>
      <c r="H135" s="99">
        <v>7</v>
      </c>
      <c r="I135" s="99">
        <v>8.91</v>
      </c>
      <c r="J135" s="99">
        <v>15</v>
      </c>
      <c r="K135" s="99">
        <v>2</v>
      </c>
      <c r="L135" s="99">
        <v>0</v>
      </c>
      <c r="M135" s="99">
        <v>1</v>
      </c>
      <c r="N135" s="99">
        <v>0</v>
      </c>
      <c r="O135" s="99">
        <v>0</v>
      </c>
      <c r="P135" s="180">
        <v>1</v>
      </c>
      <c r="Q135" s="180">
        <v>0</v>
      </c>
      <c r="R135" s="180">
        <v>0</v>
      </c>
      <c r="S135" s="180">
        <v>0</v>
      </c>
      <c r="T135" s="180">
        <v>0</v>
      </c>
      <c r="U135" s="180">
        <v>0</v>
      </c>
      <c r="V135" s="180">
        <v>0</v>
      </c>
      <c r="W135" s="180">
        <v>0</v>
      </c>
      <c r="X135" s="180">
        <v>0</v>
      </c>
      <c r="Y135" s="180">
        <v>0</v>
      </c>
      <c r="Z135" s="180">
        <v>0</v>
      </c>
      <c r="AA135" s="180">
        <v>0</v>
      </c>
      <c r="AB135" s="180">
        <v>0</v>
      </c>
      <c r="AC135" s="180">
        <v>0</v>
      </c>
      <c r="AD135" s="180">
        <v>0</v>
      </c>
      <c r="AE135" s="180">
        <v>0</v>
      </c>
    </row>
    <row r="136" spans="1:31">
      <c r="A136" s="98">
        <f t="shared" si="4"/>
        <v>2018</v>
      </c>
      <c r="B136" s="98">
        <f t="shared" si="5"/>
        <v>7</v>
      </c>
      <c r="C136" t="s">
        <v>323</v>
      </c>
      <c r="D136" t="s">
        <v>280</v>
      </c>
      <c r="E136" t="s">
        <v>283</v>
      </c>
      <c r="F136" s="99">
        <v>448</v>
      </c>
      <c r="G136" s="99">
        <v>657</v>
      </c>
      <c r="H136" s="99">
        <v>56</v>
      </c>
      <c r="I136" s="99">
        <v>8</v>
      </c>
      <c r="J136" s="99">
        <v>144</v>
      </c>
      <c r="K136" s="99">
        <v>16</v>
      </c>
      <c r="L136" s="99">
        <v>4</v>
      </c>
      <c r="M136" s="99">
        <v>1</v>
      </c>
      <c r="N136" s="99">
        <v>0</v>
      </c>
      <c r="O136" s="99">
        <v>0</v>
      </c>
      <c r="P136" s="180">
        <v>0</v>
      </c>
      <c r="Q136" s="180">
        <v>0</v>
      </c>
      <c r="R136" s="180">
        <v>7</v>
      </c>
      <c r="S136" s="180">
        <v>3</v>
      </c>
      <c r="T136" s="180">
        <v>1</v>
      </c>
      <c r="U136" s="180">
        <v>9</v>
      </c>
      <c r="V136" s="180">
        <v>0</v>
      </c>
      <c r="W136" s="180">
        <v>3</v>
      </c>
      <c r="X136" s="180">
        <v>0</v>
      </c>
      <c r="Y136" s="180">
        <v>0</v>
      </c>
      <c r="Z136" s="180">
        <v>0</v>
      </c>
      <c r="AA136" s="180">
        <v>0</v>
      </c>
      <c r="AB136" s="180">
        <v>0</v>
      </c>
      <c r="AC136" s="180">
        <v>0</v>
      </c>
      <c r="AD136" s="180">
        <v>0</v>
      </c>
      <c r="AE136" s="180">
        <v>0</v>
      </c>
    </row>
    <row r="137" spans="1:31">
      <c r="A137" s="98">
        <f t="shared" si="4"/>
        <v>2018</v>
      </c>
      <c r="B137" s="98">
        <f t="shared" si="5"/>
        <v>7</v>
      </c>
      <c r="C137" t="s">
        <v>324</v>
      </c>
      <c r="D137" t="s">
        <v>280</v>
      </c>
      <c r="E137" t="s">
        <v>281</v>
      </c>
      <c r="F137" s="99">
        <v>0</v>
      </c>
      <c r="G137" s="99">
        <v>10</v>
      </c>
      <c r="H137" s="99">
        <v>0</v>
      </c>
      <c r="I137" s="99">
        <v>0</v>
      </c>
      <c r="J137" s="99">
        <v>0</v>
      </c>
      <c r="K137" s="99">
        <v>0</v>
      </c>
      <c r="L137" s="99">
        <v>0</v>
      </c>
      <c r="M137" s="99">
        <v>0</v>
      </c>
      <c r="N137" s="99">
        <v>0</v>
      </c>
      <c r="O137" s="99">
        <v>0</v>
      </c>
      <c r="P137" s="180">
        <v>0</v>
      </c>
      <c r="Q137" s="180">
        <v>0</v>
      </c>
      <c r="R137" s="180">
        <v>0</v>
      </c>
      <c r="S137" s="180">
        <v>0</v>
      </c>
      <c r="T137" s="180">
        <v>0</v>
      </c>
      <c r="U137" s="180">
        <v>0</v>
      </c>
      <c r="V137" s="180">
        <v>0</v>
      </c>
      <c r="W137" s="180">
        <v>0</v>
      </c>
      <c r="X137" s="180">
        <v>0</v>
      </c>
      <c r="Y137" s="180">
        <v>0</v>
      </c>
      <c r="Z137" s="180">
        <v>0</v>
      </c>
      <c r="AA137" s="180">
        <v>0</v>
      </c>
      <c r="AB137" s="180">
        <v>0</v>
      </c>
      <c r="AC137" s="180">
        <v>0</v>
      </c>
      <c r="AD137" s="180">
        <v>0</v>
      </c>
      <c r="AE137" s="180">
        <v>0</v>
      </c>
    </row>
    <row r="138" spans="1:31">
      <c r="A138" s="98">
        <f t="shared" si="4"/>
        <v>2018</v>
      </c>
      <c r="B138" s="98">
        <f t="shared" si="5"/>
        <v>7</v>
      </c>
      <c r="C138" t="s">
        <v>324</v>
      </c>
      <c r="D138" t="s">
        <v>280</v>
      </c>
      <c r="E138" t="s">
        <v>301</v>
      </c>
      <c r="F138" s="99">
        <v>120</v>
      </c>
      <c r="G138" s="99">
        <v>709</v>
      </c>
      <c r="H138" s="99">
        <v>14</v>
      </c>
      <c r="I138" s="99">
        <v>8.57</v>
      </c>
      <c r="J138" s="99">
        <v>28</v>
      </c>
      <c r="K138" s="99">
        <v>12</v>
      </c>
      <c r="L138" s="99">
        <v>9</v>
      </c>
      <c r="M138" s="99">
        <v>0</v>
      </c>
      <c r="N138" s="99">
        <v>0</v>
      </c>
      <c r="O138" s="99">
        <v>0</v>
      </c>
      <c r="P138" s="180">
        <v>3</v>
      </c>
      <c r="Q138" s="180">
        <v>0</v>
      </c>
      <c r="R138" s="180">
        <v>1</v>
      </c>
      <c r="S138" s="180">
        <v>0</v>
      </c>
      <c r="T138" s="180">
        <v>0</v>
      </c>
      <c r="U138" s="180">
        <v>0</v>
      </c>
      <c r="V138" s="180">
        <v>0</v>
      </c>
      <c r="W138" s="180">
        <v>1</v>
      </c>
      <c r="X138" s="180">
        <v>0</v>
      </c>
      <c r="Y138" s="180">
        <v>0</v>
      </c>
      <c r="Z138" s="180">
        <v>0</v>
      </c>
      <c r="AA138" s="180">
        <v>0</v>
      </c>
      <c r="AB138" s="180">
        <v>0</v>
      </c>
      <c r="AC138" s="180">
        <v>0</v>
      </c>
      <c r="AD138" s="180">
        <v>0</v>
      </c>
      <c r="AE138" s="180">
        <v>0</v>
      </c>
    </row>
    <row r="139" spans="1:31">
      <c r="A139" s="98">
        <f t="shared" si="4"/>
        <v>2018</v>
      </c>
      <c r="B139" s="98">
        <f t="shared" si="5"/>
        <v>7</v>
      </c>
      <c r="C139" t="s">
        <v>324</v>
      </c>
      <c r="D139" t="s">
        <v>280</v>
      </c>
      <c r="E139" t="s">
        <v>283</v>
      </c>
      <c r="F139" s="99">
        <v>288</v>
      </c>
      <c r="G139" s="99">
        <v>673</v>
      </c>
      <c r="H139" s="99">
        <v>36</v>
      </c>
      <c r="I139" s="99">
        <v>8</v>
      </c>
      <c r="J139" s="99">
        <v>142</v>
      </c>
      <c r="K139" s="99">
        <v>28</v>
      </c>
      <c r="L139" s="99">
        <v>1</v>
      </c>
      <c r="M139" s="99">
        <v>0</v>
      </c>
      <c r="N139" s="99">
        <v>0</v>
      </c>
      <c r="O139" s="99">
        <v>0</v>
      </c>
      <c r="P139" s="180">
        <v>1</v>
      </c>
      <c r="Q139" s="180">
        <v>0</v>
      </c>
      <c r="R139" s="180">
        <v>15</v>
      </c>
      <c r="S139" s="180">
        <v>8</v>
      </c>
      <c r="T139" s="180">
        <v>2</v>
      </c>
      <c r="U139" s="180">
        <v>26</v>
      </c>
      <c r="V139" s="180">
        <v>0</v>
      </c>
      <c r="W139" s="180">
        <v>5</v>
      </c>
      <c r="X139" s="180">
        <v>0</v>
      </c>
      <c r="Y139" s="180">
        <v>0</v>
      </c>
      <c r="Z139" s="180">
        <v>3</v>
      </c>
      <c r="AA139" s="180">
        <v>1</v>
      </c>
      <c r="AB139" s="180">
        <v>2</v>
      </c>
      <c r="AC139" s="180">
        <v>0</v>
      </c>
      <c r="AD139" s="180">
        <v>0</v>
      </c>
      <c r="AE139" s="180">
        <v>0</v>
      </c>
    </row>
    <row r="140" spans="1:31">
      <c r="A140" s="98">
        <f t="shared" si="4"/>
        <v>2018</v>
      </c>
      <c r="B140" s="98">
        <f t="shared" si="5"/>
        <v>7</v>
      </c>
      <c r="C140" t="s">
        <v>325</v>
      </c>
      <c r="D140" t="s">
        <v>280</v>
      </c>
      <c r="E140" t="s">
        <v>281</v>
      </c>
      <c r="F140" s="99">
        <v>16</v>
      </c>
      <c r="G140" s="99">
        <v>19</v>
      </c>
      <c r="H140" s="99">
        <v>2</v>
      </c>
      <c r="I140" s="99">
        <v>8</v>
      </c>
      <c r="J140" s="99">
        <v>2</v>
      </c>
      <c r="K140" s="99">
        <v>0</v>
      </c>
      <c r="L140" s="99">
        <v>0</v>
      </c>
      <c r="M140" s="99">
        <v>0</v>
      </c>
      <c r="N140" s="99">
        <v>0</v>
      </c>
      <c r="O140" s="99">
        <v>0</v>
      </c>
      <c r="P140" s="180">
        <v>0</v>
      </c>
      <c r="Q140" s="180">
        <v>0</v>
      </c>
      <c r="R140" s="180">
        <v>0</v>
      </c>
      <c r="S140" s="180">
        <v>0</v>
      </c>
      <c r="T140" s="180">
        <v>0</v>
      </c>
      <c r="U140" s="180">
        <v>0</v>
      </c>
      <c r="V140" s="180">
        <v>0</v>
      </c>
      <c r="W140" s="180">
        <v>0</v>
      </c>
      <c r="X140" s="180">
        <v>0</v>
      </c>
      <c r="Y140" s="180">
        <v>0</v>
      </c>
      <c r="Z140" s="180">
        <v>0</v>
      </c>
      <c r="AA140" s="180">
        <v>0</v>
      </c>
      <c r="AB140" s="180">
        <v>0</v>
      </c>
      <c r="AC140" s="180">
        <v>0</v>
      </c>
      <c r="AD140" s="180">
        <v>0</v>
      </c>
      <c r="AE140" s="180">
        <v>0</v>
      </c>
    </row>
    <row r="141" spans="1:31">
      <c r="A141" s="98">
        <f t="shared" si="4"/>
        <v>2018</v>
      </c>
      <c r="B141" s="98">
        <f t="shared" si="5"/>
        <v>7</v>
      </c>
      <c r="C141" t="s">
        <v>325</v>
      </c>
      <c r="D141" t="s">
        <v>280</v>
      </c>
      <c r="E141" t="s">
        <v>301</v>
      </c>
      <c r="F141" s="99">
        <v>61.05</v>
      </c>
      <c r="G141" s="99">
        <v>559</v>
      </c>
      <c r="H141" s="99">
        <v>7</v>
      </c>
      <c r="I141" s="99">
        <v>8.7200000000000006</v>
      </c>
      <c r="J141" s="99">
        <v>8</v>
      </c>
      <c r="K141" s="99">
        <v>1</v>
      </c>
      <c r="L141" s="99">
        <v>0</v>
      </c>
      <c r="M141" s="99">
        <v>1</v>
      </c>
      <c r="N141" s="99">
        <v>0</v>
      </c>
      <c r="O141" s="99">
        <v>0</v>
      </c>
      <c r="P141" s="180">
        <v>0</v>
      </c>
      <c r="Q141" s="180">
        <v>0</v>
      </c>
      <c r="R141" s="180">
        <v>0</v>
      </c>
      <c r="S141" s="180">
        <v>0</v>
      </c>
      <c r="T141" s="180">
        <v>0</v>
      </c>
      <c r="U141" s="180">
        <v>0</v>
      </c>
      <c r="V141" s="180">
        <v>0</v>
      </c>
      <c r="W141" s="180">
        <v>0</v>
      </c>
      <c r="X141" s="180">
        <v>0</v>
      </c>
      <c r="Y141" s="180">
        <v>0</v>
      </c>
      <c r="Z141" s="180">
        <v>0</v>
      </c>
      <c r="AA141" s="180">
        <v>0</v>
      </c>
      <c r="AB141" s="180">
        <v>0</v>
      </c>
      <c r="AC141" s="180">
        <v>0</v>
      </c>
      <c r="AD141" s="180">
        <v>0</v>
      </c>
      <c r="AE141" s="180">
        <v>0</v>
      </c>
    </row>
    <row r="142" spans="1:31">
      <c r="A142" s="98">
        <f t="shared" si="4"/>
        <v>2018</v>
      </c>
      <c r="B142" s="98">
        <f t="shared" si="5"/>
        <v>7</v>
      </c>
      <c r="C142" t="s">
        <v>325</v>
      </c>
      <c r="D142" t="s">
        <v>280</v>
      </c>
      <c r="E142" t="s">
        <v>283</v>
      </c>
      <c r="F142" s="99">
        <v>416</v>
      </c>
      <c r="G142" s="99">
        <v>632</v>
      </c>
      <c r="H142" s="99">
        <v>52</v>
      </c>
      <c r="I142" s="99">
        <v>8</v>
      </c>
      <c r="J142" s="99">
        <v>142</v>
      </c>
      <c r="K142" s="99">
        <v>22</v>
      </c>
      <c r="L142" s="99">
        <v>1</v>
      </c>
      <c r="M142" s="99">
        <v>2</v>
      </c>
      <c r="N142" s="99">
        <v>0</v>
      </c>
      <c r="O142" s="99">
        <v>0</v>
      </c>
      <c r="P142" s="180">
        <v>0</v>
      </c>
      <c r="Q142" s="180">
        <v>0</v>
      </c>
      <c r="R142" s="180">
        <v>2</v>
      </c>
      <c r="S142" s="180">
        <v>0</v>
      </c>
      <c r="T142" s="180">
        <v>1</v>
      </c>
      <c r="U142" s="180">
        <v>17</v>
      </c>
      <c r="V142" s="180">
        <v>0</v>
      </c>
      <c r="W142" s="180">
        <v>1</v>
      </c>
      <c r="X142" s="180">
        <v>0</v>
      </c>
      <c r="Y142" s="180">
        <v>0</v>
      </c>
      <c r="Z142" s="180">
        <v>0</v>
      </c>
      <c r="AA142" s="180">
        <v>0</v>
      </c>
      <c r="AB142" s="180">
        <v>0</v>
      </c>
      <c r="AC142" s="180">
        <v>0</v>
      </c>
      <c r="AD142" s="180">
        <v>0</v>
      </c>
      <c r="AE142" s="180">
        <v>0</v>
      </c>
    </row>
    <row r="143" spans="1:31">
      <c r="A143" s="98">
        <f t="shared" si="4"/>
        <v>2018</v>
      </c>
      <c r="B143" s="98">
        <f t="shared" si="5"/>
        <v>7</v>
      </c>
      <c r="C143" t="s">
        <v>326</v>
      </c>
      <c r="D143" t="s">
        <v>280</v>
      </c>
      <c r="E143" t="s">
        <v>281</v>
      </c>
      <c r="F143" s="99">
        <v>0</v>
      </c>
      <c r="G143" s="99">
        <v>28</v>
      </c>
      <c r="H143" s="99">
        <v>0</v>
      </c>
      <c r="I143" s="99">
        <v>0</v>
      </c>
      <c r="J143" s="99">
        <v>0</v>
      </c>
      <c r="K143" s="99">
        <v>0</v>
      </c>
      <c r="L143" s="99">
        <v>0</v>
      </c>
      <c r="M143" s="99">
        <v>0</v>
      </c>
      <c r="N143" s="99">
        <v>0</v>
      </c>
      <c r="O143" s="99">
        <v>0</v>
      </c>
      <c r="P143" s="180">
        <v>0</v>
      </c>
      <c r="Q143" s="180">
        <v>0</v>
      </c>
      <c r="R143" s="180">
        <v>0</v>
      </c>
      <c r="S143" s="180">
        <v>0</v>
      </c>
      <c r="T143" s="180">
        <v>0</v>
      </c>
      <c r="U143" s="180">
        <v>0</v>
      </c>
      <c r="V143" s="180">
        <v>0</v>
      </c>
      <c r="W143" s="180">
        <v>0</v>
      </c>
      <c r="X143" s="180">
        <v>0</v>
      </c>
      <c r="Y143" s="180">
        <v>0</v>
      </c>
      <c r="Z143" s="180">
        <v>0</v>
      </c>
      <c r="AA143" s="180">
        <v>0</v>
      </c>
      <c r="AB143" s="180">
        <v>0</v>
      </c>
      <c r="AC143" s="180">
        <v>0</v>
      </c>
      <c r="AD143" s="180">
        <v>0</v>
      </c>
      <c r="AE143" s="180">
        <v>0</v>
      </c>
    </row>
    <row r="144" spans="1:31">
      <c r="A144" s="98">
        <f t="shared" si="4"/>
        <v>2018</v>
      </c>
      <c r="B144" s="98">
        <f t="shared" si="5"/>
        <v>7</v>
      </c>
      <c r="C144" t="s">
        <v>326</v>
      </c>
      <c r="D144" t="s">
        <v>280</v>
      </c>
      <c r="E144" t="s">
        <v>301</v>
      </c>
      <c r="F144" s="99">
        <v>35</v>
      </c>
      <c r="G144" s="99">
        <v>372</v>
      </c>
      <c r="H144" s="99">
        <v>4</v>
      </c>
      <c r="I144" s="99">
        <v>8.75</v>
      </c>
      <c r="J144" s="99">
        <v>12</v>
      </c>
      <c r="K144" s="99">
        <v>3</v>
      </c>
      <c r="L144" s="99">
        <v>0</v>
      </c>
      <c r="M144" s="99">
        <v>1</v>
      </c>
      <c r="N144" s="99">
        <v>0</v>
      </c>
      <c r="O144" s="99">
        <v>0</v>
      </c>
      <c r="P144" s="180">
        <v>0</v>
      </c>
      <c r="Q144" s="180">
        <v>0</v>
      </c>
      <c r="R144" s="180">
        <v>0</v>
      </c>
      <c r="S144" s="180">
        <v>0</v>
      </c>
      <c r="T144" s="180">
        <v>0</v>
      </c>
      <c r="U144" s="180">
        <v>2</v>
      </c>
      <c r="V144" s="180">
        <v>0</v>
      </c>
      <c r="W144" s="180">
        <v>0</v>
      </c>
      <c r="X144" s="180">
        <v>0</v>
      </c>
      <c r="Y144" s="180">
        <v>0</v>
      </c>
      <c r="Z144" s="180">
        <v>0</v>
      </c>
      <c r="AA144" s="180">
        <v>0</v>
      </c>
      <c r="AB144" s="180">
        <v>0</v>
      </c>
      <c r="AC144" s="180">
        <v>0</v>
      </c>
      <c r="AD144" s="180">
        <v>0</v>
      </c>
      <c r="AE144" s="180">
        <v>0</v>
      </c>
    </row>
    <row r="145" spans="1:31">
      <c r="A145" s="98">
        <f t="shared" si="4"/>
        <v>2018</v>
      </c>
      <c r="B145" s="98">
        <f t="shared" si="5"/>
        <v>7</v>
      </c>
      <c r="C145" t="s">
        <v>326</v>
      </c>
      <c r="D145" t="s">
        <v>280</v>
      </c>
      <c r="E145" t="s">
        <v>283</v>
      </c>
      <c r="F145" s="99">
        <v>352</v>
      </c>
      <c r="G145" s="99">
        <v>614</v>
      </c>
      <c r="H145" s="99">
        <v>44</v>
      </c>
      <c r="I145" s="99">
        <v>8</v>
      </c>
      <c r="J145" s="99">
        <v>188</v>
      </c>
      <c r="K145" s="99">
        <v>63</v>
      </c>
      <c r="L145" s="99">
        <v>8</v>
      </c>
      <c r="M145" s="99">
        <v>7</v>
      </c>
      <c r="N145" s="99">
        <v>0</v>
      </c>
      <c r="O145" s="99">
        <v>0</v>
      </c>
      <c r="P145" s="180">
        <v>0</v>
      </c>
      <c r="Q145" s="180">
        <v>0</v>
      </c>
      <c r="R145" s="180">
        <v>13</v>
      </c>
      <c r="S145" s="180">
        <v>1</v>
      </c>
      <c r="T145" s="180">
        <v>3</v>
      </c>
      <c r="U145" s="180">
        <v>41</v>
      </c>
      <c r="V145" s="180">
        <v>0</v>
      </c>
      <c r="W145" s="180">
        <v>9</v>
      </c>
      <c r="X145" s="180">
        <v>0</v>
      </c>
      <c r="Y145" s="180">
        <v>0</v>
      </c>
      <c r="Z145" s="180">
        <v>0</v>
      </c>
      <c r="AA145" s="180">
        <v>0</v>
      </c>
      <c r="AB145" s="180">
        <v>0</v>
      </c>
      <c r="AC145" s="180">
        <v>0</v>
      </c>
      <c r="AD145" s="180">
        <v>0</v>
      </c>
      <c r="AE145" s="180">
        <v>0</v>
      </c>
    </row>
    <row r="146" spans="1:31">
      <c r="A146" s="98">
        <f t="shared" si="4"/>
        <v>2018</v>
      </c>
      <c r="B146" s="98">
        <f t="shared" si="5"/>
        <v>7</v>
      </c>
      <c r="C146" s="95" t="s">
        <v>327</v>
      </c>
      <c r="D146" t="s">
        <v>280</v>
      </c>
      <c r="E146" t="s">
        <v>281</v>
      </c>
      <c r="F146">
        <v>0</v>
      </c>
      <c r="G146">
        <v>13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>
      <c r="A147" s="98">
        <f t="shared" si="4"/>
        <v>2018</v>
      </c>
      <c r="B147" s="98">
        <f t="shared" si="5"/>
        <v>7</v>
      </c>
      <c r="C147" t="s">
        <v>327</v>
      </c>
      <c r="D147" t="s">
        <v>280</v>
      </c>
      <c r="E147" t="s">
        <v>301</v>
      </c>
      <c r="F147" s="99">
        <v>88.34</v>
      </c>
      <c r="G147" s="99">
        <v>302</v>
      </c>
      <c r="H147" s="99">
        <v>10</v>
      </c>
      <c r="I147" s="99">
        <v>8.83</v>
      </c>
      <c r="J147" s="99">
        <v>12</v>
      </c>
      <c r="K147" s="99">
        <v>3</v>
      </c>
      <c r="L147" s="99">
        <v>1</v>
      </c>
      <c r="M147" s="99">
        <v>0</v>
      </c>
      <c r="N147" s="99">
        <v>0</v>
      </c>
      <c r="O147" s="99">
        <v>0</v>
      </c>
      <c r="P147" s="180">
        <v>2</v>
      </c>
      <c r="Q147" s="180">
        <v>0</v>
      </c>
      <c r="R147" s="180">
        <v>1</v>
      </c>
      <c r="S147" s="180">
        <v>0</v>
      </c>
      <c r="T147" s="180">
        <v>1</v>
      </c>
      <c r="U147" s="180">
        <v>0</v>
      </c>
      <c r="V147" s="180">
        <v>0</v>
      </c>
      <c r="W147" s="180">
        <v>0</v>
      </c>
      <c r="X147" s="180">
        <v>0</v>
      </c>
      <c r="Y147" s="180">
        <v>0</v>
      </c>
      <c r="Z147" s="180">
        <v>0</v>
      </c>
      <c r="AA147" s="180">
        <v>0</v>
      </c>
      <c r="AB147" s="180">
        <v>0</v>
      </c>
      <c r="AC147" s="180">
        <v>0</v>
      </c>
      <c r="AD147" s="180">
        <v>0</v>
      </c>
      <c r="AE147" s="180">
        <v>0</v>
      </c>
    </row>
    <row r="148" spans="1:31">
      <c r="A148" s="98">
        <f t="shared" si="4"/>
        <v>2018</v>
      </c>
      <c r="B148" s="98">
        <f t="shared" si="5"/>
        <v>7</v>
      </c>
      <c r="C148" t="s">
        <v>327</v>
      </c>
      <c r="D148" t="s">
        <v>280</v>
      </c>
      <c r="E148" t="s">
        <v>283</v>
      </c>
      <c r="F148" s="99">
        <v>232</v>
      </c>
      <c r="G148" s="99">
        <v>366</v>
      </c>
      <c r="H148" s="99">
        <v>29</v>
      </c>
      <c r="I148" s="99">
        <v>8</v>
      </c>
      <c r="J148" s="99">
        <v>93</v>
      </c>
      <c r="K148" s="99">
        <v>14</v>
      </c>
      <c r="L148" s="99">
        <v>6</v>
      </c>
      <c r="M148" s="99">
        <v>3</v>
      </c>
      <c r="N148" s="99">
        <v>0</v>
      </c>
      <c r="O148" s="99">
        <v>0</v>
      </c>
      <c r="P148" s="180">
        <v>0</v>
      </c>
      <c r="Q148" s="180">
        <v>0</v>
      </c>
      <c r="R148" s="180">
        <v>3</v>
      </c>
      <c r="S148" s="180">
        <v>0</v>
      </c>
      <c r="T148" s="180">
        <v>3</v>
      </c>
      <c r="U148" s="180">
        <v>3</v>
      </c>
      <c r="V148" s="180">
        <v>0</v>
      </c>
      <c r="W148" s="180">
        <v>0</v>
      </c>
      <c r="X148" s="180">
        <v>0</v>
      </c>
      <c r="Y148" s="180">
        <v>0</v>
      </c>
      <c r="Z148" s="180">
        <v>2</v>
      </c>
      <c r="AA148" s="180">
        <v>1</v>
      </c>
      <c r="AB148" s="180">
        <v>1</v>
      </c>
      <c r="AC148" s="180">
        <v>0</v>
      </c>
      <c r="AD148" s="180">
        <v>0</v>
      </c>
      <c r="AE148" s="180">
        <v>0</v>
      </c>
    </row>
    <row r="149" spans="1:31">
      <c r="A149" s="98">
        <f t="shared" si="4"/>
        <v>2018</v>
      </c>
      <c r="B149" s="98">
        <f t="shared" si="5"/>
        <v>7</v>
      </c>
      <c r="C149" s="95" t="s">
        <v>328</v>
      </c>
      <c r="D149" t="s">
        <v>280</v>
      </c>
      <c r="E149" t="s">
        <v>281</v>
      </c>
      <c r="F149">
        <v>8</v>
      </c>
      <c r="G149">
        <v>13</v>
      </c>
      <c r="H149">
        <v>1</v>
      </c>
      <c r="I149">
        <v>8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>
      <c r="A150" s="98">
        <f t="shared" si="4"/>
        <v>2018</v>
      </c>
      <c r="B150" s="98">
        <f t="shared" si="5"/>
        <v>7</v>
      </c>
      <c r="C150" s="95" t="s">
        <v>328</v>
      </c>
      <c r="D150" t="s">
        <v>280</v>
      </c>
      <c r="E150" t="s">
        <v>301</v>
      </c>
      <c r="F150">
        <v>60.24</v>
      </c>
      <c r="G150">
        <v>297</v>
      </c>
      <c r="H150">
        <v>7</v>
      </c>
      <c r="I150">
        <v>8.61</v>
      </c>
      <c r="J150">
        <v>13</v>
      </c>
      <c r="K150">
        <v>5</v>
      </c>
      <c r="L150">
        <v>0</v>
      </c>
      <c r="M150">
        <v>2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>
      <c r="A151" s="98">
        <f t="shared" si="4"/>
        <v>2018</v>
      </c>
      <c r="B151" s="98">
        <f t="shared" si="5"/>
        <v>7</v>
      </c>
      <c r="C151" s="95" t="s">
        <v>328</v>
      </c>
      <c r="D151" t="s">
        <v>280</v>
      </c>
      <c r="E151" t="s">
        <v>283</v>
      </c>
      <c r="F151">
        <v>400</v>
      </c>
      <c r="G151">
        <v>496</v>
      </c>
      <c r="H151">
        <v>50</v>
      </c>
      <c r="I151">
        <v>8</v>
      </c>
      <c r="J151">
        <v>167</v>
      </c>
      <c r="K151">
        <v>39</v>
      </c>
      <c r="L151">
        <v>0</v>
      </c>
      <c r="M151">
        <v>5</v>
      </c>
      <c r="N151">
        <v>0</v>
      </c>
      <c r="O151">
        <v>0</v>
      </c>
      <c r="P151">
        <v>0</v>
      </c>
      <c r="Q151">
        <v>0</v>
      </c>
      <c r="R151">
        <v>10</v>
      </c>
      <c r="S151">
        <v>3</v>
      </c>
      <c r="T151">
        <v>4</v>
      </c>
      <c r="U151">
        <v>34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>
      <c r="A152" s="98">
        <f t="shared" si="4"/>
        <v>2018</v>
      </c>
      <c r="B152" s="98">
        <f t="shared" si="5"/>
        <v>7</v>
      </c>
      <c r="C152" s="95" t="s">
        <v>329</v>
      </c>
      <c r="D152" t="s">
        <v>280</v>
      </c>
      <c r="E152" t="s">
        <v>281</v>
      </c>
      <c r="F152">
        <v>0</v>
      </c>
      <c r="G152">
        <v>23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>
      <c r="A153" s="98">
        <f t="shared" si="4"/>
        <v>2018</v>
      </c>
      <c r="B153" s="98">
        <f t="shared" si="5"/>
        <v>7</v>
      </c>
      <c r="C153" s="95" t="s">
        <v>329</v>
      </c>
      <c r="D153" t="s">
        <v>280</v>
      </c>
      <c r="E153" t="s">
        <v>301</v>
      </c>
      <c r="F153">
        <v>42.04</v>
      </c>
      <c r="G153">
        <v>241</v>
      </c>
      <c r="H153">
        <v>5</v>
      </c>
      <c r="I153">
        <v>8.41</v>
      </c>
      <c r="J153">
        <v>14</v>
      </c>
      <c r="K153">
        <v>5</v>
      </c>
      <c r="L153">
        <v>0</v>
      </c>
      <c r="M153">
        <v>0</v>
      </c>
      <c r="N153">
        <v>0</v>
      </c>
      <c r="O153">
        <v>2</v>
      </c>
      <c r="P153">
        <v>2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>
      <c r="A154" s="98">
        <f t="shared" si="4"/>
        <v>2018</v>
      </c>
      <c r="B154" s="98">
        <f t="shared" si="5"/>
        <v>7</v>
      </c>
      <c r="C154" s="95" t="s">
        <v>329</v>
      </c>
      <c r="D154" t="s">
        <v>280</v>
      </c>
      <c r="E154" t="s">
        <v>283</v>
      </c>
      <c r="F154">
        <v>432</v>
      </c>
      <c r="G154">
        <v>565</v>
      </c>
      <c r="H154">
        <v>54</v>
      </c>
      <c r="I154">
        <v>8</v>
      </c>
      <c r="J154">
        <v>192</v>
      </c>
      <c r="K154">
        <v>31</v>
      </c>
      <c r="L154">
        <v>0</v>
      </c>
      <c r="M154">
        <v>2</v>
      </c>
      <c r="N154">
        <v>0</v>
      </c>
      <c r="O154">
        <v>1</v>
      </c>
      <c r="P154">
        <v>0</v>
      </c>
      <c r="Q154">
        <v>0</v>
      </c>
      <c r="R154">
        <v>8</v>
      </c>
      <c r="S154">
        <v>3</v>
      </c>
      <c r="T154">
        <v>2</v>
      </c>
      <c r="U154">
        <v>23</v>
      </c>
      <c r="V154">
        <v>0</v>
      </c>
      <c r="W154">
        <v>2</v>
      </c>
      <c r="X154">
        <v>1</v>
      </c>
      <c r="Y154">
        <v>0</v>
      </c>
      <c r="Z154">
        <v>1</v>
      </c>
      <c r="AA154">
        <v>0</v>
      </c>
      <c r="AB154">
        <v>0</v>
      </c>
      <c r="AC154">
        <v>1</v>
      </c>
      <c r="AD154">
        <v>0</v>
      </c>
      <c r="AE154">
        <v>0</v>
      </c>
    </row>
    <row r="155" spans="1:31">
      <c r="A155" s="98">
        <f t="shared" si="4"/>
        <v>2018</v>
      </c>
      <c r="B155" s="98">
        <f t="shared" si="5"/>
        <v>7</v>
      </c>
      <c r="C155" s="95" t="s">
        <v>330</v>
      </c>
      <c r="D155" t="s">
        <v>280</v>
      </c>
      <c r="E155" t="s">
        <v>281</v>
      </c>
      <c r="F155">
        <v>8</v>
      </c>
      <c r="G155">
        <v>11</v>
      </c>
      <c r="H155">
        <v>1</v>
      </c>
      <c r="I155">
        <v>8</v>
      </c>
      <c r="J155">
        <v>5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>
      <c r="A156" s="98">
        <f t="shared" si="4"/>
        <v>2018</v>
      </c>
      <c r="B156" s="98">
        <f t="shared" si="5"/>
        <v>7</v>
      </c>
      <c r="C156" s="95" t="s">
        <v>330</v>
      </c>
      <c r="D156" t="s">
        <v>280</v>
      </c>
      <c r="E156" t="s">
        <v>301</v>
      </c>
      <c r="F156">
        <v>59.15</v>
      </c>
      <c r="G156">
        <v>333</v>
      </c>
      <c r="H156">
        <v>7</v>
      </c>
      <c r="I156">
        <v>8.4499999999999993</v>
      </c>
      <c r="J156">
        <v>7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>
      <c r="A157" s="98">
        <f t="shared" si="4"/>
        <v>2018</v>
      </c>
      <c r="B157" s="98">
        <f t="shared" si="5"/>
        <v>7</v>
      </c>
      <c r="C157" s="95" t="s">
        <v>330</v>
      </c>
      <c r="D157" t="s">
        <v>280</v>
      </c>
      <c r="E157" t="s">
        <v>283</v>
      </c>
      <c r="F157">
        <v>400</v>
      </c>
      <c r="G157">
        <v>569</v>
      </c>
      <c r="H157">
        <v>50</v>
      </c>
      <c r="I157">
        <v>8</v>
      </c>
      <c r="J157">
        <v>120</v>
      </c>
      <c r="K157">
        <v>22</v>
      </c>
      <c r="L157">
        <v>1</v>
      </c>
      <c r="M157">
        <v>2</v>
      </c>
      <c r="N157">
        <v>1</v>
      </c>
      <c r="O157">
        <v>0</v>
      </c>
      <c r="P157">
        <v>4</v>
      </c>
      <c r="Q157">
        <v>0</v>
      </c>
      <c r="R157">
        <v>5</v>
      </c>
      <c r="S157">
        <v>1</v>
      </c>
      <c r="T157">
        <v>2</v>
      </c>
      <c r="U157">
        <v>12</v>
      </c>
      <c r="V157">
        <v>0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>
      <c r="A158" s="98">
        <f t="shared" si="4"/>
        <v>2018</v>
      </c>
      <c r="B158" s="98">
        <f t="shared" si="5"/>
        <v>7</v>
      </c>
      <c r="C158" s="95" t="s">
        <v>331</v>
      </c>
      <c r="D158" t="s">
        <v>280</v>
      </c>
      <c r="E158" t="s">
        <v>281</v>
      </c>
      <c r="F158">
        <v>0</v>
      </c>
      <c r="G158">
        <v>8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>
      <c r="A159" s="98">
        <f t="shared" si="4"/>
        <v>2018</v>
      </c>
      <c r="B159" s="98">
        <f t="shared" si="5"/>
        <v>7</v>
      </c>
      <c r="C159" s="95" t="s">
        <v>331</v>
      </c>
      <c r="D159" t="s">
        <v>280</v>
      </c>
      <c r="E159" t="s">
        <v>301</v>
      </c>
      <c r="F159">
        <v>58.53</v>
      </c>
      <c r="G159">
        <v>309</v>
      </c>
      <c r="H159">
        <v>7</v>
      </c>
      <c r="I159">
        <v>8.36</v>
      </c>
      <c r="J159">
        <v>9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>
      <c r="A160" s="98">
        <f t="shared" si="4"/>
        <v>2018</v>
      </c>
      <c r="B160" s="98">
        <f t="shared" si="5"/>
        <v>7</v>
      </c>
      <c r="C160" s="95" t="s">
        <v>331</v>
      </c>
      <c r="D160" t="s">
        <v>280</v>
      </c>
      <c r="E160" t="s">
        <v>283</v>
      </c>
      <c r="F160">
        <v>336</v>
      </c>
      <c r="G160">
        <v>494</v>
      </c>
      <c r="H160">
        <v>42</v>
      </c>
      <c r="I160">
        <v>8</v>
      </c>
      <c r="J160">
        <v>154</v>
      </c>
      <c r="K160">
        <v>39</v>
      </c>
      <c r="L160">
        <v>1</v>
      </c>
      <c r="M160">
        <v>8</v>
      </c>
      <c r="N160">
        <v>0</v>
      </c>
      <c r="O160">
        <v>1</v>
      </c>
      <c r="P160">
        <v>0</v>
      </c>
      <c r="Q160">
        <v>0</v>
      </c>
      <c r="R160">
        <v>1</v>
      </c>
      <c r="S160">
        <v>0</v>
      </c>
      <c r="T160">
        <v>1</v>
      </c>
      <c r="U160">
        <v>24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>
      <c r="A161" s="98">
        <f t="shared" si="4"/>
        <v>2018</v>
      </c>
      <c r="B161" s="98">
        <f t="shared" si="5"/>
        <v>7</v>
      </c>
      <c r="C161" s="95" t="s">
        <v>332</v>
      </c>
      <c r="D161" t="s">
        <v>280</v>
      </c>
      <c r="E161" t="s">
        <v>281</v>
      </c>
      <c r="F161">
        <v>0</v>
      </c>
      <c r="G161">
        <v>9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>
      <c r="A162" s="98">
        <f t="shared" si="4"/>
        <v>2018</v>
      </c>
      <c r="B162" s="98">
        <f t="shared" si="5"/>
        <v>7</v>
      </c>
      <c r="C162" s="95" t="s">
        <v>332</v>
      </c>
      <c r="D162" t="s">
        <v>280</v>
      </c>
      <c r="E162" t="s">
        <v>301</v>
      </c>
      <c r="F162">
        <v>42.51</v>
      </c>
      <c r="G162">
        <v>441</v>
      </c>
      <c r="H162">
        <v>5</v>
      </c>
      <c r="I162">
        <v>8.5</v>
      </c>
      <c r="J162">
        <v>16</v>
      </c>
      <c r="K162">
        <v>7</v>
      </c>
      <c r="L162">
        <v>2</v>
      </c>
      <c r="M162">
        <v>1</v>
      </c>
      <c r="N162">
        <v>0</v>
      </c>
      <c r="O162">
        <v>0</v>
      </c>
      <c r="P162">
        <v>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>
      <c r="A163" s="98">
        <f t="shared" si="4"/>
        <v>2018</v>
      </c>
      <c r="B163" s="98">
        <f t="shared" si="5"/>
        <v>7</v>
      </c>
      <c r="C163" s="95" t="s">
        <v>332</v>
      </c>
      <c r="D163" t="s">
        <v>280</v>
      </c>
      <c r="E163" t="s">
        <v>283</v>
      </c>
      <c r="F163">
        <v>488</v>
      </c>
      <c r="G163">
        <v>683</v>
      </c>
      <c r="H163">
        <v>61</v>
      </c>
      <c r="I163">
        <v>8</v>
      </c>
      <c r="J163">
        <v>260</v>
      </c>
      <c r="K163">
        <v>31</v>
      </c>
      <c r="L163">
        <v>0</v>
      </c>
      <c r="M163">
        <v>2</v>
      </c>
      <c r="N163">
        <v>0</v>
      </c>
      <c r="O163">
        <v>1</v>
      </c>
      <c r="P163">
        <v>0</v>
      </c>
      <c r="Q163">
        <v>0</v>
      </c>
      <c r="R163">
        <v>5</v>
      </c>
      <c r="S163">
        <v>2</v>
      </c>
      <c r="T163">
        <v>3</v>
      </c>
      <c r="U163">
        <v>27</v>
      </c>
      <c r="V163">
        <v>0</v>
      </c>
      <c r="W163">
        <v>0</v>
      </c>
      <c r="X163">
        <v>0</v>
      </c>
      <c r="Y163">
        <v>0</v>
      </c>
      <c r="Z163">
        <v>2</v>
      </c>
      <c r="AA163">
        <v>1</v>
      </c>
      <c r="AB163">
        <v>1</v>
      </c>
      <c r="AC163">
        <v>0</v>
      </c>
      <c r="AD163">
        <v>0</v>
      </c>
      <c r="AE163">
        <v>0</v>
      </c>
    </row>
    <row r="164" spans="1:31">
      <c r="A164" s="98">
        <f t="shared" si="4"/>
        <v>2018</v>
      </c>
      <c r="B164" s="98">
        <f t="shared" si="5"/>
        <v>7</v>
      </c>
      <c r="C164" t="s">
        <v>333</v>
      </c>
      <c r="D164" t="s">
        <v>280</v>
      </c>
      <c r="E164" t="s">
        <v>281</v>
      </c>
      <c r="F164" s="99">
        <v>0</v>
      </c>
      <c r="G164" s="99">
        <v>10</v>
      </c>
      <c r="H164" s="99">
        <v>0</v>
      </c>
      <c r="I164" s="99">
        <v>0</v>
      </c>
      <c r="J164" s="99">
        <v>0</v>
      </c>
      <c r="K164" s="99">
        <v>0</v>
      </c>
      <c r="L164" s="99">
        <v>0</v>
      </c>
      <c r="M164" s="99">
        <v>0</v>
      </c>
      <c r="N164" s="99">
        <v>0</v>
      </c>
      <c r="O164" s="99">
        <v>0</v>
      </c>
      <c r="P164" s="180">
        <v>0</v>
      </c>
      <c r="Q164" s="180">
        <v>0</v>
      </c>
      <c r="R164" s="180">
        <v>0</v>
      </c>
      <c r="S164" s="180">
        <v>0</v>
      </c>
      <c r="T164" s="180">
        <v>0</v>
      </c>
      <c r="U164" s="180">
        <v>0</v>
      </c>
      <c r="V164" s="180">
        <v>0</v>
      </c>
      <c r="W164" s="180">
        <v>0</v>
      </c>
      <c r="X164" s="180">
        <v>0</v>
      </c>
      <c r="Y164" s="180">
        <v>0</v>
      </c>
      <c r="Z164" s="180">
        <v>0</v>
      </c>
      <c r="AA164" s="180">
        <v>0</v>
      </c>
      <c r="AB164" s="180">
        <v>0</v>
      </c>
      <c r="AC164" s="180">
        <v>0</v>
      </c>
      <c r="AD164" s="180">
        <v>0</v>
      </c>
      <c r="AE164" s="180">
        <v>0</v>
      </c>
    </row>
    <row r="165" spans="1:31">
      <c r="A165" s="98">
        <f t="shared" si="4"/>
        <v>2018</v>
      </c>
      <c r="B165" s="98">
        <f t="shared" si="5"/>
        <v>7</v>
      </c>
      <c r="C165" t="s">
        <v>333</v>
      </c>
      <c r="D165" t="s">
        <v>280</v>
      </c>
      <c r="E165" t="s">
        <v>301</v>
      </c>
      <c r="F165" s="99">
        <v>43.74</v>
      </c>
      <c r="G165" s="99">
        <v>454</v>
      </c>
      <c r="H165" s="99">
        <v>5</v>
      </c>
      <c r="I165" s="99">
        <v>8.75</v>
      </c>
      <c r="J165" s="99">
        <v>7</v>
      </c>
      <c r="K165" s="99">
        <v>1</v>
      </c>
      <c r="L165" s="99">
        <v>0</v>
      </c>
      <c r="M165" s="99">
        <v>0</v>
      </c>
      <c r="N165" s="99">
        <v>0</v>
      </c>
      <c r="O165" s="99">
        <v>0</v>
      </c>
      <c r="P165" s="180">
        <v>1</v>
      </c>
      <c r="Q165" s="180">
        <v>0</v>
      </c>
      <c r="R165" s="180">
        <v>0</v>
      </c>
      <c r="S165" s="180">
        <v>0</v>
      </c>
      <c r="T165" s="180">
        <v>0</v>
      </c>
      <c r="U165" s="180">
        <v>0</v>
      </c>
      <c r="V165" s="180">
        <v>0</v>
      </c>
      <c r="W165" s="180">
        <v>0</v>
      </c>
      <c r="X165" s="180">
        <v>0</v>
      </c>
      <c r="Y165" s="180">
        <v>0</v>
      </c>
      <c r="Z165" s="180">
        <v>0</v>
      </c>
      <c r="AA165" s="180">
        <v>0</v>
      </c>
      <c r="AB165" s="180">
        <v>0</v>
      </c>
      <c r="AC165" s="180">
        <v>0</v>
      </c>
      <c r="AD165" s="180">
        <v>0</v>
      </c>
      <c r="AE165" s="180">
        <v>0</v>
      </c>
    </row>
    <row r="166" spans="1:31">
      <c r="A166" s="98">
        <f t="shared" si="4"/>
        <v>2018</v>
      </c>
      <c r="B166" s="98">
        <f t="shared" si="5"/>
        <v>7</v>
      </c>
      <c r="C166" t="s">
        <v>333</v>
      </c>
      <c r="D166" t="s">
        <v>280</v>
      </c>
      <c r="E166" t="s">
        <v>283</v>
      </c>
      <c r="F166" s="99">
        <v>384</v>
      </c>
      <c r="G166" s="99">
        <v>768</v>
      </c>
      <c r="H166" s="99">
        <v>48</v>
      </c>
      <c r="I166" s="99">
        <v>8</v>
      </c>
      <c r="J166" s="99">
        <v>165</v>
      </c>
      <c r="K166" s="99">
        <v>36</v>
      </c>
      <c r="L166" s="99">
        <v>4</v>
      </c>
      <c r="M166" s="99">
        <v>5</v>
      </c>
      <c r="N166" s="99">
        <v>0</v>
      </c>
      <c r="O166" s="99">
        <v>1</v>
      </c>
      <c r="P166" s="180">
        <v>1</v>
      </c>
      <c r="Q166" s="180">
        <v>0</v>
      </c>
      <c r="R166" s="180">
        <v>7</v>
      </c>
      <c r="S166" s="180">
        <v>2</v>
      </c>
      <c r="T166" s="180">
        <v>2</v>
      </c>
      <c r="U166" s="180">
        <v>22</v>
      </c>
      <c r="V166" s="180">
        <v>0</v>
      </c>
      <c r="W166" s="180">
        <v>0</v>
      </c>
      <c r="X166" s="180">
        <v>3</v>
      </c>
      <c r="Y166" s="180">
        <v>0</v>
      </c>
      <c r="Z166" s="180">
        <v>0</v>
      </c>
      <c r="AA166" s="180">
        <v>0</v>
      </c>
      <c r="AB166" s="180">
        <v>0</v>
      </c>
      <c r="AC166" s="180">
        <v>0</v>
      </c>
      <c r="AD166" s="180">
        <v>0</v>
      </c>
      <c r="AE166" s="180">
        <v>0</v>
      </c>
    </row>
    <row r="167" spans="1:31">
      <c r="A167" s="98">
        <f t="shared" si="4"/>
        <v>2018</v>
      </c>
      <c r="B167" s="98">
        <f t="shared" si="5"/>
        <v>7</v>
      </c>
      <c r="C167" t="s">
        <v>334</v>
      </c>
      <c r="D167" t="s">
        <v>280</v>
      </c>
      <c r="E167" t="s">
        <v>281</v>
      </c>
      <c r="F167" s="99">
        <v>0</v>
      </c>
      <c r="G167" s="99">
        <v>4</v>
      </c>
      <c r="H167" s="99">
        <v>0</v>
      </c>
      <c r="I167" s="99">
        <v>0</v>
      </c>
      <c r="J167" s="99">
        <v>0</v>
      </c>
      <c r="K167" s="99">
        <v>0</v>
      </c>
      <c r="L167" s="99">
        <v>0</v>
      </c>
      <c r="M167" s="99">
        <v>0</v>
      </c>
      <c r="N167" s="99">
        <v>0</v>
      </c>
      <c r="O167" s="99">
        <v>0</v>
      </c>
      <c r="P167" s="180">
        <v>0</v>
      </c>
      <c r="Q167" s="180">
        <v>0</v>
      </c>
      <c r="R167" s="180">
        <v>0</v>
      </c>
      <c r="S167" s="180">
        <v>0</v>
      </c>
      <c r="T167" s="180">
        <v>0</v>
      </c>
      <c r="U167" s="180">
        <v>0</v>
      </c>
      <c r="V167" s="180">
        <v>0</v>
      </c>
      <c r="W167" s="180">
        <v>0</v>
      </c>
      <c r="X167" s="180">
        <v>0</v>
      </c>
      <c r="Y167" s="180">
        <v>0</v>
      </c>
      <c r="Z167" s="180">
        <v>0</v>
      </c>
      <c r="AA167" s="180">
        <v>0</v>
      </c>
      <c r="AB167" s="180">
        <v>0</v>
      </c>
      <c r="AC167" s="180">
        <v>0</v>
      </c>
      <c r="AD167" s="180">
        <v>0</v>
      </c>
      <c r="AE167" s="180">
        <v>0</v>
      </c>
    </row>
    <row r="168" spans="1:31">
      <c r="A168" s="98">
        <f t="shared" si="4"/>
        <v>2018</v>
      </c>
      <c r="B168" s="98">
        <f t="shared" si="5"/>
        <v>7</v>
      </c>
      <c r="C168" t="s">
        <v>334</v>
      </c>
      <c r="D168" t="s">
        <v>280</v>
      </c>
      <c r="E168" t="s">
        <v>301</v>
      </c>
      <c r="F168" s="99">
        <v>76.09</v>
      </c>
      <c r="G168" s="99">
        <v>572</v>
      </c>
      <c r="H168" s="99">
        <v>9</v>
      </c>
      <c r="I168" s="99">
        <v>8.4499999999999993</v>
      </c>
      <c r="J168" s="99">
        <v>21</v>
      </c>
      <c r="K168" s="99">
        <v>3</v>
      </c>
      <c r="L168" s="99">
        <v>0</v>
      </c>
      <c r="M168" s="99">
        <v>1</v>
      </c>
      <c r="N168" s="99">
        <v>0</v>
      </c>
      <c r="O168" s="99">
        <v>0</v>
      </c>
      <c r="P168" s="180">
        <v>2</v>
      </c>
      <c r="Q168" s="180">
        <v>0</v>
      </c>
      <c r="R168" s="180">
        <v>0</v>
      </c>
      <c r="S168" s="180">
        <v>0</v>
      </c>
      <c r="T168" s="180">
        <v>0</v>
      </c>
      <c r="U168" s="180">
        <v>0</v>
      </c>
      <c r="V168" s="180">
        <v>0</v>
      </c>
      <c r="W168" s="180">
        <v>0</v>
      </c>
      <c r="X168" s="180">
        <v>0</v>
      </c>
      <c r="Y168" s="180">
        <v>0</v>
      </c>
      <c r="Z168" s="180">
        <v>0</v>
      </c>
      <c r="AA168" s="180">
        <v>0</v>
      </c>
      <c r="AB168" s="180">
        <v>0</v>
      </c>
      <c r="AC168" s="180">
        <v>0</v>
      </c>
      <c r="AD168" s="180">
        <v>0</v>
      </c>
      <c r="AE168" s="180">
        <v>0</v>
      </c>
    </row>
    <row r="169" spans="1:31">
      <c r="A169" s="98">
        <f t="shared" si="4"/>
        <v>2018</v>
      </c>
      <c r="B169" s="98">
        <f t="shared" si="5"/>
        <v>7</v>
      </c>
      <c r="C169" t="s">
        <v>334</v>
      </c>
      <c r="D169" t="s">
        <v>280</v>
      </c>
      <c r="E169" t="s">
        <v>283</v>
      </c>
      <c r="F169" s="99">
        <v>480</v>
      </c>
      <c r="G169" s="99">
        <v>949</v>
      </c>
      <c r="H169" s="99">
        <v>60</v>
      </c>
      <c r="I169" s="99">
        <v>8</v>
      </c>
      <c r="J169" s="99">
        <v>171</v>
      </c>
      <c r="K169" s="99">
        <v>35</v>
      </c>
      <c r="L169" s="99">
        <v>3</v>
      </c>
      <c r="M169" s="99">
        <v>3</v>
      </c>
      <c r="N169" s="99">
        <v>0</v>
      </c>
      <c r="O169" s="99">
        <v>1</v>
      </c>
      <c r="P169" s="180">
        <v>8</v>
      </c>
      <c r="Q169" s="180">
        <v>0</v>
      </c>
      <c r="R169" s="180">
        <v>9</v>
      </c>
      <c r="S169" s="180">
        <v>3</v>
      </c>
      <c r="T169" s="180">
        <v>1</v>
      </c>
      <c r="U169" s="180">
        <v>20</v>
      </c>
      <c r="V169" s="180">
        <v>0</v>
      </c>
      <c r="W169" s="180">
        <v>4</v>
      </c>
      <c r="X169" s="180">
        <v>1</v>
      </c>
      <c r="Y169" s="180">
        <v>0</v>
      </c>
      <c r="Z169" s="180">
        <v>0</v>
      </c>
      <c r="AA169" s="180">
        <v>0</v>
      </c>
      <c r="AB169" s="180">
        <v>0</v>
      </c>
      <c r="AC169" s="180">
        <v>0</v>
      </c>
      <c r="AD169" s="180">
        <v>0</v>
      </c>
      <c r="AE169" s="180">
        <v>0</v>
      </c>
    </row>
    <row r="170" spans="1:31">
      <c r="A170" s="98">
        <f t="shared" si="4"/>
        <v>2018</v>
      </c>
      <c r="B170" s="98">
        <f t="shared" si="5"/>
        <v>7</v>
      </c>
      <c r="C170" t="s">
        <v>335</v>
      </c>
      <c r="D170" t="s">
        <v>280</v>
      </c>
      <c r="E170" t="s">
        <v>281</v>
      </c>
      <c r="F170" s="99">
        <v>0</v>
      </c>
      <c r="G170" s="99">
        <v>8</v>
      </c>
      <c r="H170" s="99">
        <v>0</v>
      </c>
      <c r="I170" s="99">
        <v>0</v>
      </c>
      <c r="J170" s="99">
        <v>0</v>
      </c>
      <c r="K170" s="99">
        <v>0</v>
      </c>
      <c r="L170" s="99">
        <v>0</v>
      </c>
      <c r="M170" s="99">
        <v>0</v>
      </c>
      <c r="N170" s="99">
        <v>0</v>
      </c>
      <c r="O170" s="99">
        <v>0</v>
      </c>
      <c r="P170" s="180">
        <v>0</v>
      </c>
      <c r="Q170" s="180">
        <v>0</v>
      </c>
      <c r="R170" s="180">
        <v>0</v>
      </c>
      <c r="S170" s="180">
        <v>0</v>
      </c>
      <c r="T170" s="180">
        <v>0</v>
      </c>
      <c r="U170" s="180">
        <v>0</v>
      </c>
      <c r="V170" s="180">
        <v>0</v>
      </c>
      <c r="W170" s="180">
        <v>0</v>
      </c>
      <c r="X170" s="180">
        <v>0</v>
      </c>
      <c r="Y170" s="180">
        <v>0</v>
      </c>
      <c r="Z170" s="180">
        <v>0</v>
      </c>
      <c r="AA170" s="180">
        <v>0</v>
      </c>
      <c r="AB170" s="180">
        <v>0</v>
      </c>
      <c r="AC170" s="180">
        <v>0</v>
      </c>
      <c r="AD170" s="180">
        <v>0</v>
      </c>
      <c r="AE170" s="180">
        <v>0</v>
      </c>
    </row>
    <row r="171" spans="1:31">
      <c r="A171" s="98">
        <f t="shared" si="4"/>
        <v>2018</v>
      </c>
      <c r="B171" s="98">
        <f t="shared" si="5"/>
        <v>7</v>
      </c>
      <c r="C171" t="s">
        <v>335</v>
      </c>
      <c r="D171" t="s">
        <v>280</v>
      </c>
      <c r="E171" t="s">
        <v>301</v>
      </c>
      <c r="F171" s="99">
        <v>100</v>
      </c>
      <c r="G171" s="99">
        <v>357</v>
      </c>
      <c r="H171" s="99">
        <v>12</v>
      </c>
      <c r="I171" s="99">
        <v>8.33</v>
      </c>
      <c r="J171" s="99">
        <v>20</v>
      </c>
      <c r="K171" s="99">
        <v>2</v>
      </c>
      <c r="L171" s="99">
        <v>0</v>
      </c>
      <c r="M171" s="99">
        <v>1</v>
      </c>
      <c r="N171" s="99">
        <v>0</v>
      </c>
      <c r="O171" s="99">
        <v>0</v>
      </c>
      <c r="P171" s="180">
        <v>1</v>
      </c>
      <c r="Q171" s="180">
        <v>0</v>
      </c>
      <c r="R171" s="180">
        <v>2</v>
      </c>
      <c r="S171" s="180">
        <v>1</v>
      </c>
      <c r="T171" s="180">
        <v>0</v>
      </c>
      <c r="U171" s="180">
        <v>0</v>
      </c>
      <c r="V171" s="180">
        <v>0</v>
      </c>
      <c r="W171" s="180">
        <v>1</v>
      </c>
      <c r="X171" s="180">
        <v>0</v>
      </c>
      <c r="Y171" s="180">
        <v>0</v>
      </c>
      <c r="Z171" s="180">
        <v>0</v>
      </c>
      <c r="AA171" s="180">
        <v>0</v>
      </c>
      <c r="AB171" s="180">
        <v>0</v>
      </c>
      <c r="AC171" s="180">
        <v>0</v>
      </c>
      <c r="AD171" s="180">
        <v>0</v>
      </c>
      <c r="AE171" s="180">
        <v>0</v>
      </c>
    </row>
    <row r="172" spans="1:31">
      <c r="A172" s="98">
        <f t="shared" si="4"/>
        <v>2018</v>
      </c>
      <c r="B172" s="98">
        <f t="shared" si="5"/>
        <v>7</v>
      </c>
      <c r="C172" t="s">
        <v>335</v>
      </c>
      <c r="D172" t="s">
        <v>280</v>
      </c>
      <c r="E172" t="s">
        <v>283</v>
      </c>
      <c r="F172" s="99">
        <v>584</v>
      </c>
      <c r="G172" s="99">
        <v>830</v>
      </c>
      <c r="H172" s="99">
        <v>73</v>
      </c>
      <c r="I172" s="99">
        <v>8</v>
      </c>
      <c r="J172" s="99">
        <v>239</v>
      </c>
      <c r="K172" s="99">
        <v>41</v>
      </c>
      <c r="L172" s="99">
        <v>2</v>
      </c>
      <c r="M172" s="99">
        <v>6</v>
      </c>
      <c r="N172" s="99">
        <v>0</v>
      </c>
      <c r="O172" s="99">
        <v>1</v>
      </c>
      <c r="P172" s="180">
        <v>0</v>
      </c>
      <c r="Q172" s="180">
        <v>0</v>
      </c>
      <c r="R172" s="180">
        <v>8</v>
      </c>
      <c r="S172" s="180">
        <v>0</v>
      </c>
      <c r="T172" s="180">
        <v>6</v>
      </c>
      <c r="U172" s="180">
        <v>22</v>
      </c>
      <c r="V172" s="180">
        <v>0</v>
      </c>
      <c r="W172" s="180">
        <v>2</v>
      </c>
      <c r="X172" s="180">
        <v>0</v>
      </c>
      <c r="Y172" s="180">
        <v>0</v>
      </c>
      <c r="Z172" s="180">
        <v>2</v>
      </c>
      <c r="AA172" s="180">
        <v>1</v>
      </c>
      <c r="AB172" s="180">
        <v>1</v>
      </c>
      <c r="AC172" s="180">
        <v>0</v>
      </c>
      <c r="AD172" s="180">
        <v>0</v>
      </c>
      <c r="AE172" s="180">
        <v>0</v>
      </c>
    </row>
    <row r="173" spans="1:31">
      <c r="A173" s="98">
        <f t="shared" si="4"/>
        <v>2018</v>
      </c>
      <c r="B173" s="98">
        <f t="shared" si="5"/>
        <v>7</v>
      </c>
      <c r="C173" t="s">
        <v>336</v>
      </c>
      <c r="D173" t="s">
        <v>280</v>
      </c>
      <c r="E173" t="s">
        <v>281</v>
      </c>
      <c r="F173" s="99">
        <v>0</v>
      </c>
      <c r="G173" s="99">
        <v>7</v>
      </c>
      <c r="H173" s="99">
        <v>0</v>
      </c>
      <c r="I173" s="99">
        <v>0</v>
      </c>
      <c r="J173" s="99">
        <v>0</v>
      </c>
      <c r="K173" s="99">
        <v>0</v>
      </c>
      <c r="L173" s="99">
        <v>0</v>
      </c>
      <c r="M173" s="99">
        <v>0</v>
      </c>
      <c r="N173" s="99">
        <v>0</v>
      </c>
      <c r="O173" s="99">
        <v>0</v>
      </c>
      <c r="P173" s="180">
        <v>0</v>
      </c>
      <c r="Q173" s="180">
        <v>0</v>
      </c>
      <c r="R173" s="180">
        <v>0</v>
      </c>
      <c r="S173" s="180">
        <v>0</v>
      </c>
      <c r="T173" s="180">
        <v>0</v>
      </c>
      <c r="U173" s="180">
        <v>0</v>
      </c>
      <c r="V173" s="180">
        <v>0</v>
      </c>
      <c r="W173" s="180">
        <v>0</v>
      </c>
      <c r="X173" s="180">
        <v>0</v>
      </c>
      <c r="Y173" s="180">
        <v>0</v>
      </c>
      <c r="Z173" s="180">
        <v>0</v>
      </c>
      <c r="AA173" s="180">
        <v>0</v>
      </c>
      <c r="AB173" s="180">
        <v>0</v>
      </c>
      <c r="AC173" s="180">
        <v>0</v>
      </c>
      <c r="AD173" s="180">
        <v>0</v>
      </c>
      <c r="AE173" s="180">
        <v>0</v>
      </c>
    </row>
    <row r="174" spans="1:31">
      <c r="A174" s="98">
        <f t="shared" si="4"/>
        <v>2018</v>
      </c>
      <c r="B174" s="98">
        <f t="shared" si="5"/>
        <v>7</v>
      </c>
      <c r="C174" t="s">
        <v>336</v>
      </c>
      <c r="D174" t="s">
        <v>280</v>
      </c>
      <c r="E174" t="s">
        <v>301</v>
      </c>
      <c r="F174" s="99">
        <v>42.06</v>
      </c>
      <c r="G174" s="99">
        <v>492</v>
      </c>
      <c r="H174" s="99">
        <v>5</v>
      </c>
      <c r="I174" s="99">
        <v>8.41</v>
      </c>
      <c r="J174" s="99">
        <v>7</v>
      </c>
      <c r="K174" s="99">
        <v>2</v>
      </c>
      <c r="L174" s="99">
        <v>0</v>
      </c>
      <c r="M174" s="99">
        <v>0</v>
      </c>
      <c r="N174" s="99">
        <v>0</v>
      </c>
      <c r="O174" s="99">
        <v>0</v>
      </c>
      <c r="P174" s="180">
        <v>2</v>
      </c>
      <c r="Q174" s="180">
        <v>0</v>
      </c>
      <c r="R174" s="180">
        <v>0</v>
      </c>
      <c r="S174" s="180">
        <v>0</v>
      </c>
      <c r="T174" s="180">
        <v>0</v>
      </c>
      <c r="U174" s="180">
        <v>0</v>
      </c>
      <c r="V174" s="180">
        <v>0</v>
      </c>
      <c r="W174" s="180">
        <v>0</v>
      </c>
      <c r="X174" s="180">
        <v>0</v>
      </c>
      <c r="Y174" s="180">
        <v>0</v>
      </c>
      <c r="Z174" s="180">
        <v>0</v>
      </c>
      <c r="AA174" s="180">
        <v>0</v>
      </c>
      <c r="AB174" s="180">
        <v>0</v>
      </c>
      <c r="AC174" s="180">
        <v>0</v>
      </c>
      <c r="AD174" s="180">
        <v>0</v>
      </c>
      <c r="AE174" s="180">
        <v>0</v>
      </c>
    </row>
    <row r="175" spans="1:31">
      <c r="A175" s="98">
        <f t="shared" si="4"/>
        <v>2018</v>
      </c>
      <c r="B175" s="98">
        <f t="shared" si="5"/>
        <v>7</v>
      </c>
      <c r="C175" t="s">
        <v>336</v>
      </c>
      <c r="D175" t="s">
        <v>280</v>
      </c>
      <c r="E175" t="s">
        <v>283</v>
      </c>
      <c r="F175" s="99">
        <v>544</v>
      </c>
      <c r="G175" s="99">
        <v>718</v>
      </c>
      <c r="H175" s="99">
        <v>68</v>
      </c>
      <c r="I175" s="99">
        <v>8</v>
      </c>
      <c r="J175" s="99">
        <v>179</v>
      </c>
      <c r="K175" s="99">
        <v>7</v>
      </c>
      <c r="L175" s="99">
        <v>1</v>
      </c>
      <c r="M175" s="99">
        <v>2</v>
      </c>
      <c r="N175" s="99">
        <v>0</v>
      </c>
      <c r="O175" s="99">
        <v>0</v>
      </c>
      <c r="P175" s="180">
        <v>0</v>
      </c>
      <c r="Q175" s="180">
        <v>0</v>
      </c>
      <c r="R175" s="180">
        <v>7</v>
      </c>
      <c r="S175" s="180">
        <v>0</v>
      </c>
      <c r="T175" s="180">
        <v>5</v>
      </c>
      <c r="U175" s="180">
        <v>0</v>
      </c>
      <c r="V175" s="180">
        <v>0</v>
      </c>
      <c r="W175" s="180">
        <v>2</v>
      </c>
      <c r="X175" s="180">
        <v>0</v>
      </c>
      <c r="Y175" s="180">
        <v>0</v>
      </c>
      <c r="Z175" s="180">
        <v>0</v>
      </c>
      <c r="AA175" s="180">
        <v>0</v>
      </c>
      <c r="AB175" s="180">
        <v>0</v>
      </c>
      <c r="AC175" s="180">
        <v>0</v>
      </c>
      <c r="AD175" s="180">
        <v>0</v>
      </c>
      <c r="AE175" s="180">
        <v>0</v>
      </c>
    </row>
    <row r="176" spans="1:31">
      <c r="A176" s="98">
        <f t="shared" si="4"/>
        <v>2018</v>
      </c>
      <c r="B176" s="98">
        <f t="shared" si="5"/>
        <v>7</v>
      </c>
      <c r="C176" t="s">
        <v>337</v>
      </c>
      <c r="D176" t="s">
        <v>280</v>
      </c>
      <c r="E176" t="s">
        <v>281</v>
      </c>
      <c r="F176" s="99">
        <v>0</v>
      </c>
      <c r="G176" s="99">
        <v>5</v>
      </c>
      <c r="H176" s="99">
        <v>0</v>
      </c>
      <c r="I176" s="99">
        <v>0</v>
      </c>
      <c r="J176" s="99">
        <v>0</v>
      </c>
      <c r="K176" s="99">
        <v>0</v>
      </c>
      <c r="L176" s="99">
        <v>0</v>
      </c>
      <c r="M176" s="99">
        <v>0</v>
      </c>
      <c r="N176" s="99">
        <v>0</v>
      </c>
      <c r="O176" s="99">
        <v>0</v>
      </c>
      <c r="P176" s="180">
        <v>0</v>
      </c>
      <c r="Q176" s="180">
        <v>0</v>
      </c>
      <c r="R176" s="180">
        <v>0</v>
      </c>
      <c r="S176" s="180">
        <v>0</v>
      </c>
      <c r="T176" s="180">
        <v>0</v>
      </c>
      <c r="U176" s="180">
        <v>0</v>
      </c>
      <c r="V176" s="180">
        <v>0</v>
      </c>
      <c r="W176" s="180">
        <v>0</v>
      </c>
      <c r="X176" s="180">
        <v>0</v>
      </c>
      <c r="Y176" s="180">
        <v>0</v>
      </c>
      <c r="Z176" s="180">
        <v>0</v>
      </c>
      <c r="AA176" s="180">
        <v>0</v>
      </c>
      <c r="AB176" s="180">
        <v>0</v>
      </c>
      <c r="AC176" s="180">
        <v>0</v>
      </c>
      <c r="AD176" s="180">
        <v>0</v>
      </c>
      <c r="AE176" s="180">
        <v>0</v>
      </c>
    </row>
    <row r="177" spans="1:31">
      <c r="A177" s="98">
        <f t="shared" si="4"/>
        <v>2018</v>
      </c>
      <c r="B177" s="98">
        <f t="shared" si="5"/>
        <v>7</v>
      </c>
      <c r="C177" t="s">
        <v>337</v>
      </c>
      <c r="D177" t="s">
        <v>280</v>
      </c>
      <c r="E177" t="s">
        <v>301</v>
      </c>
      <c r="F177" s="99">
        <v>34.75</v>
      </c>
      <c r="G177" s="99">
        <v>325</v>
      </c>
      <c r="H177" s="99">
        <v>4</v>
      </c>
      <c r="I177" s="99">
        <v>8.69</v>
      </c>
      <c r="J177" s="99">
        <v>11</v>
      </c>
      <c r="K177" s="99">
        <v>2</v>
      </c>
      <c r="L177" s="99">
        <v>0</v>
      </c>
      <c r="M177" s="99">
        <v>0</v>
      </c>
      <c r="N177" s="99">
        <v>0</v>
      </c>
      <c r="O177" s="99">
        <v>0</v>
      </c>
      <c r="P177" s="180">
        <v>2</v>
      </c>
      <c r="Q177" s="180">
        <v>0</v>
      </c>
      <c r="R177" s="180">
        <v>1</v>
      </c>
      <c r="S177" s="180">
        <v>0</v>
      </c>
      <c r="T177" s="180">
        <v>0</v>
      </c>
      <c r="U177" s="180">
        <v>0</v>
      </c>
      <c r="V177" s="180">
        <v>0</v>
      </c>
      <c r="W177" s="180">
        <v>1</v>
      </c>
      <c r="X177" s="180">
        <v>0</v>
      </c>
      <c r="Y177" s="180">
        <v>0</v>
      </c>
      <c r="Z177" s="180">
        <v>0</v>
      </c>
      <c r="AA177" s="180">
        <v>0</v>
      </c>
      <c r="AB177" s="180">
        <v>0</v>
      </c>
      <c r="AC177" s="180">
        <v>0</v>
      </c>
      <c r="AD177" s="180">
        <v>0</v>
      </c>
      <c r="AE177" s="180">
        <v>0</v>
      </c>
    </row>
    <row r="178" spans="1:31">
      <c r="A178" s="98">
        <f t="shared" si="4"/>
        <v>2018</v>
      </c>
      <c r="B178" s="98">
        <f t="shared" si="5"/>
        <v>7</v>
      </c>
      <c r="C178" t="s">
        <v>337</v>
      </c>
      <c r="D178" t="s">
        <v>280</v>
      </c>
      <c r="E178" t="s">
        <v>283</v>
      </c>
      <c r="F178" s="99">
        <v>336</v>
      </c>
      <c r="G178" s="99">
        <v>705</v>
      </c>
      <c r="H178" s="99">
        <v>42</v>
      </c>
      <c r="I178" s="99">
        <v>8</v>
      </c>
      <c r="J178" s="99">
        <v>141</v>
      </c>
      <c r="K178" s="99">
        <v>5</v>
      </c>
      <c r="L178" s="99">
        <v>1</v>
      </c>
      <c r="M178" s="99">
        <v>3</v>
      </c>
      <c r="N178" s="99">
        <v>0</v>
      </c>
      <c r="O178" s="99">
        <v>1</v>
      </c>
      <c r="P178" s="180">
        <v>0</v>
      </c>
      <c r="Q178" s="180">
        <v>0</v>
      </c>
      <c r="R178" s="180">
        <v>5</v>
      </c>
      <c r="S178" s="180">
        <v>1</v>
      </c>
      <c r="T178" s="180">
        <v>4</v>
      </c>
      <c r="U178" s="180">
        <v>0</v>
      </c>
      <c r="V178" s="180">
        <v>0</v>
      </c>
      <c r="W178" s="180">
        <v>0</v>
      </c>
      <c r="X178" s="180">
        <v>0</v>
      </c>
      <c r="Y178" s="180">
        <v>0</v>
      </c>
      <c r="Z178" s="180">
        <v>0</v>
      </c>
      <c r="AA178" s="180">
        <v>0</v>
      </c>
      <c r="AB178" s="180">
        <v>0</v>
      </c>
      <c r="AC178" s="180">
        <v>0</v>
      </c>
      <c r="AD178" s="180">
        <v>0</v>
      </c>
      <c r="AE178" s="180">
        <v>0</v>
      </c>
    </row>
    <row r="179" spans="1:31">
      <c r="A179" s="98">
        <f t="shared" si="4"/>
        <v>2018</v>
      </c>
      <c r="B179" s="98">
        <f t="shared" si="5"/>
        <v>7</v>
      </c>
      <c r="C179" t="s">
        <v>338</v>
      </c>
      <c r="D179" t="s">
        <v>280</v>
      </c>
      <c r="E179" t="s">
        <v>281</v>
      </c>
      <c r="F179" s="99">
        <v>0</v>
      </c>
      <c r="G179" s="99">
        <v>3</v>
      </c>
      <c r="H179" s="99">
        <v>0</v>
      </c>
      <c r="I179" s="99">
        <v>0</v>
      </c>
      <c r="J179" s="99">
        <v>0</v>
      </c>
      <c r="K179" s="99">
        <v>0</v>
      </c>
      <c r="L179" s="99">
        <v>0</v>
      </c>
      <c r="M179" s="99">
        <v>0</v>
      </c>
      <c r="N179" s="99">
        <v>0</v>
      </c>
      <c r="O179" s="99">
        <v>0</v>
      </c>
      <c r="P179" s="180">
        <v>0</v>
      </c>
      <c r="Q179" s="180">
        <v>0</v>
      </c>
      <c r="R179" s="180">
        <v>0</v>
      </c>
      <c r="S179" s="180">
        <v>0</v>
      </c>
      <c r="T179" s="180">
        <v>0</v>
      </c>
      <c r="U179" s="180">
        <v>0</v>
      </c>
      <c r="V179" s="180">
        <v>0</v>
      </c>
      <c r="W179" s="180">
        <v>0</v>
      </c>
      <c r="X179" s="180">
        <v>0</v>
      </c>
      <c r="Y179" s="180">
        <v>0</v>
      </c>
      <c r="Z179" s="180">
        <v>0</v>
      </c>
      <c r="AA179" s="180">
        <v>0</v>
      </c>
      <c r="AB179" s="180">
        <v>0</v>
      </c>
      <c r="AC179" s="180">
        <v>0</v>
      </c>
      <c r="AD179" s="180">
        <v>0</v>
      </c>
      <c r="AE179" s="180">
        <v>0</v>
      </c>
    </row>
    <row r="180" spans="1:31">
      <c r="A180" s="98">
        <f t="shared" si="4"/>
        <v>2018</v>
      </c>
      <c r="B180" s="98">
        <f t="shared" si="5"/>
        <v>7</v>
      </c>
      <c r="C180" t="s">
        <v>338</v>
      </c>
      <c r="D180" t="s">
        <v>280</v>
      </c>
      <c r="E180" t="s">
        <v>301</v>
      </c>
      <c r="F180" s="99">
        <v>26.58</v>
      </c>
      <c r="G180" s="99">
        <v>337</v>
      </c>
      <c r="H180" s="99">
        <v>3</v>
      </c>
      <c r="I180" s="99">
        <v>8.86</v>
      </c>
      <c r="J180" s="99">
        <v>15</v>
      </c>
      <c r="K180" s="99">
        <v>2</v>
      </c>
      <c r="L180" s="99">
        <v>0</v>
      </c>
      <c r="M180" s="99">
        <v>2</v>
      </c>
      <c r="N180" s="99">
        <v>0</v>
      </c>
      <c r="O180" s="99">
        <v>0</v>
      </c>
      <c r="P180" s="180">
        <v>0</v>
      </c>
      <c r="Q180" s="180">
        <v>0</v>
      </c>
      <c r="R180" s="180">
        <v>0</v>
      </c>
      <c r="S180" s="180">
        <v>0</v>
      </c>
      <c r="T180" s="180">
        <v>0</v>
      </c>
      <c r="U180" s="180">
        <v>0</v>
      </c>
      <c r="V180" s="180">
        <v>0</v>
      </c>
      <c r="W180" s="180">
        <v>0</v>
      </c>
      <c r="X180" s="180">
        <v>0</v>
      </c>
      <c r="Y180" s="180">
        <v>0</v>
      </c>
      <c r="Z180" s="180">
        <v>0</v>
      </c>
      <c r="AA180" s="180">
        <v>0</v>
      </c>
      <c r="AB180" s="180">
        <v>0</v>
      </c>
      <c r="AC180" s="180">
        <v>0</v>
      </c>
      <c r="AD180" s="180">
        <v>0</v>
      </c>
      <c r="AE180" s="180">
        <v>0</v>
      </c>
    </row>
    <row r="181" spans="1:31">
      <c r="A181" s="98">
        <f t="shared" si="4"/>
        <v>2018</v>
      </c>
      <c r="B181" s="98">
        <f t="shared" si="5"/>
        <v>7</v>
      </c>
      <c r="C181" t="s">
        <v>338</v>
      </c>
      <c r="D181" t="s">
        <v>280</v>
      </c>
      <c r="E181" t="s">
        <v>283</v>
      </c>
      <c r="F181" s="99">
        <v>384</v>
      </c>
      <c r="G181" s="99">
        <v>715</v>
      </c>
      <c r="H181" s="99">
        <v>48</v>
      </c>
      <c r="I181" s="99">
        <v>8</v>
      </c>
      <c r="J181" s="99">
        <v>121</v>
      </c>
      <c r="K181" s="99">
        <v>7</v>
      </c>
      <c r="L181" s="99">
        <v>0</v>
      </c>
      <c r="M181" s="99">
        <v>4</v>
      </c>
      <c r="N181" s="99">
        <v>0</v>
      </c>
      <c r="O181" s="99">
        <v>1</v>
      </c>
      <c r="P181" s="180">
        <v>2</v>
      </c>
      <c r="Q181" s="180">
        <v>0</v>
      </c>
      <c r="R181" s="180">
        <v>3</v>
      </c>
      <c r="S181" s="180">
        <v>0</v>
      </c>
      <c r="T181" s="180">
        <v>2</v>
      </c>
      <c r="U181" s="180">
        <v>0</v>
      </c>
      <c r="V181" s="180">
        <v>0</v>
      </c>
      <c r="W181" s="180">
        <v>1</v>
      </c>
      <c r="X181" s="180">
        <v>0</v>
      </c>
      <c r="Y181" s="180">
        <v>0</v>
      </c>
      <c r="Z181" s="180">
        <v>0</v>
      </c>
      <c r="AA181" s="180">
        <v>0</v>
      </c>
      <c r="AB181" s="180">
        <v>0</v>
      </c>
      <c r="AC181" s="180">
        <v>0</v>
      </c>
      <c r="AD181" s="180">
        <v>0</v>
      </c>
      <c r="AE181" s="180">
        <v>0</v>
      </c>
    </row>
    <row r="182" spans="1:31">
      <c r="A182" s="98">
        <f t="shared" si="4"/>
        <v>2018</v>
      </c>
      <c r="B182" s="98">
        <f t="shared" si="5"/>
        <v>7</v>
      </c>
      <c r="C182" t="s">
        <v>339</v>
      </c>
      <c r="D182" t="s">
        <v>280</v>
      </c>
      <c r="E182" t="s">
        <v>281</v>
      </c>
      <c r="F182">
        <v>0</v>
      </c>
      <c r="G182">
        <v>8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180">
        <v>0</v>
      </c>
      <c r="Q182" s="180">
        <v>0</v>
      </c>
      <c r="R182" s="180">
        <v>0</v>
      </c>
      <c r="S182" s="180">
        <v>0</v>
      </c>
      <c r="T182" s="180">
        <v>0</v>
      </c>
      <c r="U182" s="180">
        <v>0</v>
      </c>
      <c r="V182" s="180">
        <v>0</v>
      </c>
      <c r="W182" s="180">
        <v>0</v>
      </c>
      <c r="X182" s="180">
        <v>0</v>
      </c>
      <c r="Y182" s="180">
        <v>0</v>
      </c>
      <c r="Z182" s="180">
        <v>0</v>
      </c>
      <c r="AA182" s="180">
        <v>0</v>
      </c>
      <c r="AB182" s="180">
        <v>0</v>
      </c>
      <c r="AC182" s="180">
        <v>0</v>
      </c>
      <c r="AD182" s="180">
        <v>0</v>
      </c>
      <c r="AE182" s="180">
        <v>0</v>
      </c>
    </row>
    <row r="183" spans="1:31">
      <c r="A183" s="98">
        <f t="shared" si="4"/>
        <v>2018</v>
      </c>
      <c r="B183" s="98">
        <f t="shared" si="5"/>
        <v>7</v>
      </c>
      <c r="C183" t="s">
        <v>339</v>
      </c>
      <c r="D183" t="s">
        <v>280</v>
      </c>
      <c r="E183" t="s">
        <v>301</v>
      </c>
      <c r="F183">
        <v>33.56</v>
      </c>
      <c r="G183">
        <v>308</v>
      </c>
      <c r="H183">
        <v>4</v>
      </c>
      <c r="I183">
        <v>8.39</v>
      </c>
      <c r="J183">
        <v>7</v>
      </c>
      <c r="K183">
        <v>1</v>
      </c>
      <c r="L183">
        <v>0</v>
      </c>
      <c r="M183">
        <v>0</v>
      </c>
      <c r="N183">
        <v>0</v>
      </c>
      <c r="O183">
        <v>0</v>
      </c>
      <c r="P183" s="180">
        <v>1</v>
      </c>
      <c r="Q183" s="180">
        <v>0</v>
      </c>
      <c r="R183" s="180">
        <v>1</v>
      </c>
      <c r="S183" s="180">
        <v>0</v>
      </c>
      <c r="T183" s="180">
        <v>0</v>
      </c>
      <c r="U183" s="180">
        <v>0</v>
      </c>
      <c r="V183" s="180">
        <v>0</v>
      </c>
      <c r="W183" s="180">
        <v>1</v>
      </c>
      <c r="X183" s="180">
        <v>0</v>
      </c>
      <c r="Y183" s="180">
        <v>0</v>
      </c>
      <c r="Z183" s="180">
        <v>0</v>
      </c>
      <c r="AA183" s="180">
        <v>0</v>
      </c>
      <c r="AB183" s="180">
        <v>0</v>
      </c>
      <c r="AC183" s="180">
        <v>0</v>
      </c>
      <c r="AD183" s="180">
        <v>0</v>
      </c>
      <c r="AE183" s="180">
        <v>0</v>
      </c>
    </row>
    <row r="184" spans="1:31">
      <c r="A184" s="98">
        <f t="shared" si="4"/>
        <v>2018</v>
      </c>
      <c r="B184" s="98">
        <f t="shared" si="5"/>
        <v>7</v>
      </c>
      <c r="C184" t="s">
        <v>339</v>
      </c>
      <c r="D184" t="s">
        <v>280</v>
      </c>
      <c r="E184" t="s">
        <v>283</v>
      </c>
      <c r="F184">
        <v>416</v>
      </c>
      <c r="G184">
        <v>754</v>
      </c>
      <c r="H184">
        <v>52</v>
      </c>
      <c r="I184">
        <v>8</v>
      </c>
      <c r="J184">
        <v>182</v>
      </c>
      <c r="K184">
        <v>13</v>
      </c>
      <c r="L184">
        <v>0</v>
      </c>
      <c r="M184">
        <v>7</v>
      </c>
      <c r="N184">
        <v>0</v>
      </c>
      <c r="O184">
        <v>0</v>
      </c>
      <c r="P184" s="180">
        <v>5</v>
      </c>
      <c r="Q184" s="180">
        <v>0</v>
      </c>
      <c r="R184" s="180">
        <v>8</v>
      </c>
      <c r="S184" s="180">
        <v>3</v>
      </c>
      <c r="T184" s="180">
        <v>3</v>
      </c>
      <c r="U184" s="180">
        <v>0</v>
      </c>
      <c r="V184" s="180">
        <v>0</v>
      </c>
      <c r="W184" s="180">
        <v>2</v>
      </c>
      <c r="X184" s="180">
        <v>0</v>
      </c>
      <c r="Y184" s="180">
        <v>0</v>
      </c>
      <c r="Z184" s="180">
        <v>0</v>
      </c>
      <c r="AA184" s="180">
        <v>0</v>
      </c>
      <c r="AB184" s="180">
        <v>0</v>
      </c>
      <c r="AC184" s="180">
        <v>0</v>
      </c>
      <c r="AD184" s="180">
        <v>0</v>
      </c>
      <c r="AE184" s="180">
        <v>0</v>
      </c>
    </row>
    <row r="185" spans="1:31">
      <c r="A185" s="98">
        <f t="shared" si="4"/>
        <v>2018</v>
      </c>
      <c r="B185" s="98">
        <f t="shared" si="5"/>
        <v>7</v>
      </c>
      <c r="C185" t="s">
        <v>340</v>
      </c>
      <c r="D185" t="s">
        <v>280</v>
      </c>
      <c r="E185" t="s">
        <v>281</v>
      </c>
      <c r="F185">
        <v>0</v>
      </c>
      <c r="G185">
        <v>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180">
        <v>0</v>
      </c>
      <c r="Q185" s="180">
        <v>0</v>
      </c>
      <c r="R185" s="180">
        <v>0</v>
      </c>
      <c r="S185" s="180">
        <v>0</v>
      </c>
      <c r="T185" s="180">
        <v>0</v>
      </c>
      <c r="U185" s="180">
        <v>0</v>
      </c>
      <c r="V185" s="180">
        <v>0</v>
      </c>
      <c r="W185" s="180">
        <v>0</v>
      </c>
      <c r="X185" s="180">
        <v>0</v>
      </c>
      <c r="Y185" s="180">
        <v>0</v>
      </c>
      <c r="Z185" s="180">
        <v>0</v>
      </c>
      <c r="AA185" s="180">
        <v>0</v>
      </c>
      <c r="AB185" s="180">
        <v>0</v>
      </c>
      <c r="AC185" s="180">
        <v>0</v>
      </c>
      <c r="AD185" s="180">
        <v>0</v>
      </c>
      <c r="AE185" s="180">
        <v>0</v>
      </c>
    </row>
    <row r="186" spans="1:31">
      <c r="A186" s="98">
        <f t="shared" si="4"/>
        <v>2018</v>
      </c>
      <c r="B186" s="98">
        <f t="shared" si="5"/>
        <v>7</v>
      </c>
      <c r="C186" t="s">
        <v>340</v>
      </c>
      <c r="D186" t="s">
        <v>280</v>
      </c>
      <c r="E186" t="s">
        <v>301</v>
      </c>
      <c r="F186">
        <v>24.76</v>
      </c>
      <c r="G186">
        <v>75</v>
      </c>
      <c r="H186">
        <v>3</v>
      </c>
      <c r="I186">
        <v>8.25</v>
      </c>
      <c r="J186">
        <v>3</v>
      </c>
      <c r="K186">
        <v>0</v>
      </c>
      <c r="L186">
        <v>0</v>
      </c>
      <c r="M186">
        <v>0</v>
      </c>
      <c r="N186">
        <v>0</v>
      </c>
      <c r="O186">
        <v>0</v>
      </c>
      <c r="P186" s="180">
        <v>0</v>
      </c>
      <c r="Q186" s="180">
        <v>0</v>
      </c>
      <c r="R186" s="180">
        <v>0</v>
      </c>
      <c r="S186" s="180">
        <v>0</v>
      </c>
      <c r="T186" s="180">
        <v>0</v>
      </c>
      <c r="U186" s="180">
        <v>0</v>
      </c>
      <c r="V186" s="180">
        <v>0</v>
      </c>
      <c r="W186" s="180">
        <v>0</v>
      </c>
      <c r="X186" s="180">
        <v>0</v>
      </c>
      <c r="Y186" s="180">
        <v>0</v>
      </c>
      <c r="Z186" s="180">
        <v>0</v>
      </c>
      <c r="AA186" s="180">
        <v>0</v>
      </c>
      <c r="AB186" s="180">
        <v>0</v>
      </c>
      <c r="AC186" s="180">
        <v>0</v>
      </c>
      <c r="AD186" s="180">
        <v>0</v>
      </c>
      <c r="AE186" s="180">
        <v>0</v>
      </c>
    </row>
    <row r="187" spans="1:31">
      <c r="A187" s="98">
        <f t="shared" si="4"/>
        <v>2018</v>
      </c>
      <c r="B187" s="98">
        <f t="shared" si="5"/>
        <v>7</v>
      </c>
      <c r="C187" t="s">
        <v>340</v>
      </c>
      <c r="D187" t="s">
        <v>280</v>
      </c>
      <c r="E187" t="s">
        <v>283</v>
      </c>
      <c r="F187">
        <v>262.62</v>
      </c>
      <c r="G187">
        <v>362</v>
      </c>
      <c r="H187">
        <v>33</v>
      </c>
      <c r="I187">
        <v>7.96</v>
      </c>
      <c r="J187">
        <v>118</v>
      </c>
      <c r="K187">
        <v>2</v>
      </c>
      <c r="L187">
        <v>0</v>
      </c>
      <c r="M187">
        <v>1</v>
      </c>
      <c r="N187">
        <v>0</v>
      </c>
      <c r="O187">
        <v>0</v>
      </c>
      <c r="P187" s="180">
        <v>1</v>
      </c>
      <c r="Q187" s="180">
        <v>0</v>
      </c>
      <c r="R187" s="180">
        <v>4</v>
      </c>
      <c r="S187" s="180">
        <v>1</v>
      </c>
      <c r="T187" s="180">
        <v>2</v>
      </c>
      <c r="U187" s="180">
        <v>0</v>
      </c>
      <c r="V187" s="180">
        <v>0</v>
      </c>
      <c r="W187" s="180">
        <v>1</v>
      </c>
      <c r="X187" s="180">
        <v>0</v>
      </c>
      <c r="Y187" s="180">
        <v>0</v>
      </c>
      <c r="Z187" s="180">
        <v>2</v>
      </c>
      <c r="AA187" s="180">
        <v>1</v>
      </c>
      <c r="AB187" s="180">
        <v>1</v>
      </c>
      <c r="AC187" s="180">
        <v>0</v>
      </c>
      <c r="AD187" s="180">
        <v>0</v>
      </c>
      <c r="AE187" s="180">
        <v>0</v>
      </c>
    </row>
    <row r="188" spans="1:31">
      <c r="A188" s="98">
        <f t="shared" si="4"/>
        <v>2018</v>
      </c>
      <c r="B188" s="98">
        <f t="shared" si="5"/>
        <v>8</v>
      </c>
      <c r="C188" t="s">
        <v>218</v>
      </c>
      <c r="D188" t="s">
        <v>280</v>
      </c>
      <c r="E188" t="s">
        <v>341</v>
      </c>
      <c r="F188">
        <v>300</v>
      </c>
      <c r="G188">
        <v>777</v>
      </c>
      <c r="H188">
        <v>37</v>
      </c>
      <c r="I188">
        <v>8.11</v>
      </c>
      <c r="J188">
        <v>147</v>
      </c>
      <c r="K188">
        <v>11</v>
      </c>
      <c r="L188">
        <v>7</v>
      </c>
      <c r="M188">
        <v>0</v>
      </c>
      <c r="N188">
        <v>0</v>
      </c>
      <c r="O188">
        <v>3</v>
      </c>
      <c r="P188">
        <v>1</v>
      </c>
      <c r="Q188">
        <v>0</v>
      </c>
      <c r="R188">
        <v>6</v>
      </c>
      <c r="S188">
        <v>1</v>
      </c>
      <c r="T188">
        <v>2</v>
      </c>
      <c r="U188">
        <v>0</v>
      </c>
      <c r="V188">
        <v>0</v>
      </c>
      <c r="W188">
        <v>3</v>
      </c>
      <c r="X188">
        <v>0</v>
      </c>
      <c r="Y188">
        <v>0</v>
      </c>
      <c r="Z188">
        <v>2</v>
      </c>
      <c r="AA188">
        <v>0</v>
      </c>
      <c r="AB188">
        <v>2</v>
      </c>
      <c r="AC188">
        <v>0</v>
      </c>
      <c r="AD188">
        <v>0</v>
      </c>
      <c r="AE188">
        <v>0</v>
      </c>
    </row>
    <row r="189" spans="1:31">
      <c r="A189" s="98">
        <f t="shared" si="4"/>
        <v>2018</v>
      </c>
      <c r="B189" s="98">
        <f t="shared" si="5"/>
        <v>8</v>
      </c>
      <c r="C189" t="s">
        <v>218</v>
      </c>
      <c r="D189" t="s">
        <v>280</v>
      </c>
      <c r="E189" t="s">
        <v>281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>
      <c r="A190" s="98">
        <f t="shared" si="4"/>
        <v>2018</v>
      </c>
      <c r="B190" s="98">
        <f t="shared" si="5"/>
        <v>8</v>
      </c>
      <c r="C190" t="s">
        <v>219</v>
      </c>
      <c r="D190" t="s">
        <v>280</v>
      </c>
      <c r="E190" t="s">
        <v>341</v>
      </c>
      <c r="F190">
        <v>300</v>
      </c>
      <c r="G190">
        <v>444</v>
      </c>
      <c r="H190">
        <v>36</v>
      </c>
      <c r="I190">
        <v>8.33</v>
      </c>
      <c r="J190">
        <v>69</v>
      </c>
      <c r="K190">
        <v>1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3</v>
      </c>
      <c r="S190">
        <v>1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>
      <c r="A191" s="98">
        <f t="shared" si="4"/>
        <v>2018</v>
      </c>
      <c r="B191" s="98">
        <f t="shared" si="5"/>
        <v>8</v>
      </c>
      <c r="C191" t="s">
        <v>219</v>
      </c>
      <c r="D191" t="s">
        <v>280</v>
      </c>
      <c r="E191" t="s">
        <v>281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>
      <c r="A192" s="98">
        <f t="shared" si="4"/>
        <v>2018</v>
      </c>
      <c r="B192" s="98">
        <f t="shared" si="5"/>
        <v>8</v>
      </c>
      <c r="C192" t="s">
        <v>220</v>
      </c>
      <c r="D192" t="s">
        <v>280</v>
      </c>
      <c r="E192" t="s">
        <v>341</v>
      </c>
      <c r="F192">
        <v>300</v>
      </c>
      <c r="G192">
        <v>486</v>
      </c>
      <c r="H192">
        <v>39</v>
      </c>
      <c r="I192">
        <v>7.69</v>
      </c>
      <c r="J192">
        <v>108</v>
      </c>
      <c r="K192">
        <v>5</v>
      </c>
      <c r="L192">
        <v>1</v>
      </c>
      <c r="M192">
        <v>1</v>
      </c>
      <c r="N192">
        <v>0</v>
      </c>
      <c r="O192">
        <v>1</v>
      </c>
      <c r="P192">
        <v>2</v>
      </c>
      <c r="Q192">
        <v>0</v>
      </c>
      <c r="R192">
        <v>4</v>
      </c>
      <c r="S192">
        <v>1</v>
      </c>
      <c r="T192">
        <v>3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>
      <c r="A193" s="98">
        <f t="shared" si="4"/>
        <v>2018</v>
      </c>
      <c r="B193" s="98">
        <f t="shared" si="5"/>
        <v>8</v>
      </c>
      <c r="C193" t="s">
        <v>220</v>
      </c>
      <c r="D193" t="s">
        <v>280</v>
      </c>
      <c r="E193" t="s">
        <v>281</v>
      </c>
      <c r="F193">
        <v>0</v>
      </c>
      <c r="G193">
        <v>2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>
      <c r="A194" s="98">
        <f t="shared" ref="A194:A230" si="6">YEAR(C194)</f>
        <v>2018</v>
      </c>
      <c r="B194" s="98">
        <f t="shared" ref="B194:B230" si="7">MONTH(C194)</f>
        <v>8</v>
      </c>
      <c r="C194" t="s">
        <v>220</v>
      </c>
      <c r="D194" t="s">
        <v>280</v>
      </c>
      <c r="E194" t="s">
        <v>342</v>
      </c>
      <c r="F194">
        <v>300</v>
      </c>
      <c r="G194">
        <v>471</v>
      </c>
      <c r="H194">
        <v>27</v>
      </c>
      <c r="I194">
        <v>11.11</v>
      </c>
      <c r="J194">
        <v>103</v>
      </c>
      <c r="K194">
        <v>18</v>
      </c>
      <c r="L194">
        <v>5</v>
      </c>
      <c r="M194">
        <v>3</v>
      </c>
      <c r="N194">
        <v>0</v>
      </c>
      <c r="O194">
        <v>4</v>
      </c>
      <c r="P194">
        <v>6</v>
      </c>
      <c r="Q194">
        <v>0</v>
      </c>
      <c r="R194">
        <v>3</v>
      </c>
      <c r="S194">
        <v>0</v>
      </c>
      <c r="T194">
        <v>2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1</v>
      </c>
      <c r="AA194">
        <v>1</v>
      </c>
      <c r="AB194">
        <v>0</v>
      </c>
      <c r="AC194">
        <v>0</v>
      </c>
      <c r="AD194">
        <v>0</v>
      </c>
      <c r="AE194">
        <v>0</v>
      </c>
    </row>
    <row r="195" spans="1:31">
      <c r="A195" s="98">
        <f t="shared" si="6"/>
        <v>2018</v>
      </c>
      <c r="B195" s="98">
        <f t="shared" si="7"/>
        <v>8</v>
      </c>
      <c r="C195" t="s">
        <v>221</v>
      </c>
      <c r="D195" t="s">
        <v>280</v>
      </c>
      <c r="E195" t="s">
        <v>343</v>
      </c>
      <c r="F195">
        <v>214.34</v>
      </c>
      <c r="G195">
        <v>425</v>
      </c>
      <c r="H195">
        <v>18</v>
      </c>
      <c r="I195">
        <v>11.91</v>
      </c>
      <c r="J195">
        <v>68</v>
      </c>
      <c r="K195">
        <v>26</v>
      </c>
      <c r="L195">
        <v>4</v>
      </c>
      <c r="M195">
        <v>2</v>
      </c>
      <c r="N195">
        <v>0</v>
      </c>
      <c r="O195">
        <v>2</v>
      </c>
      <c r="P195">
        <v>18</v>
      </c>
      <c r="Q195">
        <v>0</v>
      </c>
      <c r="R195">
        <v>2</v>
      </c>
      <c r="S195">
        <v>1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>
      <c r="A196" s="98">
        <f t="shared" si="6"/>
        <v>2018</v>
      </c>
      <c r="B196" s="98">
        <f t="shared" si="7"/>
        <v>8</v>
      </c>
      <c r="C196" t="s">
        <v>221</v>
      </c>
      <c r="D196" t="s">
        <v>280</v>
      </c>
      <c r="E196" t="s">
        <v>341</v>
      </c>
      <c r="F196">
        <v>221.6</v>
      </c>
      <c r="G196">
        <v>398</v>
      </c>
      <c r="H196">
        <v>28</v>
      </c>
      <c r="I196">
        <v>7.91</v>
      </c>
      <c r="J196">
        <v>67</v>
      </c>
      <c r="K196">
        <v>5</v>
      </c>
      <c r="L196">
        <v>1</v>
      </c>
      <c r="M196">
        <v>3</v>
      </c>
      <c r="N196">
        <v>0</v>
      </c>
      <c r="O196">
        <v>1</v>
      </c>
      <c r="P196">
        <v>0</v>
      </c>
      <c r="Q196">
        <v>0</v>
      </c>
      <c r="R196">
        <v>7</v>
      </c>
      <c r="S196">
        <v>0</v>
      </c>
      <c r="T196">
        <v>3</v>
      </c>
      <c r="U196">
        <v>0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>
      <c r="A197" s="98">
        <f t="shared" si="6"/>
        <v>2018</v>
      </c>
      <c r="B197" s="98">
        <f t="shared" si="7"/>
        <v>8</v>
      </c>
      <c r="C197" t="s">
        <v>221</v>
      </c>
      <c r="D197" t="s">
        <v>280</v>
      </c>
      <c r="E197" t="s">
        <v>342</v>
      </c>
      <c r="F197">
        <v>189.12</v>
      </c>
      <c r="G197">
        <v>417</v>
      </c>
      <c r="H197">
        <v>19</v>
      </c>
      <c r="I197">
        <v>9.9499999999999993</v>
      </c>
      <c r="J197">
        <v>48</v>
      </c>
      <c r="K197">
        <v>8</v>
      </c>
      <c r="L197">
        <v>0</v>
      </c>
      <c r="M197">
        <v>2</v>
      </c>
      <c r="N197">
        <v>0</v>
      </c>
      <c r="O197">
        <v>0</v>
      </c>
      <c r="P197">
        <v>6</v>
      </c>
      <c r="Q197">
        <v>0</v>
      </c>
      <c r="R197">
        <v>1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>
      <c r="A198" s="98">
        <f t="shared" si="6"/>
        <v>2018</v>
      </c>
      <c r="B198" s="98">
        <f t="shared" si="7"/>
        <v>8</v>
      </c>
      <c r="C198" t="s">
        <v>221</v>
      </c>
      <c r="D198" t="s">
        <v>280</v>
      </c>
      <c r="E198" t="s">
        <v>344</v>
      </c>
      <c r="F198">
        <v>268.01</v>
      </c>
      <c r="G198">
        <v>474</v>
      </c>
      <c r="H198">
        <v>24</v>
      </c>
      <c r="I198">
        <v>11.17</v>
      </c>
      <c r="J198">
        <v>51</v>
      </c>
      <c r="K198">
        <v>2</v>
      </c>
      <c r="L198">
        <v>0</v>
      </c>
      <c r="M198">
        <v>2</v>
      </c>
      <c r="N198">
        <v>0</v>
      </c>
      <c r="O198">
        <v>0</v>
      </c>
      <c r="P198">
        <v>0</v>
      </c>
      <c r="Q198">
        <v>0</v>
      </c>
      <c r="R198">
        <v>3</v>
      </c>
      <c r="S198">
        <v>0</v>
      </c>
      <c r="T198">
        <v>2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>
      <c r="A199" s="98">
        <f t="shared" si="6"/>
        <v>2018</v>
      </c>
      <c r="B199" s="98">
        <f t="shared" si="7"/>
        <v>8</v>
      </c>
      <c r="C199" t="s">
        <v>222</v>
      </c>
      <c r="D199" t="s">
        <v>280</v>
      </c>
      <c r="E199" t="s">
        <v>343</v>
      </c>
      <c r="F199">
        <v>325.45999999999998</v>
      </c>
      <c r="G199">
        <v>559</v>
      </c>
      <c r="H199">
        <v>28</v>
      </c>
      <c r="I199">
        <v>11.62</v>
      </c>
      <c r="J199">
        <v>66</v>
      </c>
      <c r="K199">
        <v>9</v>
      </c>
      <c r="L199">
        <v>0</v>
      </c>
      <c r="M199">
        <v>1</v>
      </c>
      <c r="N199">
        <v>0</v>
      </c>
      <c r="O199">
        <v>0</v>
      </c>
      <c r="P199">
        <v>8</v>
      </c>
      <c r="Q199">
        <v>0</v>
      </c>
      <c r="R199">
        <v>1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>
      <c r="A200" s="98">
        <f t="shared" si="6"/>
        <v>2018</v>
      </c>
      <c r="B200" s="98">
        <f t="shared" si="7"/>
        <v>8</v>
      </c>
      <c r="C200" t="s">
        <v>222</v>
      </c>
      <c r="D200" t="s">
        <v>280</v>
      </c>
      <c r="E200" t="s">
        <v>341</v>
      </c>
      <c r="F200">
        <v>328</v>
      </c>
      <c r="G200">
        <v>425</v>
      </c>
      <c r="H200">
        <v>41</v>
      </c>
      <c r="I200">
        <v>8</v>
      </c>
      <c r="J200">
        <v>127</v>
      </c>
      <c r="K200">
        <v>5</v>
      </c>
      <c r="L200">
        <v>2</v>
      </c>
      <c r="M200">
        <v>0</v>
      </c>
      <c r="N200">
        <v>0</v>
      </c>
      <c r="O200">
        <v>2</v>
      </c>
      <c r="P200">
        <v>1</v>
      </c>
      <c r="Q200">
        <v>0</v>
      </c>
      <c r="R200">
        <v>8</v>
      </c>
      <c r="S200">
        <v>5</v>
      </c>
      <c r="T200">
        <v>1</v>
      </c>
      <c r="U200">
        <v>0</v>
      </c>
      <c r="V200">
        <v>0</v>
      </c>
      <c r="W200">
        <v>0</v>
      </c>
      <c r="X200">
        <v>2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>
      <c r="A201" s="98">
        <f t="shared" si="6"/>
        <v>2018</v>
      </c>
      <c r="B201" s="98">
        <f t="shared" si="7"/>
        <v>8</v>
      </c>
      <c r="C201" t="s">
        <v>222</v>
      </c>
      <c r="D201" t="s">
        <v>280</v>
      </c>
      <c r="E201" t="s">
        <v>342</v>
      </c>
      <c r="F201">
        <v>235.47</v>
      </c>
      <c r="G201">
        <v>510</v>
      </c>
      <c r="H201">
        <v>23</v>
      </c>
      <c r="I201">
        <v>10.24</v>
      </c>
      <c r="J201">
        <v>119</v>
      </c>
      <c r="K201">
        <v>7</v>
      </c>
      <c r="L201">
        <v>5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10</v>
      </c>
      <c r="S201">
        <v>5</v>
      </c>
      <c r="T201">
        <v>4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>
      <c r="A202" s="98">
        <f t="shared" si="6"/>
        <v>2018</v>
      </c>
      <c r="B202" s="98">
        <f t="shared" si="7"/>
        <v>8</v>
      </c>
      <c r="C202" t="s">
        <v>222</v>
      </c>
      <c r="D202" t="s">
        <v>280</v>
      </c>
      <c r="E202" t="s">
        <v>344</v>
      </c>
      <c r="F202">
        <v>331.56</v>
      </c>
      <c r="G202">
        <v>587</v>
      </c>
      <c r="H202">
        <v>29</v>
      </c>
      <c r="I202">
        <v>11.43</v>
      </c>
      <c r="J202">
        <v>105</v>
      </c>
      <c r="K202">
        <v>10</v>
      </c>
      <c r="L202">
        <v>3</v>
      </c>
      <c r="M202">
        <v>3</v>
      </c>
      <c r="N202">
        <v>1</v>
      </c>
      <c r="O202">
        <v>3</v>
      </c>
      <c r="P202">
        <v>0</v>
      </c>
      <c r="Q202">
        <v>0</v>
      </c>
      <c r="R202">
        <v>2</v>
      </c>
      <c r="S202">
        <v>0</v>
      </c>
      <c r="T202">
        <v>1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>
      <c r="A203" s="98">
        <f t="shared" si="6"/>
        <v>2018</v>
      </c>
      <c r="B203" s="98">
        <f t="shared" si="7"/>
        <v>8</v>
      </c>
      <c r="C203" t="s">
        <v>223</v>
      </c>
      <c r="D203" t="s">
        <v>280</v>
      </c>
      <c r="E203" t="s">
        <v>343</v>
      </c>
      <c r="F203">
        <v>271.41000000000003</v>
      </c>
      <c r="G203">
        <v>594</v>
      </c>
      <c r="H203">
        <v>23</v>
      </c>
      <c r="I203">
        <v>11.8</v>
      </c>
      <c r="J203">
        <v>63</v>
      </c>
      <c r="K203">
        <v>3</v>
      </c>
      <c r="L203">
        <v>1</v>
      </c>
      <c r="M203">
        <v>0</v>
      </c>
      <c r="N203">
        <v>0</v>
      </c>
      <c r="O203">
        <v>2</v>
      </c>
      <c r="P203">
        <v>0</v>
      </c>
      <c r="Q203">
        <v>0</v>
      </c>
      <c r="R203">
        <v>4</v>
      </c>
      <c r="S203">
        <v>0</v>
      </c>
      <c r="T203">
        <v>2</v>
      </c>
      <c r="U203">
        <v>0</v>
      </c>
      <c r="V203">
        <v>0</v>
      </c>
      <c r="W203">
        <v>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>
      <c r="A204" s="98">
        <f t="shared" si="6"/>
        <v>2018</v>
      </c>
      <c r="B204" s="98">
        <f t="shared" si="7"/>
        <v>8</v>
      </c>
      <c r="C204" t="s">
        <v>223</v>
      </c>
      <c r="D204" t="s">
        <v>280</v>
      </c>
      <c r="E204" t="s">
        <v>341</v>
      </c>
      <c r="F204">
        <v>165.6</v>
      </c>
      <c r="G204">
        <v>362</v>
      </c>
      <c r="H204">
        <v>21</v>
      </c>
      <c r="I204">
        <v>7.89</v>
      </c>
      <c r="J204">
        <v>55</v>
      </c>
      <c r="K204">
        <v>1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>
      <c r="A205" s="98">
        <f t="shared" si="6"/>
        <v>2018</v>
      </c>
      <c r="B205" s="98">
        <f t="shared" si="7"/>
        <v>8</v>
      </c>
      <c r="C205" t="s">
        <v>223</v>
      </c>
      <c r="D205" t="s">
        <v>280</v>
      </c>
      <c r="E205" t="s">
        <v>281</v>
      </c>
      <c r="F205">
        <v>0</v>
      </c>
      <c r="G205">
        <v>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>
      <c r="A206" s="98">
        <f t="shared" si="6"/>
        <v>2018</v>
      </c>
      <c r="B206" s="98">
        <f t="shared" si="7"/>
        <v>8</v>
      </c>
      <c r="C206" t="s">
        <v>223</v>
      </c>
      <c r="D206" t="s">
        <v>280</v>
      </c>
      <c r="E206" t="s">
        <v>342</v>
      </c>
      <c r="F206">
        <v>153.30000000000001</v>
      </c>
      <c r="G206">
        <v>457</v>
      </c>
      <c r="H206">
        <v>14</v>
      </c>
      <c r="I206">
        <v>10.95</v>
      </c>
      <c r="J206">
        <v>44</v>
      </c>
      <c r="K206">
        <v>2</v>
      </c>
      <c r="L206">
        <v>1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2</v>
      </c>
      <c r="S206">
        <v>0</v>
      </c>
      <c r="T206">
        <v>2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>
      <c r="A207" s="98">
        <f t="shared" si="6"/>
        <v>2018</v>
      </c>
      <c r="B207" s="98">
        <f t="shared" si="7"/>
        <v>8</v>
      </c>
      <c r="C207" t="s">
        <v>223</v>
      </c>
      <c r="D207" t="s">
        <v>280</v>
      </c>
      <c r="E207" t="s">
        <v>344</v>
      </c>
      <c r="F207">
        <v>126.02</v>
      </c>
      <c r="G207">
        <v>506</v>
      </c>
      <c r="H207">
        <v>11</v>
      </c>
      <c r="I207">
        <v>11.46</v>
      </c>
      <c r="J207">
        <v>22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</v>
      </c>
      <c r="S207">
        <v>1</v>
      </c>
      <c r="T207">
        <v>2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>
      <c r="A208" s="98">
        <f t="shared" si="6"/>
        <v>2018</v>
      </c>
      <c r="B208" s="98">
        <f t="shared" si="7"/>
        <v>8</v>
      </c>
      <c r="C208" t="s">
        <v>214</v>
      </c>
      <c r="D208" t="s">
        <v>280</v>
      </c>
      <c r="E208" t="s">
        <v>343</v>
      </c>
      <c r="F208">
        <v>238.69</v>
      </c>
      <c r="G208">
        <v>649</v>
      </c>
      <c r="H208">
        <v>22</v>
      </c>
      <c r="I208">
        <v>10.85</v>
      </c>
      <c r="J208">
        <v>65</v>
      </c>
      <c r="K208">
        <v>7</v>
      </c>
      <c r="L208">
        <v>5</v>
      </c>
      <c r="M208">
        <v>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1</v>
      </c>
      <c r="AC208">
        <v>0</v>
      </c>
      <c r="AD208">
        <v>0</v>
      </c>
      <c r="AE208">
        <v>0</v>
      </c>
    </row>
    <row r="209" spans="1:31">
      <c r="A209" s="98">
        <f t="shared" si="6"/>
        <v>2018</v>
      </c>
      <c r="B209" s="98">
        <f t="shared" si="7"/>
        <v>8</v>
      </c>
      <c r="C209" t="s">
        <v>214</v>
      </c>
      <c r="D209" t="s">
        <v>280</v>
      </c>
      <c r="E209" t="s">
        <v>341</v>
      </c>
      <c r="F209">
        <v>251.22</v>
      </c>
      <c r="G209">
        <v>593</v>
      </c>
      <c r="H209">
        <v>32</v>
      </c>
      <c r="I209">
        <v>7.85</v>
      </c>
      <c r="J209">
        <v>81</v>
      </c>
      <c r="K209">
        <v>17</v>
      </c>
      <c r="L209">
        <v>0</v>
      </c>
      <c r="M209">
        <v>3</v>
      </c>
      <c r="N209">
        <v>0</v>
      </c>
      <c r="O209">
        <v>0</v>
      </c>
      <c r="P209">
        <v>14</v>
      </c>
      <c r="Q209">
        <v>0</v>
      </c>
      <c r="R209">
        <v>3</v>
      </c>
      <c r="S209">
        <v>1</v>
      </c>
      <c r="T209">
        <v>2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>
      <c r="A210" s="98">
        <f t="shared" si="6"/>
        <v>2018</v>
      </c>
      <c r="B210" s="98">
        <f t="shared" si="7"/>
        <v>8</v>
      </c>
      <c r="C210" t="s">
        <v>214</v>
      </c>
      <c r="D210" t="s">
        <v>280</v>
      </c>
      <c r="E210" t="s">
        <v>281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>
      <c r="A211" s="98">
        <f t="shared" si="6"/>
        <v>2018</v>
      </c>
      <c r="B211" s="98">
        <f t="shared" si="7"/>
        <v>8</v>
      </c>
      <c r="C211" t="s">
        <v>214</v>
      </c>
      <c r="D211" t="s">
        <v>280</v>
      </c>
      <c r="E211" t="s">
        <v>344</v>
      </c>
      <c r="F211">
        <v>300</v>
      </c>
      <c r="G211">
        <v>782</v>
      </c>
      <c r="H211">
        <v>28</v>
      </c>
      <c r="I211">
        <v>10.71</v>
      </c>
      <c r="J211">
        <v>65</v>
      </c>
      <c r="K211">
        <v>7</v>
      </c>
      <c r="L211">
        <v>5</v>
      </c>
      <c r="M211">
        <v>0</v>
      </c>
      <c r="N211">
        <v>0</v>
      </c>
      <c r="O211">
        <v>2</v>
      </c>
      <c r="P211">
        <v>0</v>
      </c>
      <c r="Q211">
        <v>0</v>
      </c>
      <c r="R211">
        <v>6</v>
      </c>
      <c r="S211">
        <v>0</v>
      </c>
      <c r="T211">
        <v>3</v>
      </c>
      <c r="U211">
        <v>0</v>
      </c>
      <c r="V211">
        <v>0</v>
      </c>
      <c r="W211">
        <v>3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>
      <c r="A212" s="98">
        <f t="shared" si="6"/>
        <v>2018</v>
      </c>
      <c r="B212" s="98">
        <f t="shared" si="7"/>
        <v>8</v>
      </c>
      <c r="C212" t="s">
        <v>224</v>
      </c>
      <c r="D212" t="s">
        <v>280</v>
      </c>
      <c r="E212" t="s">
        <v>341</v>
      </c>
      <c r="F212">
        <v>300</v>
      </c>
      <c r="G212">
        <v>533</v>
      </c>
      <c r="H212">
        <v>39</v>
      </c>
      <c r="I212">
        <v>7.69</v>
      </c>
      <c r="J212">
        <v>106</v>
      </c>
      <c r="K212">
        <v>20</v>
      </c>
      <c r="L212">
        <v>2</v>
      </c>
      <c r="M212">
        <v>8</v>
      </c>
      <c r="N212">
        <v>0</v>
      </c>
      <c r="O212">
        <v>0</v>
      </c>
      <c r="P212">
        <v>10</v>
      </c>
      <c r="Q212">
        <v>0</v>
      </c>
      <c r="R212">
        <v>4</v>
      </c>
      <c r="S212">
        <v>1</v>
      </c>
      <c r="T212">
        <v>2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2</v>
      </c>
      <c r="AA212">
        <v>0</v>
      </c>
      <c r="AB212">
        <v>1</v>
      </c>
      <c r="AC212">
        <v>1</v>
      </c>
      <c r="AD212">
        <v>0</v>
      </c>
      <c r="AE212">
        <v>0</v>
      </c>
    </row>
    <row r="213" spans="1:31">
      <c r="A213" s="98">
        <f t="shared" si="6"/>
        <v>2018</v>
      </c>
      <c r="B213" s="98">
        <f t="shared" si="7"/>
        <v>8</v>
      </c>
      <c r="C213" t="s">
        <v>224</v>
      </c>
      <c r="D213" t="s">
        <v>280</v>
      </c>
      <c r="E213" t="s">
        <v>281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1">
      <c r="A214" s="98">
        <f t="shared" si="6"/>
        <v>2018</v>
      </c>
      <c r="B214" s="98">
        <f t="shared" si="7"/>
        <v>8</v>
      </c>
      <c r="C214" t="s">
        <v>225</v>
      </c>
      <c r="D214" t="s">
        <v>280</v>
      </c>
      <c r="E214" t="s">
        <v>341</v>
      </c>
      <c r="F214">
        <v>296.8</v>
      </c>
      <c r="G214">
        <v>580</v>
      </c>
      <c r="H214">
        <v>38</v>
      </c>
      <c r="I214">
        <v>7.81</v>
      </c>
      <c r="J214">
        <v>119</v>
      </c>
      <c r="K214">
        <v>3</v>
      </c>
      <c r="L214">
        <v>0</v>
      </c>
      <c r="M214">
        <v>1</v>
      </c>
      <c r="N214">
        <v>0</v>
      </c>
      <c r="O214">
        <v>0</v>
      </c>
      <c r="P214">
        <v>2</v>
      </c>
      <c r="Q214">
        <v>0</v>
      </c>
      <c r="R214">
        <v>4</v>
      </c>
      <c r="S214">
        <v>0</v>
      </c>
      <c r="T214">
        <v>3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>
      <c r="A215" s="98">
        <f t="shared" si="6"/>
        <v>2018</v>
      </c>
      <c r="B215" s="98">
        <f t="shared" si="7"/>
        <v>8</v>
      </c>
      <c r="C215" t="s">
        <v>225</v>
      </c>
      <c r="D215" t="s">
        <v>280</v>
      </c>
      <c r="E215" t="s">
        <v>281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>
      <c r="A216" s="98">
        <f t="shared" si="6"/>
        <v>2018</v>
      </c>
      <c r="B216" s="98">
        <f t="shared" si="7"/>
        <v>8</v>
      </c>
      <c r="C216" t="s">
        <v>226</v>
      </c>
      <c r="D216" t="s">
        <v>280</v>
      </c>
      <c r="E216" t="s">
        <v>341</v>
      </c>
      <c r="F216">
        <v>300</v>
      </c>
      <c r="G216">
        <v>701</v>
      </c>
      <c r="H216">
        <v>38</v>
      </c>
      <c r="I216">
        <v>7.89</v>
      </c>
      <c r="J216">
        <v>101</v>
      </c>
      <c r="K216">
        <v>2</v>
      </c>
      <c r="L216">
        <v>1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6</v>
      </c>
      <c r="S216">
        <v>1</v>
      </c>
      <c r="T216">
        <v>3</v>
      </c>
      <c r="U216">
        <v>0</v>
      </c>
      <c r="V216">
        <v>0</v>
      </c>
      <c r="W216">
        <v>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>
      <c r="A217" s="98">
        <f t="shared" si="6"/>
        <v>2018</v>
      </c>
      <c r="B217" s="98">
        <f t="shared" si="7"/>
        <v>8</v>
      </c>
      <c r="C217" t="s">
        <v>226</v>
      </c>
      <c r="D217" t="s">
        <v>280</v>
      </c>
      <c r="E217" t="s">
        <v>281</v>
      </c>
      <c r="F217">
        <v>8</v>
      </c>
      <c r="G217">
        <v>6</v>
      </c>
      <c r="H217">
        <v>1</v>
      </c>
      <c r="I217">
        <v>8</v>
      </c>
      <c r="J217">
        <v>3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>
      <c r="A218" s="98">
        <f t="shared" si="6"/>
        <v>2018</v>
      </c>
      <c r="B218" s="98">
        <f t="shared" si="7"/>
        <v>8</v>
      </c>
      <c r="C218" t="s">
        <v>227</v>
      </c>
      <c r="D218" t="s">
        <v>280</v>
      </c>
      <c r="E218" t="s">
        <v>341</v>
      </c>
      <c r="F218">
        <v>330</v>
      </c>
      <c r="G218">
        <v>763</v>
      </c>
      <c r="H218">
        <v>44</v>
      </c>
      <c r="I218">
        <v>7.5</v>
      </c>
      <c r="J218">
        <v>98</v>
      </c>
      <c r="K218">
        <v>10</v>
      </c>
      <c r="L218">
        <v>1</v>
      </c>
      <c r="M218">
        <v>5</v>
      </c>
      <c r="N218">
        <v>0</v>
      </c>
      <c r="O218">
        <v>0</v>
      </c>
      <c r="P218">
        <v>4</v>
      </c>
      <c r="Q218">
        <v>0</v>
      </c>
      <c r="R218">
        <v>6</v>
      </c>
      <c r="S218">
        <v>2</v>
      </c>
      <c r="T218">
        <v>4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>
      <c r="A219" s="98">
        <f t="shared" si="6"/>
        <v>2018</v>
      </c>
      <c r="B219" s="98">
        <f t="shared" si="7"/>
        <v>8</v>
      </c>
      <c r="C219" t="s">
        <v>227</v>
      </c>
      <c r="D219" t="s">
        <v>280</v>
      </c>
      <c r="E219" t="s">
        <v>281</v>
      </c>
      <c r="F219">
        <v>0</v>
      </c>
      <c r="G219">
        <v>5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>
      <c r="A220" s="98">
        <f t="shared" si="6"/>
        <v>2018</v>
      </c>
      <c r="B220" s="98">
        <f t="shared" si="7"/>
        <v>8</v>
      </c>
      <c r="C220" t="s">
        <v>215</v>
      </c>
      <c r="D220" t="s">
        <v>280</v>
      </c>
      <c r="E220" t="s">
        <v>341</v>
      </c>
      <c r="F220">
        <v>330</v>
      </c>
      <c r="G220">
        <v>587</v>
      </c>
      <c r="H220">
        <v>44</v>
      </c>
      <c r="I220">
        <v>7.5</v>
      </c>
      <c r="J220">
        <v>111</v>
      </c>
      <c r="K220">
        <v>13</v>
      </c>
      <c r="L220">
        <v>0</v>
      </c>
      <c r="M220">
        <v>3</v>
      </c>
      <c r="N220">
        <v>0</v>
      </c>
      <c r="O220">
        <v>0</v>
      </c>
      <c r="P220">
        <v>10</v>
      </c>
      <c r="Q220">
        <v>0</v>
      </c>
      <c r="R220">
        <v>2</v>
      </c>
      <c r="S220">
        <v>0</v>
      </c>
      <c r="T220">
        <v>2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>
      <c r="A221" s="98">
        <f t="shared" si="6"/>
        <v>2018</v>
      </c>
      <c r="B221" s="98">
        <f t="shared" si="7"/>
        <v>8</v>
      </c>
      <c r="C221" t="s">
        <v>215</v>
      </c>
      <c r="D221" t="s">
        <v>280</v>
      </c>
      <c r="E221" t="s">
        <v>281</v>
      </c>
      <c r="F221">
        <v>0</v>
      </c>
      <c r="G221">
        <v>8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>
      <c r="A222" s="98">
        <f t="shared" si="6"/>
        <v>2018</v>
      </c>
      <c r="B222" s="98">
        <f t="shared" si="7"/>
        <v>8</v>
      </c>
      <c r="C222" t="s">
        <v>228</v>
      </c>
      <c r="D222" t="s">
        <v>280</v>
      </c>
      <c r="E222" t="s">
        <v>341</v>
      </c>
      <c r="F222">
        <v>307.83999999999997</v>
      </c>
      <c r="G222" s="150">
        <v>1017</v>
      </c>
      <c r="H222">
        <v>40</v>
      </c>
      <c r="I222">
        <v>7.7</v>
      </c>
      <c r="J222">
        <v>68</v>
      </c>
      <c r="K222">
        <v>1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2</v>
      </c>
      <c r="S222">
        <v>0</v>
      </c>
      <c r="T222">
        <v>1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>
      <c r="A223" s="98">
        <f t="shared" si="6"/>
        <v>2018</v>
      </c>
      <c r="B223" s="98">
        <f t="shared" si="7"/>
        <v>8</v>
      </c>
      <c r="C223" t="s">
        <v>228</v>
      </c>
      <c r="D223" t="s">
        <v>280</v>
      </c>
      <c r="E223" t="s">
        <v>281</v>
      </c>
      <c r="F223">
        <v>0</v>
      </c>
      <c r="G223">
        <v>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>
      <c r="A224" s="98">
        <f t="shared" si="6"/>
        <v>2018</v>
      </c>
      <c r="B224" s="98">
        <f t="shared" si="7"/>
        <v>8</v>
      </c>
      <c r="C224" t="s">
        <v>229</v>
      </c>
      <c r="D224" t="s">
        <v>280</v>
      </c>
      <c r="E224" t="s">
        <v>341</v>
      </c>
      <c r="F224">
        <v>189.6</v>
      </c>
      <c r="G224">
        <v>529</v>
      </c>
      <c r="H224">
        <v>24</v>
      </c>
      <c r="I224">
        <v>7.9</v>
      </c>
      <c r="J224">
        <v>40</v>
      </c>
      <c r="K224">
        <v>4</v>
      </c>
      <c r="L224">
        <v>1</v>
      </c>
      <c r="M224">
        <v>2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>
      <c r="A225" s="98">
        <f t="shared" si="6"/>
        <v>2018</v>
      </c>
      <c r="B225" s="98">
        <f t="shared" si="7"/>
        <v>8</v>
      </c>
      <c r="C225" t="s">
        <v>229</v>
      </c>
      <c r="D225" t="s">
        <v>280</v>
      </c>
      <c r="E225" t="s">
        <v>281</v>
      </c>
      <c r="F225">
        <v>0</v>
      </c>
      <c r="G225">
        <v>5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>
      <c r="A226" s="98">
        <f t="shared" si="6"/>
        <v>2018</v>
      </c>
      <c r="B226" s="98">
        <f t="shared" si="7"/>
        <v>8</v>
      </c>
      <c r="C226" t="s">
        <v>229</v>
      </c>
      <c r="D226" t="s">
        <v>280</v>
      </c>
      <c r="E226" t="s">
        <v>283</v>
      </c>
      <c r="F226">
        <v>136</v>
      </c>
      <c r="G226">
        <v>190</v>
      </c>
      <c r="H226">
        <v>17</v>
      </c>
      <c r="I226">
        <v>8</v>
      </c>
      <c r="J226">
        <v>70</v>
      </c>
      <c r="K226">
        <v>3</v>
      </c>
      <c r="L226">
        <v>0</v>
      </c>
      <c r="M226">
        <v>1</v>
      </c>
      <c r="N226">
        <v>0</v>
      </c>
      <c r="O226">
        <v>0</v>
      </c>
      <c r="P226">
        <v>2</v>
      </c>
      <c r="Q226">
        <v>0</v>
      </c>
      <c r="R226">
        <v>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>
      <c r="A227" s="98">
        <f t="shared" si="6"/>
        <v>2018</v>
      </c>
      <c r="B227" s="98">
        <f t="shared" si="7"/>
        <v>8</v>
      </c>
      <c r="C227" t="s">
        <v>230</v>
      </c>
      <c r="D227" t="s">
        <v>280</v>
      </c>
      <c r="E227" t="s">
        <v>283</v>
      </c>
      <c r="F227">
        <v>300</v>
      </c>
      <c r="G227">
        <v>567</v>
      </c>
      <c r="H227">
        <v>38</v>
      </c>
      <c r="I227">
        <v>7.89</v>
      </c>
      <c r="J227">
        <v>126</v>
      </c>
      <c r="K227">
        <v>6</v>
      </c>
      <c r="L227">
        <v>3</v>
      </c>
      <c r="M227">
        <v>1</v>
      </c>
      <c r="N227">
        <v>0</v>
      </c>
      <c r="O227">
        <v>0</v>
      </c>
      <c r="P227">
        <v>2</v>
      </c>
      <c r="Q227">
        <v>0</v>
      </c>
      <c r="R227">
        <v>5</v>
      </c>
      <c r="S227">
        <v>0</v>
      </c>
      <c r="T227">
        <v>2</v>
      </c>
      <c r="U227">
        <v>0</v>
      </c>
      <c r="V227">
        <v>0</v>
      </c>
      <c r="W227">
        <v>2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>
      <c r="A228" s="98">
        <f t="shared" si="6"/>
        <v>2018</v>
      </c>
      <c r="B228" s="98">
        <f t="shared" si="7"/>
        <v>8</v>
      </c>
      <c r="C228" t="s">
        <v>216</v>
      </c>
      <c r="D228" t="s">
        <v>280</v>
      </c>
      <c r="E228" t="s">
        <v>341</v>
      </c>
      <c r="F228">
        <v>360</v>
      </c>
      <c r="G228">
        <v>687</v>
      </c>
      <c r="H228">
        <v>44</v>
      </c>
      <c r="I228">
        <v>8.18</v>
      </c>
      <c r="J228">
        <v>126</v>
      </c>
      <c r="K228">
        <v>5</v>
      </c>
      <c r="L228">
        <v>2</v>
      </c>
      <c r="M228">
        <v>2</v>
      </c>
      <c r="N228">
        <v>0</v>
      </c>
      <c r="O228">
        <v>0</v>
      </c>
      <c r="P228">
        <v>1</v>
      </c>
      <c r="Q228">
        <v>0</v>
      </c>
      <c r="R228">
        <v>3</v>
      </c>
      <c r="S228">
        <v>0</v>
      </c>
      <c r="T228">
        <v>3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2</v>
      </c>
      <c r="AA228">
        <v>1</v>
      </c>
      <c r="AB228">
        <v>1</v>
      </c>
      <c r="AC228">
        <v>0</v>
      </c>
      <c r="AD228">
        <v>0</v>
      </c>
      <c r="AE228">
        <v>0</v>
      </c>
    </row>
    <row r="229" spans="1:31">
      <c r="A229" s="98">
        <f t="shared" si="6"/>
        <v>2018</v>
      </c>
      <c r="B229" s="98">
        <f t="shared" si="7"/>
        <v>8</v>
      </c>
      <c r="C229" t="s">
        <v>217</v>
      </c>
      <c r="D229" t="s">
        <v>280</v>
      </c>
      <c r="E229" t="s">
        <v>341</v>
      </c>
      <c r="F229">
        <v>300</v>
      </c>
      <c r="G229">
        <v>649</v>
      </c>
      <c r="H229">
        <v>37</v>
      </c>
      <c r="I229">
        <v>8.11</v>
      </c>
      <c r="J229">
        <v>126</v>
      </c>
      <c r="K229">
        <v>7</v>
      </c>
      <c r="L229">
        <v>1</v>
      </c>
      <c r="M229">
        <v>5</v>
      </c>
      <c r="N229">
        <v>1</v>
      </c>
      <c r="O229">
        <v>0</v>
      </c>
      <c r="P229">
        <v>0</v>
      </c>
      <c r="Q229">
        <v>0</v>
      </c>
      <c r="R229">
        <v>6</v>
      </c>
      <c r="S229">
        <v>0</v>
      </c>
      <c r="T229">
        <v>4</v>
      </c>
      <c r="U229">
        <v>0</v>
      </c>
      <c r="V229">
        <v>0</v>
      </c>
      <c r="W229">
        <v>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>
      <c r="A230" s="98">
        <f t="shared" si="6"/>
        <v>2018</v>
      </c>
      <c r="B230" s="98">
        <f t="shared" si="7"/>
        <v>8</v>
      </c>
      <c r="C230" t="s">
        <v>217</v>
      </c>
      <c r="D230" t="s">
        <v>280</v>
      </c>
      <c r="E230" t="s">
        <v>281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</sheetData>
  <autoFilter ref="A1:AE1"/>
  <phoneticPr fontId="1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L33"/>
  <sheetViews>
    <sheetView showGridLines="0" workbookViewId="0">
      <selection activeCell="H17" sqref="H17:K17"/>
    </sheetView>
  </sheetViews>
  <sheetFormatPr defaultColWidth="9" defaultRowHeight="16.5"/>
  <cols>
    <col min="1" max="1" width="9" style="180" customWidth="1"/>
    <col min="2" max="2" width="17.875" style="180" customWidth="1"/>
    <col min="3" max="3" width="13.375" style="180" customWidth="1"/>
    <col min="4" max="5" width="15.125" style="180" customWidth="1"/>
    <col min="6" max="6" width="13.125" style="180" customWidth="1"/>
    <col min="7" max="7" width="9" style="180" customWidth="1"/>
    <col min="8" max="8" width="13.875" style="180" bestFit="1" customWidth="1"/>
    <col min="9" max="11" width="11.625" style="181" customWidth="1"/>
    <col min="12" max="12" width="4" style="181" bestFit="1" customWidth="1"/>
    <col min="13" max="17" width="9" style="180" customWidth="1"/>
    <col min="18" max="16384" width="9" style="180"/>
  </cols>
  <sheetData>
    <row r="1" spans="2:11" ht="17.25" customHeight="1" thickBot="1">
      <c r="B1" s="86" t="s">
        <v>0</v>
      </c>
      <c r="C1" s="12"/>
      <c r="D1" s="12"/>
    </row>
    <row r="2" spans="2:11" ht="24" customHeight="1" thickBot="1">
      <c r="B2" s="227" t="s">
        <v>26</v>
      </c>
      <c r="C2" s="7" t="s">
        <v>27</v>
      </c>
      <c r="D2" s="3" t="str">
        <f>透视表!$G$22</f>
        <v>8月</v>
      </c>
      <c r="E2" s="3" t="str">
        <f>透视表!$G$21</f>
        <v>日均环比</v>
      </c>
      <c r="F2" s="3" t="str">
        <f>透视表!$G$23</f>
        <v>7月</v>
      </c>
      <c r="H2" s="136" t="s">
        <v>28</v>
      </c>
      <c r="I2" s="183" t="str">
        <f>透视表!$G$22</f>
        <v>8月</v>
      </c>
      <c r="J2" s="183" t="str">
        <f>透视表!$G$21</f>
        <v>日均环比</v>
      </c>
      <c r="K2" s="175" t="str">
        <f>透视表!$G$23</f>
        <v>7月</v>
      </c>
    </row>
    <row r="3" spans="2:11" ht="24.6" customHeight="1" thickBot="1">
      <c r="B3" s="228"/>
      <c r="C3" s="1" t="s">
        <v>10</v>
      </c>
      <c r="D3" s="2">
        <f>透视表!$K$26</f>
        <v>162</v>
      </c>
      <c r="E3" s="10">
        <f>IFERROR((D3/透视表!$G$24)/(F3/透视表!$G$25)-1,"-")</f>
        <v>-1.2195121951219523E-2</v>
      </c>
      <c r="F3" s="2">
        <f>透视表!$L$26</f>
        <v>164</v>
      </c>
      <c r="H3" s="94" t="s">
        <v>29</v>
      </c>
      <c r="I3" s="131">
        <v>43</v>
      </c>
      <c r="J3" s="77">
        <f>IFERROR((I3/透视表!$G$24)/(K3/透视表!$G$25)-1,"-")</f>
        <v>-4.4444444444444398E-2</v>
      </c>
      <c r="K3" s="134">
        <v>45</v>
      </c>
    </row>
    <row r="4" spans="2:11" ht="24.6" customHeight="1" thickBot="1">
      <c r="B4" s="228"/>
      <c r="C4" s="27" t="s">
        <v>13</v>
      </c>
      <c r="D4" s="28"/>
      <c r="E4" s="29">
        <f>IFERROR((D4/透视表!$G$24)/(F4/透视表!$G$25)-1,"-")</f>
        <v>-1</v>
      </c>
      <c r="F4" s="28">
        <v>105</v>
      </c>
      <c r="H4" s="94" t="s">
        <v>30</v>
      </c>
      <c r="I4" s="132">
        <v>15</v>
      </c>
      <c r="J4" s="30">
        <f>IFERROR((I4/透视表!$G$24)/(K4/透视表!$G$25)-1,"-")</f>
        <v>1.1428571428571428</v>
      </c>
      <c r="K4" s="133">
        <v>7</v>
      </c>
    </row>
    <row r="5" spans="2:11" ht="24.6" customHeight="1" thickBot="1">
      <c r="B5" s="228"/>
      <c r="C5" s="25" t="s">
        <v>14</v>
      </c>
      <c r="D5" s="198">
        <f>D4/D3</f>
        <v>0</v>
      </c>
      <c r="E5" s="198">
        <f>D5-F5</f>
        <v>-0.6402439024390244</v>
      </c>
      <c r="F5" s="198">
        <f>F4/F3</f>
        <v>0.6402439024390244</v>
      </c>
      <c r="H5" s="94" t="s">
        <v>31</v>
      </c>
      <c r="I5" s="131">
        <v>5</v>
      </c>
      <c r="J5" s="190">
        <f>I5-K5</f>
        <v>-1</v>
      </c>
      <c r="K5" s="134">
        <v>6</v>
      </c>
    </row>
    <row r="6" spans="2:11" ht="24.6" customHeight="1" thickBot="1">
      <c r="B6" s="229" t="s">
        <v>32</v>
      </c>
      <c r="C6" s="25" t="s">
        <v>33</v>
      </c>
      <c r="D6" s="2">
        <f>D8+D7</f>
        <v>71</v>
      </c>
      <c r="E6" s="10">
        <f>IFERROR((D6/透视表!$G$24)/(F6/透视表!$G$25)-1,"-")</f>
        <v>1.4285714285714235E-2</v>
      </c>
      <c r="F6" s="2">
        <f>F8+F7</f>
        <v>70</v>
      </c>
      <c r="H6" s="94" t="s">
        <v>34</v>
      </c>
      <c r="I6" s="131">
        <v>6</v>
      </c>
      <c r="J6" s="77">
        <f>IFERROR((I6/透视表!$G$24)/(K6/透视表!$G$25)-1,"-")</f>
        <v>0</v>
      </c>
      <c r="K6" s="134">
        <v>6</v>
      </c>
    </row>
    <row r="7" spans="2:11" ht="24.6" customHeight="1" thickBot="1">
      <c r="B7" s="228"/>
      <c r="C7" s="25" t="s">
        <v>35</v>
      </c>
      <c r="D7" s="2">
        <f>VLOOKUP(C7,透视表!$J$18:$K$26,2,0)</f>
        <v>57</v>
      </c>
      <c r="E7" s="10">
        <f>IFERROR((D7/透视表!$G$24)/(F7/透视表!$G$25)-1,"-")</f>
        <v>1.7857142857142794E-2</v>
      </c>
      <c r="F7" s="2">
        <f>VLOOKUP(C7,透视表!$J$19:$L$26,3,0)</f>
        <v>56</v>
      </c>
      <c r="H7" s="94" t="s">
        <v>36</v>
      </c>
      <c r="I7" s="131">
        <v>6</v>
      </c>
      <c r="J7" s="77">
        <f>IFERROR((I7/透视表!$G$24)/(K7/透视表!$G$25)-1,"-")</f>
        <v>0.5</v>
      </c>
      <c r="K7" s="134">
        <v>4</v>
      </c>
    </row>
    <row r="8" spans="2:11" ht="24.6" customHeight="1" thickBot="1">
      <c r="B8" s="228"/>
      <c r="C8" s="25" t="s">
        <v>37</v>
      </c>
      <c r="D8" s="2">
        <f>VLOOKUP(C8,透视表!$J$18:$K$26,2,0)</f>
        <v>14</v>
      </c>
      <c r="E8" s="10">
        <f>IFERROR((D8/透视表!$G$24)/(F8/透视表!$G$25)-1,"-")</f>
        <v>0</v>
      </c>
      <c r="F8" s="2">
        <f>VLOOKUP(C8,透视表!$J$19:$L$26,3,0)</f>
        <v>14</v>
      </c>
      <c r="H8" s="94" t="s">
        <v>38</v>
      </c>
      <c r="I8" s="131">
        <v>2</v>
      </c>
      <c r="J8" s="77">
        <f>IFERROR((I8/透视表!$G$24)/(K8/透视表!$G$25)-1,"-")</f>
        <v>-0.5</v>
      </c>
      <c r="K8" s="134">
        <v>4</v>
      </c>
    </row>
    <row r="9" spans="2:11" ht="24.6" customHeight="1" thickBot="1">
      <c r="B9" s="129" t="s">
        <v>39</v>
      </c>
      <c r="C9" s="25" t="s">
        <v>33</v>
      </c>
      <c r="D9" s="2">
        <f>D10+D11</f>
        <v>5</v>
      </c>
      <c r="E9" s="10" t="str">
        <f>IFERROR((D9/透视表!$G$24)/(F9/透视表!$G$25)-1,"-")</f>
        <v>-</v>
      </c>
      <c r="F9" s="2" t="e">
        <f>F10+F11+#REF!</f>
        <v>#REF!</v>
      </c>
      <c r="H9" s="94" t="s">
        <v>40</v>
      </c>
      <c r="I9" s="131"/>
      <c r="J9" s="77">
        <f>IFERROR((I9/透视表!$G$24)/(K9/透视表!$G$25)-1,"-")</f>
        <v>-1</v>
      </c>
      <c r="K9" s="134">
        <v>3</v>
      </c>
    </row>
    <row r="10" spans="2:11" ht="24.6" customHeight="1" thickBot="1">
      <c r="B10" s="130"/>
      <c r="C10" s="25" t="s">
        <v>41</v>
      </c>
      <c r="D10" s="2">
        <f>VLOOKUP(C10,透视表!$J$18:$K$26,2,0)</f>
        <v>4</v>
      </c>
      <c r="E10" s="10">
        <f>IFERROR((D10/透视表!$G$24)/(F10/透视表!$G$25)-1,"-")</f>
        <v>-0.55555555555555558</v>
      </c>
      <c r="F10" s="2">
        <f>VLOOKUP(C10,透视表!$J$19:$L$26,3,0)</f>
        <v>9</v>
      </c>
      <c r="H10" s="94" t="s">
        <v>42</v>
      </c>
      <c r="I10" s="131">
        <v>1</v>
      </c>
      <c r="J10" s="77">
        <f>IFERROR((I10/透视表!$G$24)/(K10/透视表!$G$25)-1,"-")</f>
        <v>-0.66666666666666674</v>
      </c>
      <c r="K10" s="134">
        <v>3</v>
      </c>
    </row>
    <row r="11" spans="2:11" ht="24.6" customHeight="1" thickBot="1">
      <c r="B11" s="130"/>
      <c r="C11" s="25" t="s">
        <v>43</v>
      </c>
      <c r="D11" s="2">
        <f>VLOOKUP(C11,透视表!$J$18:$K$26,2,0)</f>
        <v>1</v>
      </c>
      <c r="E11" s="10" t="str">
        <f>IFERROR((D11/透视表!$G$24)/(F11/透视表!$G$25)-1,"-")</f>
        <v>-</v>
      </c>
      <c r="F11" s="2">
        <f>VLOOKUP(C11,透视表!$J$19:$L$26,3,0)</f>
        <v>0</v>
      </c>
      <c r="H11" s="94" t="s">
        <v>44</v>
      </c>
      <c r="I11" s="131">
        <v>1</v>
      </c>
      <c r="J11" s="77">
        <f>IFERROR((I11/透视表!$G$24)/(K11/透视表!$G$25)-1,"-")</f>
        <v>-0.66666666666666674</v>
      </c>
      <c r="K11" s="134">
        <v>3</v>
      </c>
    </row>
    <row r="12" spans="2:11" ht="24.6" customHeight="1" thickBot="1">
      <c r="B12" s="4" t="s">
        <v>45</v>
      </c>
      <c r="C12" s="25" t="s">
        <v>33</v>
      </c>
      <c r="D12" s="2">
        <f>GETPIVOTDATA("姓名",透视表!$F$5)</f>
        <v>86</v>
      </c>
      <c r="E12" s="10">
        <f>IFERROR((D12/透视表!$G$24)/(F12/透视表!$G$25)-1,"-")</f>
        <v>1.1764705882353121E-2</v>
      </c>
      <c r="F12" s="2">
        <f>GETPIVOTDATA("姓名",透视表!$F$15)</f>
        <v>85</v>
      </c>
      <c r="H12" s="94" t="s">
        <v>46</v>
      </c>
      <c r="I12" s="131">
        <v>1</v>
      </c>
      <c r="J12" s="77">
        <f>IFERROR((I12/透视表!$G$24)/(K12/透视表!$G$25)-1,"-")</f>
        <v>-0.5</v>
      </c>
      <c r="K12" s="134">
        <v>2</v>
      </c>
    </row>
    <row r="13" spans="2:11" ht="24.6" customHeight="1">
      <c r="H13" s="94" t="s">
        <v>47</v>
      </c>
      <c r="I13" s="92">
        <v>1</v>
      </c>
      <c r="J13" s="77"/>
      <c r="K13" s="134">
        <v>1</v>
      </c>
    </row>
    <row r="14" spans="2:11" ht="24.6" customHeight="1">
      <c r="B14" s="230" t="s">
        <v>48</v>
      </c>
      <c r="C14" s="228"/>
      <c r="D14" s="228"/>
      <c r="E14" s="228"/>
      <c r="F14" s="228"/>
      <c r="H14" s="94" t="s">
        <v>49</v>
      </c>
      <c r="I14" s="92"/>
      <c r="J14" s="77"/>
      <c r="K14" s="134">
        <v>1</v>
      </c>
    </row>
    <row r="15" spans="2:11" ht="24.6" customHeight="1">
      <c r="B15" s="228"/>
      <c r="C15" s="228"/>
      <c r="D15" s="228"/>
      <c r="E15" s="228"/>
      <c r="F15" s="228"/>
      <c r="H15" s="94" t="s">
        <v>50</v>
      </c>
      <c r="I15" s="92">
        <v>1</v>
      </c>
      <c r="J15" s="77"/>
      <c r="K15" s="134">
        <v>1</v>
      </c>
    </row>
    <row r="16" spans="2:11" ht="24.6" customHeight="1" thickBot="1">
      <c r="H16" s="135" t="s">
        <v>51</v>
      </c>
      <c r="I16" s="128">
        <v>2</v>
      </c>
      <c r="J16" s="89"/>
      <c r="K16" s="90"/>
    </row>
    <row r="17" spans="8:12" ht="17.25" customHeight="1" thickBot="1">
      <c r="H17" s="135" t="s">
        <v>52</v>
      </c>
      <c r="I17" s="128">
        <v>1</v>
      </c>
      <c r="J17" s="89"/>
      <c r="K17" s="90"/>
      <c r="L17" s="122"/>
    </row>
    <row r="18" spans="8:12">
      <c r="J18" s="122"/>
      <c r="K18" s="122"/>
      <c r="L18" s="122"/>
    </row>
    <row r="19" spans="8:12">
      <c r="J19" s="122"/>
      <c r="K19" s="122"/>
      <c r="L19" s="122"/>
    </row>
    <row r="20" spans="8:12">
      <c r="J20" s="122"/>
      <c r="K20" s="122"/>
      <c r="L20" s="122"/>
    </row>
    <row r="21" spans="8:12">
      <c r="J21" s="122"/>
      <c r="K21" s="122"/>
      <c r="L21" s="122"/>
    </row>
    <row r="22" spans="8:12">
      <c r="J22" s="122"/>
      <c r="K22" s="122"/>
      <c r="L22" s="122"/>
    </row>
    <row r="23" spans="8:12">
      <c r="J23" s="122"/>
      <c r="K23" s="122"/>
      <c r="L23" s="122"/>
    </row>
    <row r="24" spans="8:12">
      <c r="J24" s="122"/>
      <c r="K24" s="122"/>
      <c r="L24" s="122"/>
    </row>
    <row r="25" spans="8:12">
      <c r="J25" s="122"/>
      <c r="K25" s="122"/>
      <c r="L25" s="122"/>
    </row>
    <row r="26" spans="8:12">
      <c r="J26" s="122"/>
      <c r="K26" s="122"/>
      <c r="L26" s="122"/>
    </row>
    <row r="27" spans="8:12">
      <c r="J27" s="122"/>
      <c r="K27" s="122"/>
      <c r="L27" s="122"/>
    </row>
    <row r="28" spans="8:12">
      <c r="J28" s="122"/>
      <c r="K28" s="122"/>
      <c r="L28" s="122"/>
    </row>
    <row r="29" spans="8:12">
      <c r="J29" s="122"/>
      <c r="K29" s="122"/>
      <c r="L29" s="122"/>
    </row>
    <row r="30" spans="8:12">
      <c r="J30" s="122"/>
      <c r="K30" s="122"/>
      <c r="L30" s="122"/>
    </row>
    <row r="31" spans="8:12">
      <c r="J31" s="122"/>
      <c r="K31" s="122"/>
      <c r="L31" s="122"/>
    </row>
    <row r="32" spans="8:12">
      <c r="J32" s="122"/>
      <c r="K32" s="122"/>
      <c r="L32" s="122"/>
    </row>
    <row r="33" spans="12:12">
      <c r="L33" s="122"/>
    </row>
  </sheetData>
  <mergeCells count="3">
    <mergeCell ref="B2:B5"/>
    <mergeCell ref="B6:B8"/>
    <mergeCell ref="B14:F15"/>
  </mergeCells>
  <phoneticPr fontId="19" type="noConversion"/>
  <conditionalFormatting sqref="E3">
    <cfRule type="cellIs" dxfId="167" priority="5" operator="lessThan">
      <formula>0</formula>
    </cfRule>
  </conditionalFormatting>
  <conditionalFormatting sqref="J3">
    <cfRule type="cellIs" dxfId="166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B19"/>
  <sheetViews>
    <sheetView showGridLines="0" workbookViewId="0">
      <selection activeCell="B19" sqref="B19"/>
    </sheetView>
  </sheetViews>
  <sheetFormatPr defaultColWidth="9" defaultRowHeight="16.5"/>
  <cols>
    <col min="1" max="1" width="9" style="180" customWidth="1"/>
    <col min="2" max="2" width="17.5" style="180" customWidth="1"/>
    <col min="3" max="11" width="12.875" style="180" customWidth="1"/>
    <col min="12" max="16" width="9" style="180" customWidth="1"/>
    <col min="17" max="16384" width="9" style="180"/>
  </cols>
  <sheetData>
    <row r="1" spans="2:2" s="138" customFormat="1" ht="24.75" customHeight="1">
      <c r="B1" s="137" t="s">
        <v>53</v>
      </c>
    </row>
    <row r="2" spans="2:2" s="138" customFormat="1" ht="21.75" customHeight="1">
      <c r="B2" s="139" t="s">
        <v>54</v>
      </c>
    </row>
    <row r="19" spans="2:2">
      <c r="B19" s="138" t="s">
        <v>55</v>
      </c>
    </row>
  </sheetData>
  <phoneticPr fontId="19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22"/>
  <sheetViews>
    <sheetView showGridLines="0" zoomScale="70" zoomScaleNormal="70" workbookViewId="0">
      <selection activeCell="E28" sqref="E28"/>
    </sheetView>
  </sheetViews>
  <sheetFormatPr defaultColWidth="11" defaultRowHeight="16.5"/>
  <cols>
    <col min="1" max="1" width="7.875" style="180" customWidth="1"/>
    <col min="2" max="2" width="68.125" style="180" customWidth="1"/>
    <col min="3" max="6" width="12.5" style="181" customWidth="1"/>
    <col min="7" max="7" width="13.125" style="181" customWidth="1"/>
    <col min="8" max="8" width="12.5" style="181" customWidth="1"/>
    <col min="9" max="13" width="11" style="180" customWidth="1"/>
    <col min="14" max="16384" width="11" style="180"/>
  </cols>
  <sheetData>
    <row r="1" spans="2:8" ht="20.25" customHeight="1">
      <c r="B1" s="22" t="s">
        <v>56</v>
      </c>
    </row>
    <row r="2" spans="2:8" ht="17.25" customHeight="1" thickBot="1">
      <c r="B2" s="23" t="s">
        <v>57</v>
      </c>
    </row>
    <row r="3" spans="2:8">
      <c r="B3" s="231" t="s">
        <v>58</v>
      </c>
      <c r="C3" s="232" t="s">
        <v>59</v>
      </c>
      <c r="D3" s="233"/>
      <c r="E3" s="233"/>
      <c r="F3" s="232" t="s">
        <v>60</v>
      </c>
      <c r="G3" s="233"/>
      <c r="H3" s="233"/>
    </row>
    <row r="4" spans="2:8" ht="21" customHeight="1">
      <c r="B4" s="228"/>
      <c r="C4" s="55" t="str">
        <f>透视表!$G$22</f>
        <v>8月</v>
      </c>
      <c r="D4" s="55" t="str">
        <f>透视表!$G$21</f>
        <v>日均环比</v>
      </c>
      <c r="E4" s="55" t="str">
        <f>透视表!$G$23</f>
        <v>7月</v>
      </c>
      <c r="F4" s="55" t="str">
        <f>透视表!$G$22</f>
        <v>8月</v>
      </c>
      <c r="G4" s="55" t="str">
        <f>透视表!$G$21</f>
        <v>日均环比</v>
      </c>
      <c r="H4" s="58" t="str">
        <f>透视表!$G$23</f>
        <v>7月</v>
      </c>
    </row>
    <row r="5" spans="2:8">
      <c r="B5" s="174" t="s">
        <v>33</v>
      </c>
      <c r="C5" s="56">
        <f>SUM(C6:C20)</f>
        <v>76</v>
      </c>
      <c r="D5" s="57">
        <f>IFERROR((C5/透视表!$G$24)/(E5/透视表!$G$25)-1,"-")</f>
        <v>0.58333333333333348</v>
      </c>
      <c r="E5" s="199">
        <f>SUM(E6:E22)</f>
        <v>48</v>
      </c>
      <c r="F5" s="199">
        <f>SUM(F6:F20)</f>
        <v>6564.5</v>
      </c>
      <c r="G5" s="57">
        <f>IFERROR((F5/透视表!$G$24)/(H5/透视表!$G$25)-1,"-")</f>
        <v>0.63320396079016761</v>
      </c>
      <c r="H5" s="200">
        <f>SUM(H6:H22)</f>
        <v>4019.4</v>
      </c>
    </row>
    <row r="6" spans="2:8">
      <c r="B6" s="94" t="s">
        <v>61</v>
      </c>
      <c r="C6" s="92">
        <v>38</v>
      </c>
      <c r="D6" s="77">
        <f>IFERROR((C6/透视表!$G$24)/(E6/透视表!$G$25)-1,"-")</f>
        <v>1.2352941176470589</v>
      </c>
      <c r="E6" s="92">
        <v>17</v>
      </c>
      <c r="F6" s="92">
        <v>1444</v>
      </c>
      <c r="G6" s="77">
        <f>IFERROR((F6/透视表!$G$24)/(H6/透视表!$G$25)-1,"-")</f>
        <v>1.2352941176470584</v>
      </c>
      <c r="H6" s="93">
        <v>646</v>
      </c>
    </row>
    <row r="7" spans="2:8">
      <c r="B7" s="94" t="s">
        <v>62</v>
      </c>
      <c r="C7" s="92">
        <v>10</v>
      </c>
      <c r="D7" s="77">
        <f>IFERROR((C7/透视表!$G$24)/(E7/透视表!$G$25)-1,"-")</f>
        <v>0.4285714285714286</v>
      </c>
      <c r="E7" s="201">
        <v>7</v>
      </c>
      <c r="F7" s="92">
        <v>580</v>
      </c>
      <c r="G7" s="77">
        <f>IFERROR((F7/透视表!$G$24)/(H7/透视表!$G$25)-1,"-")</f>
        <v>0.4285714285714286</v>
      </c>
      <c r="H7" s="202">
        <v>406</v>
      </c>
    </row>
    <row r="8" spans="2:8">
      <c r="B8" s="94" t="s">
        <v>63</v>
      </c>
      <c r="C8" s="92">
        <v>6</v>
      </c>
      <c r="D8" s="77">
        <f>IFERROR((C8/透视表!$G$24)/(E8/透视表!$G$25)-1,"-")</f>
        <v>5</v>
      </c>
      <c r="E8" s="201">
        <v>1</v>
      </c>
      <c r="F8" s="92">
        <v>228</v>
      </c>
      <c r="G8" s="77">
        <f>IFERROR((F8/透视表!$G$24)/(H8/透视表!$G$25)-1,"-")</f>
        <v>5</v>
      </c>
      <c r="H8" s="202">
        <v>38</v>
      </c>
    </row>
    <row r="9" spans="2:8">
      <c r="B9" s="125" t="s">
        <v>64</v>
      </c>
      <c r="C9" s="131">
        <v>5</v>
      </c>
      <c r="D9" s="77">
        <f>IFERROR((C9/透视表!$G$24)/(E9/透视表!$G$25)-1,"-")</f>
        <v>-0.16666666666666663</v>
      </c>
      <c r="E9" s="201">
        <v>6</v>
      </c>
      <c r="F9" s="188">
        <v>90</v>
      </c>
      <c r="G9" s="77">
        <f>IFERROR((F9/透视表!$G$24)/(H9/透视表!$G$25)-1,"-")</f>
        <v>-0.16666666666666663</v>
      </c>
      <c r="H9" s="202">
        <v>108</v>
      </c>
    </row>
    <row r="10" spans="2:8">
      <c r="B10" s="94" t="s">
        <v>65</v>
      </c>
      <c r="C10" s="92">
        <v>3</v>
      </c>
      <c r="D10" s="77">
        <f>IFERROR((C10/透视表!$G$24)/(E10/透视表!$G$25)-1,"-")</f>
        <v>-0.5</v>
      </c>
      <c r="E10" s="201">
        <v>6</v>
      </c>
      <c r="F10" s="92">
        <v>59.7</v>
      </c>
      <c r="G10" s="77">
        <f>IFERROR((F10/透视表!$G$24)/(H10/透视表!$G$25)-1,"-")</f>
        <v>-0.5</v>
      </c>
      <c r="H10" s="202">
        <v>119.4</v>
      </c>
    </row>
    <row r="11" spans="2:8">
      <c r="B11" s="94" t="s">
        <v>66</v>
      </c>
      <c r="C11" s="92">
        <v>3</v>
      </c>
      <c r="D11" s="77" t="str">
        <f>IFERROR((C11/透视表!$G$24)/(E11/透视表!$G$25)-1,"-")</f>
        <v>-</v>
      </c>
      <c r="E11" s="201"/>
      <c r="F11" s="92">
        <v>198</v>
      </c>
      <c r="G11" s="77" t="str">
        <f>IFERROR((F11/透视表!$G$24)/(H11/透视表!$G$25)-1,"-")</f>
        <v>-</v>
      </c>
      <c r="H11" s="202"/>
    </row>
    <row r="12" spans="2:8">
      <c r="B12" s="94" t="s">
        <v>67</v>
      </c>
      <c r="C12" s="92">
        <v>2</v>
      </c>
      <c r="D12" s="77" t="str">
        <f>IFERROR((C12/透视表!$G$24)/(E12/透视表!$G$25)-1,"-")</f>
        <v>-</v>
      </c>
      <c r="E12" s="201"/>
      <c r="F12" s="92">
        <v>760</v>
      </c>
      <c r="G12" s="77" t="str">
        <f>IFERROR((F12/透视表!$G$24)/(H12/透视表!$G$25)-1,"-")</f>
        <v>-</v>
      </c>
      <c r="H12" s="202"/>
    </row>
    <row r="13" spans="2:8">
      <c r="B13" s="94" t="s">
        <v>68</v>
      </c>
      <c r="C13" s="92">
        <v>2</v>
      </c>
      <c r="D13" s="77" t="str">
        <f>IFERROR((C13/透视表!$G$24)/(E13/透视表!$G$25)-1,"-")</f>
        <v>-</v>
      </c>
      <c r="E13" s="201"/>
      <c r="F13" s="92">
        <v>39.799999999999997</v>
      </c>
      <c r="G13" s="77" t="str">
        <f>IFERROR((F13/透视表!$G$24)/(H13/透视表!$G$25)-1,"-")</f>
        <v>-</v>
      </c>
      <c r="H13" s="202"/>
    </row>
    <row r="14" spans="2:8">
      <c r="B14" s="94" t="s">
        <v>69</v>
      </c>
      <c r="C14" s="92">
        <v>2</v>
      </c>
      <c r="D14" s="77">
        <f>IFERROR((C14/透视表!$G$24)/(E14/透视表!$G$25)-1,"-")</f>
        <v>-0.33333333333333337</v>
      </c>
      <c r="E14" s="201">
        <v>3</v>
      </c>
      <c r="F14" s="92">
        <v>596</v>
      </c>
      <c r="G14" s="77">
        <f>IFERROR((F14/透视表!$G$24)/(H14/透视表!$G$25)-1,"-")</f>
        <v>-0.33333333333333337</v>
      </c>
      <c r="H14" s="202">
        <v>894</v>
      </c>
    </row>
    <row r="15" spans="2:8">
      <c r="B15" s="94" t="s">
        <v>70</v>
      </c>
      <c r="C15" s="92">
        <v>1</v>
      </c>
      <c r="D15" s="77" t="str">
        <f>IFERROR((C15/透视表!$G$24)/(E15/透视表!$G$25)-1,"-")</f>
        <v>-</v>
      </c>
      <c r="E15" s="201"/>
      <c r="F15" s="92">
        <v>680</v>
      </c>
      <c r="G15" s="77" t="str">
        <f>IFERROR((F15/透视表!$G$24)/(H15/透视表!$G$25)-1,"-")</f>
        <v>-</v>
      </c>
      <c r="H15" s="202"/>
    </row>
    <row r="16" spans="2:8">
      <c r="B16" s="94" t="s">
        <v>71</v>
      </c>
      <c r="C16" s="92">
        <v>1</v>
      </c>
      <c r="D16" s="77" t="str">
        <f>IFERROR((C16/透视表!$G$24)/(E16/透视表!$G$25)-1,"-")</f>
        <v>-</v>
      </c>
      <c r="E16" s="92"/>
      <c r="F16" s="92">
        <v>580</v>
      </c>
      <c r="G16" s="77" t="str">
        <f>IFERROR((F16/透视表!$G$24)/(H16/透视表!$G$25)-1,"-")</f>
        <v>-</v>
      </c>
      <c r="H16" s="93"/>
    </row>
    <row r="17" spans="2:8">
      <c r="B17" s="94" t="s">
        <v>72</v>
      </c>
      <c r="C17" s="92">
        <v>1</v>
      </c>
      <c r="D17" s="77" t="str">
        <f>IFERROR((C17/透视表!$G$24)/(E17/透视表!$G$25)-1,"-")</f>
        <v>-</v>
      </c>
      <c r="E17" s="201"/>
      <c r="F17" s="92">
        <v>1</v>
      </c>
      <c r="G17" s="77" t="str">
        <f>IFERROR((F17/透视表!$G$24)/(H17/透视表!$G$25)-1,"-")</f>
        <v>-</v>
      </c>
      <c r="H17" s="202"/>
    </row>
    <row r="18" spans="2:8">
      <c r="B18" s="94" t="s">
        <v>73</v>
      </c>
      <c r="C18" s="92">
        <v>1</v>
      </c>
      <c r="D18" s="77" t="str">
        <f>IFERROR((C18/透视表!$G$24)/(E18/透视表!$G$25)-1,"-")</f>
        <v>-</v>
      </c>
      <c r="E18" s="201"/>
      <c r="F18" s="92">
        <v>1200</v>
      </c>
      <c r="G18" s="77" t="str">
        <f>IFERROR((F18/透视表!$G$24)/(H18/透视表!$G$25)-1,"-")</f>
        <v>-</v>
      </c>
      <c r="H18" s="202"/>
    </row>
    <row r="19" spans="2:8">
      <c r="B19" s="94" t="s">
        <v>74</v>
      </c>
      <c r="C19" s="92">
        <v>1</v>
      </c>
      <c r="D19" s="77">
        <f>IFERROR((C19/透视表!$G$24)/(E19/透视表!$G$25)-1,"-")</f>
        <v>-0.5</v>
      </c>
      <c r="E19" s="201">
        <v>2</v>
      </c>
      <c r="F19" s="92">
        <v>108</v>
      </c>
      <c r="G19" s="77">
        <f>IFERROR((F19/透视表!$G$24)/(H19/透视表!$G$25)-1,"-")</f>
        <v>-6.8965517241379226E-2</v>
      </c>
      <c r="H19" s="202">
        <v>116</v>
      </c>
    </row>
    <row r="20" spans="2:8">
      <c r="B20" s="94" t="s">
        <v>75</v>
      </c>
      <c r="C20" s="92"/>
      <c r="D20" s="77">
        <f>IFERROR((C20/透视表!$G$24)/(E20/透视表!$G$25)-1,"-")</f>
        <v>-1</v>
      </c>
      <c r="E20" s="201">
        <v>1</v>
      </c>
      <c r="F20" s="92"/>
      <c r="G20" s="77">
        <f>IFERROR((F20/透视表!$G$24)/(H20/透视表!$G$25)-1,"-")</f>
        <v>-1</v>
      </c>
      <c r="H20" s="202">
        <v>18</v>
      </c>
    </row>
    <row r="21" spans="2:8">
      <c r="B21" s="94" t="s">
        <v>76</v>
      </c>
      <c r="C21" s="92"/>
      <c r="D21" s="77"/>
      <c r="E21" s="201">
        <v>2</v>
      </c>
      <c r="F21" s="92"/>
      <c r="G21" s="77"/>
      <c r="H21" s="202">
        <v>1560</v>
      </c>
    </row>
    <row r="22" spans="2:8">
      <c r="B22" s="94" t="s">
        <v>77</v>
      </c>
      <c r="C22" s="92"/>
      <c r="D22" s="77"/>
      <c r="E22" s="201">
        <v>3</v>
      </c>
      <c r="F22" s="92"/>
      <c r="G22" s="77"/>
      <c r="H22" s="202">
        <v>114</v>
      </c>
    </row>
  </sheetData>
  <mergeCells count="3">
    <mergeCell ref="B3:B4"/>
    <mergeCell ref="C3:E3"/>
    <mergeCell ref="F3:H3"/>
  </mergeCells>
  <phoneticPr fontId="19" type="noConversion"/>
  <conditionalFormatting sqref="G5:G18 D1:D18 D23:D1048576">
    <cfRule type="cellIs" dxfId="165" priority="31" operator="lessThan">
      <formula>0</formula>
    </cfRule>
  </conditionalFormatting>
  <conditionalFormatting sqref="G4">
    <cfRule type="cellIs" dxfId="164" priority="15" operator="lessThan">
      <formula>0</formula>
    </cfRule>
  </conditionalFormatting>
  <conditionalFormatting sqref="G19:G22 D19:D22">
    <cfRule type="cellIs" dxfId="163" priority="1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8"/>
  <sheetViews>
    <sheetView showGridLines="0" workbookViewId="0">
      <selection activeCell="E16" sqref="E16"/>
    </sheetView>
  </sheetViews>
  <sheetFormatPr defaultRowHeight="13.5"/>
  <cols>
    <col min="1" max="1" width="3.625" style="182" customWidth="1"/>
    <col min="2" max="2" width="19.125" style="182" customWidth="1"/>
    <col min="3" max="8" width="14.125" style="182" customWidth="1"/>
    <col min="9" max="9" width="9.625" style="182" customWidth="1"/>
  </cols>
  <sheetData>
    <row r="1" spans="2:9" ht="14.25" customHeight="1" thickBot="1"/>
    <row r="2" spans="2:9" ht="17.25" customHeight="1">
      <c r="B2" s="234" t="s">
        <v>58</v>
      </c>
      <c r="C2" s="236" t="s">
        <v>78</v>
      </c>
      <c r="D2" s="235"/>
      <c r="E2" s="235"/>
      <c r="F2" s="236" t="s">
        <v>79</v>
      </c>
      <c r="G2" s="235"/>
      <c r="H2" s="235"/>
    </row>
    <row r="3" spans="2:9" ht="16.5" customHeight="1">
      <c r="B3" s="235"/>
      <c r="C3" s="55" t="str">
        <f>透视表!$G$22</f>
        <v>8月</v>
      </c>
      <c r="D3" s="55" t="str">
        <f>透视表!$G$21</f>
        <v>日均环比</v>
      </c>
      <c r="E3" s="55" t="str">
        <f>透视表!$G$23</f>
        <v>7月</v>
      </c>
      <c r="F3" s="55" t="str">
        <f>透视表!$G$22</f>
        <v>8月</v>
      </c>
      <c r="G3" s="55" t="str">
        <f>透视表!$G$21</f>
        <v>日均环比</v>
      </c>
      <c r="H3" s="58" t="str">
        <f>透视表!$G$23</f>
        <v>7月</v>
      </c>
    </row>
    <row r="4" spans="2:9" ht="17.25" customHeight="1">
      <c r="B4" s="174" t="s">
        <v>33</v>
      </c>
      <c r="C4" s="123">
        <f>SUM(C5:C18)</f>
        <v>20</v>
      </c>
      <c r="D4" s="124">
        <f t="shared" ref="D4:D13" si="0">IFERROR(C4/E4-1,"-")</f>
        <v>0.11111111111111116</v>
      </c>
      <c r="E4" s="123">
        <f>SUM(E5:E18)</f>
        <v>18</v>
      </c>
      <c r="F4" s="203">
        <f>SUM(F5:F18)</f>
        <v>16186.7</v>
      </c>
      <c r="G4" s="124">
        <f t="shared" ref="G4:G13" si="1">IFERROR(F4/H4-1,"-")</f>
        <v>7.5028226074251192E-2</v>
      </c>
      <c r="H4" s="204">
        <f>SUM(H5:H18)</f>
        <v>15057</v>
      </c>
    </row>
    <row r="5" spans="2:9" ht="17.25" customHeight="1">
      <c r="B5" s="125" t="s">
        <v>29</v>
      </c>
      <c r="C5" s="79">
        <v>8</v>
      </c>
      <c r="D5" s="141">
        <f t="shared" si="0"/>
        <v>0</v>
      </c>
      <c r="E5" s="131">
        <v>8</v>
      </c>
      <c r="F5" s="188">
        <v>1786</v>
      </c>
      <c r="G5" s="141">
        <f t="shared" si="1"/>
        <v>-0.67992831541218646</v>
      </c>
      <c r="H5" s="189">
        <v>5580</v>
      </c>
      <c r="I5" s="24"/>
    </row>
    <row r="6" spans="2:9" ht="17.25" customHeight="1">
      <c r="B6" s="125" t="s">
        <v>80</v>
      </c>
      <c r="C6" s="79">
        <v>3</v>
      </c>
      <c r="D6" s="141">
        <f t="shared" si="0"/>
        <v>0.5</v>
      </c>
      <c r="E6" s="131">
        <v>2</v>
      </c>
      <c r="F6" s="188">
        <v>840</v>
      </c>
      <c r="G6" s="141">
        <f t="shared" si="1"/>
        <v>5.2631578947368363E-2</v>
      </c>
      <c r="H6" s="189">
        <v>798</v>
      </c>
      <c r="I6" s="24"/>
    </row>
    <row r="7" spans="2:9" ht="17.25" customHeight="1">
      <c r="B7" s="125" t="s">
        <v>51</v>
      </c>
      <c r="C7" s="79">
        <v>3</v>
      </c>
      <c r="D7" s="141">
        <f t="shared" si="0"/>
        <v>2</v>
      </c>
      <c r="E7" s="131">
        <v>1</v>
      </c>
      <c r="F7" s="188">
        <v>3868</v>
      </c>
      <c r="G7" s="141">
        <f t="shared" si="1"/>
        <v>1.122941822173436</v>
      </c>
      <c r="H7" s="189">
        <v>1822</v>
      </c>
      <c r="I7" s="24"/>
    </row>
    <row r="8" spans="2:9" ht="17.25" customHeight="1">
      <c r="B8" s="125" t="s">
        <v>42</v>
      </c>
      <c r="C8" s="79">
        <v>2</v>
      </c>
      <c r="D8" s="141" t="str">
        <f t="shared" si="0"/>
        <v>-</v>
      </c>
      <c r="E8" s="131"/>
      <c r="F8" s="188">
        <v>9505</v>
      </c>
      <c r="G8" s="141" t="str">
        <f t="shared" si="1"/>
        <v>-</v>
      </c>
      <c r="H8" s="189"/>
      <c r="I8" s="24"/>
    </row>
    <row r="9" spans="2:9" ht="17.100000000000001" customHeight="1">
      <c r="B9" s="125" t="s">
        <v>81</v>
      </c>
      <c r="C9" s="79">
        <v>2</v>
      </c>
      <c r="D9" s="141">
        <f t="shared" si="0"/>
        <v>-0.5</v>
      </c>
      <c r="E9" s="131">
        <v>4</v>
      </c>
      <c r="F9" s="188">
        <v>63.7</v>
      </c>
      <c r="G9" s="141">
        <f t="shared" si="1"/>
        <v>-0.89709208400646201</v>
      </c>
      <c r="H9" s="189">
        <v>619</v>
      </c>
      <c r="I9" s="24"/>
    </row>
    <row r="10" spans="2:9" ht="17.25" customHeight="1">
      <c r="B10" s="125" t="s">
        <v>34</v>
      </c>
      <c r="C10" s="79">
        <v>1</v>
      </c>
      <c r="D10" s="141" t="str">
        <f t="shared" si="0"/>
        <v>-</v>
      </c>
      <c r="E10" s="131"/>
      <c r="F10" s="188">
        <v>58</v>
      </c>
      <c r="G10" s="141" t="str">
        <f t="shared" si="1"/>
        <v>-</v>
      </c>
      <c r="H10" s="189"/>
      <c r="I10" s="24"/>
    </row>
    <row r="11" spans="2:9" ht="17.100000000000001" customHeight="1">
      <c r="B11" s="125" t="s">
        <v>82</v>
      </c>
      <c r="C11" s="79">
        <v>1</v>
      </c>
      <c r="D11" s="141" t="str">
        <f t="shared" si="0"/>
        <v>-</v>
      </c>
      <c r="E11" s="131"/>
      <c r="F11" s="188">
        <v>66</v>
      </c>
      <c r="G11" s="141" t="str">
        <f t="shared" si="1"/>
        <v>-</v>
      </c>
      <c r="H11" s="189"/>
      <c r="I11" s="24"/>
    </row>
    <row r="12" spans="2:9" ht="17.25" customHeight="1">
      <c r="B12" s="125" t="s">
        <v>36</v>
      </c>
      <c r="C12" s="79"/>
      <c r="D12" s="141">
        <f t="shared" si="0"/>
        <v>-1</v>
      </c>
      <c r="E12" s="131">
        <v>2</v>
      </c>
      <c r="F12" s="188"/>
      <c r="G12" s="141">
        <f t="shared" si="1"/>
        <v>-1</v>
      </c>
      <c r="H12" s="189">
        <v>3260</v>
      </c>
      <c r="I12" s="24"/>
    </row>
    <row r="13" spans="2:9" ht="22.5" customHeight="1" thickBot="1">
      <c r="B13" s="140" t="s">
        <v>30</v>
      </c>
      <c r="C13" s="126"/>
      <c r="D13" s="149">
        <f t="shared" si="0"/>
        <v>-1</v>
      </c>
      <c r="E13" s="127">
        <v>1</v>
      </c>
      <c r="F13" s="126"/>
      <c r="G13" s="149">
        <f t="shared" si="1"/>
        <v>-1</v>
      </c>
      <c r="H13" s="197">
        <v>2978</v>
      </c>
    </row>
    <row r="14" spans="2:9" ht="22.5" customHeight="1"/>
    <row r="15" spans="2:9" ht="22.5" customHeight="1">
      <c r="B15" s="237" t="s">
        <v>83</v>
      </c>
      <c r="C15" s="235"/>
      <c r="D15" s="235"/>
      <c r="E15" s="235"/>
      <c r="F15" s="235"/>
      <c r="G15" s="235"/>
      <c r="H15" s="235"/>
    </row>
    <row r="16" spans="2:9" ht="22.5" customHeight="1"/>
    <row r="17" ht="22.5" customHeight="1"/>
    <row r="18" ht="22.5" customHeight="1"/>
  </sheetData>
  <mergeCells count="4">
    <mergeCell ref="B2:B3"/>
    <mergeCell ref="C2:E2"/>
    <mergeCell ref="F2:H2"/>
    <mergeCell ref="B15:H15"/>
  </mergeCells>
  <phoneticPr fontId="19" type="noConversion"/>
  <conditionalFormatting sqref="D4:D7 D13 D10">
    <cfRule type="cellIs" dxfId="162" priority="44" operator="lessThan">
      <formula>0</formula>
    </cfRule>
  </conditionalFormatting>
  <conditionalFormatting sqref="G4:G7 G13 G10">
    <cfRule type="cellIs" dxfId="161" priority="42" operator="lessThan">
      <formula>0</formula>
    </cfRule>
  </conditionalFormatting>
  <conditionalFormatting sqref="E5:E7 E10">
    <cfRule type="cellIs" dxfId="160" priority="39" operator="lessThan">
      <formula>0</formula>
    </cfRule>
    <cfRule type="cellIs" dxfId="159" priority="40" operator="lessThan">
      <formula>0</formula>
    </cfRule>
  </conditionalFormatting>
  <conditionalFormatting sqref="H5:H7 H10">
    <cfRule type="cellIs" dxfId="158" priority="37" operator="lessThan">
      <formula>0</formula>
    </cfRule>
    <cfRule type="cellIs" dxfId="157" priority="38" operator="lessThan">
      <formula>0</formula>
    </cfRule>
  </conditionalFormatting>
  <conditionalFormatting sqref="F5:F7 F10">
    <cfRule type="cellIs" dxfId="156" priority="35" operator="lessThan">
      <formula>0</formula>
    </cfRule>
    <cfRule type="cellIs" dxfId="155" priority="36" operator="lessThan">
      <formula>0</formula>
    </cfRule>
  </conditionalFormatting>
  <conditionalFormatting sqref="D3">
    <cfRule type="cellIs" dxfId="154" priority="30" operator="lessThan">
      <formula>0</formula>
    </cfRule>
  </conditionalFormatting>
  <conditionalFormatting sqref="G3">
    <cfRule type="cellIs" dxfId="153" priority="29" operator="lessThan">
      <formula>0</formula>
    </cfRule>
  </conditionalFormatting>
  <conditionalFormatting sqref="E13">
    <cfRule type="cellIs" dxfId="152" priority="27" operator="lessThan">
      <formula>0</formula>
    </cfRule>
    <cfRule type="cellIs" dxfId="151" priority="28" operator="lessThan">
      <formula>0</formula>
    </cfRule>
  </conditionalFormatting>
  <conditionalFormatting sqref="H13">
    <cfRule type="cellIs" dxfId="150" priority="25" operator="lessThan">
      <formula>0</formula>
    </cfRule>
    <cfRule type="cellIs" dxfId="149" priority="26" operator="lessThan">
      <formula>0</formula>
    </cfRule>
  </conditionalFormatting>
  <conditionalFormatting sqref="D11:D12">
    <cfRule type="cellIs" dxfId="148" priority="24" operator="lessThan">
      <formula>0</formula>
    </cfRule>
  </conditionalFormatting>
  <conditionalFormatting sqref="G11:G12">
    <cfRule type="cellIs" dxfId="147" priority="23" operator="lessThan">
      <formula>0</formula>
    </cfRule>
  </conditionalFormatting>
  <conditionalFormatting sqref="E11:E12">
    <cfRule type="cellIs" dxfId="146" priority="21" operator="lessThan">
      <formula>0</formula>
    </cfRule>
    <cfRule type="cellIs" dxfId="145" priority="22" operator="lessThan">
      <formula>0</formula>
    </cfRule>
  </conditionalFormatting>
  <conditionalFormatting sqref="H11:H12">
    <cfRule type="cellIs" dxfId="144" priority="19" operator="lessThan">
      <formula>0</formula>
    </cfRule>
    <cfRule type="cellIs" dxfId="143" priority="20" operator="lessThan">
      <formula>0</formula>
    </cfRule>
  </conditionalFormatting>
  <conditionalFormatting sqref="F11:F12">
    <cfRule type="cellIs" dxfId="142" priority="17" operator="lessThan">
      <formula>0</formula>
    </cfRule>
    <cfRule type="cellIs" dxfId="141" priority="18" operator="lessThan">
      <formula>0</formula>
    </cfRule>
  </conditionalFormatting>
  <conditionalFormatting sqref="D8">
    <cfRule type="cellIs" dxfId="140" priority="16" operator="lessThan">
      <formula>0</formula>
    </cfRule>
  </conditionalFormatting>
  <conditionalFormatting sqref="G8">
    <cfRule type="cellIs" dxfId="139" priority="15" operator="lessThan">
      <formula>0</formula>
    </cfRule>
  </conditionalFormatting>
  <conditionalFormatting sqref="E8">
    <cfRule type="cellIs" dxfId="138" priority="13" operator="lessThan">
      <formula>0</formula>
    </cfRule>
    <cfRule type="cellIs" dxfId="137" priority="14" operator="lessThan">
      <formula>0</formula>
    </cfRule>
  </conditionalFormatting>
  <conditionalFormatting sqref="H8">
    <cfRule type="cellIs" dxfId="136" priority="11" operator="lessThan">
      <formula>0</formula>
    </cfRule>
    <cfRule type="cellIs" dxfId="135" priority="12" operator="lessThan">
      <formula>0</formula>
    </cfRule>
  </conditionalFormatting>
  <conditionalFormatting sqref="F8">
    <cfRule type="cellIs" dxfId="134" priority="9" operator="lessThan">
      <formula>0</formula>
    </cfRule>
    <cfRule type="cellIs" dxfId="133" priority="10" operator="lessThan">
      <formula>0</formula>
    </cfRule>
  </conditionalFormatting>
  <conditionalFormatting sqref="D9">
    <cfRule type="cellIs" dxfId="132" priority="8" operator="lessThan">
      <formula>0</formula>
    </cfRule>
  </conditionalFormatting>
  <conditionalFormatting sqref="G9">
    <cfRule type="cellIs" dxfId="131" priority="7" operator="lessThan">
      <formula>0</formula>
    </cfRule>
  </conditionalFormatting>
  <conditionalFormatting sqref="E9">
    <cfRule type="cellIs" dxfId="130" priority="5" operator="lessThan">
      <formula>0</formula>
    </cfRule>
    <cfRule type="cellIs" dxfId="129" priority="6" operator="lessThan">
      <formula>0</formula>
    </cfRule>
  </conditionalFormatting>
  <conditionalFormatting sqref="H9">
    <cfRule type="cellIs" dxfId="128" priority="3" operator="lessThan">
      <formula>0</formula>
    </cfRule>
    <cfRule type="cellIs" dxfId="127" priority="4" operator="lessThan">
      <formula>0</formula>
    </cfRule>
  </conditionalFormatting>
  <conditionalFormatting sqref="F9">
    <cfRule type="cellIs" dxfId="126" priority="1" operator="lessThan">
      <formula>0</formula>
    </cfRule>
    <cfRule type="cellIs" dxfId="125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G14"/>
  <sheetViews>
    <sheetView showGridLines="0" workbookViewId="0">
      <selection activeCell="J11" sqref="J11"/>
    </sheetView>
  </sheetViews>
  <sheetFormatPr defaultColWidth="9" defaultRowHeight="17.25"/>
  <cols>
    <col min="1" max="1" width="9" style="5" customWidth="1"/>
    <col min="2" max="2" width="19.125" style="5" customWidth="1"/>
    <col min="3" max="4" width="15.625" style="5" customWidth="1"/>
    <col min="5" max="5" width="21" style="5" customWidth="1"/>
    <col min="6" max="6" width="9" style="5" customWidth="1"/>
    <col min="7" max="7" width="10.125" style="5" bestFit="1" customWidth="1"/>
    <col min="8" max="12" width="9" style="5" customWidth="1"/>
    <col min="13" max="16384" width="9" style="5"/>
  </cols>
  <sheetData>
    <row r="1" spans="2:7" ht="20.25" customHeight="1">
      <c r="B1" s="11" t="str">
        <f>"数据截止"&amp;透视表!G26</f>
        <v>数据截止8月31日</v>
      </c>
    </row>
    <row r="2" spans="2:7" ht="16.5" customHeight="1" thickBot="1">
      <c r="B2" s="11" t="s">
        <v>84</v>
      </c>
    </row>
    <row r="3" spans="2:7" ht="22.5" customHeight="1">
      <c r="B3" s="143" t="s">
        <v>85</v>
      </c>
      <c r="C3" s="144" t="str">
        <f>透视表!$G$22</f>
        <v>8月</v>
      </c>
      <c r="D3" s="144" t="str">
        <f>透视表!$G$21</f>
        <v>日均环比</v>
      </c>
      <c r="E3" s="145" t="str">
        <f>透视表!$G$23</f>
        <v>7月</v>
      </c>
    </row>
    <row r="4" spans="2:7" ht="22.5" customHeight="1">
      <c r="B4" s="146" t="s">
        <v>86</v>
      </c>
      <c r="C4" s="205" t="e">
        <f>GETPIVOTDATA("求和项:花费",透视表!$X$6)</f>
        <v>#REF!</v>
      </c>
      <c r="D4" s="141" t="str">
        <f>IFERROR((C4/透视表!$G$24)/(E4/透视表!$G$25)-1,"-")</f>
        <v>-</v>
      </c>
      <c r="E4" s="206" t="e">
        <f>GETPIVOTDATA("求和项:花费",透视表!$X$15)</f>
        <v>#REF!</v>
      </c>
    </row>
    <row r="5" spans="2:7" ht="22.5" customHeight="1">
      <c r="B5" s="146" t="s">
        <v>87</v>
      </c>
      <c r="C5" s="205">
        <f>GETPIVOTDATA("求和项:点击",透视表!$X$6)</f>
        <v>904</v>
      </c>
      <c r="D5" s="141">
        <f>IFERROR((C5/透视表!$G$24)/(E5/透视表!$G$25)-1,"-")</f>
        <v>-0.35795454545454553</v>
      </c>
      <c r="E5" s="206">
        <f>GETPIVOTDATA("求和项:点击",透视表!$X$15)</f>
        <v>1408</v>
      </c>
    </row>
    <row r="6" spans="2:7" ht="22.5" customHeight="1">
      <c r="B6" s="146" t="s">
        <v>88</v>
      </c>
      <c r="C6" s="207" t="e">
        <f>C4/C5</f>
        <v>#REF!</v>
      </c>
      <c r="D6" s="141" t="str">
        <f>IFERROR((C6/透视表!$G$24)/(E6/透视表!$G$25)-1,"-")</f>
        <v>-</v>
      </c>
      <c r="E6" s="208" t="e">
        <f>E4/E5</f>
        <v>#REF!</v>
      </c>
    </row>
    <row r="7" spans="2:7" ht="22.5" customHeight="1">
      <c r="B7" s="146" t="s">
        <v>89</v>
      </c>
      <c r="C7" s="205">
        <f>GETPIVOTDATA("求和项:曝光",透视表!$X$6)</f>
        <v>16759</v>
      </c>
      <c r="D7" s="141">
        <f>IFERROR((C7/透视表!$G$24)/(E7/透视表!$G$25)-1,"-")</f>
        <v>-0.39923286492687127</v>
      </c>
      <c r="E7" s="206">
        <f>GETPIVOTDATA("求和项:曝光",透视表!$X$15)</f>
        <v>27896</v>
      </c>
    </row>
    <row r="8" spans="2:7" ht="22.5" customHeight="1">
      <c r="B8" s="146" t="s">
        <v>90</v>
      </c>
      <c r="C8" s="205">
        <f>GETPIVOTDATA("求和项:商户浏览量",透视表!$X$6)</f>
        <v>2568</v>
      </c>
      <c r="D8" s="141">
        <f>IFERROR((C8/透视表!$G$24)/(E8/透视表!$G$25)-1,"-")</f>
        <v>-0.40951942975396638</v>
      </c>
      <c r="E8" s="206">
        <f>GETPIVOTDATA("求和项:商户浏览量",透视表!$X$15)</f>
        <v>4349</v>
      </c>
    </row>
    <row r="9" spans="2:7" ht="22.5" customHeight="1">
      <c r="B9" s="146" t="s">
        <v>91</v>
      </c>
      <c r="C9" s="209">
        <f>C8/C7</f>
        <v>0.15323109970761978</v>
      </c>
      <c r="D9" s="209">
        <f>C9-E9</f>
        <v>-2.6693878174734176E-3</v>
      </c>
      <c r="E9" s="210">
        <f>E8/E7</f>
        <v>0.1559004875250932</v>
      </c>
      <c r="F9" s="5" t="s">
        <v>92</v>
      </c>
    </row>
    <row r="10" spans="2:7" ht="22.5" customHeight="1">
      <c r="B10" s="147" t="s">
        <v>93</v>
      </c>
      <c r="C10" s="211">
        <f>关键指标!D14</f>
        <v>23756.7</v>
      </c>
      <c r="D10" s="142">
        <f>IFERROR((C10/透视表!$G$24)/(E10/透视表!$G$25)-1,"-")</f>
        <v>-0.47403692879914983</v>
      </c>
      <c r="E10" s="212">
        <f>关键指标!F14</f>
        <v>45168</v>
      </c>
      <c r="F10" s="179"/>
    </row>
    <row r="11" spans="2:7" ht="22.5" customHeight="1" thickBot="1">
      <c r="B11" s="148" t="s">
        <v>94</v>
      </c>
      <c r="C11" s="213" t="e">
        <f>C10/C4</f>
        <v>#REF!</v>
      </c>
      <c r="D11" s="149" t="str">
        <f>IFERROR((C11/透视表!$G$24)/(E11/透视表!$G$25)-1,"-")</f>
        <v>-</v>
      </c>
      <c r="E11" s="214" t="e">
        <f>E10/E4</f>
        <v>#REF!</v>
      </c>
      <c r="F11" s="5" t="s">
        <v>95</v>
      </c>
    </row>
    <row r="13" spans="2:7">
      <c r="B13" s="5" t="s">
        <v>96</v>
      </c>
    </row>
    <row r="14" spans="2:7">
      <c r="G14" s="6"/>
    </row>
  </sheetData>
  <phoneticPr fontId="19" type="noConversion"/>
  <conditionalFormatting sqref="D3">
    <cfRule type="cellIs" dxfId="124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19"/>
  <sheetViews>
    <sheetView showGridLines="0" workbookViewId="0">
      <selection activeCell="J15" sqref="J15"/>
    </sheetView>
  </sheetViews>
  <sheetFormatPr defaultColWidth="9" defaultRowHeight="16.5"/>
  <cols>
    <col min="1" max="2" width="9" style="184" customWidth="1"/>
    <col min="3" max="3" width="12.875" style="184" customWidth="1"/>
    <col min="4" max="4" width="12" style="184" customWidth="1"/>
    <col min="5" max="5" width="9" style="184" customWidth="1"/>
    <col min="6" max="6" width="15.5" style="184" customWidth="1"/>
    <col min="7" max="8" width="14.375" style="184" customWidth="1"/>
    <col min="9" max="9" width="11.125" style="184" customWidth="1"/>
    <col min="10" max="10" width="15.125" style="184" customWidth="1"/>
    <col min="11" max="11" width="13" style="184" customWidth="1"/>
    <col min="12" max="12" width="15.5" style="184" customWidth="1"/>
    <col min="13" max="13" width="12.375" style="184" customWidth="1"/>
    <col min="14" max="14" width="15.125" style="184" customWidth="1"/>
    <col min="15" max="19" width="9" style="184" customWidth="1"/>
    <col min="20" max="16384" width="9" style="184"/>
  </cols>
  <sheetData>
    <row r="1" spans="2:14" ht="24" customHeight="1" thickBot="1">
      <c r="B1" s="11" t="str">
        <f>"数据截至"&amp;透视表!G26</f>
        <v>数据截至8月31日</v>
      </c>
    </row>
    <row r="2" spans="2:14" ht="28.5" customHeight="1">
      <c r="B2" s="243" t="s">
        <v>97</v>
      </c>
      <c r="C2" s="244" t="s">
        <v>98</v>
      </c>
      <c r="D2" s="239"/>
      <c r="E2" s="239"/>
      <c r="F2" s="239"/>
      <c r="G2" s="244" t="s">
        <v>99</v>
      </c>
      <c r="H2" s="239"/>
      <c r="I2" s="239"/>
      <c r="J2" s="239"/>
      <c r="K2" s="239"/>
      <c r="L2" s="239"/>
      <c r="M2" s="45"/>
    </row>
    <row r="3" spans="2:14" ht="28.5" customHeight="1">
      <c r="B3" s="239"/>
      <c r="C3" s="8" t="str">
        <f>透视表!$G$22</f>
        <v>8月</v>
      </c>
      <c r="D3" s="8" t="str">
        <f>透视表!$G$23</f>
        <v>7月</v>
      </c>
      <c r="E3" s="21" t="s">
        <v>100</v>
      </c>
      <c r="F3" s="9" t="str">
        <f>透视表!$G$21</f>
        <v>日均环比</v>
      </c>
      <c r="G3" s="8" t="str">
        <f>透视表!$G$22</f>
        <v>8月</v>
      </c>
      <c r="H3" s="8" t="str">
        <f>透视表!$G$23</f>
        <v>7月</v>
      </c>
      <c r="I3" s="21" t="s">
        <v>100</v>
      </c>
      <c r="J3" s="9" t="str">
        <f>透视表!$G$21</f>
        <v>日均环比</v>
      </c>
      <c r="K3" s="9" t="str">
        <f>透视表!G22&amp;"占比"</f>
        <v>8月占比</v>
      </c>
      <c r="L3" s="47" t="str">
        <f>透视表!$G$23&amp;"占比"</f>
        <v>7月占比</v>
      </c>
      <c r="M3" s="45"/>
    </row>
    <row r="4" spans="2:14" ht="28.5" customHeight="1" thickBot="1">
      <c r="B4" s="48"/>
      <c r="C4" s="51">
        <f>透视表!$P$25</f>
        <v>5</v>
      </c>
      <c r="D4" s="52">
        <f>透视表!$Q$25</f>
        <v>1</v>
      </c>
      <c r="E4" s="127">
        <f>C4-D4</f>
        <v>4</v>
      </c>
      <c r="F4" s="53">
        <f>IFERROR(C4/D4-1,"-")</f>
        <v>4</v>
      </c>
      <c r="G4" s="51">
        <f>GETPIVOTDATA("用户昵称",透视表!$U$6)</f>
        <v>4</v>
      </c>
      <c r="H4" s="52">
        <f>GETPIVOTDATA("用户昵称",透视表!$U$15)</f>
        <v>1</v>
      </c>
      <c r="I4" s="127">
        <f>G4-H4</f>
        <v>3</v>
      </c>
      <c r="J4" s="53">
        <f>IFERROR(G4/H4-1,"-")</f>
        <v>3</v>
      </c>
      <c r="K4" s="54">
        <f>G4/C4</f>
        <v>0.8</v>
      </c>
      <c r="L4" s="50">
        <f>H4/D4</f>
        <v>1</v>
      </c>
      <c r="M4" s="45"/>
    </row>
    <row r="5" spans="2:14" ht="28.5" customHeight="1" thickBot="1">
      <c r="B5" s="46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2:14" ht="28.5" customHeight="1">
      <c r="B6" s="238" t="s">
        <v>101</v>
      </c>
      <c r="C6" s="240" t="s">
        <v>102</v>
      </c>
      <c r="D6" s="239"/>
      <c r="E6" s="239"/>
      <c r="F6" s="239"/>
      <c r="G6" s="239"/>
      <c r="H6" s="239"/>
      <c r="I6" s="240" t="s">
        <v>103</v>
      </c>
      <c r="J6" s="239"/>
      <c r="K6" s="239"/>
      <c r="L6" s="239"/>
      <c r="M6" s="239"/>
      <c r="N6" s="239"/>
    </row>
    <row r="7" spans="2:14" ht="28.5" customHeight="1">
      <c r="B7" s="239"/>
      <c r="C7" s="8" t="str">
        <f>透视表!$G$22</f>
        <v>8月</v>
      </c>
      <c r="D7" s="8" t="str">
        <f>透视表!$G$23</f>
        <v>7月</v>
      </c>
      <c r="E7" s="21" t="s">
        <v>100</v>
      </c>
      <c r="F7" s="9" t="str">
        <f>透视表!$G$21</f>
        <v>日均环比</v>
      </c>
      <c r="G7" s="9" t="str">
        <f>透视表!C26&amp;"占比"</f>
        <v>占比</v>
      </c>
      <c r="H7" s="9" t="str">
        <f>透视表!$G$23&amp;"占比"</f>
        <v>7月占比</v>
      </c>
      <c r="I7" s="8" t="str">
        <f>透视表!$G$22</f>
        <v>8月</v>
      </c>
      <c r="J7" s="8" t="str">
        <f>透视表!$G$23</f>
        <v>7月</v>
      </c>
      <c r="K7" s="21" t="s">
        <v>100</v>
      </c>
      <c r="L7" s="9" t="str">
        <f>透视表!$G$21</f>
        <v>日均环比</v>
      </c>
      <c r="M7" s="9" t="str">
        <f>透视表!I26&amp;"占比"</f>
        <v>总计占比</v>
      </c>
      <c r="N7" s="47" t="str">
        <f>透视表!$G$23&amp;"占比"</f>
        <v>7月占比</v>
      </c>
    </row>
    <row r="8" spans="2:14" ht="28.5" customHeight="1" thickBot="1">
      <c r="B8" s="48"/>
      <c r="C8" s="51">
        <f>SUM(透视表!P23:P24)</f>
        <v>5</v>
      </c>
      <c r="D8" s="52">
        <f>SUM(透视表!Q23:Q24)</f>
        <v>1</v>
      </c>
      <c r="E8" s="127">
        <f>C8-D8</f>
        <v>4</v>
      </c>
      <c r="F8" s="53">
        <f>IFERROR(C8/D8-1,"-")</f>
        <v>4</v>
      </c>
      <c r="G8" s="49">
        <f>C8/C4</f>
        <v>1</v>
      </c>
      <c r="H8" s="49">
        <f>D8/D4</f>
        <v>1</v>
      </c>
      <c r="I8" s="51">
        <f>SUM(透视表!P20:P22)</f>
        <v>0</v>
      </c>
      <c r="J8" s="52">
        <f>SUM(透视表!Q20:Q22)</f>
        <v>0</v>
      </c>
      <c r="K8" s="127">
        <f>I8-J8</f>
        <v>0</v>
      </c>
      <c r="L8" s="53" t="str">
        <f>IFERROR(I8/J8-1,"-")</f>
        <v>-</v>
      </c>
      <c r="M8" s="49">
        <f>I8/C4</f>
        <v>0</v>
      </c>
      <c r="N8" s="50">
        <f>J8/D4</f>
        <v>0</v>
      </c>
    </row>
    <row r="9" spans="2:14" ht="28.5" customHeight="1" thickBot="1">
      <c r="B9" s="46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2:14" ht="28.5" customHeight="1">
      <c r="B10" s="238" t="s">
        <v>104</v>
      </c>
      <c r="C10" s="240" t="s">
        <v>105</v>
      </c>
      <c r="D10" s="239"/>
      <c r="E10" s="239"/>
      <c r="F10" s="239"/>
      <c r="G10" s="240" t="s">
        <v>106</v>
      </c>
      <c r="H10" s="239"/>
      <c r="I10" s="239"/>
      <c r="J10" s="239"/>
      <c r="K10" s="240" t="s">
        <v>107</v>
      </c>
      <c r="L10" s="239"/>
      <c r="M10" s="239"/>
      <c r="N10" s="239"/>
    </row>
    <row r="11" spans="2:14" ht="28.5" customHeight="1">
      <c r="B11" s="239"/>
      <c r="C11" s="8" t="str">
        <f>透视表!G26</f>
        <v>8月31日</v>
      </c>
      <c r="D11" s="8" t="str">
        <f>透视表!$G$23</f>
        <v>7月</v>
      </c>
      <c r="E11" s="21" t="s">
        <v>100</v>
      </c>
      <c r="F11" s="9" t="str">
        <f>透视表!$G$21</f>
        <v>日均环比</v>
      </c>
      <c r="G11" s="8" t="str">
        <f>C11</f>
        <v>8月31日</v>
      </c>
      <c r="H11" s="8" t="str">
        <f>透视表!$G$23</f>
        <v>7月</v>
      </c>
      <c r="I11" s="21" t="s">
        <v>100</v>
      </c>
      <c r="J11" s="9" t="str">
        <f>透视表!$G$21</f>
        <v>日均环比</v>
      </c>
      <c r="K11" s="8" t="str">
        <f>C11</f>
        <v>8月31日</v>
      </c>
      <c r="L11" s="8" t="str">
        <f>透视表!$G$23</f>
        <v>7月</v>
      </c>
      <c r="M11" s="21" t="s">
        <v>100</v>
      </c>
      <c r="N11" s="47" t="str">
        <f>透视表!$G$21</f>
        <v>日均环比</v>
      </c>
    </row>
    <row r="12" spans="2:14" ht="28.5" customHeight="1" thickBot="1">
      <c r="B12" s="48"/>
      <c r="C12" s="215">
        <v>7.9</v>
      </c>
      <c r="D12" s="51">
        <v>7.4</v>
      </c>
      <c r="E12" s="215">
        <f>C12-D12</f>
        <v>0.5</v>
      </c>
      <c r="F12" s="49">
        <f>C12/D12-1</f>
        <v>6.7567567567567544E-2</v>
      </c>
      <c r="G12" s="215">
        <v>8.1</v>
      </c>
      <c r="H12" s="51">
        <v>7.6</v>
      </c>
      <c r="I12" s="51">
        <f>G12-H12</f>
        <v>0.5</v>
      </c>
      <c r="J12" s="49">
        <f>G12/H12-1</f>
        <v>6.578947368421062E-2</v>
      </c>
      <c r="K12" s="215">
        <v>7.8</v>
      </c>
      <c r="L12" s="51">
        <v>7.4</v>
      </c>
      <c r="M12" s="51">
        <f>K12-L12</f>
        <v>0.39999999999999947</v>
      </c>
      <c r="N12" s="50">
        <f>K12/L12-1</f>
        <v>5.4054054054053946E-2</v>
      </c>
    </row>
    <row r="13" spans="2:14" ht="28.5" customHeight="1" thickBot="1">
      <c r="B13" s="46"/>
      <c r="C13" s="45"/>
      <c r="D13" s="45"/>
      <c r="E13" s="45"/>
      <c r="F13" s="45"/>
      <c r="G13" s="45"/>
      <c r="H13" s="45"/>
      <c r="I13" s="45"/>
      <c r="J13" s="45"/>
      <c r="K13" s="45"/>
    </row>
    <row r="14" spans="2:14" ht="28.5" customHeight="1">
      <c r="B14" s="241" t="s">
        <v>108</v>
      </c>
      <c r="C14" s="185" t="s">
        <v>109</v>
      </c>
      <c r="D14" s="242" t="s">
        <v>110</v>
      </c>
      <c r="E14" s="239"/>
      <c r="F14" s="239"/>
      <c r="G14" s="239"/>
    </row>
    <row r="15" spans="2:14" ht="28.5" customHeight="1">
      <c r="B15" s="239"/>
      <c r="C15" s="44" t="str">
        <f>"截至"&amp;C11</f>
        <v>截至8月31日</v>
      </c>
      <c r="D15" s="44" t="str">
        <f>透视表!$G$22</f>
        <v>8月</v>
      </c>
      <c r="E15" s="44" t="str">
        <f>透视表!$G$23</f>
        <v>7月</v>
      </c>
      <c r="F15" s="44" t="s">
        <v>100</v>
      </c>
      <c r="G15" s="44" t="str">
        <f>透视表!$G$21</f>
        <v>日均环比</v>
      </c>
    </row>
    <row r="16" spans="2:14" ht="28.5" customHeight="1" thickBot="1">
      <c r="B16" s="43"/>
      <c r="C16" s="127">
        <v>8</v>
      </c>
      <c r="D16" s="127">
        <v>1</v>
      </c>
      <c r="E16" s="127">
        <v>0</v>
      </c>
      <c r="F16" s="127">
        <f>D16-E16</f>
        <v>1</v>
      </c>
      <c r="G16" s="89" t="e">
        <f>D16/E16-1</f>
        <v>#DIV/0!</v>
      </c>
    </row>
    <row r="18" spans="2:2">
      <c r="B18" s="138" t="s">
        <v>111</v>
      </c>
    </row>
    <row r="19" spans="2:2">
      <c r="B19" s="138" t="s">
        <v>112</v>
      </c>
    </row>
  </sheetData>
  <mergeCells count="12">
    <mergeCell ref="B2:B3"/>
    <mergeCell ref="B6:B7"/>
    <mergeCell ref="I6:N6"/>
    <mergeCell ref="C2:F2"/>
    <mergeCell ref="C6:H6"/>
    <mergeCell ref="G2:L2"/>
    <mergeCell ref="B10:B11"/>
    <mergeCell ref="G10:J10"/>
    <mergeCell ref="K10:N10"/>
    <mergeCell ref="B14:B15"/>
    <mergeCell ref="D14:G14"/>
    <mergeCell ref="C10:F10"/>
  </mergeCells>
  <phoneticPr fontId="19" type="noConversion"/>
  <conditionalFormatting sqref="E4">
    <cfRule type="cellIs" dxfId="123" priority="11" operator="lessThan">
      <formula>0</formula>
    </cfRule>
  </conditionalFormatting>
  <conditionalFormatting sqref="K8">
    <cfRule type="cellIs" dxfId="122" priority="1" operator="greaterThan">
      <formula>0</formula>
    </cfRule>
    <cfRule type="cellIs" dxfId="121" priority="8" operator="lessThan">
      <formula>0</formula>
    </cfRule>
  </conditionalFormatting>
  <conditionalFormatting sqref="I4">
    <cfRule type="cellIs" dxfId="120" priority="7" operator="lessThan">
      <formula>0</formula>
    </cfRule>
  </conditionalFormatting>
  <conditionalFormatting sqref="E8">
    <cfRule type="cellIs" dxfId="119" priority="6" operator="lessThan">
      <formula>0</formula>
    </cfRule>
  </conditionalFormatting>
  <conditionalFormatting sqref="F16">
    <cfRule type="cellIs" dxfId="118" priority="5" operator="lessThan">
      <formula>0</formula>
    </cfRule>
  </conditionalFormatting>
  <conditionalFormatting sqref="E12 M12">
    <cfRule type="cellIs" dxfId="117" priority="3" operator="lessThan">
      <formula>0</formula>
    </cfRule>
  </conditionalFormatting>
  <conditionalFormatting sqref="I12 E8 E4 I4 K8">
    <cfRule type="cellIs" dxfId="116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"/>
  <sheetViews>
    <sheetView topLeftCell="Y1" zoomScale="70" zoomScaleNormal="70" workbookViewId="0">
      <selection activeCell="AG35" sqref="AG35:AR35"/>
    </sheetView>
  </sheetViews>
  <sheetFormatPr defaultColWidth="9" defaultRowHeight="16.5"/>
  <cols>
    <col min="1" max="1" width="7.625" style="111" bestFit="1" customWidth="1"/>
    <col min="2" max="2" width="10.125" style="111" bestFit="1" customWidth="1"/>
    <col min="3" max="3" width="13.75" style="111" bestFit="1" customWidth="1"/>
    <col min="4" max="4" width="7.625" style="111" bestFit="1" customWidth="1"/>
    <col min="5" max="5" width="9" style="111" customWidth="1"/>
    <col min="6" max="6" width="12.125" style="111" bestFit="1" customWidth="1"/>
    <col min="7" max="7" width="9.75" style="111" bestFit="1" customWidth="1"/>
    <col min="8" max="8" width="14.125" style="111" customWidth="1"/>
    <col min="9" max="9" width="10.875" style="111" bestFit="1" customWidth="1"/>
    <col min="10" max="10" width="16.5" style="111" bestFit="1" customWidth="1"/>
    <col min="11" max="11" width="10.125" style="111" customWidth="1"/>
    <col min="12" max="12" width="10.875" style="111" bestFit="1" customWidth="1"/>
    <col min="13" max="13" width="16.5" style="111" bestFit="1" customWidth="1"/>
    <col min="14" max="14" width="9" style="111" customWidth="1"/>
    <col min="15" max="15" width="10.875" style="111" bestFit="1" customWidth="1"/>
    <col min="16" max="16" width="12.125" style="111" bestFit="1" customWidth="1"/>
    <col min="17" max="17" width="9" style="111" customWidth="1"/>
    <col min="18" max="18" width="10.875" style="111" bestFit="1" customWidth="1"/>
    <col min="19" max="19" width="12.125" style="111" bestFit="1" customWidth="1"/>
    <col min="20" max="20" width="9" style="111" customWidth="1"/>
    <col min="21" max="21" width="16.5" style="111" bestFit="1" customWidth="1"/>
    <col min="22" max="22" width="10.125" style="111" bestFit="1" customWidth="1"/>
    <col min="23" max="23" width="9" style="111" customWidth="1"/>
    <col min="24" max="25" width="12.125" style="111" bestFit="1" customWidth="1"/>
    <col min="26" max="26" width="18.625" style="111" bestFit="1" customWidth="1"/>
    <col min="27" max="27" width="12.125" style="111" bestFit="1" customWidth="1"/>
    <col min="28" max="28" width="18.625" style="111" bestFit="1" customWidth="1"/>
    <col min="29" max="29" width="9" style="111" customWidth="1"/>
    <col min="30" max="30" width="6" style="111" bestFit="1" customWidth="1"/>
    <col min="31" max="31" width="5.5" style="111" bestFit="1" customWidth="1"/>
    <col min="32" max="32" width="9" style="111" customWidth="1"/>
    <col min="33" max="33" width="71.625" style="111" bestFit="1" customWidth="1"/>
    <col min="34" max="37" width="15.75" style="110" bestFit="1" customWidth="1"/>
    <col min="38" max="38" width="18.125" style="111" bestFit="1" customWidth="1"/>
    <col min="39" max="39" width="10.875" style="111" bestFit="1" customWidth="1"/>
    <col min="40" max="40" width="12.125" style="111" bestFit="1" customWidth="1"/>
    <col min="41" max="41" width="13.5" style="111" bestFit="1" customWidth="1"/>
    <col min="42" max="42" width="12.125" style="111" bestFit="1" customWidth="1"/>
    <col min="43" max="43" width="13.5" style="111" bestFit="1" customWidth="1"/>
    <col min="44" max="44" width="14.5" style="111" customWidth="1"/>
    <col min="45" max="45" width="13.75" style="111" bestFit="1" customWidth="1"/>
    <col min="46" max="46" width="10.875" style="111" bestFit="1" customWidth="1"/>
    <col min="47" max="47" width="4.125" style="111" bestFit="1" customWidth="1"/>
    <col min="48" max="48" width="6.375" style="111" bestFit="1" customWidth="1"/>
    <col min="49" max="49" width="4.5" style="111" bestFit="1" customWidth="1"/>
    <col min="50" max="50" width="8.875" style="111" bestFit="1" customWidth="1"/>
    <col min="51" max="51" width="6.375" style="111" bestFit="1" customWidth="1"/>
    <col min="52" max="52" width="8" style="111" bestFit="1" customWidth="1"/>
    <col min="53" max="66" width="9.125" style="111" bestFit="1" customWidth="1"/>
    <col min="67" max="67" width="10" style="111" bestFit="1" customWidth="1"/>
    <col min="68" max="74" width="8" style="111" bestFit="1" customWidth="1"/>
    <col min="75" max="87" width="9.125" style="111" bestFit="1" customWidth="1"/>
    <col min="88" max="88" width="10" style="111" bestFit="1" customWidth="1"/>
    <col min="89" max="89" width="5.875" style="111" bestFit="1" customWidth="1"/>
    <col min="90" max="94" width="9" style="111" customWidth="1"/>
    <col min="95" max="16384" width="9" style="111"/>
  </cols>
  <sheetData>
    <row r="1" spans="1:47">
      <c r="A1" s="108" t="s">
        <v>113</v>
      </c>
      <c r="F1" s="108" t="s">
        <v>114</v>
      </c>
      <c r="I1" s="108" t="s">
        <v>115</v>
      </c>
      <c r="L1" s="109" t="s">
        <v>116</v>
      </c>
      <c r="O1" s="108" t="s">
        <v>117</v>
      </c>
      <c r="R1" s="109" t="s">
        <v>118</v>
      </c>
      <c r="U1" s="108" t="s">
        <v>119</v>
      </c>
      <c r="X1" s="108" t="s">
        <v>120</v>
      </c>
      <c r="AH1" s="111"/>
      <c r="AI1" s="111"/>
      <c r="AJ1" s="111"/>
      <c r="AK1" s="111"/>
    </row>
    <row r="2" spans="1:47">
      <c r="A2" s="168" t="s">
        <v>121</v>
      </c>
      <c r="B2" s="169">
        <v>2018</v>
      </c>
      <c r="F2" s="168" t="s">
        <v>121</v>
      </c>
      <c r="G2" s="169">
        <v>2018</v>
      </c>
      <c r="I2" s="168" t="s">
        <v>121</v>
      </c>
      <c r="J2" s="169">
        <v>2018</v>
      </c>
      <c r="L2" s="168" t="s">
        <v>121</v>
      </c>
      <c r="M2" s="169">
        <v>2018</v>
      </c>
      <c r="O2" s="168" t="s">
        <v>121</v>
      </c>
      <c r="P2" s="169">
        <v>2018</v>
      </c>
      <c r="R2" s="168" t="s">
        <v>121</v>
      </c>
      <c r="S2" s="169">
        <v>2018</v>
      </c>
      <c r="U2" s="168" t="s">
        <v>121</v>
      </c>
      <c r="V2" s="169">
        <v>2018</v>
      </c>
      <c r="X2" s="168" t="s">
        <v>121</v>
      </c>
      <c r="Y2" s="169">
        <v>2018</v>
      </c>
      <c r="AD2" s="179"/>
      <c r="AE2" s="179"/>
      <c r="AH2" s="111"/>
      <c r="AI2" s="111"/>
      <c r="AJ2" s="111"/>
      <c r="AK2" s="111"/>
    </row>
    <row r="3" spans="1:47">
      <c r="A3" s="168" t="s">
        <v>122</v>
      </c>
      <c r="B3" s="169">
        <v>8</v>
      </c>
      <c r="F3" s="168" t="s">
        <v>122</v>
      </c>
      <c r="G3" s="169">
        <v>8</v>
      </c>
      <c r="I3" s="168" t="s">
        <v>122</v>
      </c>
      <c r="J3" s="169">
        <v>8</v>
      </c>
      <c r="L3" s="168" t="s">
        <v>122</v>
      </c>
      <c r="M3" s="169">
        <v>7</v>
      </c>
      <c r="O3" s="168" t="s">
        <v>122</v>
      </c>
      <c r="P3" s="169">
        <v>8</v>
      </c>
      <c r="R3" s="168" t="s">
        <v>122</v>
      </c>
      <c r="S3" s="169">
        <v>7</v>
      </c>
      <c r="U3" s="168" t="s">
        <v>122</v>
      </c>
      <c r="V3" s="169">
        <v>8</v>
      </c>
      <c r="X3" s="168" t="s">
        <v>122</v>
      </c>
      <c r="Y3" s="169">
        <v>8</v>
      </c>
      <c r="AG3" s="170"/>
      <c r="AH3" s="171" t="s">
        <v>122</v>
      </c>
      <c r="AI3" s="171" t="s">
        <v>123</v>
      </c>
      <c r="AJ3" s="172"/>
      <c r="AK3" s="172"/>
      <c r="AM3" s="170"/>
      <c r="AN3" s="168" t="s">
        <v>124</v>
      </c>
      <c r="AO3" s="170"/>
      <c r="AP3" s="170"/>
      <c r="AQ3" s="170"/>
      <c r="AS3" s="168" t="s">
        <v>125</v>
      </c>
      <c r="AT3" s="168" t="s">
        <v>124</v>
      </c>
      <c r="AU3" s="170"/>
    </row>
    <row r="4" spans="1:47">
      <c r="A4" s="168" t="s">
        <v>126</v>
      </c>
      <c r="B4" s="170" t="s">
        <v>127</v>
      </c>
      <c r="I4" s="168" t="s">
        <v>126</v>
      </c>
      <c r="J4" s="170" t="s">
        <v>127</v>
      </c>
      <c r="L4" s="168" t="s">
        <v>126</v>
      </c>
      <c r="M4" s="170" t="s">
        <v>127</v>
      </c>
      <c r="O4" s="168" t="s">
        <v>128</v>
      </c>
      <c r="P4" s="170" t="s">
        <v>127</v>
      </c>
      <c r="R4" s="168" t="s">
        <v>128</v>
      </c>
      <c r="S4" s="170" t="s">
        <v>127</v>
      </c>
      <c r="U4" s="168" t="s">
        <v>128</v>
      </c>
      <c r="V4" s="170" t="s">
        <v>127</v>
      </c>
      <c r="X4" s="168" t="s">
        <v>129</v>
      </c>
      <c r="Y4" s="170" t="s">
        <v>127</v>
      </c>
      <c r="AG4" s="170"/>
      <c r="AH4" s="172">
        <v>7</v>
      </c>
      <c r="AI4" s="172"/>
      <c r="AJ4" s="172">
        <v>8</v>
      </c>
      <c r="AK4" s="172"/>
      <c r="AM4" s="170"/>
      <c r="AN4" s="170">
        <v>8</v>
      </c>
      <c r="AO4" s="170"/>
      <c r="AP4" s="170">
        <v>7</v>
      </c>
      <c r="AQ4" s="170"/>
      <c r="AS4" s="168" t="s">
        <v>130</v>
      </c>
      <c r="AT4" s="170">
        <v>7</v>
      </c>
      <c r="AU4" s="170">
        <v>8</v>
      </c>
    </row>
    <row r="5" spans="1:47">
      <c r="F5" s="170" t="s">
        <v>125</v>
      </c>
      <c r="AG5" s="168" t="s">
        <v>131</v>
      </c>
      <c r="AH5" s="170" t="s">
        <v>132</v>
      </c>
      <c r="AI5" s="170" t="s">
        <v>133</v>
      </c>
      <c r="AJ5" s="170" t="s">
        <v>132</v>
      </c>
      <c r="AK5" s="170" t="s">
        <v>133</v>
      </c>
      <c r="AM5" s="168" t="s">
        <v>130</v>
      </c>
      <c r="AN5" s="170" t="s">
        <v>134</v>
      </c>
      <c r="AO5" s="170" t="s">
        <v>135</v>
      </c>
      <c r="AP5" s="170" t="s">
        <v>134</v>
      </c>
      <c r="AQ5" s="170" t="s">
        <v>135</v>
      </c>
      <c r="AS5" s="169" t="s">
        <v>29</v>
      </c>
      <c r="AT5" s="170">
        <v>43</v>
      </c>
      <c r="AU5" s="170">
        <v>45</v>
      </c>
    </row>
    <row r="6" spans="1:47">
      <c r="A6" s="170" t="s">
        <v>136</v>
      </c>
      <c r="B6" s="170" t="s">
        <v>137</v>
      </c>
      <c r="C6" s="170" t="s">
        <v>138</v>
      </c>
      <c r="D6" s="170" t="s">
        <v>7</v>
      </c>
      <c r="F6" s="170">
        <v>86</v>
      </c>
      <c r="I6" s="168" t="s">
        <v>130</v>
      </c>
      <c r="J6" s="170" t="s">
        <v>139</v>
      </c>
      <c r="L6" s="168" t="s">
        <v>130</v>
      </c>
      <c r="M6" s="170" t="s">
        <v>139</v>
      </c>
      <c r="O6" s="168" t="s">
        <v>130</v>
      </c>
      <c r="P6" s="170" t="s">
        <v>140</v>
      </c>
      <c r="R6" s="168" t="s">
        <v>130</v>
      </c>
      <c r="S6" s="170" t="s">
        <v>140</v>
      </c>
      <c r="U6" s="170" t="s">
        <v>141</v>
      </c>
      <c r="X6" s="170" t="s">
        <v>142</v>
      </c>
      <c r="Y6" s="170" t="s">
        <v>143</v>
      </c>
      <c r="Z6" s="170" t="s">
        <v>144</v>
      </c>
      <c r="AA6" s="170" t="s">
        <v>145</v>
      </c>
      <c r="AB6" s="170" t="s">
        <v>146</v>
      </c>
      <c r="AG6" s="170" t="s">
        <v>61</v>
      </c>
      <c r="AH6" s="216">
        <v>17</v>
      </c>
      <c r="AI6" s="216">
        <v>646</v>
      </c>
      <c r="AJ6" s="216">
        <v>38</v>
      </c>
      <c r="AK6" s="216">
        <v>1444</v>
      </c>
      <c r="AM6" s="169" t="s">
        <v>29</v>
      </c>
      <c r="AN6" s="170">
        <v>8</v>
      </c>
      <c r="AO6" s="170">
        <v>1786</v>
      </c>
      <c r="AP6" s="170">
        <v>8</v>
      </c>
      <c r="AQ6" s="170">
        <v>5580</v>
      </c>
      <c r="AS6" s="169" t="s">
        <v>30</v>
      </c>
      <c r="AT6" s="170">
        <v>15</v>
      </c>
      <c r="AU6" s="170">
        <v>7</v>
      </c>
    </row>
    <row r="7" spans="1:47">
      <c r="A7" s="216">
        <v>6383</v>
      </c>
      <c r="B7" s="216">
        <v>2122</v>
      </c>
      <c r="C7" s="217">
        <v>22.63451612903226</v>
      </c>
      <c r="D7" s="217">
        <v>40.044516129032253</v>
      </c>
      <c r="I7" s="169" t="s">
        <v>147</v>
      </c>
      <c r="J7" s="170">
        <v>14</v>
      </c>
      <c r="L7" s="169" t="s">
        <v>147</v>
      </c>
      <c r="M7" s="170">
        <v>14</v>
      </c>
      <c r="O7" s="169" t="s">
        <v>148</v>
      </c>
      <c r="P7" s="170">
        <v>4</v>
      </c>
      <c r="R7" s="169" t="s">
        <v>148</v>
      </c>
      <c r="S7" s="170">
        <v>1</v>
      </c>
      <c r="U7" s="170">
        <v>4</v>
      </c>
      <c r="X7" s="170">
        <v>7978.0400000000009</v>
      </c>
      <c r="Y7" s="170">
        <v>904</v>
      </c>
      <c r="Z7" s="173">
        <v>6.5848837209302324</v>
      </c>
      <c r="AA7" s="170">
        <v>16759</v>
      </c>
      <c r="AB7" s="170">
        <v>2568</v>
      </c>
      <c r="AG7" s="170" t="s">
        <v>62</v>
      </c>
      <c r="AH7" s="216">
        <v>7</v>
      </c>
      <c r="AI7" s="216">
        <v>406</v>
      </c>
      <c r="AJ7" s="216">
        <v>10</v>
      </c>
      <c r="AK7" s="216">
        <v>580</v>
      </c>
      <c r="AM7" s="169" t="s">
        <v>80</v>
      </c>
      <c r="AN7" s="170">
        <v>3</v>
      </c>
      <c r="AO7" s="170">
        <v>840</v>
      </c>
      <c r="AP7" s="170">
        <v>2</v>
      </c>
      <c r="AQ7" s="170">
        <v>798</v>
      </c>
      <c r="AS7" s="169" t="s">
        <v>31</v>
      </c>
      <c r="AT7" s="170">
        <v>4</v>
      </c>
      <c r="AU7" s="170">
        <v>6</v>
      </c>
    </row>
    <row r="8" spans="1:47">
      <c r="I8" s="169" t="s">
        <v>149</v>
      </c>
      <c r="J8" s="170">
        <v>57</v>
      </c>
      <c r="L8" s="169" t="s">
        <v>149</v>
      </c>
      <c r="M8" s="170">
        <v>56</v>
      </c>
      <c r="O8" s="169" t="s">
        <v>150</v>
      </c>
      <c r="P8" s="170">
        <v>1</v>
      </c>
      <c r="R8" s="169" t="s">
        <v>151</v>
      </c>
      <c r="S8" s="170">
        <v>1</v>
      </c>
      <c r="AG8" s="170" t="s">
        <v>63</v>
      </c>
      <c r="AH8" s="216">
        <v>1</v>
      </c>
      <c r="AI8" s="216">
        <v>38</v>
      </c>
      <c r="AJ8" s="216">
        <v>6</v>
      </c>
      <c r="AK8" s="216">
        <v>228</v>
      </c>
      <c r="AM8" s="169" t="s">
        <v>51</v>
      </c>
      <c r="AN8" s="170">
        <v>3</v>
      </c>
      <c r="AO8" s="170">
        <v>3868</v>
      </c>
      <c r="AP8" s="170">
        <v>1</v>
      </c>
      <c r="AQ8" s="170">
        <v>1822</v>
      </c>
      <c r="AS8" s="169" t="s">
        <v>34</v>
      </c>
      <c r="AT8" s="170">
        <v>6</v>
      </c>
      <c r="AU8" s="170">
        <v>6</v>
      </c>
    </row>
    <row r="9" spans="1:47">
      <c r="I9" s="169" t="s">
        <v>152</v>
      </c>
      <c r="J9" s="170">
        <v>1</v>
      </c>
      <c r="L9" s="169" t="s">
        <v>153</v>
      </c>
      <c r="M9" s="170">
        <v>9</v>
      </c>
      <c r="O9" s="169" t="s">
        <v>151</v>
      </c>
      <c r="P9" s="170">
        <v>5</v>
      </c>
      <c r="AG9" s="170" t="s">
        <v>64</v>
      </c>
      <c r="AH9" s="216">
        <v>6</v>
      </c>
      <c r="AI9" s="216">
        <v>108</v>
      </c>
      <c r="AJ9" s="216">
        <v>5</v>
      </c>
      <c r="AK9" s="216">
        <v>90</v>
      </c>
      <c r="AM9" s="169" t="s">
        <v>42</v>
      </c>
      <c r="AN9" s="170">
        <v>2</v>
      </c>
      <c r="AO9" s="170">
        <v>9505</v>
      </c>
      <c r="AP9" s="170"/>
      <c r="AQ9" s="170"/>
      <c r="AS9" s="169" t="s">
        <v>36</v>
      </c>
      <c r="AT9" s="170">
        <v>6</v>
      </c>
      <c r="AU9" s="170">
        <v>4</v>
      </c>
    </row>
    <row r="10" spans="1:47">
      <c r="I10" s="169" t="s">
        <v>153</v>
      </c>
      <c r="J10" s="170">
        <v>4</v>
      </c>
      <c r="L10" s="169" t="s">
        <v>9</v>
      </c>
      <c r="M10" s="170">
        <v>34</v>
      </c>
      <c r="U10" s="109" t="s">
        <v>154</v>
      </c>
      <c r="X10" s="109" t="s">
        <v>155</v>
      </c>
      <c r="AG10" s="170" t="s">
        <v>65</v>
      </c>
      <c r="AH10" s="216">
        <v>6</v>
      </c>
      <c r="AI10" s="216">
        <v>119.4</v>
      </c>
      <c r="AJ10" s="216">
        <v>3</v>
      </c>
      <c r="AK10" s="216">
        <v>59.7</v>
      </c>
      <c r="AM10" s="169" t="s">
        <v>81</v>
      </c>
      <c r="AN10" s="170">
        <v>2</v>
      </c>
      <c r="AO10" s="170">
        <v>63.7</v>
      </c>
      <c r="AP10" s="170">
        <v>4</v>
      </c>
      <c r="AQ10" s="170">
        <v>619</v>
      </c>
      <c r="AS10" s="169" t="s">
        <v>38</v>
      </c>
      <c r="AT10" s="170">
        <v>2</v>
      </c>
      <c r="AU10" s="170">
        <v>4</v>
      </c>
    </row>
    <row r="11" spans="1:47">
      <c r="A11" s="109" t="s">
        <v>156</v>
      </c>
      <c r="F11" s="109" t="s">
        <v>157</v>
      </c>
      <c r="I11" s="169" t="s">
        <v>9</v>
      </c>
      <c r="J11" s="170">
        <v>48</v>
      </c>
      <c r="L11" s="169" t="s">
        <v>151</v>
      </c>
      <c r="M11" s="170">
        <v>113</v>
      </c>
      <c r="U11" s="168" t="s">
        <v>121</v>
      </c>
      <c r="V11" s="169">
        <v>2018</v>
      </c>
      <c r="X11" s="168" t="s">
        <v>121</v>
      </c>
      <c r="Y11" s="169">
        <v>2018</v>
      </c>
      <c r="AG11" s="170" t="s">
        <v>66</v>
      </c>
      <c r="AH11" s="216"/>
      <c r="AI11" s="216"/>
      <c r="AJ11" s="216">
        <v>3</v>
      </c>
      <c r="AK11" s="216">
        <v>198</v>
      </c>
      <c r="AM11" s="169" t="s">
        <v>34</v>
      </c>
      <c r="AN11" s="170">
        <v>1</v>
      </c>
      <c r="AO11" s="170">
        <v>58</v>
      </c>
      <c r="AP11" s="170"/>
      <c r="AQ11" s="170"/>
      <c r="AS11" s="169" t="s">
        <v>40</v>
      </c>
      <c r="AT11" s="170"/>
      <c r="AU11" s="170">
        <v>3</v>
      </c>
    </row>
    <row r="12" spans="1:47">
      <c r="A12" s="168" t="s">
        <v>121</v>
      </c>
      <c r="B12" s="169">
        <v>2018</v>
      </c>
      <c r="F12" s="168" t="s">
        <v>121</v>
      </c>
      <c r="G12" s="169">
        <v>2018</v>
      </c>
      <c r="I12" s="169" t="s">
        <v>151</v>
      </c>
      <c r="J12" s="170">
        <v>124</v>
      </c>
      <c r="U12" s="168" t="s">
        <v>122</v>
      </c>
      <c r="V12" s="169">
        <v>7</v>
      </c>
      <c r="X12" s="168" t="s">
        <v>122</v>
      </c>
      <c r="Y12" s="169">
        <v>7</v>
      </c>
      <c r="AG12" s="170" t="s">
        <v>67</v>
      </c>
      <c r="AH12" s="216"/>
      <c r="AI12" s="216"/>
      <c r="AJ12" s="216">
        <v>2</v>
      </c>
      <c r="AK12" s="216">
        <v>760</v>
      </c>
      <c r="AM12" s="169" t="s">
        <v>82</v>
      </c>
      <c r="AN12" s="170">
        <v>1</v>
      </c>
      <c r="AO12" s="170">
        <v>66</v>
      </c>
      <c r="AP12" s="170"/>
      <c r="AQ12" s="170"/>
      <c r="AS12" s="169" t="s">
        <v>42</v>
      </c>
      <c r="AT12" s="170">
        <v>1</v>
      </c>
      <c r="AU12" s="170">
        <v>3</v>
      </c>
    </row>
    <row r="13" spans="1:47">
      <c r="A13" s="168" t="s">
        <v>122</v>
      </c>
      <c r="B13" s="169">
        <v>7</v>
      </c>
      <c r="F13" s="168" t="s">
        <v>122</v>
      </c>
      <c r="G13" s="169">
        <v>7</v>
      </c>
      <c r="U13" s="168" t="s">
        <v>128</v>
      </c>
      <c r="V13" s="170" t="s">
        <v>127</v>
      </c>
      <c r="X13" s="168" t="s">
        <v>129</v>
      </c>
      <c r="Y13" s="170" t="s">
        <v>127</v>
      </c>
      <c r="AG13" s="170" t="s">
        <v>68</v>
      </c>
      <c r="AH13" s="216"/>
      <c r="AI13" s="216"/>
      <c r="AJ13" s="216">
        <v>2</v>
      </c>
      <c r="AK13" s="216">
        <v>39.799999999999997</v>
      </c>
      <c r="AM13" s="169" t="s">
        <v>36</v>
      </c>
      <c r="AN13" s="170"/>
      <c r="AO13" s="170"/>
      <c r="AP13" s="170">
        <v>2</v>
      </c>
      <c r="AQ13" s="170">
        <v>3260</v>
      </c>
      <c r="AS13" s="169" t="s">
        <v>44</v>
      </c>
      <c r="AT13" s="170">
        <v>1</v>
      </c>
      <c r="AU13" s="170">
        <v>3</v>
      </c>
    </row>
    <row r="14" spans="1:47">
      <c r="A14" s="168" t="s">
        <v>126</v>
      </c>
      <c r="B14" s="170" t="s">
        <v>127</v>
      </c>
      <c r="AG14" s="170" t="s">
        <v>69</v>
      </c>
      <c r="AH14" s="216">
        <v>3</v>
      </c>
      <c r="AI14" s="216">
        <v>894</v>
      </c>
      <c r="AJ14" s="216">
        <v>2</v>
      </c>
      <c r="AK14" s="216">
        <v>596</v>
      </c>
      <c r="AM14" s="169" t="s">
        <v>30</v>
      </c>
      <c r="AN14" s="170"/>
      <c r="AO14" s="170"/>
      <c r="AP14" s="170">
        <v>1</v>
      </c>
      <c r="AQ14" s="170">
        <v>2978</v>
      </c>
      <c r="AS14" s="169" t="s">
        <v>46</v>
      </c>
      <c r="AT14" s="170">
        <v>1</v>
      </c>
      <c r="AU14" s="170">
        <v>2</v>
      </c>
    </row>
    <row r="15" spans="1:47">
      <c r="F15" s="170" t="s">
        <v>125</v>
      </c>
      <c r="U15" s="170" t="s">
        <v>141</v>
      </c>
      <c r="X15" s="170" t="s">
        <v>142</v>
      </c>
      <c r="Y15" s="170" t="s">
        <v>143</v>
      </c>
      <c r="Z15" s="170" t="s">
        <v>144</v>
      </c>
      <c r="AA15" s="170" t="s">
        <v>145</v>
      </c>
      <c r="AB15" s="170" t="s">
        <v>146</v>
      </c>
      <c r="AG15" s="170" t="s">
        <v>70</v>
      </c>
      <c r="AH15" s="216"/>
      <c r="AI15" s="216"/>
      <c r="AJ15" s="216">
        <v>1</v>
      </c>
      <c r="AK15" s="216">
        <v>680</v>
      </c>
      <c r="AM15" s="169" t="s">
        <v>151</v>
      </c>
      <c r="AN15" s="170">
        <v>20</v>
      </c>
      <c r="AO15" s="170">
        <v>16186.7</v>
      </c>
      <c r="AP15" s="170">
        <v>18</v>
      </c>
      <c r="AQ15" s="170">
        <v>15057</v>
      </c>
      <c r="AS15" s="169" t="s">
        <v>47</v>
      </c>
      <c r="AT15" s="170">
        <v>1</v>
      </c>
      <c r="AU15" s="170">
        <v>1</v>
      </c>
    </row>
    <row r="16" spans="1:47">
      <c r="A16" s="170" t="s">
        <v>136</v>
      </c>
      <c r="B16" s="170" t="s">
        <v>137</v>
      </c>
      <c r="C16" s="170" t="s">
        <v>138</v>
      </c>
      <c r="D16" s="170" t="s">
        <v>7</v>
      </c>
      <c r="F16" s="170">
        <v>85</v>
      </c>
      <c r="U16" s="170">
        <v>1</v>
      </c>
      <c r="X16" s="170">
        <v>11478.09</v>
      </c>
      <c r="Y16" s="170">
        <v>1408</v>
      </c>
      <c r="Z16" s="170">
        <v>6.3261111111111124</v>
      </c>
      <c r="AA16" s="170">
        <v>27896</v>
      </c>
      <c r="AB16" s="170">
        <v>4349</v>
      </c>
      <c r="AG16" s="170" t="s">
        <v>71</v>
      </c>
      <c r="AH16" s="216"/>
      <c r="AI16" s="216"/>
      <c r="AJ16" s="216">
        <v>1</v>
      </c>
      <c r="AK16" s="216">
        <v>580</v>
      </c>
      <c r="AS16" s="169" t="s">
        <v>49</v>
      </c>
      <c r="AT16" s="170"/>
      <c r="AU16" s="170">
        <v>1</v>
      </c>
    </row>
    <row r="17" spans="1:47">
      <c r="A17" s="216">
        <v>6728</v>
      </c>
      <c r="B17" s="216">
        <v>2114</v>
      </c>
      <c r="C17" s="217">
        <v>23.692903225806461</v>
      </c>
      <c r="D17" s="217">
        <v>35.11774193548387</v>
      </c>
      <c r="AG17" s="170" t="s">
        <v>72</v>
      </c>
      <c r="AH17" s="216"/>
      <c r="AI17" s="216"/>
      <c r="AJ17" s="216">
        <v>1</v>
      </c>
      <c r="AK17" s="216">
        <v>1</v>
      </c>
      <c r="AS17" s="169" t="s">
        <v>50</v>
      </c>
      <c r="AT17" s="170">
        <v>1</v>
      </c>
      <c r="AU17" s="170">
        <v>1</v>
      </c>
    </row>
    <row r="18" spans="1:47">
      <c r="AG18" s="170" t="s">
        <v>73</v>
      </c>
      <c r="AH18" s="216"/>
      <c r="AI18" s="216"/>
      <c r="AJ18" s="216">
        <v>1</v>
      </c>
      <c r="AK18" s="216">
        <v>1200</v>
      </c>
      <c r="AS18" s="169" t="s">
        <v>51</v>
      </c>
      <c r="AT18" s="170">
        <v>2</v>
      </c>
      <c r="AU18" s="170"/>
    </row>
    <row r="19" spans="1:47">
      <c r="I19" s="112" t="s">
        <v>39</v>
      </c>
      <c r="J19" s="113"/>
      <c r="K19" s="113" t="s">
        <v>158</v>
      </c>
      <c r="L19" s="113" t="s">
        <v>159</v>
      </c>
      <c r="O19" s="112" t="s">
        <v>160</v>
      </c>
      <c r="P19" s="113" t="s">
        <v>158</v>
      </c>
      <c r="Q19" s="113" t="s">
        <v>159</v>
      </c>
      <c r="AG19" s="170" t="s">
        <v>74</v>
      </c>
      <c r="AH19" s="216">
        <v>2</v>
      </c>
      <c r="AI19" s="216">
        <v>116</v>
      </c>
      <c r="AJ19" s="216">
        <v>1</v>
      </c>
      <c r="AK19" s="216">
        <v>108</v>
      </c>
      <c r="AS19" s="169" t="s">
        <v>161</v>
      </c>
      <c r="AT19" s="170">
        <v>1</v>
      </c>
      <c r="AU19" s="170"/>
    </row>
    <row r="20" spans="1:47" ht="17.25" customHeight="1" thickBot="1">
      <c r="I20" s="113" t="s">
        <v>147</v>
      </c>
      <c r="J20" s="113" t="s">
        <v>37</v>
      </c>
      <c r="K20" s="113">
        <f>IFERROR(VLOOKUP($I20,$I$1:$J$16,2,0),0)</f>
        <v>14</v>
      </c>
      <c r="L20" s="113">
        <f t="shared" ref="L20:L25" si="0">IFERROR(VLOOKUP($I20,$L$1:$M$17,2,0),0)</f>
        <v>14</v>
      </c>
      <c r="O20" s="113" t="s">
        <v>162</v>
      </c>
      <c r="P20" s="113">
        <f>IFERROR(VLOOKUP(O20,$O$2:$P$17,2,0),0)</f>
        <v>0</v>
      </c>
      <c r="Q20" s="113">
        <f>IFERROR(VLOOKUP(O20,R1:S15,2,0),0)</f>
        <v>0</v>
      </c>
      <c r="AG20" s="170" t="s">
        <v>75</v>
      </c>
      <c r="AH20" s="216">
        <v>1</v>
      </c>
      <c r="AI20" s="216">
        <v>18</v>
      </c>
      <c r="AJ20" s="216"/>
      <c r="AK20" s="216"/>
      <c r="AS20" s="169" t="s">
        <v>52</v>
      </c>
      <c r="AT20" s="170">
        <v>1</v>
      </c>
      <c r="AU20" s="170"/>
    </row>
    <row r="21" spans="1:47">
      <c r="F21" s="114" t="s">
        <v>129</v>
      </c>
      <c r="G21" s="115" t="s">
        <v>163</v>
      </c>
      <c r="I21" s="113" t="s">
        <v>149</v>
      </c>
      <c r="J21" s="113" t="s">
        <v>35</v>
      </c>
      <c r="K21" s="113">
        <f>IFERROR(VLOOKUP(I21,$I$1:$J$16,2,0),0)</f>
        <v>57</v>
      </c>
      <c r="L21" s="113">
        <f t="shared" si="0"/>
        <v>56</v>
      </c>
      <c r="O21" s="113" t="s">
        <v>164</v>
      </c>
      <c r="P21" s="113">
        <f>IFERROR(VLOOKUP(O21,$O$2:$P$17,2,0),0)</f>
        <v>0</v>
      </c>
      <c r="Q21" s="113">
        <f>IFERROR(VLOOKUP(O21,R2:S16,2,0),0)</f>
        <v>0</v>
      </c>
      <c r="AG21" s="170" t="s">
        <v>76</v>
      </c>
      <c r="AH21" s="216">
        <v>2</v>
      </c>
      <c r="AI21" s="216">
        <v>1560</v>
      </c>
      <c r="AJ21" s="216"/>
      <c r="AK21" s="216"/>
      <c r="AS21" s="169" t="s">
        <v>151</v>
      </c>
      <c r="AT21" s="170">
        <v>85</v>
      </c>
      <c r="AU21" s="170">
        <v>86</v>
      </c>
    </row>
    <row r="22" spans="1:47">
      <c r="F22" s="116" t="s">
        <v>165</v>
      </c>
      <c r="G22" s="151" t="s">
        <v>166</v>
      </c>
      <c r="I22" s="113" t="s">
        <v>152</v>
      </c>
      <c r="J22" s="113" t="s">
        <v>43</v>
      </c>
      <c r="K22" s="113">
        <f>IFERROR(VLOOKUP(I22,$I$1:$J$16,2,0),0)</f>
        <v>1</v>
      </c>
      <c r="L22" s="113">
        <f t="shared" si="0"/>
        <v>0</v>
      </c>
      <c r="O22" s="113" t="s">
        <v>167</v>
      </c>
      <c r="P22" s="113">
        <f>IFERROR(VLOOKUP(O22,$O$2:$P$17,2,0),0)</f>
        <v>0</v>
      </c>
      <c r="Q22" s="113">
        <f>IFERROR(VLOOKUP(O22,R3:S17,2,0),0)</f>
        <v>0</v>
      </c>
      <c r="AG22" s="170" t="s">
        <v>77</v>
      </c>
      <c r="AH22" s="216">
        <v>3</v>
      </c>
      <c r="AI22" s="216">
        <v>114</v>
      </c>
      <c r="AJ22" s="216"/>
      <c r="AK22" s="216"/>
    </row>
    <row r="23" spans="1:47">
      <c r="F23" s="116" t="s">
        <v>159</v>
      </c>
      <c r="G23" s="107" t="s">
        <v>168</v>
      </c>
      <c r="I23" s="113" t="s">
        <v>153</v>
      </c>
      <c r="J23" s="113" t="s">
        <v>41</v>
      </c>
      <c r="K23" s="113">
        <f>IFERROR(VLOOKUP(I23,$I$1:$J$16,2,0),0)</f>
        <v>4</v>
      </c>
      <c r="L23" s="113">
        <f t="shared" si="0"/>
        <v>9</v>
      </c>
      <c r="O23" s="113" t="s">
        <v>150</v>
      </c>
      <c r="P23" s="113">
        <f>IFERROR(VLOOKUP(O23,$O$2:$P$17,2,0),0)</f>
        <v>1</v>
      </c>
      <c r="Q23" s="113">
        <f>IFERROR(VLOOKUP(O23,R4:S18,2,0),0)</f>
        <v>0</v>
      </c>
      <c r="AG23" s="170" t="s">
        <v>151</v>
      </c>
      <c r="AH23" s="216">
        <v>48</v>
      </c>
      <c r="AI23" s="216">
        <v>4019.400000000001</v>
      </c>
      <c r="AJ23" s="216">
        <v>76</v>
      </c>
      <c r="AK23" s="216">
        <v>6564.5</v>
      </c>
    </row>
    <row r="24" spans="1:47">
      <c r="F24" s="116" t="s">
        <v>169</v>
      </c>
      <c r="G24" s="107">
        <v>31</v>
      </c>
      <c r="I24" s="113" t="s">
        <v>170</v>
      </c>
      <c r="J24" s="113" t="s">
        <v>171</v>
      </c>
      <c r="K24" s="113">
        <f>IFERROR(VLOOKUP(I24,$I$1:$J$16,2,0),0)</f>
        <v>0</v>
      </c>
      <c r="L24" s="113">
        <f t="shared" si="0"/>
        <v>0</v>
      </c>
      <c r="O24" s="113" t="s">
        <v>148</v>
      </c>
      <c r="P24" s="113">
        <f>IFERROR(VLOOKUP(O24,$O$2:$P$17,2,0),0)</f>
        <v>4</v>
      </c>
      <c r="Q24" s="113">
        <f>IFERROR(VLOOKUP(O24,R5:S19,2,0),0)</f>
        <v>1</v>
      </c>
      <c r="AH24" s="111"/>
      <c r="AI24" s="111"/>
      <c r="AJ24" s="111"/>
      <c r="AK24" s="111"/>
    </row>
    <row r="25" spans="1:47">
      <c r="F25" s="116" t="s">
        <v>172</v>
      </c>
      <c r="G25" s="107">
        <v>31</v>
      </c>
      <c r="I25" s="113" t="s">
        <v>9</v>
      </c>
      <c r="J25" s="113"/>
      <c r="K25" s="113">
        <f>IFERROR(VLOOKUP(I25,$I$1:$J$16,2,0),0)</f>
        <v>48</v>
      </c>
      <c r="L25" s="113">
        <f t="shared" si="0"/>
        <v>34</v>
      </c>
      <c r="O25" s="113" t="s">
        <v>151</v>
      </c>
      <c r="P25" s="113">
        <f>SUM(P20:P24)</f>
        <v>5</v>
      </c>
      <c r="Q25" s="113">
        <f>SUM(Q20:Q24)</f>
        <v>1</v>
      </c>
      <c r="AH25" s="111"/>
      <c r="AI25" s="111"/>
      <c r="AJ25" s="111"/>
      <c r="AK25" s="111"/>
    </row>
    <row r="26" spans="1:47" ht="17.25" customHeight="1" thickBot="1">
      <c r="F26" s="117" t="s">
        <v>173</v>
      </c>
      <c r="G26" s="152" t="s">
        <v>174</v>
      </c>
      <c r="I26" s="113" t="s">
        <v>151</v>
      </c>
      <c r="J26" s="113"/>
      <c r="K26" s="113">
        <f>SUM(K20:K24)+GETPIVOTDATA("姓名",$F$5)</f>
        <v>162</v>
      </c>
      <c r="L26" s="113">
        <f>SUM(L20:L24)+GETPIVOTDATA("姓名",$F$15)</f>
        <v>164</v>
      </c>
      <c r="AH26" s="111"/>
      <c r="AI26" s="111"/>
      <c r="AJ26" s="111"/>
      <c r="AK26" s="111"/>
    </row>
    <row r="27" spans="1:47">
      <c r="AH27" s="111"/>
      <c r="AI27" s="111"/>
      <c r="AJ27" s="111"/>
      <c r="AK27" s="111"/>
    </row>
    <row r="28" spans="1:47">
      <c r="AH28" s="111"/>
      <c r="AI28" s="111"/>
      <c r="AJ28" s="111"/>
      <c r="AK28" s="111"/>
    </row>
    <row r="29" spans="1:47">
      <c r="AH29" s="111"/>
      <c r="AI29" s="111"/>
      <c r="AJ29" s="111"/>
      <c r="AK29" s="111"/>
    </row>
    <row r="30" spans="1:47">
      <c r="AH30" s="111"/>
      <c r="AI30" s="111"/>
      <c r="AJ30" s="111"/>
      <c r="AK30" s="111"/>
    </row>
    <row r="31" spans="1:47">
      <c r="AH31" s="111"/>
      <c r="AI31" s="111"/>
      <c r="AJ31" s="111"/>
      <c r="AK31" s="111"/>
    </row>
    <row r="32" spans="1:47">
      <c r="AH32" s="111"/>
      <c r="AI32" s="111"/>
      <c r="AJ32" s="111"/>
      <c r="AK32" s="111"/>
    </row>
    <row r="33" spans="34:37">
      <c r="AH33" s="111"/>
      <c r="AI33" s="111"/>
      <c r="AJ33" s="111"/>
      <c r="AK33" s="111"/>
    </row>
    <row r="34" spans="34:37">
      <c r="AH34" s="111"/>
      <c r="AI34" s="111"/>
      <c r="AJ34" s="111"/>
      <c r="AK34" s="111"/>
    </row>
    <row r="35" spans="34:37">
      <c r="AH35" s="111"/>
      <c r="AI35" s="111"/>
      <c r="AJ35" s="111"/>
      <c r="AK35" s="111"/>
    </row>
    <row r="36" spans="34:37">
      <c r="AH36" s="111"/>
      <c r="AI36" s="111"/>
      <c r="AJ36" s="111"/>
      <c r="AK36" s="111"/>
    </row>
    <row r="37" spans="34:37">
      <c r="AH37" s="111"/>
      <c r="AI37" s="111"/>
      <c r="AJ37" s="111"/>
      <c r="AK37" s="111"/>
    </row>
    <row r="38" spans="34:37">
      <c r="AH38" s="111"/>
      <c r="AI38" s="111"/>
      <c r="AJ38" s="111"/>
      <c r="AK38" s="111"/>
    </row>
    <row r="39" spans="34:37">
      <c r="AH39" s="111"/>
      <c r="AI39" s="111"/>
      <c r="AJ39" s="111"/>
      <c r="AK39" s="111"/>
    </row>
    <row r="40" spans="34:37">
      <c r="AH40" s="111"/>
      <c r="AI40" s="111"/>
      <c r="AJ40" s="111"/>
      <c r="AK40" s="111"/>
    </row>
    <row r="41" spans="34:37">
      <c r="AH41" s="111"/>
      <c r="AI41" s="111"/>
      <c r="AJ41" s="111"/>
      <c r="AK41" s="111"/>
    </row>
    <row r="42" spans="34:37">
      <c r="AH42" s="111"/>
      <c r="AI42" s="111"/>
      <c r="AJ42" s="111"/>
      <c r="AK42" s="111"/>
    </row>
    <row r="43" spans="34:37">
      <c r="AH43" s="111"/>
      <c r="AI43" s="111"/>
      <c r="AJ43" s="111"/>
      <c r="AK43" s="111"/>
    </row>
    <row r="44" spans="34:37">
      <c r="AH44" s="111"/>
      <c r="AI44" s="111"/>
      <c r="AJ44" s="111"/>
      <c r="AK44" s="111"/>
    </row>
    <row r="45" spans="34:37">
      <c r="AH45" s="111"/>
      <c r="AI45" s="111"/>
      <c r="AJ45" s="111"/>
      <c r="AK45" s="111"/>
    </row>
    <row r="46" spans="34:37">
      <c r="AH46" s="111"/>
      <c r="AI46" s="111"/>
      <c r="AJ46" s="111"/>
      <c r="AK46" s="111"/>
    </row>
    <row r="47" spans="34:37">
      <c r="AH47" s="111"/>
      <c r="AI47" s="111"/>
      <c r="AJ47" s="111"/>
      <c r="AK47" s="111"/>
    </row>
    <row r="48" spans="34:37">
      <c r="AH48" s="111"/>
      <c r="AI48" s="111"/>
      <c r="AJ48" s="111"/>
      <c r="AK48" s="111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I13" sqref="I13"/>
    </sheetView>
  </sheetViews>
  <sheetFormatPr defaultRowHeight="13.5"/>
  <sheetData>
    <row r="1" spans="1:6" ht="15">
      <c r="A1" s="221" t="s">
        <v>345</v>
      </c>
      <c r="B1" s="221" t="s">
        <v>346</v>
      </c>
      <c r="C1" s="221" t="s">
        <v>347</v>
      </c>
      <c r="D1" s="221" t="s">
        <v>348</v>
      </c>
      <c r="E1" s="221" t="s">
        <v>349</v>
      </c>
      <c r="F1" s="221" t="s">
        <v>350</v>
      </c>
    </row>
    <row r="2" spans="1:6" ht="15">
      <c r="A2" s="222"/>
      <c r="B2" s="222"/>
      <c r="C2" s="222"/>
      <c r="D2" s="222"/>
      <c r="E2" s="222"/>
      <c r="F2" s="222"/>
    </row>
  </sheetData>
  <phoneticPr fontId="49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关键指标</vt:lpstr>
      <vt:lpstr>关键指标-咨询转化</vt:lpstr>
      <vt:lpstr>关键指标-竞对</vt:lpstr>
      <vt:lpstr>销售-团购（线上）</vt:lpstr>
      <vt:lpstr>实际消费分布（线下）</vt:lpstr>
      <vt:lpstr>CPC</vt:lpstr>
      <vt:lpstr>体验报告-案例数</vt:lpstr>
      <vt:lpstr>透视表</vt:lpstr>
      <vt:lpstr>MidSheet</vt:lpstr>
      <vt:lpstr>竞对数据</vt:lpstr>
      <vt:lpstr>流量</vt:lpstr>
      <vt:lpstr>咨询明细</vt:lpstr>
      <vt:lpstr>预约数据</vt:lpstr>
      <vt:lpstr>消费数据明细（线上）</vt:lpstr>
      <vt:lpstr>线下</vt:lpstr>
      <vt:lpstr>口碑数据</vt:lpstr>
      <vt:lpstr>回复口碑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2018-09-17T05:15:58Z</dcterms:modified>
</cp:coreProperties>
</file>