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1455" yWindow="465" windowWidth="27315" windowHeight="16260" tabRatio="938" activeTab="15"/>
  </bookViews>
  <sheets>
    <sheet name="CPC" sheetId="1" state="hidden" r:id="rId1"/>
    <sheet name="关键指标" sheetId="2" r:id="rId2"/>
    <sheet name="关键指标-竞对" sheetId="3" r:id="rId3"/>
    <sheet name="关键指标-咨询转化" sheetId="4" r:id="rId4"/>
    <sheet name="销售-团购（线上）" sheetId="5" r:id="rId5"/>
    <sheet name="实际消费分布（线下）" sheetId="6" r:id="rId6"/>
    <sheet name="体验报告" sheetId="7" r:id="rId7"/>
    <sheet name="透视表" sheetId="8" r:id="rId8"/>
    <sheet name="口碑" sheetId="9" state="hidden" r:id="rId9"/>
    <sheet name="竞对数据" sheetId="10" r:id="rId10"/>
    <sheet name="CPC数据" sheetId="11" state="hidden" r:id="rId11"/>
    <sheet name="流量" sheetId="12" r:id="rId12"/>
    <sheet name="咨询明细" sheetId="13" r:id="rId13"/>
    <sheet name="预约数据" sheetId="14" r:id="rId14"/>
    <sheet name="刷单" sheetId="15" state="hidden" r:id="rId15"/>
    <sheet name="消费数据明细（线上）" sheetId="16" r:id="rId16"/>
    <sheet name="线下" sheetId="17" r:id="rId17"/>
    <sheet name="口碑数据" sheetId="18" r:id="rId18"/>
    <sheet name="回复口碑" sheetId="19" r:id="rId19"/>
  </sheets>
  <definedNames>
    <definedName name="_xlnm._FilterDatabase" localSheetId="18" hidden="1">回复口碑!$C$1:$C$1</definedName>
    <definedName name="_xlnm._FilterDatabase" localSheetId="14" hidden="1">刷单!$A$1:$I$706</definedName>
    <definedName name="_xlnm._FilterDatabase" localSheetId="13" hidden="1">预约数据!$A$107:$I$115</definedName>
    <definedName name="_xlnm._FilterDatabase" localSheetId="12" hidden="1">咨询明细!$A$1:$I$118</definedName>
  </definedNames>
  <calcPr calcId="162913"/>
  <pivotCaches>
    <pivotCache cacheId="49" r:id="rId20"/>
    <pivotCache cacheId="50" r:id="rId21"/>
    <pivotCache cacheId="51" r:id="rId22"/>
    <pivotCache cacheId="52" r:id="rId23"/>
    <pivotCache cacheId="53" r:id="rId24"/>
    <pivotCache cacheId="54" r:id="rId25"/>
    <pivotCache cacheId="55" r:id="rId26"/>
  </pivotCaches>
</workbook>
</file>

<file path=xl/calcChain.xml><?xml version="1.0" encoding="utf-8"?>
<calcChain xmlns="http://schemas.openxmlformats.org/spreadsheetml/2006/main">
  <c r="B154" i="12" l="1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489" i="11"/>
  <c r="A489" i="11"/>
  <c r="B488" i="11"/>
  <c r="A488" i="11"/>
  <c r="B487" i="11"/>
  <c r="A487" i="11"/>
  <c r="B486" i="11"/>
  <c r="A486" i="11"/>
  <c r="B485" i="11"/>
  <c r="A485" i="11"/>
  <c r="B484" i="11"/>
  <c r="A484" i="11"/>
  <c r="B483" i="11"/>
  <c r="A483" i="11"/>
  <c r="B482" i="11"/>
  <c r="A482" i="11"/>
  <c r="B481" i="11"/>
  <c r="A481" i="11"/>
  <c r="B480" i="11"/>
  <c r="A480" i="11"/>
  <c r="B479" i="11"/>
  <c r="A479" i="11"/>
  <c r="B478" i="11"/>
  <c r="A478" i="11"/>
  <c r="B477" i="11"/>
  <c r="A477" i="11"/>
  <c r="B476" i="11"/>
  <c r="A476" i="11"/>
  <c r="B475" i="11"/>
  <c r="A475" i="11"/>
  <c r="B474" i="11"/>
  <c r="A474" i="11"/>
  <c r="B473" i="11"/>
  <c r="A473" i="11"/>
  <c r="B472" i="11"/>
  <c r="A472" i="11"/>
  <c r="B471" i="11"/>
  <c r="A471" i="11"/>
  <c r="B470" i="11"/>
  <c r="A470" i="11"/>
  <c r="B469" i="11"/>
  <c r="A469" i="11"/>
  <c r="B468" i="11"/>
  <c r="A468" i="11"/>
  <c r="B467" i="11"/>
  <c r="A467" i="11"/>
  <c r="B466" i="11"/>
  <c r="A466" i="11"/>
  <c r="B465" i="11"/>
  <c r="A465" i="11"/>
  <c r="B464" i="11"/>
  <c r="A464" i="11"/>
  <c r="B463" i="11"/>
  <c r="A463" i="11"/>
  <c r="B462" i="11"/>
  <c r="A462" i="11"/>
  <c r="B461" i="11"/>
  <c r="A461" i="11"/>
  <c r="B460" i="11"/>
  <c r="A460" i="11"/>
  <c r="B459" i="11"/>
  <c r="A459" i="11"/>
  <c r="B458" i="11"/>
  <c r="A458" i="11"/>
  <c r="B457" i="11"/>
  <c r="A457" i="11"/>
  <c r="B456" i="11"/>
  <c r="A456" i="11"/>
  <c r="B455" i="11"/>
  <c r="A455" i="11"/>
  <c r="B454" i="11"/>
  <c r="A454" i="11"/>
  <c r="B453" i="11"/>
  <c r="A453" i="11"/>
  <c r="B452" i="11"/>
  <c r="A452" i="11"/>
  <c r="B451" i="11"/>
  <c r="A451" i="11"/>
  <c r="B450" i="11"/>
  <c r="A450" i="11"/>
  <c r="B449" i="11"/>
  <c r="A449" i="11"/>
  <c r="B448" i="11"/>
  <c r="A448" i="11"/>
  <c r="B447" i="11"/>
  <c r="A447" i="11"/>
  <c r="B446" i="11"/>
  <c r="A446" i="11"/>
  <c r="B445" i="11"/>
  <c r="A445" i="11"/>
  <c r="B444" i="11"/>
  <c r="A444" i="11"/>
  <c r="B443" i="11"/>
  <c r="A443" i="11"/>
  <c r="B442" i="11"/>
  <c r="A442" i="11"/>
  <c r="B441" i="11"/>
  <c r="A441" i="11"/>
  <c r="B440" i="11"/>
  <c r="A440" i="11"/>
  <c r="B439" i="11"/>
  <c r="A439" i="11"/>
  <c r="B438" i="11"/>
  <c r="A438" i="11"/>
  <c r="B437" i="11"/>
  <c r="A437" i="11"/>
  <c r="B436" i="11"/>
  <c r="A436" i="11"/>
  <c r="B435" i="11"/>
  <c r="A435" i="11"/>
  <c r="B434" i="11"/>
  <c r="A434" i="11"/>
  <c r="B433" i="11"/>
  <c r="A433" i="11"/>
  <c r="B432" i="11"/>
  <c r="A432" i="11"/>
  <c r="B431" i="11"/>
  <c r="A431" i="11"/>
  <c r="B430" i="11"/>
  <c r="A430" i="11"/>
  <c r="B429" i="11"/>
  <c r="A429" i="11"/>
  <c r="B428" i="11"/>
  <c r="A428" i="11"/>
  <c r="B427" i="11"/>
  <c r="A427" i="11"/>
  <c r="B426" i="11"/>
  <c r="A426" i="11"/>
  <c r="B425" i="11"/>
  <c r="A425" i="11"/>
  <c r="B424" i="11"/>
  <c r="A424" i="11"/>
  <c r="B423" i="11"/>
  <c r="A423" i="11"/>
  <c r="B422" i="11"/>
  <c r="A422" i="11"/>
  <c r="B421" i="11"/>
  <c r="A421" i="11"/>
  <c r="B420" i="11"/>
  <c r="A420" i="11"/>
  <c r="B419" i="11"/>
  <c r="A419" i="11"/>
  <c r="B418" i="11"/>
  <c r="A418" i="11"/>
  <c r="B417" i="11"/>
  <c r="A417" i="11"/>
  <c r="B416" i="11"/>
  <c r="A416" i="11"/>
  <c r="B415" i="11"/>
  <c r="A415" i="11"/>
  <c r="B414" i="11"/>
  <c r="A414" i="11"/>
  <c r="B413" i="11"/>
  <c r="A413" i="11"/>
  <c r="B412" i="11"/>
  <c r="A412" i="11"/>
  <c r="B411" i="11"/>
  <c r="A411" i="11"/>
  <c r="B410" i="11"/>
  <c r="A410" i="11"/>
  <c r="B409" i="11"/>
  <c r="A409" i="11"/>
  <c r="B408" i="11"/>
  <c r="A408" i="11"/>
  <c r="B407" i="11"/>
  <c r="A407" i="11"/>
  <c r="B406" i="11"/>
  <c r="A406" i="11"/>
  <c r="B405" i="11"/>
  <c r="A405" i="11"/>
  <c r="B404" i="11"/>
  <c r="A404" i="11"/>
  <c r="B403" i="11"/>
  <c r="A403" i="11"/>
  <c r="B402" i="11"/>
  <c r="A402" i="11"/>
  <c r="B401" i="11"/>
  <c r="A401" i="11"/>
  <c r="B400" i="11"/>
  <c r="A400" i="11"/>
  <c r="B399" i="11"/>
  <c r="A399" i="11"/>
  <c r="B398" i="11"/>
  <c r="A398" i="11"/>
  <c r="B397" i="11"/>
  <c r="A397" i="11"/>
  <c r="B396" i="11"/>
  <c r="A396" i="11"/>
  <c r="B395" i="11"/>
  <c r="A395" i="11"/>
  <c r="B394" i="11"/>
  <c r="A394" i="11"/>
  <c r="B393" i="11"/>
  <c r="A393" i="11"/>
  <c r="B392" i="11"/>
  <c r="A392" i="11"/>
  <c r="B391" i="11"/>
  <c r="A391" i="11"/>
  <c r="B390" i="11"/>
  <c r="A390" i="11"/>
  <c r="B389" i="11"/>
  <c r="A389" i="11"/>
  <c r="B388" i="11"/>
  <c r="A388" i="11"/>
  <c r="B387" i="11"/>
  <c r="A387" i="11"/>
  <c r="B386" i="11"/>
  <c r="A386" i="11"/>
  <c r="B385" i="11"/>
  <c r="A385" i="11"/>
  <c r="B384" i="11"/>
  <c r="A384" i="11"/>
  <c r="B383" i="11"/>
  <c r="A383" i="11"/>
  <c r="B382" i="11"/>
  <c r="A382" i="11"/>
  <c r="B381" i="11"/>
  <c r="A381" i="11"/>
  <c r="B380" i="11"/>
  <c r="A380" i="11"/>
  <c r="B379" i="11"/>
  <c r="A379" i="11"/>
  <c r="B378" i="11"/>
  <c r="A378" i="11"/>
  <c r="B377" i="11"/>
  <c r="A377" i="11"/>
  <c r="B376" i="11"/>
  <c r="A376" i="11"/>
  <c r="B375" i="11"/>
  <c r="A375" i="11"/>
  <c r="B374" i="11"/>
  <c r="A374" i="11"/>
  <c r="B373" i="11"/>
  <c r="A373" i="11"/>
  <c r="B372" i="11"/>
  <c r="A372" i="11"/>
  <c r="B371" i="11"/>
  <c r="A371" i="11"/>
  <c r="B370" i="11"/>
  <c r="A370" i="11"/>
  <c r="B369" i="11"/>
  <c r="A369" i="11"/>
  <c r="B368" i="11"/>
  <c r="A368" i="11"/>
  <c r="B367" i="11"/>
  <c r="A367" i="11"/>
  <c r="B366" i="11"/>
  <c r="A366" i="11"/>
  <c r="B365" i="11"/>
  <c r="A365" i="11"/>
  <c r="B364" i="11"/>
  <c r="A364" i="11"/>
  <c r="B363" i="11"/>
  <c r="A363" i="11"/>
  <c r="B362" i="11"/>
  <c r="A362" i="11"/>
  <c r="B361" i="11"/>
  <c r="A361" i="11"/>
  <c r="B360" i="11"/>
  <c r="A360" i="11"/>
  <c r="B359" i="11"/>
  <c r="A359" i="11"/>
  <c r="B358" i="11"/>
  <c r="A358" i="11"/>
  <c r="B357" i="11"/>
  <c r="A357" i="11"/>
  <c r="B356" i="11"/>
  <c r="A356" i="11"/>
  <c r="B355" i="11"/>
  <c r="A355" i="11"/>
  <c r="B354" i="11"/>
  <c r="A354" i="11"/>
  <c r="B353" i="11"/>
  <c r="A353" i="11"/>
  <c r="B352" i="11"/>
  <c r="A352" i="11"/>
  <c r="B351" i="11"/>
  <c r="A351" i="11"/>
  <c r="B350" i="11"/>
  <c r="A350" i="11"/>
  <c r="B349" i="11"/>
  <c r="A349" i="11"/>
  <c r="B348" i="11"/>
  <c r="A348" i="11"/>
  <c r="B347" i="11"/>
  <c r="A347" i="11"/>
  <c r="B346" i="11"/>
  <c r="A346" i="11"/>
  <c r="B345" i="11"/>
  <c r="A345" i="11"/>
  <c r="B344" i="11"/>
  <c r="A344" i="11"/>
  <c r="B343" i="11"/>
  <c r="A343" i="11"/>
  <c r="B342" i="11"/>
  <c r="A342" i="11"/>
  <c r="B341" i="11"/>
  <c r="A341" i="11"/>
  <c r="B340" i="11"/>
  <c r="A340" i="11"/>
  <c r="B339" i="11"/>
  <c r="A339" i="11"/>
  <c r="B338" i="11"/>
  <c r="A338" i="11"/>
  <c r="B337" i="11"/>
  <c r="A337" i="11"/>
  <c r="B336" i="11"/>
  <c r="A336" i="11"/>
  <c r="B335" i="11"/>
  <c r="A335" i="11"/>
  <c r="B334" i="11"/>
  <c r="A334" i="11"/>
  <c r="B333" i="11"/>
  <c r="A333" i="11"/>
  <c r="B332" i="11"/>
  <c r="A332" i="11"/>
  <c r="B331" i="11"/>
  <c r="A331" i="11"/>
  <c r="B330" i="11"/>
  <c r="A330" i="11"/>
  <c r="B329" i="11"/>
  <c r="A329" i="11"/>
  <c r="B328" i="11"/>
  <c r="A328" i="11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H12" i="9"/>
  <c r="G12" i="9"/>
  <c r="I12" i="9" s="1"/>
  <c r="F12" i="9"/>
  <c r="G8" i="9"/>
  <c r="F8" i="9"/>
  <c r="H8" i="9" s="1"/>
  <c r="D8" i="9"/>
  <c r="C8" i="9"/>
  <c r="E8" i="9" s="1"/>
  <c r="G4" i="9"/>
  <c r="F4" i="9"/>
  <c r="H4" i="9" s="1"/>
  <c r="Q24" i="8"/>
  <c r="F16" i="2" s="1"/>
  <c r="P24" i="8"/>
  <c r="C4" i="9" s="1"/>
  <c r="L24" i="8"/>
  <c r="K24" i="8"/>
  <c r="Q23" i="8"/>
  <c r="P23" i="8"/>
  <c r="L23" i="8"/>
  <c r="K23" i="8"/>
  <c r="Q22" i="8"/>
  <c r="D8" i="7" s="1"/>
  <c r="P22" i="8"/>
  <c r="L22" i="8"/>
  <c r="F10" i="4" s="1"/>
  <c r="K22" i="8"/>
  <c r="Q21" i="8"/>
  <c r="P21" i="8"/>
  <c r="L21" i="8"/>
  <c r="F11" i="4" s="1"/>
  <c r="K21" i="8"/>
  <c r="Q20" i="8"/>
  <c r="P20" i="8"/>
  <c r="L20" i="8"/>
  <c r="F7" i="4" s="1"/>
  <c r="K20" i="8"/>
  <c r="Q19" i="8"/>
  <c r="J8" i="7" s="1"/>
  <c r="P19" i="8"/>
  <c r="L19" i="8"/>
  <c r="F8" i="4" s="1"/>
  <c r="F6" i="4" s="1"/>
  <c r="K19" i="8"/>
  <c r="G16" i="7"/>
  <c r="F16" i="7"/>
  <c r="G15" i="7"/>
  <c r="E15" i="7"/>
  <c r="D15" i="7"/>
  <c r="C15" i="7"/>
  <c r="N12" i="7"/>
  <c r="M12" i="7"/>
  <c r="J12" i="7"/>
  <c r="I12" i="7"/>
  <c r="F12" i="7"/>
  <c r="E12" i="7"/>
  <c r="N11" i="7"/>
  <c r="L11" i="7"/>
  <c r="K11" i="7"/>
  <c r="J11" i="7"/>
  <c r="H11" i="7"/>
  <c r="G11" i="7"/>
  <c r="F11" i="7"/>
  <c r="D11" i="7"/>
  <c r="C11" i="7"/>
  <c r="I8" i="7"/>
  <c r="M8" i="7" s="1"/>
  <c r="C8" i="7"/>
  <c r="F8" i="7" s="1"/>
  <c r="N7" i="7"/>
  <c r="M7" i="7"/>
  <c r="L7" i="7"/>
  <c r="J7" i="7"/>
  <c r="I7" i="7"/>
  <c r="H7" i="7"/>
  <c r="G7" i="7"/>
  <c r="F7" i="7"/>
  <c r="D7" i="7"/>
  <c r="C7" i="7"/>
  <c r="C4" i="7"/>
  <c r="L3" i="7"/>
  <c r="K3" i="7"/>
  <c r="J3" i="7"/>
  <c r="H3" i="7"/>
  <c r="G3" i="7"/>
  <c r="F3" i="7"/>
  <c r="D3" i="7"/>
  <c r="C3" i="7"/>
  <c r="G6" i="6"/>
  <c r="D6" i="6"/>
  <c r="G5" i="6"/>
  <c r="D5" i="6"/>
  <c r="H4" i="6"/>
  <c r="F4" i="6"/>
  <c r="G4" i="6" s="1"/>
  <c r="E4" i="6"/>
  <c r="C4" i="6"/>
  <c r="D4" i="6" s="1"/>
  <c r="H3" i="6"/>
  <c r="G3" i="6"/>
  <c r="F3" i="6"/>
  <c r="E3" i="6"/>
  <c r="D3" i="6"/>
  <c r="C3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J17" i="4"/>
  <c r="J16" i="4"/>
  <c r="J15" i="4"/>
  <c r="J14" i="4"/>
  <c r="J13" i="4"/>
  <c r="J12" i="4"/>
  <c r="J11" i="4"/>
  <c r="D11" i="4"/>
  <c r="J10" i="4"/>
  <c r="D10" i="4"/>
  <c r="E10" i="4" s="1"/>
  <c r="J9" i="4"/>
  <c r="D9" i="4"/>
  <c r="J8" i="4"/>
  <c r="D8" i="4"/>
  <c r="E8" i="4" s="1"/>
  <c r="J7" i="4"/>
  <c r="D7" i="4"/>
  <c r="J6" i="4"/>
  <c r="D6" i="4"/>
  <c r="E6" i="4" s="1"/>
  <c r="J5" i="4"/>
  <c r="J4" i="4"/>
  <c r="F4" i="4"/>
  <c r="D4" i="4"/>
  <c r="E4" i="4" s="1"/>
  <c r="J3" i="4"/>
  <c r="K2" i="4"/>
  <c r="J2" i="4"/>
  <c r="I2" i="4"/>
  <c r="F2" i="4"/>
  <c r="E2" i="4"/>
  <c r="D2" i="4"/>
  <c r="K8" i="3"/>
  <c r="H8" i="3"/>
  <c r="E8" i="3"/>
  <c r="K7" i="3"/>
  <c r="H7" i="3"/>
  <c r="E7" i="3"/>
  <c r="K6" i="3"/>
  <c r="H6" i="3"/>
  <c r="E6" i="3"/>
  <c r="K5" i="3"/>
  <c r="H5" i="3"/>
  <c r="E5" i="3"/>
  <c r="J4" i="3"/>
  <c r="I4" i="3"/>
  <c r="G4" i="3"/>
  <c r="F4" i="3"/>
  <c r="D4" i="3"/>
  <c r="C4" i="3"/>
  <c r="F17" i="2"/>
  <c r="D17" i="2"/>
  <c r="E17" i="2" s="1"/>
  <c r="G17" i="2" s="1"/>
  <c r="D16" i="2"/>
  <c r="E16" i="2" s="1"/>
  <c r="G16" i="2" s="1"/>
  <c r="F15" i="2"/>
  <c r="D15" i="2"/>
  <c r="E15" i="2" s="1"/>
  <c r="G15" i="2" s="1"/>
  <c r="G14" i="2"/>
  <c r="E14" i="2"/>
  <c r="E13" i="2"/>
  <c r="G13" i="2" s="1"/>
  <c r="F12" i="2"/>
  <c r="D12" i="2"/>
  <c r="E12" i="2" s="1"/>
  <c r="G12" i="2" s="1"/>
  <c r="G11" i="2"/>
  <c r="E11" i="2"/>
  <c r="E9" i="2"/>
  <c r="G9" i="2" s="1"/>
  <c r="F2" i="2"/>
  <c r="E2" i="2"/>
  <c r="D2" i="2"/>
  <c r="G10" i="1"/>
  <c r="D9" i="1"/>
  <c r="H7" i="1"/>
  <c r="G7" i="1"/>
  <c r="F7" i="1"/>
  <c r="H6" i="1"/>
  <c r="H8" i="1" s="1"/>
  <c r="G6" i="1"/>
  <c r="G8" i="1" s="1"/>
  <c r="F6" i="1"/>
  <c r="F8" i="1" s="1"/>
  <c r="H4" i="1"/>
  <c r="G4" i="1"/>
  <c r="F4" i="1"/>
  <c r="H3" i="1"/>
  <c r="H10" i="1" s="1"/>
  <c r="G3" i="1"/>
  <c r="G5" i="1" s="1"/>
  <c r="F3" i="1"/>
  <c r="F10" i="1" s="1"/>
  <c r="F12" i="4"/>
  <c r="F6" i="2"/>
  <c r="F5" i="2"/>
  <c r="F4" i="2"/>
  <c r="F3" i="2"/>
  <c r="C7" i="1"/>
  <c r="E6" i="1"/>
  <c r="C5" i="1"/>
  <c r="E4" i="1"/>
  <c r="C3" i="1"/>
  <c r="H4" i="7"/>
  <c r="D12" i="4"/>
  <c r="D6" i="2"/>
  <c r="D5" i="2"/>
  <c r="D4" i="2"/>
  <c r="D3" i="2"/>
  <c r="E7" i="1"/>
  <c r="C6" i="1"/>
  <c r="E5" i="1"/>
  <c r="C4" i="1"/>
  <c r="E3" i="1"/>
  <c r="G4" i="7"/>
  <c r="K25" i="8"/>
  <c r="D3" i="4" l="1"/>
  <c r="D7" i="2"/>
  <c r="J4" i="7"/>
  <c r="I4" i="7"/>
  <c r="K4" i="7"/>
  <c r="E10" i="1"/>
  <c r="D4" i="1"/>
  <c r="D6" i="1"/>
  <c r="E8" i="1"/>
  <c r="E3" i="2"/>
  <c r="G3" i="2" s="1"/>
  <c r="E4" i="2"/>
  <c r="G4" i="2" s="1"/>
  <c r="E5" i="2"/>
  <c r="G5" i="2" s="1"/>
  <c r="E6" i="2"/>
  <c r="G6" i="2" s="1"/>
  <c r="E12" i="4"/>
  <c r="C10" i="1"/>
  <c r="D3" i="1"/>
  <c r="D5" i="1"/>
  <c r="C8" i="1"/>
  <c r="D7" i="1"/>
  <c r="F4" i="7"/>
  <c r="E7" i="4"/>
  <c r="E11" i="4"/>
  <c r="N8" i="7"/>
  <c r="L8" i="7"/>
  <c r="K8" i="7"/>
  <c r="F9" i="4"/>
  <c r="E9" i="4" s="1"/>
  <c r="H5" i="1"/>
  <c r="G8" i="7"/>
  <c r="D4" i="9"/>
  <c r="E4" i="9" s="1"/>
  <c r="D4" i="7"/>
  <c r="L4" i="7" s="1"/>
  <c r="F5" i="1"/>
  <c r="E4" i="7"/>
  <c r="E8" i="7"/>
  <c r="L25" i="8"/>
  <c r="F3" i="4" l="1"/>
  <c r="F5" i="4" s="1"/>
  <c r="F7" i="2"/>
  <c r="E7" i="2" s="1"/>
  <c r="G7" i="2" s="1"/>
  <c r="D10" i="2"/>
  <c r="D8" i="2"/>
  <c r="E3" i="4"/>
  <c r="H8" i="7"/>
  <c r="D10" i="1"/>
  <c r="D5" i="4"/>
  <c r="D8" i="1"/>
  <c r="E5" i="4" l="1"/>
  <c r="F8" i="2"/>
  <c r="E8" i="2" s="1"/>
  <c r="G8" i="2" s="1"/>
  <c r="F10" i="2"/>
  <c r="E10" i="2" s="1"/>
  <c r="G10" i="2" s="1"/>
</calcChain>
</file>

<file path=xl/sharedStrings.xml><?xml version="1.0" encoding="utf-8"?>
<sst xmlns="http://schemas.openxmlformats.org/spreadsheetml/2006/main" count="1015" uniqueCount="454">
  <si>
    <t>2017.11.22开始投放</t>
  </si>
  <si>
    <t>八大处</t>
  </si>
  <si>
    <t>环比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</si>
  <si>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</si>
  <si>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</si>
  <si>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</si>
  <si>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</si>
  <si>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</si>
  <si>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</si>
  <si>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</si>
  <si>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</si>
  <si>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</si>
  <si>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</si>
  <si>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注：所有比率数据都采用差值对比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</si>
  <si>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</si>
  <si>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</si>
  <si>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</si>
  <si>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</si>
  <si>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</si>
  <si>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</si>
  <si>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</si>
  <si>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</si>
  <si>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</si>
  <si>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</si>
  <si>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</si>
  <si>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</si>
  <si>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</si>
  <si>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</si>
  <si>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</si>
  <si>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</si>
  <si>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</si>
  <si>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</si>
  <si>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</si>
  <si>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</si>
  <si>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</si>
  <si>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体验报告数（新增）</t>
  </si>
  <si>
    <t>案例数</t>
  </si>
  <si>
    <t>1、截止当前流量数据较上月环比下降22%。流量竞争加剧。建议可尝试投放CPC，增大曝光，引入流量。多参加平台活动。
2、当前咨询仍存在回复不及时，回复话术不专业等问题，建议着重关注。
3、当前案例20个在线，截止当前无上线。当前案例大多关联手术吸脂双眼皮等手术项目，由于决策周期较长，且当前季节不适合做手术项目。建议当前季节可配合上线3-5个皮肤管理类项目。
4、体验报告51个，本月无沉淀。沉淀较慢，建议对团购用户进行回访，引导客户产生真实评价，也建议可组织2-3名员工亲属到店免费体验项目，沉淀优质口碑。</t>
  </si>
  <si>
    <t>本页数据排名均为时间节点的近7天排名数据</t>
  </si>
  <si>
    <t>此为数据为排名名次，数据越小排名越高</t>
  </si>
  <si>
    <t>和谐同方</t>
  </si>
  <si>
    <t>南市</t>
  </si>
  <si>
    <t>和平区</t>
  </si>
  <si>
    <t>天津市</t>
  </si>
  <si>
    <t>机构名字</t>
  </si>
  <si>
    <t>亚运村</t>
  </si>
  <si>
    <t>朝阳区</t>
  </si>
  <si>
    <t>北京市</t>
  </si>
  <si>
    <t>排名差值</t>
  </si>
  <si>
    <t>1月</t>
  </si>
  <si>
    <t>12月</t>
  </si>
  <si>
    <t>截止2.28排名</t>
  </si>
  <si>
    <t>截止3.14排名</t>
  </si>
  <si>
    <t>曝光指数</t>
  </si>
  <si>
    <t>人气指数</t>
  </si>
  <si>
    <t>人均页面浏览</t>
  </si>
  <si>
    <t>交易指数</t>
  </si>
  <si>
    <t>1、目前可见在天津市内缺少曝光和人气，建议将POI页面调整丰富之后，持续积累体验报告和案例。可尝试投放CPC，增大曝光，引入流量。</t>
  </si>
  <si>
    <t>1、当前在天津市内曝光不足，建议多参加平台活动，增大曝光，引入流量。</t>
  </si>
  <si>
    <t>标红为下降数据</t>
  </si>
  <si>
    <t>咨询Total</t>
  </si>
  <si>
    <t>客户来源</t>
  </si>
  <si>
    <t>咨询项目</t>
  </si>
  <si>
    <t>祛痣</t>
  </si>
  <si>
    <t>祛斑</t>
  </si>
  <si>
    <t>肉毒素</t>
  </si>
  <si>
    <t>400电话　</t>
  </si>
  <si>
    <t>总数</t>
  </si>
  <si>
    <t>美体塑形</t>
  </si>
  <si>
    <t>已接</t>
  </si>
  <si>
    <t>胸部整形</t>
  </si>
  <si>
    <t>未接</t>
  </si>
  <si>
    <t>皮肤修复</t>
  </si>
  <si>
    <t>预约按钮</t>
  </si>
  <si>
    <t>皮秒</t>
  </si>
  <si>
    <t>门店</t>
  </si>
  <si>
    <t>鼻部整形</t>
  </si>
  <si>
    <t>医生</t>
  </si>
  <si>
    <t>脱毛</t>
  </si>
  <si>
    <t>会员消息</t>
  </si>
  <si>
    <t>水光针</t>
  </si>
  <si>
    <t xml:space="preserve">1、咨询总数35个，7个到院，目前咨询仍然存在着回复不及时，回复话术缺乏亲切性以及专业性等问题，建议 着重关注。
2、当前咨询祛斑较多，建议可配合当季热卖的补水以及祛斑项目做活动。
</t>
  </si>
  <si>
    <t>面部轮廓</t>
  </si>
  <si>
    <t>眼部整形</t>
  </si>
  <si>
    <t>嫩肤</t>
  </si>
  <si>
    <t>埋线</t>
  </si>
  <si>
    <t>其他</t>
  </si>
  <si>
    <t>消费</t>
  </si>
  <si>
    <t>线上消费量</t>
  </si>
  <si>
    <t>线上消费额</t>
  </si>
  <si>
    <t>[2018.04.09]小气泡黑头管理[198.00元][30568246]</t>
  </si>
  <si>
    <t>[2018.04.09]小气泡黑头管理[198.00元][14189276]</t>
  </si>
  <si>
    <t>[2018.04.23]衡力瘦肩瘦腿针院长亲自注射[1080.00元][14188871]</t>
  </si>
  <si>
    <t>[2018.04.09]OPT嫩肤美白全脸[800.00元][14197773]</t>
  </si>
  <si>
    <t>[2018.04.09]无针水光医用美白补水面膜[398.00元][14194632]</t>
  </si>
  <si>
    <t>[2018.04.09]激光祛痣[29.90元][30569359]</t>
  </si>
  <si>
    <t>[2018.04.09]激光祛痣拜拜小黑点[29.90元][14207221]</t>
  </si>
  <si>
    <t>[2018.04.09]皮秒激光祛雀斑[9.90元][14194595]</t>
  </si>
  <si>
    <t>[2018.04.09]OPT月光真空脱毛腋下唇毛[99.00元][14196252]</t>
  </si>
  <si>
    <t>1、上月热卖团购：1、小气泡   2、祛痣
     本月热卖团购：1、小气泡   
当前案例20个在线，且大多关联手术吸脂双眼皮等手术项目，由于收的决策周期较长，且当前季节不适合做手术项目。建议当前季节可配合上线些皮肤管理类项目。</t>
  </si>
  <si>
    <t>线下消费量</t>
  </si>
  <si>
    <t>线下消费额</t>
  </si>
  <si>
    <t>点痣</t>
  </si>
  <si>
    <t>吸脂</t>
  </si>
  <si>
    <t>本月开发一单吸脂项目，建议可引导客户进行体验报告的沉淀和案例的上线。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</si>
  <si>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</si>
  <si>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</si>
  <si>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</si>
  <si>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</si>
  <si>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</si>
  <si>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</si>
  <si>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</si>
  <si>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</si>
  <si>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</si>
  <si>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</si>
  <si>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</si>
  <si>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</si>
  <si>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新增案例数</t>
  </si>
  <si>
    <t>1、当前案例20个在线，截止当前无上线。当前案例大多关联手术吸脂双眼皮等手术项目，由于决策周期较长，且当前季节不适合做手术项目。建议当前季节可配合上线3-5个皮肤管理类项目。
2、体验报告51个，本月无沉淀。沉淀较慢，建议对团购用户进行回访，引导客户产生真实评价，也建议可组织2-3名员工亲属到店免费体验项目，沉淀优质口碑。将差评顶下去。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</si>
  <si>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</si>
  <si>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</si>
  <si>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</si>
  <si>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</si>
  <si>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</si>
  <si>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</si>
  <si>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</si>
  <si>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</si>
  <si>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</si>
  <si>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</si>
  <si>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</si>
  <si>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日期</t>
  </si>
  <si>
    <t>(全部)</t>
  </si>
  <si>
    <t>日</t>
  </si>
  <si>
    <t>列标签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</si>
  <si>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</si>
  <si>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</si>
  <si>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</si>
  <si>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</si>
  <si>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</si>
  <si>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</si>
  <si>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</si>
  <si>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</si>
  <si>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</si>
  <si>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</si>
  <si>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</si>
  <si>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</si>
  <si>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</si>
  <si>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计数项:售价（元）</t>
  </si>
  <si>
    <t>求和项:成交价格</t>
  </si>
  <si>
    <t>总计</t>
  </si>
  <si>
    <t>1星</t>
  </si>
  <si>
    <t>5星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</si>
  <si>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</si>
  <si>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</si>
  <si>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</si>
  <si>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</si>
  <si>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</si>
  <si>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</si>
  <si>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</si>
  <si>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400未接</t>
  </si>
  <si>
    <t>计数项:顾客标签</t>
  </si>
  <si>
    <t>400已接</t>
  </si>
  <si>
    <t>2星</t>
  </si>
  <si>
    <t>技师预约</t>
  </si>
  <si>
    <t>3星</t>
  </si>
  <si>
    <t>门店预约</t>
  </si>
  <si>
    <t>4星</t>
  </si>
  <si>
    <t>项目预约</t>
  </si>
  <si>
    <t>项目</t>
  </si>
  <si>
    <t>玻尿酸</t>
  </si>
  <si>
    <t>日均环比</t>
  </si>
  <si>
    <t>8月</t>
  </si>
  <si>
    <t>自体脂肪填充</t>
  </si>
  <si>
    <t>7月</t>
  </si>
  <si>
    <t>当月天数</t>
  </si>
  <si>
    <t>上月天数</t>
  </si>
  <si>
    <t>3.1-3.14</t>
  </si>
  <si>
    <t>2月</t>
  </si>
  <si>
    <t>医生咨询数</t>
  </si>
  <si>
    <t>截止3.14</t>
  </si>
  <si>
    <t>竞对分析</t>
  </si>
  <si>
    <t>截止4.10</t>
  </si>
  <si>
    <t>截止4.16</t>
  </si>
  <si>
    <t>4月</t>
  </si>
  <si>
    <t>5.1-5.15</t>
  </si>
  <si>
    <t>5月</t>
  </si>
  <si>
    <t>6.1-6.13</t>
  </si>
  <si>
    <t>6月</t>
  </si>
  <si>
    <t>截止4.15</t>
  </si>
  <si>
    <t>案例</t>
  </si>
  <si>
    <t>医生咨询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</si>
  <si>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</si>
  <si>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</si>
  <si>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</si>
  <si>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</si>
  <si>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</si>
  <si>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</si>
  <si>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</si>
  <si>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浏览量/次</t>
  </si>
  <si>
    <t>访客数/人</t>
  </si>
  <si>
    <t>平均停留时长/秒</t>
  </si>
  <si>
    <t>姓名</t>
  </si>
  <si>
    <t>首次沟通时间</t>
  </si>
  <si>
    <t>最后沟通时间</t>
  </si>
  <si>
    <t>顾客标签</t>
  </si>
  <si>
    <t>所属门店</t>
  </si>
  <si>
    <t>齐齐齐天大圣啊</t>
  </si>
  <si>
    <t>2018-09-16 21:21:17</t>
  </si>
  <si>
    <t>2018-09-17 11:35:31</t>
  </si>
  <si>
    <t>无</t>
  </si>
  <si>
    <t>和谐同方医疗美容医院</t>
  </si>
  <si>
    <t>沉默_576287</t>
  </si>
  <si>
    <t>2018-09-17 10:41:39</t>
  </si>
  <si>
    <t>2018-09-17 10:52:39</t>
  </si>
  <si>
    <t>dpuser_9462200830</t>
  </si>
  <si>
    <t>2018-09-16 20:33:55</t>
  </si>
  <si>
    <t>2018-09-17 10:14:41</t>
  </si>
  <si>
    <t>LFM395109668</t>
  </si>
  <si>
    <t>2018-09-16 22:58:52</t>
  </si>
  <si>
    <t>2018-09-16 23:11:26</t>
  </si>
  <si>
    <t>lrr1314</t>
  </si>
  <si>
    <t>2018-09-16 17:00:24</t>
  </si>
  <si>
    <t>2018-09-16 17:43:56</t>
  </si>
  <si>
    <t>eHK13502124066</t>
  </si>
  <si>
    <t>2018-09-14 21:34:17</t>
  </si>
  <si>
    <t>2018-09-14 21:47:24</t>
  </si>
  <si>
    <t>Tfh371603726</t>
  </si>
  <si>
    <t>2018-09-05 21:23:46</t>
  </si>
  <si>
    <t>2018-09-05 21:38:01</t>
  </si>
  <si>
    <t>小宝吗</t>
  </si>
  <si>
    <t>2018-09-03 09:45:39</t>
  </si>
  <si>
    <t>2018-09-03 09:49:46</t>
  </si>
  <si>
    <t>dpuser_8717513497</t>
  </si>
  <si>
    <t>2018-08-10 09:09:32</t>
  </si>
  <si>
    <t>2018-09-02 12:47:16</t>
  </si>
  <si>
    <t>sweety妹妹</t>
  </si>
  <si>
    <t>2018-08-28 19:42:56</t>
  </si>
  <si>
    <t>2018-08-28 19:51:52</t>
  </si>
  <si>
    <t>爸比娃娃</t>
  </si>
  <si>
    <t>2018-08-26 19:31:53</t>
  </si>
  <si>
    <t>2018-08-28 11:33:06</t>
  </si>
  <si>
    <t>Coco_霖</t>
  </si>
  <si>
    <t>2018-08-26 09:34:33</t>
  </si>
  <si>
    <t>2018-08-26 09:36:39</t>
  </si>
  <si>
    <t>dpuser_3869713890</t>
  </si>
  <si>
    <t>2018-08-25 16:41:55</t>
  </si>
  <si>
    <t>2018-08-25 17:05:03</t>
  </si>
  <si>
    <t>广告</t>
  </si>
  <si>
    <t>Sputnikt</t>
  </si>
  <si>
    <t>2018-06-08 10:23:03</t>
  </si>
  <si>
    <t>2018-08-24 11:15:20</t>
  </si>
  <si>
    <t>西敏_suphia999</t>
  </si>
  <si>
    <t>2018-08-23 23:18:06</t>
  </si>
  <si>
    <t>2018-08-23 23:18:40</t>
  </si>
  <si>
    <t>徐同學Deer*</t>
  </si>
  <si>
    <t>2018-08-23 08:42:23</t>
  </si>
  <si>
    <t>2018-08-23 08:44:04</t>
  </si>
  <si>
    <t>Weixin_0699027013</t>
  </si>
  <si>
    <t>2018-07-11 12:35:34</t>
  </si>
  <si>
    <t>2018-08-22 09:55:45</t>
  </si>
  <si>
    <t>ada&amp;tian</t>
  </si>
  <si>
    <t>2018-08-20 15:29:17</t>
  </si>
  <si>
    <t>2018-08-20 15:32:35</t>
  </si>
  <si>
    <t>dpuser_8063987092</t>
  </si>
  <si>
    <t>2018-08-18 12:26:14</t>
  </si>
  <si>
    <t>2018-08-18 12:28:38</t>
  </si>
  <si>
    <t>FDx776145737</t>
  </si>
  <si>
    <t>2018-08-18 09:20:16</t>
  </si>
  <si>
    <t>2018-08-18 09:25:56</t>
  </si>
  <si>
    <t>黑山羊zxy</t>
  </si>
  <si>
    <t>2018-08-18 08:35:13</t>
  </si>
  <si>
    <t>2018-08-18 09:06:02</t>
  </si>
  <si>
    <t>QAl350580251</t>
  </si>
  <si>
    <t>2018-08-14 22:21:07</t>
  </si>
  <si>
    <t>2018-08-15 08:14:49</t>
  </si>
  <si>
    <t>溪山款款风</t>
  </si>
  <si>
    <t>2018-08-14 13:41:39</t>
  </si>
  <si>
    <t>2018-08-14 13:43:18</t>
  </si>
  <si>
    <t>会玲414</t>
  </si>
  <si>
    <t>2018-07-21 19:55:20</t>
  </si>
  <si>
    <t>2018-08-13 14:34:01</t>
  </si>
  <si>
    <t>宋旻浩我们走</t>
  </si>
  <si>
    <t>2018-08-13 08:12:35</t>
  </si>
  <si>
    <t>2018-08-13 08:17:31</t>
  </si>
  <si>
    <t>GZE606832747</t>
  </si>
  <si>
    <t>2018-08-12 21:36:39</t>
  </si>
  <si>
    <t>2018-08-12 21:59:59</t>
  </si>
  <si>
    <t>二凉i</t>
  </si>
  <si>
    <t>2018-08-12 08:51:30</t>
  </si>
  <si>
    <t>2018-08-12 14:40:42</t>
  </si>
  <si>
    <t>OFs392348713</t>
  </si>
  <si>
    <t>2018-08-12 00:21:46</t>
  </si>
  <si>
    <t>2018-08-12 08:10:56</t>
  </si>
  <si>
    <t>QTj365479107</t>
  </si>
  <si>
    <t>2018-08-10 21:08:31</t>
  </si>
  <si>
    <t>2018-08-10 21:37:24</t>
  </si>
  <si>
    <t>TBT930511844</t>
  </si>
  <si>
    <t>2018-08-10 13:02:04</t>
  </si>
  <si>
    <t>2018-08-10 14:30:53</t>
  </si>
  <si>
    <t>八戒爱美妞</t>
  </si>
  <si>
    <t>2018-08-09 20:14:14</t>
  </si>
  <si>
    <t>殺生丸17</t>
  </si>
  <si>
    <t>2018-08-09 11:02:29</t>
  </si>
  <si>
    <t>2018-08-09 11:10:39</t>
  </si>
  <si>
    <t>芒果夹鸡腿</t>
  </si>
  <si>
    <t>2018-08-08 01:57:35</t>
  </si>
  <si>
    <t>Hush_2099</t>
  </si>
  <si>
    <t>2018-08-07 23:30:19</t>
  </si>
  <si>
    <t>HOU。_752</t>
  </si>
  <si>
    <t>2018-08-07 16:46:30</t>
  </si>
  <si>
    <t>2018-08-07 16:48:27</t>
  </si>
  <si>
    <t>oLM427007059</t>
  </si>
  <si>
    <t>2018-08-02 12:24:45</t>
  </si>
  <si>
    <t>2018-08-02 12:26:17</t>
  </si>
  <si>
    <t>时间</t>
  </si>
  <si>
    <t>订单来源</t>
  </si>
  <si>
    <t>客户姓名</t>
  </si>
  <si>
    <t>联系方式</t>
  </si>
  <si>
    <t>顾客留言</t>
  </si>
  <si>
    <t>订单状态</t>
  </si>
  <si>
    <t>2018-09-16</t>
  </si>
  <si>
    <t>15:30:18</t>
  </si>
  <si>
    <t>187****5059</t>
  </si>
  <si>
    <t>打耳洞</t>
  </si>
  <si>
    <t>新订单</t>
  </si>
  <si>
    <t>2018-09-11</t>
  </si>
  <si>
    <t>15:55:29</t>
  </si>
  <si>
    <t>400用户</t>
  </si>
  <si>
    <t>185****8977</t>
  </si>
  <si>
    <t>待跟进</t>
  </si>
  <si>
    <t>16:23:08</t>
  </si>
  <si>
    <t>021****7608</t>
  </si>
  <si>
    <t>2018-09-13</t>
  </si>
  <si>
    <t>17:02:10</t>
  </si>
  <si>
    <t>185****2048</t>
  </si>
  <si>
    <t>2018-09-14</t>
  </si>
  <si>
    <t>15:30:13</t>
  </si>
  <si>
    <t>173****0692</t>
  </si>
  <si>
    <t>17:00:34</t>
  </si>
  <si>
    <t>已预约</t>
  </si>
  <si>
    <t>2018-09-06</t>
  </si>
  <si>
    <t>10:01:44</t>
  </si>
  <si>
    <t>139****8086</t>
  </si>
  <si>
    <t>12:04:33</t>
  </si>
  <si>
    <t>139****2065</t>
  </si>
  <si>
    <t>2018-09-02</t>
  </si>
  <si>
    <t>17:06:22</t>
  </si>
  <si>
    <t>138****4523</t>
  </si>
  <si>
    <t>2018-08-31</t>
  </si>
  <si>
    <t>16:12:45</t>
  </si>
  <si>
    <t>173****6085</t>
  </si>
  <si>
    <t>11:38:43</t>
  </si>
  <si>
    <t>2018-08-29</t>
  </si>
  <si>
    <t>14:55:09</t>
  </si>
  <si>
    <t>022****6870</t>
  </si>
  <si>
    <t>2018-08-27</t>
  </si>
  <si>
    <t>15:54:52</t>
  </si>
  <si>
    <t>138****0155</t>
  </si>
  <si>
    <t>13:47:17</t>
  </si>
  <si>
    <t>158****3557</t>
  </si>
  <si>
    <t>13:04:55</t>
  </si>
  <si>
    <t>151****5100</t>
  </si>
  <si>
    <t>10:01:43</t>
  </si>
  <si>
    <t>022****0378</t>
  </si>
  <si>
    <t>2018-08-24</t>
  </si>
  <si>
    <t>10:45:50</t>
  </si>
  <si>
    <t>2018-08-26</t>
  </si>
  <si>
    <t>09:36:52</t>
  </si>
  <si>
    <t>153****2737</t>
  </si>
  <si>
    <t>13:31:32</t>
  </si>
  <si>
    <t>2018-08-16</t>
  </si>
  <si>
    <t>12:36:15</t>
  </si>
  <si>
    <t>180****9997</t>
  </si>
  <si>
    <t>预约医师刘静</t>
  </si>
  <si>
    <t>2018-08-20</t>
  </si>
  <si>
    <t>15:59:04</t>
  </si>
  <si>
    <t>2018-08-17</t>
  </si>
  <si>
    <t>14:46:57</t>
  </si>
  <si>
    <t>152****0307</t>
  </si>
  <si>
    <t>预约医师刘静不用回电</t>
  </si>
  <si>
    <t>2018-08-15</t>
  </si>
  <si>
    <t>11:43:02</t>
  </si>
  <si>
    <t>157****4757</t>
  </si>
  <si>
    <t>21:38:12</t>
  </si>
  <si>
    <t>176****1828</t>
  </si>
  <si>
    <t>16:41:49</t>
  </si>
  <si>
    <t>157****9902</t>
  </si>
  <si>
    <t>2018-08-10</t>
  </si>
  <si>
    <t>21:31:15</t>
  </si>
  <si>
    <t>咨询用户</t>
  </si>
  <si>
    <t>188****3390</t>
  </si>
  <si>
    <t>18847163390</t>
  </si>
  <si>
    <t>2018-08-09</t>
  </si>
  <si>
    <t>20:14:14</t>
  </si>
  <si>
    <t>159****1211</t>
  </si>
  <si>
    <t>你好想去你们哪做项目方便vx15989141211了解一下谢谢</t>
  </si>
  <si>
    <t>2018-08-13</t>
  </si>
  <si>
    <t>14:48:43</t>
  </si>
  <si>
    <t>138****9196</t>
  </si>
  <si>
    <t>14:46:11</t>
  </si>
  <si>
    <t>14:45:02</t>
  </si>
  <si>
    <t>2018-08-08</t>
  </si>
  <si>
    <t>16:09:00</t>
  </si>
  <si>
    <t>177****4082</t>
  </si>
  <si>
    <t>01:57:35</t>
  </si>
  <si>
    <t>137****0316</t>
  </si>
  <si>
    <t>看网上你们评价不错，想去你们那里做果酸和水光针项目，能家威13790070316做事前沟通吗？</t>
  </si>
  <si>
    <t>2018-08-05</t>
  </si>
  <si>
    <t>12:02:00</t>
  </si>
  <si>
    <t>180****1026</t>
  </si>
  <si>
    <t>2018-08-04</t>
  </si>
  <si>
    <t>09:18:39</t>
  </si>
  <si>
    <t>150****9558</t>
  </si>
  <si>
    <t>预约医师</t>
  </si>
  <si>
    <t>备注</t>
  </si>
  <si>
    <t>Gary</t>
  </si>
  <si>
    <t>无意向</t>
  </si>
  <si>
    <t>线上测试，忽略</t>
  </si>
  <si>
    <t>Gary测试</t>
  </si>
  <si>
    <t>测试</t>
  </si>
  <si>
    <t>赵院长测试；忽略</t>
  </si>
  <si>
    <t>胡磊 测试</t>
  </si>
  <si>
    <t>开内眼角</t>
  </si>
  <si>
    <t>忽略用于测试</t>
  </si>
  <si>
    <t>忽略，用于测试</t>
  </si>
  <si>
    <t>鼻综合，打造精雕小翘鼻</t>
  </si>
  <si>
    <t>首次心动价</t>
  </si>
  <si>
    <t>打广告的</t>
  </si>
  <si>
    <t>招聘</t>
  </si>
  <si>
    <t>月份</t>
  </si>
  <si>
    <t>成交价格</t>
  </si>
  <si>
    <t>序列号</t>
  </si>
  <si>
    <t>用户手机号</t>
  </si>
  <si>
    <t>消费时间</t>
  </si>
  <si>
    <t xml:space="preserve">TIME 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</si>
  <si>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</si>
  <si>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</si>
  <si>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</si>
  <si>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</si>
  <si>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</si>
  <si>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</si>
  <si>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</si>
  <si>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项目名称</t>
  </si>
  <si>
    <t>金额</t>
  </si>
  <si>
    <t>瑞蓝2两只 血清填充泪沟</t>
  </si>
  <si>
    <t>衡力单部位除皱</t>
  </si>
  <si>
    <t>TIME</t>
  </si>
  <si>
    <t>城市</t>
  </si>
  <si>
    <t>评价门店</t>
  </si>
  <si>
    <t>用户昵称</t>
  </si>
  <si>
    <t>星级</t>
  </si>
  <si>
    <t>评分</t>
  </si>
  <si>
    <t>评价内容</t>
  </si>
  <si>
    <t>是否消费评价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</si>
</sst>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#,##0_ "/>
    <numFmt numFmtId="178" formatCode="0.0%"/>
  </numFmts>
  <fonts count="32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0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" fillId="0" borderId="0">
      <alignment vertical="center" wrapText="1"/>
    </xf>
    <xf numFmtId="0" fontId="7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1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 readingOrder="1"/>
    </xf>
    <xf numFmtId="0" fontId="10" fillId="0" borderId="0" xfId="0" applyFont="1" applyAlignment="1">
      <alignment vertical="center"/>
    </xf>
    <xf numFmtId="0" fontId="15" fillId="3" borderId="3" xfId="0" applyFont="1" applyFill="1" applyBorder="1" applyAlignment="1">
      <alignment horizontal="center" vertical="center" wrapText="1" readingOrder="1"/>
    </xf>
    <xf numFmtId="0" fontId="11" fillId="5" borderId="8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1" fillId="5" borderId="3" xfId="0" applyFont="1" applyFill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left" vertical="center" wrapText="1" readingOrder="1"/>
    </xf>
    <xf numFmtId="0" fontId="13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9" fontId="19" fillId="0" borderId="2" xfId="0" applyNumberFormat="1" applyFont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 readingOrder="1"/>
    </xf>
    <xf numFmtId="0" fontId="11" fillId="3" borderId="8" xfId="0" applyFont="1" applyFill="1" applyBorder="1" applyAlignment="1">
      <alignment horizontal="center" vertical="center" wrapText="1" readingOrder="1"/>
    </xf>
    <xf numFmtId="0" fontId="11" fillId="3" borderId="3" xfId="0" applyFont="1" applyFill="1" applyBorder="1" applyAlignment="1">
      <alignment horizontal="center" vertical="center" wrapText="1" readingOrder="1"/>
    </xf>
    <xf numFmtId="0" fontId="10" fillId="0" borderId="0" xfId="0" applyFont="1" applyAlignment="1"/>
    <xf numFmtId="3" fontId="10" fillId="0" borderId="0" xfId="0" applyNumberFormat="1" applyFont="1" applyAlignment="1"/>
    <xf numFmtId="14" fontId="10" fillId="0" borderId="0" xfId="0" applyNumberFormat="1" applyFont="1" applyAlignment="1"/>
    <xf numFmtId="14" fontId="13" fillId="0" borderId="0" xfId="0" applyNumberFormat="1" applyFont="1" applyAlignment="1">
      <alignment vertical="center"/>
    </xf>
    <xf numFmtId="2" fontId="19" fillId="0" borderId="11" xfId="0" applyNumberFormat="1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 readingOrder="1"/>
    </xf>
    <xf numFmtId="0" fontId="11" fillId="6" borderId="14" xfId="0" applyFont="1" applyFill="1" applyBorder="1" applyAlignment="1">
      <alignment horizontal="center" vertical="center" wrapText="1" readingOrder="1"/>
    </xf>
    <xf numFmtId="0" fontId="19" fillId="6" borderId="3" xfId="0" applyFont="1" applyFill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14" fontId="14" fillId="0" borderId="0" xfId="0" applyNumberFormat="1" applyFont="1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center" vertical="center" wrapText="1" readingOrder="1"/>
    </xf>
    <xf numFmtId="0" fontId="23" fillId="0" borderId="3" xfId="0" applyFont="1" applyBorder="1" applyAlignment="1">
      <alignment horizontal="center" vertical="center" wrapText="1" readingOrder="1"/>
    </xf>
    <xf numFmtId="0" fontId="24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 readingOrder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9" fontId="19" fillId="6" borderId="3" xfId="0" applyNumberFormat="1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6" xfId="0" applyFont="1" applyFill="1" applyBorder="1" applyAlignment="1">
      <alignment horizontal="center" vertical="center" wrapText="1"/>
    </xf>
    <xf numFmtId="14" fontId="29" fillId="0" borderId="16" xfId="0" applyNumberFormat="1" applyFont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 readingOrder="1"/>
    </xf>
    <xf numFmtId="9" fontId="19" fillId="0" borderId="12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0" xfId="0" applyFont="1" applyAlignment="1"/>
    <xf numFmtId="1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2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3" fillId="3" borderId="1" xfId="0" applyFont="1" applyFill="1" applyBorder="1" applyAlignment="1">
      <alignment horizontal="center" vertical="center" wrapText="1" readingOrder="1"/>
    </xf>
    <xf numFmtId="0" fontId="23" fillId="5" borderId="1" xfId="0" applyFont="1" applyFill="1" applyBorder="1" applyAlignment="1">
      <alignment horizontal="center" vertical="center" wrapText="1" readingOrder="1"/>
    </xf>
    <xf numFmtId="0" fontId="18" fillId="0" borderId="24" xfId="0" applyFont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center" wrapText="1" readingOrder="1"/>
    </xf>
    <xf numFmtId="9" fontId="15" fillId="0" borderId="25" xfId="0" applyNumberFormat="1" applyFont="1" applyBorder="1" applyAlignment="1">
      <alignment horizontal="center" vertical="center" wrapText="1" readingOrder="1"/>
    </xf>
    <xf numFmtId="0" fontId="15" fillId="0" borderId="28" xfId="0" applyFont="1" applyBorder="1" applyAlignment="1">
      <alignment horizontal="center" vertical="center" wrapText="1" readingOrder="1"/>
    </xf>
    <xf numFmtId="0" fontId="15" fillId="0" borderId="18" xfId="0" applyFont="1" applyBorder="1" applyAlignment="1">
      <alignment horizontal="center" vertical="center" wrapText="1" readingOrder="1"/>
    </xf>
    <xf numFmtId="0" fontId="21" fillId="0" borderId="18" xfId="0" applyFont="1" applyBorder="1" applyAlignment="1">
      <alignment horizontal="center" vertical="center" wrapText="1" readingOrder="1"/>
    </xf>
    <xf numFmtId="0" fontId="24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9" fontId="24" fillId="0" borderId="6" xfId="0" applyNumberFormat="1" applyFont="1" applyBorder="1" applyAlignment="1">
      <alignment horizontal="center" vertical="center" wrapText="1"/>
    </xf>
    <xf numFmtId="9" fontId="15" fillId="0" borderId="29" xfId="0" applyNumberFormat="1" applyFont="1" applyBorder="1" applyAlignment="1">
      <alignment horizontal="center" vertical="center" wrapText="1" readingOrder="1"/>
    </xf>
    <xf numFmtId="9" fontId="15" fillId="0" borderId="30" xfId="0" applyNumberFormat="1" applyFont="1" applyBorder="1" applyAlignment="1">
      <alignment horizontal="center" vertical="center" wrapText="1" readingOrder="1"/>
    </xf>
    <xf numFmtId="0" fontId="2" fillId="9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 wrapText="1" readingOrder="1"/>
    </xf>
    <xf numFmtId="0" fontId="18" fillId="0" borderId="0" xfId="0" applyFont="1" applyAlignment="1">
      <alignment horizontal="left" vertical="center" wrapText="1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19" fillId="0" borderId="31" xfId="0" applyFont="1" applyBorder="1" applyAlignment="1">
      <alignment horizontal="right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 readingOrder="1"/>
    </xf>
    <xf numFmtId="14" fontId="14" fillId="0" borderId="1" xfId="0" applyNumberFormat="1" applyFont="1" applyBorder="1" applyAlignment="1">
      <alignment horizontal="center" vertical="center"/>
    </xf>
    <xf numFmtId="2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vertical="center"/>
    </xf>
    <xf numFmtId="1" fontId="18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 wrapText="1" readingOrder="1"/>
    </xf>
    <xf numFmtId="0" fontId="23" fillId="3" borderId="34" xfId="0" applyFont="1" applyFill="1" applyBorder="1" applyAlignment="1">
      <alignment horizontal="center" vertical="center" wrapText="1" readingOrder="1"/>
    </xf>
    <xf numFmtId="9" fontId="18" fillId="0" borderId="24" xfId="0" applyNumberFormat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 readingOrder="1"/>
    </xf>
    <xf numFmtId="0" fontId="18" fillId="0" borderId="37" xfId="0" applyFont="1" applyBorder="1" applyAlignment="1">
      <alignment horizontal="center" vertical="center" wrapText="1"/>
    </xf>
    <xf numFmtId="9" fontId="15" fillId="0" borderId="15" xfId="0" applyNumberFormat="1" applyFont="1" applyBorder="1" applyAlignment="1">
      <alignment horizontal="center" vertical="center" wrapText="1" readingOrder="1"/>
    </xf>
    <xf numFmtId="0" fontId="18" fillId="0" borderId="38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20" fontId="2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9" fontId="19" fillId="0" borderId="3" xfId="0" applyNumberFormat="1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 readingOrder="1"/>
    </xf>
    <xf numFmtId="0" fontId="24" fillId="0" borderId="19" xfId="0" applyFont="1" applyBorder="1" applyAlignment="1">
      <alignment horizontal="center" vertical="center" wrapText="1"/>
    </xf>
    <xf numFmtId="9" fontId="15" fillId="0" borderId="39" xfId="0" applyNumberFormat="1" applyFont="1" applyBorder="1" applyAlignment="1">
      <alignment horizontal="center" vertical="center" wrapText="1" readingOrder="1"/>
    </xf>
    <xf numFmtId="0" fontId="18" fillId="0" borderId="20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19" fillId="6" borderId="1" xfId="0" applyNumberFormat="1" applyFont="1" applyFill="1" applyBorder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8" fillId="6" borderId="1" xfId="0" applyFont="1" applyFill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8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8" fillId="13" borderId="3" xfId="0" applyFont="1" applyFill="1" applyBorder="1" applyAlignment="1">
      <alignment horizontal="center" vertical="center" wrapText="1"/>
    </xf>
    <xf numFmtId="9" fontId="24" fillId="13" borderId="3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2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2" borderId="1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1" fillId="0" borderId="0" xfId="0" applyFont="1" applyAlignment="1">
      <alignment vertical="center"/>
    </xf>
    <xf numFmtId="0" fontId="10" fillId="0" borderId="41" xfId="0" applyFont="1" applyBorder="1" applyAlignment="1">
      <alignment vertical="center"/>
    </xf>
    <xf numFmtId="9" fontId="15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2" fontId="15" fillId="6" borderId="0" xfId="0" applyNumberFormat="1" applyFont="1" applyFill="1" applyAlignment="1">
      <alignment horizontal="left" vertical="center" wrapText="1" readingOrder="1"/>
    </xf>
    <xf numFmtId="2" fontId="2" fillId="10" borderId="0" xfId="0" applyNumberFormat="1" applyFont="1" applyFill="1" applyAlignment="1">
      <alignment horizontal="left" vertical="center"/>
    </xf>
    <xf numFmtId="0" fontId="15" fillId="3" borderId="7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 readingOrder="1"/>
    </xf>
    <xf numFmtId="177" fontId="19" fillId="0" borderId="11" xfId="0" applyNumberFormat="1" applyFont="1" applyBorder="1" applyAlignment="1">
      <alignment horizontal="center" vertical="center" wrapText="1"/>
    </xf>
    <xf numFmtId="176" fontId="19" fillId="0" borderId="11" xfId="0" applyNumberFormat="1" applyFont="1" applyBorder="1" applyAlignment="1">
      <alignment horizontal="center" vertical="center" wrapText="1"/>
    </xf>
    <xf numFmtId="178" fontId="19" fillId="0" borderId="13" xfId="0" applyNumberFormat="1" applyFont="1" applyBorder="1" applyAlignment="1">
      <alignment horizontal="center" vertical="center" wrapText="1"/>
    </xf>
    <xf numFmtId="177" fontId="19" fillId="4" borderId="11" xfId="0" applyNumberFormat="1" applyFont="1" applyFill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 wrapText="1"/>
    </xf>
    <xf numFmtId="177" fontId="18" fillId="0" borderId="25" xfId="0" applyNumberFormat="1" applyFont="1" applyBorder="1" applyAlignment="1">
      <alignment horizontal="center" vertical="center" wrapText="1"/>
    </xf>
    <xf numFmtId="177" fontId="18" fillId="0" borderId="27" xfId="0" applyNumberFormat="1" applyFont="1" applyBorder="1" applyAlignment="1">
      <alignment horizontal="center" vertical="center" wrapText="1"/>
    </xf>
    <xf numFmtId="177" fontId="18" fillId="0" borderId="35" xfId="0" applyNumberFormat="1" applyFont="1" applyBorder="1" applyAlignment="1">
      <alignment horizontal="center" vertical="center" wrapText="1"/>
    </xf>
    <xf numFmtId="177" fontId="18" fillId="0" borderId="36" xfId="0" applyNumberFormat="1" applyFont="1" applyBorder="1" applyAlignment="1">
      <alignment horizontal="center" vertical="center" wrapText="1"/>
    </xf>
    <xf numFmtId="177" fontId="18" fillId="0" borderId="1" xfId="0" applyNumberFormat="1" applyFont="1" applyBorder="1" applyAlignment="1">
      <alignment horizontal="center" vertical="center" wrapText="1"/>
    </xf>
    <xf numFmtId="177" fontId="18" fillId="0" borderId="24" xfId="0" applyNumberFormat="1" applyFont="1" applyBorder="1" applyAlignment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 wrapText="1"/>
    </xf>
    <xf numFmtId="178" fontId="15" fillId="0" borderId="1" xfId="0" applyNumberFormat="1" applyFont="1" applyBorder="1" applyAlignment="1">
      <alignment horizontal="center" vertical="center" wrapText="1" readingOrder="1"/>
    </xf>
    <xf numFmtId="178" fontId="18" fillId="0" borderId="24" xfId="0" applyNumberFormat="1" applyFont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176" fontId="18" fillId="0" borderId="24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18" fillId="0" borderId="37" xfId="0" applyNumberFormat="1" applyFont="1" applyBorder="1" applyAlignment="1">
      <alignment horizontal="center" vertical="center" wrapText="1"/>
    </xf>
    <xf numFmtId="177" fontId="18" fillId="0" borderId="38" xfId="0" applyNumberFormat="1" applyFont="1" applyBorder="1" applyAlignment="1">
      <alignment horizontal="center" vertical="center" wrapText="1"/>
    </xf>
    <xf numFmtId="178" fontId="22" fillId="0" borderId="3" xfId="0" applyNumberFormat="1" applyFont="1" applyBorder="1" applyAlignment="1">
      <alignment horizontal="center" vertical="center" wrapText="1"/>
    </xf>
    <xf numFmtId="176" fontId="19" fillId="0" borderId="1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15" fillId="6" borderId="0" xfId="0" applyNumberFormat="1" applyFont="1" applyFill="1" applyAlignment="1">
      <alignment horizontal="left" vertical="center" wrapText="1" readingOrder="1"/>
    </xf>
    <xf numFmtId="176" fontId="2" fillId="0" borderId="0" xfId="0" applyNumberFormat="1" applyFont="1" applyAlignment="1">
      <alignment horizontal="left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left" vertical="top" wrapText="1"/>
    </xf>
    <xf numFmtId="0" fontId="23" fillId="5" borderId="26" xfId="0" applyFont="1" applyFill="1" applyBorder="1" applyAlignment="1">
      <alignment horizontal="center" vertical="center" wrapText="1" readingOrder="1"/>
    </xf>
    <xf numFmtId="0" fontId="23" fillId="5" borderId="29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" fillId="0" borderId="40" xfId="0" applyFont="1" applyBorder="1" applyAlignment="1">
      <alignment horizontal="left" vertical="top" wrapText="1"/>
    </xf>
    <xf numFmtId="0" fontId="15" fillId="3" borderId="4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5" fillId="3" borderId="19" xfId="0" applyFont="1" applyFill="1" applyBorder="1" applyAlignment="1">
      <alignment horizontal="center" vertical="center" wrapText="1" readingOrder="1"/>
    </xf>
    <xf numFmtId="0" fontId="11" fillId="5" borderId="6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5" fillId="5" borderId="1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0" fillId="0" borderId="0" xfId="0" applyAlignment="1"/>
    <xf numFmtId="0" fontId="11" fillId="5" borderId="7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20" fillId="7" borderId="1" xfId="0" applyFont="1" applyFill="1" applyBorder="1" applyAlignment="1">
      <alignment horizontal="center" vertical="center" wrapText="1" readingOrder="1"/>
    </xf>
    <xf numFmtId="0" fontId="20" fillId="7" borderId="9" xfId="0" applyFont="1" applyFill="1" applyBorder="1" applyAlignment="1">
      <alignment horizontal="center" vertical="center" wrapText="1" readingOrder="1"/>
    </xf>
    <xf numFmtId="0" fontId="20" fillId="7" borderId="21" xfId="0" applyFont="1" applyFill="1" applyBorder="1" applyAlignment="1">
      <alignment horizontal="center" vertical="center" wrapText="1" readingOrder="1"/>
    </xf>
    <xf numFmtId="0" fontId="20" fillId="7" borderId="10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  <dxf>
      <numFmt numFmtId="176" formatCode="0.0"/>
    </dxf>
    <dxf>
      <numFmt numFmtId="176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  <dxf>
      <numFmt numFmtId="176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6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和平区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F-4623-BE7F-254A1898CFE3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F-4623-BE7F-254A1898CFE3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Pt>
            <c:idx val="2"/>
            <c:bubble3D val="0"/>
            <c:spPr>
              <a:ln w="2540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F95F-4623-BE7F-254A1898CFE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5F-4623-BE7F-254A1898CFE3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5F-4623-BE7F-254A1898CF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701696"/>
        <c:axId val="625545104"/>
      </c:lineChart>
      <c:catAx>
        <c:axId val="6377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625545104"/>
        <c:crosses val="autoZero"/>
        <c:auto val="1"/>
        <c:lblAlgn val="ctr"/>
        <c:lblOffset val="100"/>
        <c:noMultiLvlLbl val="0"/>
      </c:catAx>
      <c:valAx>
        <c:axId val="62554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701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竞对数据!$B$15:$M$15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3-4FE3-8E83-E777C97441C5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3-4FE3-8E83-E777C97441C5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竞对数据!$B$17:$M$17</c:f>
              <c:numCache>
                <c:formatCode>General</c:formatCode>
                <c:ptCount val="12"/>
                <c:pt idx="0">
                  <c:v>10</c:v>
                </c:pt>
                <c:pt idx="1">
                  <c:v>26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3-4FE3-8E83-E777C97441C5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竞对数据!$B$18:$M$18</c:f>
              <c:numCache>
                <c:formatCode>General</c:formatCode>
                <c:ptCount val="12"/>
                <c:pt idx="0">
                  <c:v>15</c:v>
                </c:pt>
                <c:pt idx="1">
                  <c:v>92</c:v>
                </c:pt>
                <c:pt idx="2">
                  <c:v>102</c:v>
                </c:pt>
                <c:pt idx="3">
                  <c:v>98</c:v>
                </c:pt>
                <c:pt idx="4">
                  <c:v>47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3-4FE3-8E83-E777C97441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71872"/>
        <c:axId val="162977888"/>
      </c:lineChart>
      <c:catAx>
        <c:axId val="1629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62977888"/>
        <c:crosses val="autoZero"/>
        <c:auto val="1"/>
        <c:lblAlgn val="ctr"/>
        <c:lblOffset val="100"/>
        <c:noMultiLvlLbl val="0"/>
      </c:catAx>
      <c:valAx>
        <c:axId val="1629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9718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</xdr:row>
      <xdr:rowOff>241300</xdr:rowOff>
    </xdr:from>
    <xdr:to>
      <xdr:col>11</xdr:col>
      <xdr:colOff>584200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15</xdr:row>
      <xdr:rowOff>203200</xdr:rowOff>
    </xdr:from>
    <xdr:to>
      <xdr:col>11</xdr:col>
      <xdr:colOff>596900</xdr:colOff>
      <xdr:row>32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95023153" createdVersion="6" refreshedVersion="6" minRefreshableVersion="3" recordCount="8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7"/>
        <m/>
        <n v="11" u="1"/>
        <n v="12" u="1"/>
        <n v="6" u="1"/>
        <n v="3" u="1"/>
        <n v="8" u="1"/>
        <n v="2" u="1"/>
        <n v="1" u="1"/>
      </sharedItems>
    </cacheField>
    <cacheField name="日" numFmtId="0">
      <sharedItems containsNonDate="0" containsDate="1" containsString="0" containsBlank="1" minDate="2017-11-09T00:00:00" maxDate="2018-08-15T00:00:00" count="30">
        <d v="2018-04-02T00:00:00"/>
        <d v="2018-04-23T00:00:00"/>
        <d v="2018-05-01T00:00:00"/>
        <d v="2018-05-09T00:00:00"/>
        <d v="2018-07-07T00:00:00"/>
        <d v="2018-07-15T00:00:00"/>
        <d v="2018-07-30T00:00:00"/>
        <m/>
        <d v="2018-01-30T00:00:00" u="1"/>
        <d v="2018-01-04T00:00:00" u="1"/>
        <d v="2018-01-23T00:00:00" u="1"/>
        <d v="2018-05-17T00:00:00" u="1"/>
        <d v="2017-11-09T00:00:00" u="1"/>
        <d v="2017-12-26T00:00:00" u="1"/>
        <d v="2018-05-15T00:00:00" u="1"/>
        <d v="2017-12-12T00:00:00" u="1"/>
        <d v="2017-11-19T00:00:00" u="1"/>
        <d v="2018-03-10T00:00:00" u="1"/>
        <d v="2018-02-24T00:00:00" u="1"/>
        <d v="2018-01-12T00:00:00" u="1"/>
        <d v="2017-11-17T00:00:00" u="1"/>
        <d v="2017-11-10T00:00:00" u="1"/>
        <d v="2018-08-14T00:00:00" u="1"/>
        <d v="2017-11-22T00:00:00" u="1"/>
        <d v="2017-12-27T00:00:00" u="1"/>
        <d v="2017-12-20T00:00:00" u="1"/>
        <d v="2018-02-13T00:00:00" u="1"/>
        <d v="2017-11-27T00:00:00" u="1"/>
        <d v="2017-11-18T00:00:00" u="1"/>
        <d v="2018-05-19T00:00:00" u="1"/>
      </sharedItems>
    </cacheField>
    <cacheField name="TIME" numFmtId="0">
      <sharedItems containsNonDate="0" containsDate="1" containsString="0" containsBlank="1" minDate="1899-12-30T08:42:00" maxDate="1899-12-30T18:11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m/>
        <s v="4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7847222" createdVersion="6" refreshedVersion="6" minRefreshableVersion="3" recordCount="7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7"/>
        <m/>
        <n v="6" u="1"/>
        <n v="8" u="1"/>
      </sharedItems>
    </cacheField>
    <cacheField name="日" numFmtId="0">
      <sharedItems containsNonDate="0" containsDate="1" containsString="0" containsBlank="1" minDate="2018-04-23T00:00:00" maxDate="2018-08-15T00:00:00" count="9">
        <d v="2018-04-23T00:00:00"/>
        <d v="2018-05-09T00:00:00"/>
        <d v="2018-05-01T00:00:00"/>
        <d v="2018-07-30T00:00:00"/>
        <d v="2018-07-15T00:00:00"/>
        <d v="2018-07-07T00:00:00"/>
        <m/>
        <d v="2018-08-14T00:00:00" u="1"/>
        <d v="2018-05-17T00:00:00" u="1"/>
      </sharedItems>
    </cacheField>
    <cacheField name="TIME" numFmtId="0">
      <sharedItems containsNonDate="0" containsDate="1" containsString="0" containsBlank="1" minDate="1899-12-30T08:42:00" maxDate="1899-12-30T18:11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74652778" createdVersion="6" refreshedVersion="6" minRefreshableVersion="3" recordCount="489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6">
        <n v="1"/>
        <m/>
        <n v="11" u="1"/>
        <n v="12" u="1"/>
        <n v="3" u="1"/>
        <n v="2" u="1"/>
      </sharedItems>
    </cacheField>
    <cacheField name="日" numFmtId="0">
      <sharedItems containsNonDate="0" containsDate="1" containsString="0" containsBlank="1" minDate="2017-11-22T00:00:00" maxDate="2018-04-01T00:00:00" count="131">
        <m/>
        <d v="2018-01-14T00:00:00" u="1"/>
        <d v="2018-03-31T00:00:00" u="1"/>
        <d v="2018-01-10T00:00:00" u="1"/>
        <d v="2018-03-27T00:00:00" u="1"/>
        <d v="2018-01-06T00:00:00" u="1"/>
        <d v="2018-03-23T00:00:00" u="1"/>
        <d v="2018-01-02T00:00:00" u="1"/>
        <d v="2017-12-29T00:00:00" u="1"/>
        <d v="2018-03-19T00:00:00" u="1"/>
        <d v="2017-12-25T00:00:00" u="1"/>
        <d v="2018-03-15T00:00:00" u="1"/>
        <d v="2017-12-21T00:00:00" u="1"/>
        <d v="2018-03-11T00:00:00" u="1"/>
        <d v="2018-02-26T00:00:00" u="1"/>
        <d v="2017-12-17T00:00:00" u="1"/>
        <d v="2018-03-07T00:00:00" u="1"/>
        <d v="2018-02-22T00:00:00" u="1"/>
        <d v="2017-12-13T00:00:00" u="1"/>
        <d v="2018-03-03T00:00:00" u="1"/>
        <d v="2017-11-28T00:00:00" u="1"/>
        <d v="2018-02-18T00:00:00" u="1"/>
        <d v="2017-12-09T00:00:00" u="1"/>
        <d v="2017-11-24T00:00:00" u="1"/>
        <d v="2018-02-14T00:00:00" u="1"/>
        <d v="2017-12-05T00:00:00" u="1"/>
        <d v="2018-01-29T00:00:00" u="1"/>
        <d v="2018-02-10T00:00:00" u="1"/>
        <d v="2017-12-01T00:00:00" u="1"/>
        <d v="2018-01-25T00:00:00" u="1"/>
        <d v="2018-02-06T00:00:00" u="1"/>
        <d v="2018-01-21T00:00:00" u="1"/>
        <d v="2018-02-02T00:00:00" u="1"/>
        <d v="2018-01-17T00:00:00" u="1"/>
        <d v="2018-01-13T00:00:00" u="1"/>
        <d v="2018-03-30T00:00:00" u="1"/>
        <d v="2018-01-09T00:00:00" u="1"/>
        <d v="2018-03-26T00:00:00" u="1"/>
        <d v="2018-01-05T00:00:00" u="1"/>
        <d v="2018-03-22T00:00:00" u="1"/>
        <d v="2018-01-01T00:00:00" u="1"/>
        <d v="2017-12-28T00:00:00" u="1"/>
        <d v="2018-03-18T00:00:00" u="1"/>
        <d v="2017-12-24T00:00:00" u="1"/>
        <d v="2018-03-14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7-12-12T00:00:00" u="1"/>
        <d v="2018-03-02T00:00:00" u="1"/>
        <d v="2017-11-27T00:00:00" u="1"/>
        <d v="2018-02-17T00:00:00" u="1"/>
        <d v="2017-12-08T00:00:00" u="1"/>
        <d v="2017-11-23T00:00:00" u="1"/>
        <d v="2018-02-13T00:00:00" u="1"/>
        <d v="2017-12-04T00:00:00" u="1"/>
        <d v="2018-01-28T00:00:00" u="1"/>
        <d v="2018-02-09T00:00:00" u="1"/>
        <d v="2018-01-24T00:00:00" u="1"/>
        <d v="2018-02-05T00:00:00" u="1"/>
        <d v="2018-01-20T00:00:00" u="1"/>
        <d v="2018-02-01T00:00:00" u="1"/>
        <d v="2018-01-16T00:00:00" u="1"/>
        <d v="2018-01-12T00:00:00" u="1"/>
        <d v="2018-03-29T00:00:00" u="1"/>
        <d v="2018-01-08T00:00:00" u="1"/>
        <d v="2018-03-25T00:00:00" u="1"/>
        <d v="2018-01-04T00:00:00" u="1"/>
        <d v="2017-12-31T00:00:00" u="1"/>
        <d v="2018-03-21T00:00:00" u="1"/>
        <d v="2017-12-27T00:00:00" u="1"/>
        <d v="2018-03-17T00:00:00" u="1"/>
        <d v="2017-12-23T00:00:00" u="1"/>
        <d v="2018-03-13T00:00:00" u="1"/>
        <d v="2018-02-28T00:00:00" u="1"/>
        <d v="2017-12-19T00:00:00" u="1"/>
        <d v="2018-03-09T00:00:00" u="1"/>
        <d v="2018-02-24T00:00:00" u="1"/>
        <d v="2017-12-15T00:00:00" u="1"/>
        <d v="2018-03-05T00:00:00" u="1"/>
        <d v="2017-11-30T00:00:00" u="1"/>
        <d v="2018-02-20T00:00:00" u="1"/>
        <d v="2017-12-11T00:00:00" u="1"/>
        <d v="2018-03-01T00:00:00" u="1"/>
        <d v="2017-11-26T00:00:00" u="1"/>
        <d v="2018-02-16T00:00:00" u="1"/>
        <d v="2017-12-07T00:00:00" u="1"/>
        <d v="2018-01-31T00:00:00" u="1"/>
        <d v="2017-11-22T00:00:00" u="1"/>
        <d v="2018-02-12T00:00:00" u="1"/>
        <d v="2017-12-03T00:00:00" u="1"/>
        <d v="2018-01-27T00:00:00" u="1"/>
        <d v="2018-02-08T00:00:00" u="1"/>
        <d v="2018-01-23T00:00:00" u="1"/>
        <d v="2018-02-04T00:00:00" u="1"/>
        <d v="2018-01-19T00:00:00" u="1"/>
        <d v="2018-01-15T00:00:00" u="1"/>
        <d v="2018-01-11T00:00:00" u="1"/>
        <d v="2018-03-28T00:00:00" u="1"/>
        <d v="2018-01-07T00:00:00" u="1"/>
        <d v="2018-03-24T00:00:00" u="1"/>
        <d v="2018-01-03T00:00:00" u="1"/>
        <d v="2017-12-30T00:00:00" u="1"/>
        <d v="2018-03-20T00:00:00" u="1"/>
        <d v="2017-12-26T00:00:00" u="1"/>
        <d v="2018-03-16T00:00:00" u="1"/>
        <d v="2017-12-22T00:00:00" u="1"/>
        <d v="2018-03-12T00:00:00" u="1"/>
        <d v="2018-02-27T00:00:00" u="1"/>
        <d v="2017-12-18T00:00:00" u="1"/>
        <d v="2018-03-08T00:00:00" u="1"/>
        <d v="2018-02-23T00:00:00" u="1"/>
        <d v="2017-12-14T00:00:00" u="1"/>
        <d v="2018-03-04T00:00:00" u="1"/>
        <d v="2017-11-29T00:00:00" u="1"/>
        <d v="2018-02-19T00:00:00" u="1"/>
        <d v="2017-12-10T00:00:00" u="1"/>
        <d v="2017-11-25T00:00:00" u="1"/>
        <d v="2018-02-15T00:00:00" u="1"/>
        <d v="2017-12-06T00:00:00" u="1"/>
        <d v="2018-01-30T00:00:00" u="1"/>
        <d v="2018-02-11T00:00:00" u="1"/>
        <d v="2017-12-02T00:00:00" u="1"/>
        <d v="2018-01-26T00:00:00" u="1"/>
        <d v="2018-02-07T00:00:00" u="1"/>
        <d v="2018-01-22T00:00:00" u="1"/>
        <d v="2018-02-03T00:00:00" u="1"/>
        <d v="2018-01-18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nny leaf" refreshedDate="43360.770723379632" createdVersion="6" refreshedVersion="6" minRefreshableVersion="3" recordCount="146">
  <cacheSource type="worksheet">
    <worksheetSource ref="A1:I1048576" sheet="预约数据"/>
  </cacheSource>
  <cacheFields count="9">
    <cacheField name="年" numFmtId="0">
      <sharedItems containsNonDate="0" containsString="0" containsBlank="1" containsNumber="1" containsInteger="1" minValue="2016" maxValue="2018" count="4">
        <m/>
        <n v="2018" u="1"/>
        <n v="2016" u="1"/>
        <n v="2017" u="1"/>
      </sharedItems>
    </cacheField>
    <cacheField name="月" numFmtId="0">
      <sharedItems containsNonDate="0" containsString="0" containsBlank="1" containsNumber="1" containsInteger="1" minValue="1" maxValue="12" count="12">
        <m/>
        <n v="11" u="1"/>
        <n v="12" u="1"/>
        <n v="6" u="1"/>
        <n v="3" u="1"/>
        <n v="7" u="1"/>
        <n v="8" u="1"/>
        <n v="4" u="1"/>
        <n v="2" u="1"/>
        <n v="1" u="1"/>
        <n v="10" u="1"/>
        <n v="5" u="1"/>
      </sharedItems>
    </cacheField>
    <cacheField name="日" numFmtId="0">
      <sharedItems containsNonDate="0" containsDate="1" containsString="0" containsBlank="1" minDate="2016-10-14T00:00:00" maxDate="2018-08-28T00:00:00" count="215">
        <m/>
        <d v="2018-07-22T00:00:00" u="1"/>
        <d v="2018-05-01T00:00:00" u="1"/>
        <d v="2018-01-14T00:00:00" u="1"/>
        <d v="2018-04-16T00:00:00" u="1"/>
        <d v="2018-07-18T00:00:00" u="1"/>
        <d v="2018-03-31T00:00:00" u="1"/>
        <d v="2018-01-10T00:00:00" u="1"/>
        <d v="2018-04-12T00:00:00" u="1"/>
        <d v="2018-07-14T00:00:00" u="1"/>
        <d v="2018-03-27T00:00:00" u="1"/>
        <d v="2018-01-06T00:00:00" u="1"/>
        <d v="2018-07-10T00:00:00" u="1"/>
        <d v="2018-03-23T00:00:00" u="1"/>
        <d v="2018-01-02T00:00:00" u="1"/>
        <d v="2018-06-25T00:00:00" u="1"/>
        <d v="2018-04-04T00:00:00" u="1"/>
        <d v="2017-12-29T00:00:00" u="1"/>
        <d v="2018-07-06T00:00:00" u="1"/>
        <d v="2018-03-19T00:00:00" u="1"/>
        <d v="2018-06-21T00:00:00" u="1"/>
        <d v="2017-12-25T00:00:00" u="1"/>
        <d v="2018-03-15T00:00:00" u="1"/>
        <d v="2018-06-17T00:00:00" u="1"/>
        <d v="2017-12-21T00:00:00" u="1"/>
        <d v="2018-03-11T00:00:00" u="1"/>
        <d v="2018-06-13T00:00:00" u="1"/>
        <d v="2018-02-26T00:00:00" u="1"/>
        <d v="2017-12-17T00:00:00" u="1"/>
        <d v="2018-03-07T00:00:00" u="1"/>
        <d v="2018-06-09T00:00:00" u="1"/>
        <d v="2018-02-22T00:00:00" u="1"/>
        <d v="2017-12-13T00:00:00" u="1"/>
        <d v="2018-05-24T00:00:00" u="1"/>
        <d v="2018-03-03T00:00:00" u="1"/>
        <d v="2018-08-26T00:00:00" u="1"/>
        <d v="2017-11-28T00:00:00" u="1"/>
        <d v="2018-06-05T00:00:00" u="1"/>
        <d v="2018-02-18T00:00:00" u="1"/>
        <d v="2017-12-09T00:00:00" u="1"/>
        <d v="2018-06-01T00:00:00" u="1"/>
        <d v="2018-02-14T00:00:00" u="1"/>
        <d v="2017-12-05T00:00:00" u="1"/>
        <d v="2018-01-29T00:00:00" u="1"/>
        <d v="2018-02-10T00:00:00" u="1"/>
        <d v="2018-05-12T00:00:00" u="1"/>
        <d v="2018-01-25T00:00:00" u="1"/>
        <d v="2018-02-06T00:00:00" u="1"/>
        <d v="2018-05-08T00:00:00" u="1"/>
        <d v="2018-01-21T00:00:00" u="1"/>
        <d v="2018-08-10T00:00:00" u="1"/>
        <d v="2018-04-23T00:00:00" u="1"/>
        <d v="2018-02-02T00:00:00" u="1"/>
        <d v="2018-01-17T00:00:00" u="1"/>
        <d v="2018-07-21T00:00:00" u="1"/>
        <d v="2018-01-13T00:00:00" u="1"/>
        <d v="2018-07-17T00:00:00" u="1"/>
        <d v="2018-03-30T00:00:00" u="1"/>
        <d v="2018-01-09T00:00:00" u="1"/>
        <d v="2018-03-26T00:00:00" u="1"/>
        <d v="2018-01-05T00:00:00" u="1"/>
        <d v="2018-06-28T00:00:00" u="1"/>
        <d v="2017-04-07T00:00:00" u="1"/>
        <d v="2018-03-22T00:00:00" u="1"/>
        <d v="2018-01-01T00:00:00" u="1"/>
        <d v="2017-12-28T00:00:00" u="1"/>
        <d v="2018-07-05T00:00:00" u="1"/>
        <d v="2018-03-18T00:00:00" u="1"/>
        <d v="2018-06-20T00:00:00" u="1"/>
        <d v="2017-12-24T00:00:00" u="1"/>
        <d v="2018-03-14T00:00:00" u="1"/>
        <d v="2018-06-16T00:00:00" u="1"/>
        <d v="2017-12-20T00:00:00" u="1"/>
        <d v="2018-03-10T00:00:00" u="1"/>
        <d v="2018-02-25T00:00:00" u="1"/>
        <d v="2017-12-16T00:00:00" u="1"/>
        <d v="2018-03-06T00:00:00" u="1"/>
        <d v="2018-02-21T00:00:00" u="1"/>
        <d v="2018-05-23T00:00:00" u="1"/>
        <d v="2018-03-02T00:00:00" u="1"/>
        <d v="2017-11-27T00:00:00" u="1"/>
        <d v="2018-06-04T00:00:00" u="1"/>
        <d v="2018-02-17T00:00:00" u="1"/>
        <d v="2017-12-08T00:00:00" u="1"/>
        <d v="2018-05-19T00:00:00" u="1"/>
        <d v="2018-02-13T00:00:00" u="1"/>
        <d v="2017-12-04T00:00:00" u="1"/>
        <d v="2018-05-15T00:00:00" u="1"/>
        <d v="2018-01-28T00:00:00" u="1"/>
        <d v="2018-08-17T00:00:00" u="1"/>
        <d v="2018-04-30T00:00:00" u="1"/>
        <d v="2018-02-09T00:00:00" u="1"/>
        <d v="2018-05-11T00:00:00" u="1"/>
        <d v="2018-01-24T00:00:00" u="1"/>
        <d v="2018-08-13T00:00:00" u="1"/>
        <d v="2018-04-26T00:00:00" u="1"/>
        <d v="2018-02-05T00:00:00" u="1"/>
        <d v="2018-05-07T00:00:00" u="1"/>
        <d v="2018-01-20T00:00:00" u="1"/>
        <d v="2018-08-09T00:00:00" u="1"/>
        <d v="2018-02-01T00:00:00" u="1"/>
        <d v="2018-05-03T00:00:00" u="1"/>
        <d v="2018-01-16T00:00:00" u="1"/>
        <d v="2018-08-05T00:00:00" u="1"/>
        <d v="2018-04-18T00:00:00" u="1"/>
        <d v="2018-07-20T00:00:00" u="1"/>
        <d v="2018-01-12T00:00:00" u="1"/>
        <d v="2018-04-14T00:00:00" u="1"/>
        <d v="2018-03-29T00:00:00" u="1"/>
        <d v="2018-01-08T00:00:00" u="1"/>
        <d v="2018-04-10T00:00:00" u="1"/>
        <d v="2016-10-14T00:00:00" u="1"/>
        <d v="2018-07-12T00:00:00" u="1"/>
        <d v="2018-03-25T00:00:00" u="1"/>
        <d v="2018-01-04T00:00:00" u="1"/>
        <d v="2018-06-27T00:00:00" u="1"/>
        <d v="2017-12-31T00:00:00" u="1"/>
        <d v="2018-07-08T00:00:00" u="1"/>
        <d v="2018-03-21T00:00:00" u="1"/>
        <d v="2018-04-02T00:00:00" u="1"/>
        <d v="2017-12-27T00:00:00" u="1"/>
        <d v="2018-03-17T00:00:00" u="1"/>
        <d v="2018-06-19T00:00:00" u="1"/>
        <d v="2017-12-23T00:00:00" u="1"/>
        <d v="2017-03-13T00:00:00" u="1"/>
        <d v="2018-03-13T00:00:00" u="1"/>
        <d v="2018-06-15T00:00:00" u="1"/>
        <d v="2018-02-28T00:00:00" u="1"/>
        <d v="2017-12-19T00:00:00" u="1"/>
        <d v="2018-03-09T00:00:00" u="1"/>
        <d v="2018-06-11T00:00:00" u="1"/>
        <d v="2018-02-24T00:00:00" u="1"/>
        <d v="2017-12-15T00:00:00" u="1"/>
        <d v="2018-03-05T00:00:00" u="1"/>
        <d v="2017-11-30T00:00:00" u="1"/>
        <d v="2018-06-07T00:00:00" u="1"/>
        <d v="2018-02-20T00:00:00" u="1"/>
        <d v="2017-12-11T00:00:00" u="1"/>
        <d v="2018-03-01T00:00:00" u="1"/>
        <d v="2018-06-03T00:00:00" u="1"/>
        <d v="2018-02-16T00:00:00" u="1"/>
        <d v="2017-12-07T00:00:00" u="1"/>
        <d v="2018-05-18T00:00:00" u="1"/>
        <d v="2018-01-31T00:00:00" u="1"/>
        <d v="2018-08-20T00:00:00" u="1"/>
        <d v="2018-02-12T00:00:00" u="1"/>
        <d v="2017-12-03T00:00:00" u="1"/>
        <d v="2018-05-14T00:00:00" u="1"/>
        <d v="2018-01-27T00:00:00" u="1"/>
        <d v="2018-08-16T00:00:00" u="1"/>
        <d v="2018-04-29T00:00:00" u="1"/>
        <d v="2018-02-08T00:00:00" u="1"/>
        <d v="2018-07-31T00:00:00" u="1"/>
        <d v="2018-05-10T00:00:00" u="1"/>
        <d v="2018-01-23T00:00:00" u="1"/>
        <d v="2018-04-25T00:00:00" u="1"/>
        <d v="2018-02-04T00:00:00" u="1"/>
        <d v="2018-07-27T00:00:00" u="1"/>
        <d v="2018-05-06T00:00:00" u="1"/>
        <d v="2018-01-19T00:00:00" u="1"/>
        <d v="2018-08-08T00:00:00" u="1"/>
        <d v="2018-07-23T00:00:00" u="1"/>
        <d v="2018-05-02T00:00:00" u="1"/>
        <d v="2018-01-15T00:00:00" u="1"/>
        <d v="2018-08-04T00:00:00" u="1"/>
        <d v="2018-07-19T00:00:00" u="1"/>
        <d v="2018-01-11T00:00:00" u="1"/>
        <d v="2018-04-13T00:00:00" u="1"/>
        <d v="2018-07-15T00:00:00" u="1"/>
        <d v="2018-03-28T00:00:00" u="1"/>
        <d v="2018-01-07T00:00:00" u="1"/>
        <d v="2018-06-30T00:00:00" u="1"/>
        <d v="2018-03-24T00:00:00" u="1"/>
        <d v="2018-01-03T00:00:00" u="1"/>
        <d v="2017-12-30T00:00:00" u="1"/>
        <d v="2018-03-20T00:00:00" u="1"/>
        <d v="2018-06-22T00:00:00" u="1"/>
        <d v="2017-12-26T00:00:00" u="1"/>
        <d v="2018-07-03T00:00:00" u="1"/>
        <d v="2018-03-16T00:00:00" u="1"/>
        <d v="2018-06-18T00:00:00" u="1"/>
        <d v="2017-12-22T00:00:00" u="1"/>
        <d v="2018-03-12T00:00:00" u="1"/>
        <d v="2018-06-14T00:00:00" u="1"/>
        <d v="2018-02-27T00:00:00" u="1"/>
        <d v="2017-12-18T00:00:00" u="1"/>
        <d v="2018-05-29T00:00:00" u="1"/>
        <d v="2018-03-08T00:00:00" u="1"/>
        <d v="2018-02-23T00:00:00" u="1"/>
        <d v="2017-12-14T00:00:00" u="1"/>
        <d v="2018-05-25T00:00:00" u="1"/>
        <d v="2018-03-04T00:00:00" u="1"/>
        <d v="2018-08-27T00:00:00" u="1"/>
        <d v="2017-11-29T00:00:00" u="1"/>
        <d v="2018-06-06T00:00:00" u="1"/>
        <d v="2018-02-19T00:00:00" u="1"/>
        <d v="2018-05-21T00:00:00" u="1"/>
        <d v="2017-11-25T00:00:00" u="1"/>
        <d v="2018-06-02T00:00:00" u="1"/>
        <d v="2018-02-15T00:00:00" u="1"/>
        <d v="2017-12-06T00:00:00" u="1"/>
        <d v="2018-01-30T00:00:00" u="1"/>
        <d v="2018-02-11T00:00:00" u="1"/>
        <d v="2017-12-02T00:00:00" u="1"/>
        <d v="2018-05-13T00:00:00" u="1"/>
        <d v="2018-01-26T00:00:00" u="1"/>
        <d v="2018-08-15T00:00:00" u="1"/>
        <d v="2018-04-28T00:00:00" u="1"/>
        <d v="2018-02-07T00:00:00" u="1"/>
        <d v="2018-05-09T00:00:00" u="1"/>
        <d v="2018-01-22T00:00:00" u="1"/>
        <d v="2018-02-03T00:00:00" u="1"/>
        <d v="2018-07-26T00:00:00" u="1"/>
        <d v="2018-05-05T00:00:00" u="1"/>
        <d v="2018-01-18T00:00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88657411" createdVersion="6" refreshedVersion="6" minRefreshableVersion="3" recordCount="144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7" maxValue="2018" count="3">
        <n v="2017"/>
        <n v="2018"/>
        <m/>
      </sharedItems>
    </cacheField>
    <cacheField name="月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7-01-04T14:19:55" maxDate="2018-08-28T19:42:56"/>
    </cacheField>
    <cacheField name="最后沟通时间" numFmtId="0">
      <sharedItems containsNonDate="0" containsDate="1" containsString="0" containsBlank="1" minDate="2017-01-04T14:19:55" maxDate="2018-08-28T19:51:52"/>
    </cacheField>
    <cacheField name="顾客标签" numFmtId="0">
      <sharedItems containsBlank="1" count="20">
        <s v="玻尿酸"/>
        <s v="其他"/>
        <s v="祛痘"/>
        <s v="祛斑"/>
        <s v="肉毒素"/>
        <s v="埋线"/>
        <s v="祛痣"/>
        <s v="脱毛"/>
        <s v="眼部整形"/>
        <s v="皮肤修复"/>
        <s v="美体塑形"/>
        <s v="面部轮廓"/>
        <s v="自体脂肪填充"/>
        <s v="嫩肤"/>
        <s v="鼻部整形"/>
        <s v="水光针"/>
        <s v="皮秒"/>
        <s v="胸部整形"/>
        <m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577662044" createdVersion="6" refreshedVersion="6" minRefreshableVersion="3" recordCount="3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份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成交价格" numFmtId="0">
      <sharedItems containsString="0" containsBlank="1" containsNumber="1" minValue="9.8999999999999986" maxValue="1030"/>
    </cacheField>
    <cacheField name="序列号" numFmtId="0">
      <sharedItems containsString="0" containsBlank="1" containsNumber="1" containsInteger="1" minValue="270024803" maxValue="97329621473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19T00:00:00" maxDate="2018-08-13T00:00:00"/>
    </cacheField>
    <cacheField name="TIME " numFmtId="0">
      <sharedItems containsNonDate="0" containsDate="1" containsString="0" containsBlank="1" minDate="1899-12-30T09:31:23" maxDate="1899-12-30T16:53:29"/>
    </cacheField>
    <cacheField name="套餐信息" numFmtId="0">
      <sharedItems containsBlank="1" count="18">
        <s v="[2018.04.09]皮秒激光祛雀斑[9.90元][30569565]"/>
        <s v="[2018.04.09]激光祛痣[9.90元][30569359]"/>
        <s v="[2018.04.09]水氧黑头清理[198.00元][30568246]"/>
        <s v="[2018.04.09]小气泡黑头管理[198.00元][30568246]"/>
        <s v="[2018.04.09]OPT嫩肤美白全脸[800.00元][30569823]"/>
        <s v="[2018.05.08]无菌穿耳洞[29.80元][31153259]"/>
        <s v="[2018.04.09]无针水光医用美白补水面膜[398.00元][30570123]"/>
        <s v="[2018.04.09]OPT月光真空脱毛 腋下唇毛[99.00元][30569200]"/>
        <s v="[2018.04.09]激光祛痣拜拜小黑点[29.90元][30569359]"/>
        <s v="[2018.04.09]小气泡黑头管理[198.00元][14189276]"/>
        <s v="[2018.04.09]OPT嫩肤美白全脸[800.00元][14197773]"/>
        <s v="[2018.04.09]无针水光医用美白补水面膜[398.00元][14194632]"/>
        <s v="[2018.04.23]衡力瘦肩瘦腿针院长亲自注射[1080.00元][14188871]"/>
        <s v="[2018.04.09]激光祛痣[29.90元][30569359]"/>
        <s v="[2018.04.09]激光祛痣拜拜小黑点[29.90元][14207221]"/>
        <s v="[2018.04.09]皮秒激光祛雀斑[9.90元][14194595]"/>
        <s v="[2018.04.09]OPT月光真空脱毛腋下唇毛[99.00元][14196252]"/>
        <m/>
      </sharedItems>
    </cacheField>
    <cacheField name="售价（元）" numFmtId="0">
      <sharedItems containsString="0" containsBlank="1" containsNumber="1" minValue="9.9" maxValue="1080"/>
    </cacheField>
    <cacheField name="商家优惠金额（元）" numFmtId="0">
      <sharedItems containsString="0" containsBlank="1" containsNumber="1" containsInteger="1" minValue="10" maxValue="137"/>
    </cacheField>
    <cacheField name="结算价（元）" numFmtId="0">
      <sharedItems containsBlank="1" containsMixedTypes="1" containsNumber="1" minValue="8.91" maxValue="720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4255672" maxValue="4255672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76082523153" createdVersion="6" refreshedVersion="6" minRefreshableVersion="3" recordCount="15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3" count="17">
        <n v="2018"/>
        <m/>
        <n v="2029" u="1"/>
        <n v="2022" u="1"/>
        <n v="2027" u="1"/>
        <n v="2020" u="1"/>
        <n v="2032" u="1"/>
        <n v="2025" u="1"/>
        <n v="2030" u="1"/>
        <n v="2023" u="1"/>
        <n v="2028" u="1"/>
        <n v="2021" u="1"/>
        <n v="2033" u="1"/>
        <n v="2026" u="1"/>
        <n v="2019" u="1"/>
        <n v="2031" u="1"/>
        <n v="2024" u="1"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期" numFmtId="0">
      <sharedItems containsNonDate="0" containsDate="1" containsString="0" containsBlank="1" minDate="2018-03-10T00:00:00" maxDate="2018-09-01T00:00:00" count="176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8-03-31T00:00:00" u="1"/>
        <d v="2018-03-27T00:00:00" u="1"/>
        <d v="2018-03-23T00:00:00" u="1"/>
        <d v="2018-03-19T00:00:00" u="1"/>
        <d v="2018-03-15T00:00:00" u="1"/>
        <d v="2018-03-11T00:00:00" u="1"/>
        <d v="2018-03-30T00:00:00" u="1"/>
        <d v="2018-03-26T00:00:00" u="1"/>
        <d v="2018-03-22T00:00:00" u="1"/>
        <d v="2018-03-18T00:00:00" u="1"/>
        <d v="2018-03-14T00:00:00" u="1"/>
        <d v="2018-03-10T00:00:00" u="1"/>
        <d v="2018-03-29T00:00:00" u="1"/>
        <d v="2018-03-25T00:00:00" u="1"/>
        <d v="2018-03-21T00:00:00" u="1"/>
        <d v="2018-03-17T00:00:00" u="1"/>
        <d v="2018-03-13T00:00:00" u="1"/>
        <d v="2018-03-28T00:00:00" u="1"/>
        <d v="2018-03-24T00:00:00" u="1"/>
        <d v="2018-03-20T00:00:00" u="1"/>
        <d v="2018-03-16T00:00:00" u="1"/>
        <d v="2018-03-12T00:00:00" u="1"/>
      </sharedItems>
    </cacheField>
    <cacheField name="浏览量/次" numFmtId="0">
      <sharedItems containsString="0" containsBlank="1" containsNumber="1" containsInteger="1" minValue="11" maxValue="251"/>
    </cacheField>
    <cacheField name="访客数/人" numFmtId="0">
      <sharedItems containsString="0" containsBlank="1" containsNumber="1" containsInteger="1" minValue="6" maxValue="62"/>
    </cacheField>
    <cacheField name="平均停留时长/秒" numFmtId="0">
      <sharedItems containsString="0" containsBlank="1" containsNumber="1" minValue="8.17" maxValue="351.93"/>
    </cacheField>
    <cacheField name="跳失率/%" numFmtId="0">
      <sharedItems containsString="0" containsBlank="1" containsNumber="1" minValue="0" maxValue="50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8">
  <r>
    <x v="0"/>
    <x v="0"/>
    <x v="0"/>
    <d v="1899-12-30T15:01:00"/>
    <s v="天津"/>
    <s v="和谐同方医疗美容医院"/>
    <s v="月亮上的小伙伴"/>
    <x v="0"/>
    <s v="{&quot;效果&quot;:5,&quot;环境&quot;:5,&quot;服务&quot;:5}"/>
    <s v="5"/>
    <s v="5"/>
    <s v="5"/>
    <s v="自从朋友介绍了和谐同方，我感觉就像打开了新世界的大门，谁说长相是天生父母给的，改变不了！刘院长给的不也一样吗？而且还更漂亮了！我以前眼间距有点大，第一张照片就可以看出来，经过刘院长的精心设计现在形状特别好看，这几张照片是恢复10天之后的，还有些微肿！过几个月会更自然！鼻子做了线雕，虽然没有假体那么夸张那么高但是已经很美了，毕竟脸部的五官要符合比例的，特别高了会怪怪的！手术过程中小姐姐们都特别可爱，怕我紧张一直和我聊天，一点也不疼，打完麻药我差点睡着了😴术后三天去拆线，眼角的位置弄得我提心吊胆，因为我是瘢痕体质生怕增生留下两个疙瘩，还好没有，果然专利的就是牛啊！👍小仙女们不要听你们的老公说什么自然美，自然只能丑，再贵的化妆品也垫不起你的鼻子，也不能把你从单眼皮变成双眼皮！所以投资脸才是最正确的决定!👏👏👏"/>
    <s v="否"/>
    <m/>
  </r>
  <r>
    <x v="0"/>
    <x v="0"/>
    <x v="1"/>
    <d v="1899-12-30T11:13:00"/>
    <s v="天津"/>
    <s v="和谐同方医疗美容医院"/>
    <s v="郭宇_157"/>
    <x v="0"/>
    <s v="{&quot;效果&quot;:5,&quot;环境&quot;:5,&quot;服务&quot;:5}"/>
    <s v="5"/>
    <s v="5"/>
    <s v="5"/>
    <s v="今天是吸脂后第七天，嘎嘎，我下了地铁骑着小黄一路风驰电掣的就来了，我都佩服自己的灵活和身轻如燕，我就是气自己当时为啥只做了后背，没做腰腹。哈哈，我也就现在牛气了，当时面诊时我可是有点怕怕的，现在看着术后效果好，我又后悔当时没多做几个部位了。没关系，待我休息一个月再战💪💪💪，今年的目标就是瘦瘦瘦^O^"/>
    <s v="否"/>
    <m/>
  </r>
  <r>
    <x v="0"/>
    <x v="1"/>
    <x v="2"/>
    <d v="1899-12-30T15:27:00"/>
    <s v="天津"/>
    <s v="和谐同方医疗美容医院"/>
    <s v="云之物雨"/>
    <x v="0"/>
    <s v="{&quot;效果&quot;:5,&quot;环境&quot;:5,&quot;服务&quot;:5}"/>
    <s v="5"/>
    <s v="5"/>
    <s v="5"/>
    <s v="环境舒适 医护人员很细心负责 也非常专业 是来给脸部做清洁补水的 效果很不错 以后还会光临！"/>
    <s v="否"/>
    <s v=""/>
  </r>
  <r>
    <x v="0"/>
    <x v="1"/>
    <x v="3"/>
    <d v="1899-12-30T18:11:00"/>
    <s v="天津"/>
    <s v="和谐同方医疗美容医院"/>
    <s v="李艾蒙"/>
    <x v="0"/>
    <s v="{&quot;效果&quot;:5,&quot;环境&quot;:5,&quot;服务&quot;:5}"/>
    <s v="5"/>
    <s v="5"/>
    <s v="5"/>
    <s v="之前是一直在她家做脱毛的，但是最近一直爆痘，小姐姐建议做水氧去除脏东西祛痘，不得不说说给我做护理的小姐姐人超好，还教我些小技巧，很细心也很有耐心，忘记问小姐姐叫什么了，太遗憾了，老板一定要给她加鸡腿哦。水氧凉凉的很舒服，以后有必要半个月一个月去下皮肤里面的脏东西，平时卸妆什么的，弄不干净的，总结：一次不错的体验，全程也没有什么推销，最讨厌那种了，如果觉得需要会问的，最喜欢她家这点了。对了，老板记得给小姐姐加鸡腿*\(^o^)/* (＾▽＾) ヾ(*๓´╰╯`๓)♡"/>
    <s v="是"/>
    <s v="2018-05-09 15:43:28"/>
  </r>
  <r>
    <x v="0"/>
    <x v="2"/>
    <x v="4"/>
    <d v="1899-12-30T11:59:00"/>
    <s v="天津"/>
    <s v="和谐同方医疗美容医院"/>
    <s v="白毛控儿酱"/>
    <x v="0"/>
    <s v="{&quot;效果&quot;:5,&quot;环境&quot;:5,&quot;服务&quot;:5}"/>
    <s v="5"/>
    <s v="5"/>
    <s v="5"/>
    <s v="由于小伙伴总嘲笑我穿着“毛裤”，尤其到了夏天要穿短裤，腿毛就更明显，我就下定决心考完试一定得脱一下子，和小伙伴一起来了。接待的阿姨好特别是温柔，怕我疼都特意照顾我。效果很满意，就办了个疗程卡，要变成丝滑美女哦。_x000a_ps:脱完毛才知道自己这么白！"/>
    <s v="否"/>
    <s v=""/>
  </r>
  <r>
    <x v="0"/>
    <x v="2"/>
    <x v="5"/>
    <d v="1899-12-30T09:43:00"/>
    <s v="天津"/>
    <s v="和谐同方医疗美容医院"/>
    <s v="懿宸_7724"/>
    <x v="0"/>
    <s v="{&quot;效果&quot;:5,&quot;环境&quot;:5,&quot;服务&quot;:5}"/>
    <s v="5"/>
    <s v="5"/>
    <s v="5"/>
    <s v="我本身是双眼皮，还不小！以前我一直说我就眼睛好看[害羞]可是随着岁月的增长，地心引力的摧残，眼皮变松了，也垂了，看眼睛人就老了！每次化妆，总要贴双眼皮贴，把下垂的眼皮支上去才可以！时间长了，眼皮就更松了，甚是烦躁！于是动了从新弄双眼皮的念头！_x000a_咨询了很多家医院，觉得和谐同方最靠谱了，于是，我来了！哈哈，视频是刚做完的样子！第一张照片的做之前的，第二张是做后四个小时的，第三张是做完6个小时的！第四张是术后十五天上妆效果！[害羞][害羞][害羞]_x000a_对了，差点忘了说，医院的所有大夫和护士人都很好，手术过程很愉快！刘院长的技术棒棒哒！"/>
    <s v="否"/>
    <s v=""/>
  </r>
  <r>
    <x v="0"/>
    <x v="2"/>
    <x v="6"/>
    <d v="1899-12-30T08:42:00"/>
    <s v="天津"/>
    <s v="和谐同方医疗美容医院"/>
    <s v="800_user_1648580651ebba"/>
    <x v="1"/>
    <s v="{&quot;效果&quot;:2,&quot;环境&quot;:1,&quot;服务&quot;:1}"/>
    <s v="2"/>
    <s v="1"/>
    <s v="1"/>
    <s v="上上周去他家做鼻背纹，还能做就说我的眉毛不好，她们 工作人员都说可以洗下去，我一想600块钱也不贵洗就洗吧，图三是我没洗前，其实也挺好的，现在洗完成这个德行，眉毛上起了好多疙瘩，也不知道哪里问题，最可气给我洗完出了好多血，就把我一人丢在工作，她们所有人都有外面聊天，聊旅行什么，我当时快急哭了，喊人也听不见，特别痛，一直流血，最后不容易把人喊来，敷衍我一下，我就离开了，这些我都忍了，现在眉毛洗成这样，我真是后悔死了，从新做也不行，太痛苦了，要了我得命，眉毛多重要，以后我不会让身边任何人来这家店[发怒][发怒]"/>
    <s v="否"/>
    <s v=""/>
  </r>
  <r>
    <x v="1"/>
    <x v="3"/>
    <x v="7"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数据透视表6" cacheId="5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9">
    <pivotField axis="axisPage" multipleItemSelectionAllowed="1" showAll="0">
      <items count="5">
        <item h="1" m="1" x="3"/>
        <item m="1" x="1"/>
        <item h="1" x="0"/>
        <item h="1" m="1" x="2"/>
        <item t="default"/>
      </items>
    </pivotField>
    <pivotField axis="axisPage" multipleItemSelectionAllowed="1" showAll="0">
      <items count="13">
        <item h="1" m="1" x="9"/>
        <item h="1" m="1" x="8"/>
        <item h="1" m="1" x="4"/>
        <item h="1" m="1" x="1"/>
        <item h="1" m="1" x="2"/>
        <item h="1" x="0"/>
        <item h="1" m="1" x="10"/>
        <item h="1" m="1" x="7"/>
        <item h="1" m="1" x="11"/>
        <item h="1" m="1" x="3"/>
        <item m="1" x="5"/>
        <item h="1" m="1" x="6"/>
        <item t="default"/>
      </items>
    </pivotField>
    <pivotField axis="axisPage" showAll="0">
      <items count="216">
        <item m="1" x="197"/>
        <item m="1" x="80"/>
        <item m="1" x="36"/>
        <item m="1" x="193"/>
        <item m="1" x="134"/>
        <item m="1" x="203"/>
        <item m="1" x="146"/>
        <item m="1" x="86"/>
        <item m="1" x="42"/>
        <item m="1" x="200"/>
        <item m="1" x="141"/>
        <item m="1" x="83"/>
        <item m="1" x="39"/>
        <item m="1" x="137"/>
        <item m="1" x="32"/>
        <item m="1" x="189"/>
        <item m="1" x="132"/>
        <item m="1" x="75"/>
        <item m="1" x="28"/>
        <item m="1" x="185"/>
        <item m="1" x="128"/>
        <item m="1" x="72"/>
        <item m="1" x="24"/>
        <item m="1" x="181"/>
        <item m="1" x="123"/>
        <item m="1" x="69"/>
        <item m="1" x="21"/>
        <item m="1" x="177"/>
        <item m="1" x="120"/>
        <item m="1" x="65"/>
        <item m="1" x="17"/>
        <item m="1" x="174"/>
        <item m="1" x="116"/>
        <item m="1" x="64"/>
        <item m="1" x="14"/>
        <item m="1" x="173"/>
        <item m="1" x="114"/>
        <item m="1" x="60"/>
        <item m="1" x="11"/>
        <item m="1" x="170"/>
        <item m="1" x="109"/>
        <item m="1" x="58"/>
        <item m="1" x="7"/>
        <item m="1" x="166"/>
        <item m="1" x="106"/>
        <item m="1" x="55"/>
        <item m="1" x="3"/>
        <item m="1" x="163"/>
        <item m="1" x="102"/>
        <item m="1" x="53"/>
        <item m="1" x="214"/>
        <item m="1" x="159"/>
        <item m="1" x="98"/>
        <item m="1" x="49"/>
        <item m="1" x="210"/>
        <item m="1" x="154"/>
        <item m="1" x="93"/>
        <item m="1" x="46"/>
        <item m="1" x="205"/>
        <item m="1" x="148"/>
        <item m="1" x="88"/>
        <item m="1" x="43"/>
        <item m="1" x="201"/>
        <item m="1" x="143"/>
        <item m="1" x="100"/>
        <item m="1" x="52"/>
        <item m="1" x="211"/>
        <item m="1" x="156"/>
        <item m="1" x="96"/>
        <item m="1" x="47"/>
        <item m="1" x="208"/>
        <item m="1" x="151"/>
        <item m="1" x="91"/>
        <item m="1" x="44"/>
        <item m="1" x="202"/>
        <item m="1" x="145"/>
        <item m="1" x="85"/>
        <item m="1" x="41"/>
        <item m="1" x="199"/>
        <item m="1" x="140"/>
        <item m="1" x="82"/>
        <item m="1" x="38"/>
        <item m="1" x="195"/>
        <item m="1" x="136"/>
        <item m="1" x="77"/>
        <item m="1" x="31"/>
        <item m="1" x="188"/>
        <item m="1" x="131"/>
        <item m="1" x="74"/>
        <item m="1" x="27"/>
        <item m="1" x="184"/>
        <item m="1" x="127"/>
        <item m="1" x="138"/>
        <item m="1" x="79"/>
        <item m="1" x="34"/>
        <item m="1" x="191"/>
        <item m="1" x="133"/>
        <item m="1" x="76"/>
        <item m="1" x="29"/>
        <item m="1" x="187"/>
        <item m="1" x="129"/>
        <item m="1" x="73"/>
        <item m="1" x="25"/>
        <item m="1" x="182"/>
        <item m="1" x="125"/>
        <item m="1" x="70"/>
        <item m="1" x="22"/>
        <item m="1" x="179"/>
        <item m="1" x="121"/>
        <item m="1" x="67"/>
        <item m="1" x="19"/>
        <item x="0"/>
        <item m="1" x="175"/>
        <item m="1" x="118"/>
        <item m="1" x="63"/>
        <item m="1" x="13"/>
        <item m="1" x="172"/>
        <item m="1" x="113"/>
        <item m="1" x="59"/>
        <item m="1" x="10"/>
        <item m="1" x="169"/>
        <item m="1" x="108"/>
        <item m="1" x="57"/>
        <item m="1" x="6"/>
        <item m="1" x="111"/>
        <item m="1" x="124"/>
        <item m="1" x="62"/>
        <item m="1" x="119"/>
        <item m="1" x="16"/>
        <item m="1" x="110"/>
        <item m="1" x="8"/>
        <item m="1" x="167"/>
        <item m="1" x="107"/>
        <item m="1" x="4"/>
        <item m="1" x="104"/>
        <item m="1" x="51"/>
        <item m="1" x="155"/>
        <item m="1" x="95"/>
        <item m="1" x="207"/>
        <item m="1" x="150"/>
        <item m="1" x="90"/>
        <item m="1" x="2"/>
        <item m="1" x="162"/>
        <item m="1" x="101"/>
        <item m="1" x="213"/>
        <item m="1" x="158"/>
        <item m="1" x="97"/>
        <item m="1" x="48"/>
        <item m="1" x="209"/>
        <item m="1" x="153"/>
        <item m="1" x="92"/>
        <item m="1" x="45"/>
        <item m="1" x="204"/>
        <item m="1" x="147"/>
        <item m="1" x="87"/>
        <item m="1" x="78"/>
        <item m="1" x="196"/>
        <item m="1" x="84"/>
        <item m="1" x="142"/>
        <item m="1" x="186"/>
        <item m="1" x="190"/>
        <item m="1" x="33"/>
        <item m="1" x="40"/>
        <item m="1" x="198"/>
        <item m="1" x="139"/>
        <item m="1" x="81"/>
        <item m="1" x="37"/>
        <item m="1" x="194"/>
        <item m="1" x="26"/>
        <item m="1" x="130"/>
        <item m="1" x="30"/>
        <item m="1" x="135"/>
        <item m="1" x="183"/>
        <item m="1" x="126"/>
        <item m="1" x="122"/>
        <item m="1" x="180"/>
        <item m="1" x="71"/>
        <item m="1" x="23"/>
        <item m="1" x="68"/>
        <item m="1" x="20"/>
        <item m="1" x="176"/>
        <item m="1" x="15"/>
        <item m="1" x="115"/>
        <item m="1" x="61"/>
        <item m="1" x="171"/>
        <item m="1" x="178"/>
        <item m="1" x="66"/>
        <item m="1" x="18"/>
        <item m="1" x="117"/>
        <item m="1" x="12"/>
        <item m="1" x="112"/>
        <item m="1" x="9"/>
        <item m="1" x="168"/>
        <item m="1" x="5"/>
        <item m="1" x="56"/>
        <item m="1" x="165"/>
        <item m="1" x="105"/>
        <item m="1" x="54"/>
        <item m="1" x="1"/>
        <item m="1" x="161"/>
        <item m="1" x="212"/>
        <item m="1" x="157"/>
        <item m="1" x="152"/>
        <item m="1" x="164"/>
        <item m="1" x="103"/>
        <item m="1" x="160"/>
        <item m="1" x="99"/>
        <item m="1" x="50"/>
        <item m="1" x="94"/>
        <item m="1" x="206"/>
        <item m="1" x="149"/>
        <item m="1" x="89"/>
        <item m="1" x="144"/>
        <item m="1" x="35"/>
        <item m="1" x="192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1">
            <x v="5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4" cacheId="5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10">
        <item h="1" x="8"/>
        <item h="1" x="3"/>
        <item h="1" x="4"/>
        <item h="1" x="5"/>
        <item x="6"/>
        <item h="1" x="0"/>
        <item h="1" x="1"/>
        <item h="1" x="2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1" cacheId="5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m="1" x="4"/>
        <item h="1" m="1" x="2"/>
        <item h="1" m="1" x="3"/>
        <item h="1" x="1"/>
        <item t="default"/>
      </items>
    </pivotField>
    <pivotField axis="axisPage" showAll="0">
      <items count="132">
        <item m="1" x="91"/>
        <item m="1" x="56"/>
        <item m="1" x="23"/>
        <item m="1" x="120"/>
        <item m="1" x="87"/>
        <item m="1" x="53"/>
        <item m="1" x="20"/>
        <item m="1" x="117"/>
        <item m="1" x="83"/>
        <item m="1" x="28"/>
        <item m="1" x="125"/>
        <item m="1" x="93"/>
        <item m="1" x="58"/>
        <item m="1" x="25"/>
        <item m="1" x="122"/>
        <item m="1" x="89"/>
        <item m="1" x="55"/>
        <item m="1" x="22"/>
        <item m="1" x="119"/>
        <item m="1" x="85"/>
        <item m="1" x="51"/>
        <item m="1" x="18"/>
        <item m="1" x="115"/>
        <item m="1" x="81"/>
        <item m="1" x="48"/>
        <item m="1" x="15"/>
        <item m="1" x="112"/>
        <item m="1" x="78"/>
        <item m="1" x="45"/>
        <item m="1" x="12"/>
        <item m="1" x="109"/>
        <item m="1" x="75"/>
        <item m="1" x="43"/>
        <item m="1" x="10"/>
        <item m="1" x="107"/>
        <item m="1" x="73"/>
        <item m="1" x="41"/>
        <item m="1" x="8"/>
        <item m="1" x="105"/>
        <item m="1" x="71"/>
        <item m="1" x="40"/>
        <item m="1" x="7"/>
        <item m="1" x="104"/>
        <item m="1" x="70"/>
        <item m="1" x="38"/>
        <item m="1" x="5"/>
        <item m="1" x="102"/>
        <item m="1" x="68"/>
        <item m="1" x="36"/>
        <item m="1" x="3"/>
        <item m="1" x="100"/>
        <item m="1" x="66"/>
        <item m="1" x="34"/>
        <item m="1" x="1"/>
        <item m="1" x="99"/>
        <item m="1" x="65"/>
        <item m="1" x="33"/>
        <item m="1" x="130"/>
        <item m="1" x="98"/>
        <item m="1" x="63"/>
        <item m="1" x="31"/>
        <item m="1" x="128"/>
        <item m="1" x="96"/>
        <item m="1" x="61"/>
        <item m="1" x="29"/>
        <item m="1" x="126"/>
        <item m="1" x="94"/>
        <item m="1" x="59"/>
        <item m="1" x="26"/>
        <item m="1" x="123"/>
        <item m="1" x="90"/>
        <item m="1" x="64"/>
        <item m="1" x="32"/>
        <item m="1" x="129"/>
        <item m="1" x="97"/>
        <item m="1" x="62"/>
        <item m="1" x="30"/>
        <item m="1" x="127"/>
        <item m="1" x="95"/>
        <item m="1" x="60"/>
        <item m="1" x="27"/>
        <item m="1" x="124"/>
        <item m="1" x="92"/>
        <item m="1" x="57"/>
        <item m="1" x="24"/>
        <item m="1" x="121"/>
        <item m="1" x="88"/>
        <item m="1" x="54"/>
        <item m="1" x="21"/>
        <item m="1" x="118"/>
        <item m="1" x="84"/>
        <item m="1" x="50"/>
        <item m="1" x="17"/>
        <item m="1" x="114"/>
        <item m="1" x="80"/>
        <item m="1" x="47"/>
        <item m="1" x="14"/>
        <item m="1" x="111"/>
        <item m="1" x="77"/>
        <item m="1" x="86"/>
        <item m="1" x="52"/>
        <item m="1" x="19"/>
        <item m="1" x="116"/>
        <item m="1" x="82"/>
        <item m="1" x="49"/>
        <item m="1" x="16"/>
        <item m="1" x="113"/>
        <item m="1" x="79"/>
        <item m="1" x="46"/>
        <item m="1" x="13"/>
        <item m="1" x="110"/>
        <item m="1" x="76"/>
        <item m="1" x="44"/>
        <item x="0"/>
        <item m="1" x="11"/>
        <item m="1" x="108"/>
        <item m="1" x="74"/>
        <item m="1" x="42"/>
        <item m="1" x="9"/>
        <item m="1" x="106"/>
        <item m="1" x="72"/>
        <item m="1" x="39"/>
        <item m="1" x="6"/>
        <item m="1" x="103"/>
        <item m="1" x="69"/>
        <item m="1" x="37"/>
        <item m="1" x="4"/>
        <item m="1" x="101"/>
        <item m="1" x="67"/>
        <item m="1" x="35"/>
        <item m="1"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1">
    <format dxfId="5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8" cacheId="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9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10"/>
        <item h="1" m="1" x="9"/>
        <item h="1" m="1" x="4"/>
        <item h="1" m="1" x="5"/>
        <item h="1" x="3"/>
        <item h="1" m="1" x="7"/>
        <item h="1" x="0"/>
        <item h="1" x="1"/>
        <item h="1" m="1" x="6"/>
        <item x="2"/>
        <item h="1" m="1" x="8"/>
        <item t="default"/>
      </items>
    </pivotField>
    <pivotField axis="axisPage" showAll="0">
      <items count="31">
        <item m="1" x="12"/>
        <item m="1" x="21"/>
        <item m="1" x="20"/>
        <item m="1" x="28"/>
        <item m="1" x="16"/>
        <item m="1" x="23"/>
        <item m="1" x="27"/>
        <item m="1" x="15"/>
        <item m="1" x="25"/>
        <item m="1" x="13"/>
        <item m="1" x="24"/>
        <item m="1" x="9"/>
        <item m="1" x="19"/>
        <item m="1" x="10"/>
        <item m="1" x="8"/>
        <item m="1" x="26"/>
        <item m="1" x="18"/>
        <item x="7"/>
        <item x="0"/>
        <item m="1" x="17"/>
        <item x="1"/>
        <item x="3"/>
        <item x="2"/>
        <item m="1" x="29"/>
        <item m="1" x="11"/>
        <item m="1" x="14"/>
        <item x="4"/>
        <item x="5"/>
        <item x="6"/>
        <item m="1" x="22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m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7" type="button" dataOnly="0" labelOnly="1" outline="0" axis="axisRow" fieldPosition="0"/>
    </format>
    <format dxfId="55">
      <pivotArea dataOnly="0" labelOnly="1" fieldPosition="0">
        <references count="1">
          <reference field="7" count="1">
            <x v="0"/>
          </reference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5" cacheId="5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E4:AI16" firstHeaderRow="1" firstDataRow="3" firstDataCol="1"/>
  <pivotFields count="15">
    <pivotField showAll="0"/>
    <pivotField axis="axisCol" showAll="0">
      <items count="7">
        <item h="1" x="0"/>
        <item h="1" x="1"/>
        <item h="1" x="2"/>
        <item h="1" x="5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9">
        <item x="4"/>
        <item x="1"/>
        <item x="0"/>
        <item x="2"/>
        <item x="6"/>
        <item x="3"/>
        <item x="5"/>
        <item x="17"/>
        <item x="8"/>
        <item x="7"/>
        <item x="9"/>
        <item x="12"/>
        <item x="10"/>
        <item x="11"/>
        <item x="13"/>
        <item x="14"/>
        <item x="15"/>
        <item x="1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售价（元）" fld="8" subtotal="count" baseField="5" baseItem="0"/>
    <dataField name="求和项:成交价格" fld="2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7" cacheId="5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20:C39" firstHeaderRow="1" firstDataRow="2" firstDataCol="1"/>
  <pivotFields count="9">
    <pivotField showAll="0" defaultSubtotal="0"/>
    <pivotField axis="axisCol" showAll="0" defaultSubtotal="0">
      <items count="9">
        <item h="1" x="0"/>
        <item h="1" x="1"/>
        <item h="1" x="2"/>
        <item h="1" x="3"/>
        <item h="1" x="4"/>
        <item h="1" x="5"/>
        <item x="6"/>
        <item x="7"/>
        <item h="1" x="8"/>
      </items>
    </pivotField>
    <pivotField showAll="0" defaultSubtotal="0"/>
    <pivotField showAll="0" defaultSubtotal="0"/>
    <pivotField showAll="0" defaultSubtotal="0"/>
    <pivotField showAll="0" defaultSubtotal="0"/>
    <pivotField axis="axisRow" dataField="1" showAll="0" sortType="descending" defaultSubtotal="0">
      <items count="20">
        <item x="14"/>
        <item x="0"/>
        <item m="1" x="19"/>
        <item x="5"/>
        <item x="10"/>
        <item x="11"/>
        <item x="13"/>
        <item x="9"/>
        <item x="16"/>
        <item x="1"/>
        <item x="3"/>
        <item x="2"/>
        <item x="6"/>
        <item x="4"/>
        <item x="15"/>
        <item x="7"/>
        <item x="17"/>
        <item x="8"/>
        <item x="12"/>
        <item x="18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 defaultSubtotal="0"/>
    <pivotField showAll="0" defaultSubtotal="0"/>
  </pivotFields>
  <rowFields count="1">
    <field x="6"/>
  </rowFields>
  <rowItems count="18">
    <i>
      <x v="12"/>
    </i>
    <i>
      <x v="8"/>
    </i>
    <i>
      <x v="9"/>
    </i>
    <i>
      <x v="13"/>
    </i>
    <i>
      <x v="4"/>
    </i>
    <i>
      <x v="1"/>
    </i>
    <i>
      <x v="10"/>
    </i>
    <i>
      <x v="18"/>
    </i>
    <i>
      <x v="16"/>
    </i>
    <i>
      <x v="3"/>
    </i>
    <i>
      <x v="7"/>
    </i>
    <i>
      <x v="6"/>
    </i>
    <i/>
    <i>
      <x v="17"/>
    </i>
    <i>
      <x v="14"/>
    </i>
    <i>
      <x v="5"/>
    </i>
    <i>
      <x v="15"/>
    </i>
    <i t="grand"/>
  </rowItems>
  <colFields count="1">
    <field x="1"/>
  </colFields>
  <colItems count="2">
    <i>
      <x v="6"/>
    </i>
    <i>
      <x v="7"/>
    </i>
  </colItems>
  <dataFields count="1">
    <dataField name="计数项:顾客标签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5" cacheId="5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9">
    <pivotField axis="axisPage" multipleItemSelectionAllowed="1" showAll="0">
      <items count="5">
        <item h="1" m="1" x="3"/>
        <item m="1" x="1"/>
        <item h="1" x="0"/>
        <item h="1" m="1" x="2"/>
        <item t="default"/>
      </items>
    </pivotField>
    <pivotField axis="axisPage" multipleItemSelectionAllowed="1" showAll="0">
      <items count="13">
        <item h="1" m="1" x="9"/>
        <item h="1" m="1" x="8"/>
        <item h="1" m="1" x="4"/>
        <item h="1" m="1" x="1"/>
        <item h="1" m="1" x="2"/>
        <item h="1" x="0"/>
        <item h="1" m="1" x="10"/>
        <item h="1" m="1" x="7"/>
        <item h="1" m="1" x="11"/>
        <item h="1" m="1" x="3"/>
        <item h="1" m="1" x="5"/>
        <item m="1" x="6"/>
        <item t="default"/>
      </items>
    </pivotField>
    <pivotField axis="axisPage" showAll="0">
      <items count="216">
        <item m="1" x="197"/>
        <item m="1" x="80"/>
        <item m="1" x="36"/>
        <item m="1" x="193"/>
        <item m="1" x="134"/>
        <item m="1" x="203"/>
        <item m="1" x="146"/>
        <item m="1" x="86"/>
        <item m="1" x="42"/>
        <item m="1" x="200"/>
        <item m="1" x="141"/>
        <item m="1" x="83"/>
        <item m="1" x="39"/>
        <item m="1" x="137"/>
        <item m="1" x="32"/>
        <item m="1" x="189"/>
        <item m="1" x="132"/>
        <item m="1" x="75"/>
        <item m="1" x="28"/>
        <item m="1" x="185"/>
        <item m="1" x="128"/>
        <item m="1" x="72"/>
        <item m="1" x="24"/>
        <item m="1" x="181"/>
        <item m="1" x="123"/>
        <item m="1" x="69"/>
        <item m="1" x="21"/>
        <item m="1" x="177"/>
        <item m="1" x="120"/>
        <item m="1" x="65"/>
        <item m="1" x="17"/>
        <item m="1" x="174"/>
        <item m="1" x="116"/>
        <item m="1" x="64"/>
        <item m="1" x="14"/>
        <item m="1" x="173"/>
        <item m="1" x="114"/>
        <item m="1" x="60"/>
        <item m="1" x="11"/>
        <item m="1" x="170"/>
        <item m="1" x="109"/>
        <item m="1" x="58"/>
        <item m="1" x="7"/>
        <item m="1" x="166"/>
        <item m="1" x="106"/>
        <item m="1" x="55"/>
        <item m="1" x="3"/>
        <item m="1" x="163"/>
        <item m="1" x="102"/>
        <item m="1" x="53"/>
        <item m="1" x="214"/>
        <item m="1" x="159"/>
        <item m="1" x="98"/>
        <item m="1" x="49"/>
        <item m="1" x="210"/>
        <item m="1" x="154"/>
        <item m="1" x="93"/>
        <item m="1" x="46"/>
        <item m="1" x="205"/>
        <item m="1" x="148"/>
        <item m="1" x="88"/>
        <item m="1" x="43"/>
        <item m="1" x="201"/>
        <item m="1" x="143"/>
        <item m="1" x="100"/>
        <item m="1" x="52"/>
        <item m="1" x="211"/>
        <item m="1" x="156"/>
        <item m="1" x="96"/>
        <item m="1" x="47"/>
        <item m="1" x="208"/>
        <item m="1" x="151"/>
        <item m="1" x="91"/>
        <item m="1" x="44"/>
        <item m="1" x="202"/>
        <item m="1" x="145"/>
        <item m="1" x="85"/>
        <item m="1" x="41"/>
        <item m="1" x="199"/>
        <item m="1" x="140"/>
        <item m="1" x="82"/>
        <item m="1" x="38"/>
        <item m="1" x="195"/>
        <item m="1" x="136"/>
        <item m="1" x="77"/>
        <item m="1" x="31"/>
        <item m="1" x="188"/>
        <item m="1" x="131"/>
        <item m="1" x="74"/>
        <item m="1" x="27"/>
        <item m="1" x="184"/>
        <item m="1" x="127"/>
        <item m="1" x="138"/>
        <item m="1" x="79"/>
        <item m="1" x="34"/>
        <item m="1" x="191"/>
        <item m="1" x="133"/>
        <item m="1" x="76"/>
        <item m="1" x="29"/>
        <item m="1" x="187"/>
        <item m="1" x="129"/>
        <item m="1" x="73"/>
        <item m="1" x="25"/>
        <item m="1" x="182"/>
        <item m="1" x="125"/>
        <item m="1" x="70"/>
        <item m="1" x="22"/>
        <item m="1" x="179"/>
        <item m="1" x="121"/>
        <item m="1" x="67"/>
        <item m="1" x="19"/>
        <item x="0"/>
        <item m="1" x="175"/>
        <item m="1" x="118"/>
        <item m="1" x="63"/>
        <item m="1" x="13"/>
        <item m="1" x="172"/>
        <item m="1" x="113"/>
        <item m="1" x="59"/>
        <item m="1" x="10"/>
        <item m="1" x="169"/>
        <item m="1" x="108"/>
        <item m="1" x="57"/>
        <item m="1" x="6"/>
        <item m="1" x="111"/>
        <item m="1" x="124"/>
        <item m="1" x="62"/>
        <item m="1" x="119"/>
        <item m="1" x="16"/>
        <item m="1" x="110"/>
        <item m="1" x="8"/>
        <item m="1" x="167"/>
        <item m="1" x="107"/>
        <item m="1" x="4"/>
        <item m="1" x="104"/>
        <item m="1" x="51"/>
        <item m="1" x="155"/>
        <item m="1" x="95"/>
        <item m="1" x="207"/>
        <item m="1" x="150"/>
        <item m="1" x="90"/>
        <item m="1" x="2"/>
        <item m="1" x="162"/>
        <item m="1" x="101"/>
        <item m="1" x="213"/>
        <item m="1" x="158"/>
        <item m="1" x="97"/>
        <item m="1" x="48"/>
        <item m="1" x="209"/>
        <item m="1" x="153"/>
        <item m="1" x="92"/>
        <item m="1" x="45"/>
        <item m="1" x="204"/>
        <item m="1" x="147"/>
        <item m="1" x="87"/>
        <item m="1" x="78"/>
        <item m="1" x="196"/>
        <item m="1" x="84"/>
        <item m="1" x="142"/>
        <item m="1" x="186"/>
        <item m="1" x="190"/>
        <item m="1" x="33"/>
        <item m="1" x="40"/>
        <item m="1" x="198"/>
        <item m="1" x="139"/>
        <item m="1" x="81"/>
        <item m="1" x="37"/>
        <item m="1" x="194"/>
        <item m="1" x="26"/>
        <item m="1" x="130"/>
        <item m="1" x="30"/>
        <item m="1" x="135"/>
        <item m="1" x="183"/>
        <item m="1" x="126"/>
        <item m="1" x="122"/>
        <item m="1" x="180"/>
        <item m="1" x="71"/>
        <item m="1" x="23"/>
        <item m="1" x="68"/>
        <item m="1" x="20"/>
        <item m="1" x="176"/>
        <item m="1" x="15"/>
        <item m="1" x="115"/>
        <item m="1" x="61"/>
        <item m="1" x="171"/>
        <item m="1" x="178"/>
        <item m="1" x="66"/>
        <item m="1" x="18"/>
        <item m="1" x="117"/>
        <item m="1" x="12"/>
        <item m="1" x="112"/>
        <item m="1" x="9"/>
        <item m="1" x="168"/>
        <item m="1" x="5"/>
        <item m="1" x="56"/>
        <item m="1" x="165"/>
        <item m="1" x="105"/>
        <item m="1" x="54"/>
        <item m="1" x="1"/>
        <item m="1" x="161"/>
        <item m="1" x="212"/>
        <item m="1" x="157"/>
        <item m="1" x="152"/>
        <item m="1" x="164"/>
        <item m="1" x="103"/>
        <item m="1" x="160"/>
        <item m="1" x="99"/>
        <item m="1" x="50"/>
        <item m="1" x="94"/>
        <item m="1" x="206"/>
        <item m="1" x="149"/>
        <item m="1" x="89"/>
        <item m="1" x="144"/>
        <item m="1" x="35"/>
        <item m="1" x="192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1">
            <x v="5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" cacheId="5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8">
        <item x="0"/>
        <item h="1" x="1"/>
        <item h="1" m="1" x="9"/>
        <item h="1" m="1" x="3"/>
        <item h="1" m="1" x="11"/>
        <item h="1" m="1" x="5"/>
        <item h="1" m="1" x="14"/>
        <item h="1" m="1" x="12"/>
        <item h="1" m="1" x="6"/>
        <item h="1" m="1" x="15"/>
        <item h="1" m="1" x="8"/>
        <item h="1" m="1" x="2"/>
        <item h="1" m="1" x="10"/>
        <item h="1" m="1" x="4"/>
        <item h="1" m="1" x="13"/>
        <item h="1" m="1" x="7"/>
        <item h="1" m="1" x="16"/>
        <item t="default"/>
      </items>
    </pivotField>
    <pivotField axis="axisPage" multipleItemSelectionAllowed="1" showAll="0">
      <items count="8">
        <item h="1" m="1" x="6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77">
        <item m="1" x="165"/>
        <item m="1" x="159"/>
        <item m="1" x="175"/>
        <item m="1" x="170"/>
        <item m="1" x="164"/>
        <item m="1" x="158"/>
        <item m="1" x="174"/>
        <item m="1" x="169"/>
        <item m="1" x="163"/>
        <item m="1" x="157"/>
        <item x="153"/>
        <item m="1" x="173"/>
        <item m="1" x="168"/>
        <item m="1" x="162"/>
        <item m="1" x="156"/>
        <item m="1" x="172"/>
        <item m="1" x="167"/>
        <item m="1" x="161"/>
        <item m="1" x="155"/>
        <item m="1" x="171"/>
        <item m="1" x="166"/>
        <item m="1" x="160"/>
        <item m="1" x="1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39"/>
        <item x="138"/>
        <item x="144"/>
        <item x="143"/>
        <item x="142"/>
        <item x="141"/>
        <item x="147"/>
        <item x="146"/>
        <item x="145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2" cacheId="5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7">
        <item h="1" x="0"/>
        <item m="1" x="5"/>
        <item h="1" m="1" x="4"/>
        <item h="1" m="1" x="2"/>
        <item h="1" m="1" x="3"/>
        <item h="1" x="1"/>
        <item t="default"/>
      </items>
    </pivotField>
    <pivotField axis="axisPage" showAll="0">
      <items count="132">
        <item m="1" x="91"/>
        <item m="1" x="56"/>
        <item m="1" x="23"/>
        <item m="1" x="120"/>
        <item m="1" x="87"/>
        <item m="1" x="53"/>
        <item m="1" x="20"/>
        <item m="1" x="117"/>
        <item m="1" x="83"/>
        <item m="1" x="28"/>
        <item m="1" x="125"/>
        <item m="1" x="93"/>
        <item m="1" x="58"/>
        <item m="1" x="25"/>
        <item m="1" x="122"/>
        <item m="1" x="89"/>
        <item m="1" x="55"/>
        <item m="1" x="22"/>
        <item m="1" x="119"/>
        <item m="1" x="85"/>
        <item m="1" x="51"/>
        <item m="1" x="18"/>
        <item m="1" x="115"/>
        <item m="1" x="81"/>
        <item m="1" x="48"/>
        <item m="1" x="15"/>
        <item m="1" x="112"/>
        <item m="1" x="78"/>
        <item m="1" x="45"/>
        <item m="1" x="12"/>
        <item m="1" x="109"/>
        <item m="1" x="75"/>
        <item m="1" x="43"/>
        <item m="1" x="10"/>
        <item m="1" x="107"/>
        <item m="1" x="73"/>
        <item m="1" x="41"/>
        <item m="1" x="8"/>
        <item m="1" x="105"/>
        <item m="1" x="71"/>
        <item m="1" x="40"/>
        <item m="1" x="7"/>
        <item m="1" x="104"/>
        <item m="1" x="70"/>
        <item m="1" x="38"/>
        <item m="1" x="5"/>
        <item m="1" x="102"/>
        <item m="1" x="68"/>
        <item m="1" x="36"/>
        <item m="1" x="3"/>
        <item m="1" x="100"/>
        <item m="1" x="66"/>
        <item m="1" x="34"/>
        <item m="1" x="1"/>
        <item m="1" x="99"/>
        <item m="1" x="65"/>
        <item m="1" x="33"/>
        <item m="1" x="130"/>
        <item m="1" x="98"/>
        <item m="1" x="63"/>
        <item m="1" x="31"/>
        <item m="1" x="128"/>
        <item m="1" x="96"/>
        <item m="1" x="61"/>
        <item m="1" x="29"/>
        <item m="1" x="126"/>
        <item m="1" x="94"/>
        <item m="1" x="59"/>
        <item m="1" x="26"/>
        <item m="1" x="123"/>
        <item m="1" x="90"/>
        <item m="1" x="64"/>
        <item m="1" x="32"/>
        <item m="1" x="129"/>
        <item m="1" x="97"/>
        <item m="1" x="62"/>
        <item m="1" x="30"/>
        <item m="1" x="127"/>
        <item m="1" x="95"/>
        <item m="1" x="60"/>
        <item m="1" x="27"/>
        <item m="1" x="124"/>
        <item m="1" x="92"/>
        <item m="1" x="57"/>
        <item m="1" x="24"/>
        <item m="1" x="121"/>
        <item m="1" x="88"/>
        <item m="1" x="54"/>
        <item m="1" x="21"/>
        <item m="1" x="118"/>
        <item m="1" x="84"/>
        <item m="1" x="50"/>
        <item m="1" x="17"/>
        <item m="1" x="114"/>
        <item m="1" x="80"/>
        <item m="1" x="47"/>
        <item m="1" x="14"/>
        <item m="1" x="111"/>
        <item m="1" x="77"/>
        <item m="1" x="86"/>
        <item m="1" x="52"/>
        <item m="1" x="19"/>
        <item m="1" x="116"/>
        <item m="1" x="82"/>
        <item m="1" x="49"/>
        <item m="1" x="16"/>
        <item m="1" x="113"/>
        <item m="1" x="79"/>
        <item m="1" x="46"/>
        <item m="1" x="13"/>
        <item m="1" x="110"/>
        <item m="1" x="76"/>
        <item m="1" x="44"/>
        <item x="0"/>
        <item m="1" x="11"/>
        <item m="1" x="108"/>
        <item m="1" x="74"/>
        <item m="1" x="42"/>
        <item m="1" x="9"/>
        <item m="1" x="106"/>
        <item m="1" x="72"/>
        <item m="1" x="39"/>
        <item m="1" x="6"/>
        <item m="1" x="103"/>
        <item m="1" x="69"/>
        <item m="1" x="37"/>
        <item m="1" x="4"/>
        <item m="1" x="101"/>
        <item m="1" x="67"/>
        <item m="1" x="35"/>
        <item m="1"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1"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3" cacheId="5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4">
        <item x="1"/>
        <item h="1" x="2"/>
        <item h="1" x="0"/>
        <item t="default"/>
      </items>
    </pivotField>
    <pivotField axis="axisPage" multipleItemSelectionAllowed="1" showAll="0">
      <items count="10">
        <item h="1" x="8"/>
        <item h="1" x="3"/>
        <item h="1" x="4"/>
        <item h="1" x="5"/>
        <item h="1" x="6"/>
        <item h="1" x="0"/>
        <item h="1" x="1"/>
        <item h="1" x="2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9" cacheId="5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3"/>
        <item h="1" x="0"/>
        <item h="1" x="1"/>
        <item h="1" m="1" x="4"/>
        <item h="1" x="2"/>
        <item m="1" x="5"/>
        <item t="default"/>
      </items>
    </pivotField>
    <pivotField axis="axisPage" showAll="0">
      <items count="10">
        <item x="6"/>
        <item x="0"/>
        <item x="1"/>
        <item x="2"/>
        <item m="1" x="8"/>
        <item x="5"/>
        <item x="4"/>
        <item x="3"/>
        <item m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7" cacheId="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10"/>
        <item h="1" m="1" x="9"/>
        <item h="1" m="1" x="4"/>
        <item h="1" m="1" x="5"/>
        <item h="1" x="3"/>
        <item h="1" m="1" x="7"/>
        <item h="1" x="0"/>
        <item h="1" x="1"/>
        <item h="1" m="1" x="6"/>
        <item h="1" x="2"/>
        <item m="1" x="8"/>
        <item t="default"/>
      </items>
    </pivotField>
    <pivotField axis="axisPage" showAll="0">
      <items count="31">
        <item m="1" x="12"/>
        <item m="1" x="21"/>
        <item m="1" x="20"/>
        <item m="1" x="28"/>
        <item m="1" x="16"/>
        <item m="1" x="23"/>
        <item m="1" x="27"/>
        <item m="1" x="15"/>
        <item m="1" x="25"/>
        <item m="1" x="13"/>
        <item m="1" x="24"/>
        <item m="1" x="9"/>
        <item m="1" x="19"/>
        <item m="1" x="10"/>
        <item m="1" x="8"/>
        <item m="1" x="26"/>
        <item m="1" x="18"/>
        <item x="7"/>
        <item x="0"/>
        <item m="1" x="17"/>
        <item x="1"/>
        <item x="3"/>
        <item x="2"/>
        <item m="1" x="29"/>
        <item m="1" x="11"/>
        <item m="1" x="14"/>
        <item x="4"/>
        <item x="5"/>
        <item x="6"/>
        <item m="1" x="22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m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7" type="button" dataOnly="0" labelOnly="1" outline="0" axis="axisRow" fieldPosition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0" cacheId="5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3"/>
        <item h="1" x="0"/>
        <item h="1" x="1"/>
        <item h="1" m="1" x="4"/>
        <item x="2"/>
        <item h="1" m="1" x="5"/>
        <item t="default"/>
      </items>
    </pivotField>
    <pivotField axis="axisPage" showAll="0">
      <items count="10">
        <item x="6"/>
        <item x="0"/>
        <item x="1"/>
        <item x="2"/>
        <item m="1" x="8"/>
        <item x="5"/>
        <item x="4"/>
        <item x="3"/>
        <item m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2" cacheId="5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8">
        <item x="0"/>
        <item h="1" x="1"/>
        <item h="1" m="1" x="9"/>
        <item h="1" m="1" x="3"/>
        <item h="1" m="1" x="11"/>
        <item h="1" m="1" x="5"/>
        <item h="1" m="1" x="14"/>
        <item h="1" m="1" x="12"/>
        <item h="1" m="1" x="6"/>
        <item h="1" m="1" x="15"/>
        <item h="1" m="1" x="8"/>
        <item h="1" m="1" x="2"/>
        <item h="1" m="1" x="10"/>
        <item h="1" m="1" x="4"/>
        <item h="1" m="1" x="13"/>
        <item h="1" m="1" x="7"/>
        <item h="1" m="1" x="16"/>
        <item t="default"/>
      </items>
    </pivotField>
    <pivotField axis="axisPage" multipleItemSelectionAllowed="1" showAll="0">
      <items count="8">
        <item h="1" m="1" x="6"/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177">
        <item m="1" x="165"/>
        <item m="1" x="159"/>
        <item m="1" x="175"/>
        <item m="1" x="170"/>
        <item m="1" x="164"/>
        <item m="1" x="158"/>
        <item m="1" x="174"/>
        <item m="1" x="169"/>
        <item m="1" x="163"/>
        <item m="1" x="157"/>
        <item x="153"/>
        <item m="1" x="173"/>
        <item m="1" x="168"/>
        <item m="1" x="162"/>
        <item m="1" x="156"/>
        <item m="1" x="172"/>
        <item m="1" x="167"/>
        <item m="1" x="161"/>
        <item m="1" x="155"/>
        <item m="1" x="171"/>
        <item m="1" x="166"/>
        <item m="1" x="160"/>
        <item m="1" x="1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0"/>
        <item x="139"/>
        <item x="138"/>
        <item x="144"/>
        <item x="143"/>
        <item x="142"/>
        <item x="141"/>
        <item x="147"/>
        <item x="146"/>
        <item x="145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4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showGridLines="0" workbookViewId="0">
      <selection activeCell="B2" sqref="B2:E10"/>
    </sheetView>
  </sheetViews>
  <sheetFormatPr defaultColWidth="9" defaultRowHeight="17.25" x14ac:dyDescent="0.15"/>
  <cols>
    <col min="1" max="1" width="9" style="13" customWidth="1"/>
    <col min="2" max="2" width="19.125" style="13" customWidth="1"/>
    <col min="3" max="4" width="15.625" style="13" customWidth="1"/>
    <col min="5" max="5" width="16.5" style="13" customWidth="1"/>
    <col min="6" max="6" width="15.625" style="13" hidden="1" customWidth="1"/>
    <col min="7" max="7" width="10.125" style="13" hidden="1" customWidth="1"/>
    <col min="8" max="8" width="9" style="13" hidden="1" customWidth="1"/>
    <col min="9" max="9" width="9" style="13" customWidth="1"/>
    <col min="10" max="16384" width="9" style="13"/>
  </cols>
  <sheetData>
    <row r="1" spans="2:9" ht="18" customHeight="1" thickBot="1" x14ac:dyDescent="0.2">
      <c r="B1" s="13" t="s">
        <v>0</v>
      </c>
    </row>
    <row r="2" spans="2:9" ht="22.5" customHeight="1" x14ac:dyDescent="0.15">
      <c r="B2" s="17" t="s">
        <v>1</v>
      </c>
      <c r="C2" s="17">
        <v>2018.3</v>
      </c>
      <c r="D2" s="17" t="s">
        <v>2</v>
      </c>
      <c r="E2" s="17">
        <v>2018.2</v>
      </c>
      <c r="F2" s="17">
        <v>2017.11</v>
      </c>
      <c r="G2" s="17">
        <v>2017.12</v>
      </c>
      <c r="H2" s="17">
        <v>2018.1</v>
      </c>
    </row>
    <row r="3" spans="2:9" ht="22.5" customHeight="1" thickBot="1" x14ac:dyDescent="0.2">
      <c r="B3" s="18" t="s">
        <v>3</v>
      </c>
      <c r="C3" s="160" t="e">
        <f>GETPIVOTDATA("求和项:花费",透视表!$Y$6)</f>
        <v>#REF!</v>
      </c>
      <c r="D3" s="16" t="e">
        <f>C3/E3-1</f>
        <v>#REF!</v>
      </c>
      <c r="E3" s="160" t="e">
        <f>GETPIVOTDATA("求和项:花费",透视表!$Y$17)</f>
        <v>#REF!</v>
      </c>
      <c r="F3" s="160">
        <f>SUMIFS(CPC数据!$F:$F,CPC数据!$C:$C,"&gt;=2017/11/1",CPC数据!$C:$C,"&lt;=2017/11/30")</f>
        <v>0</v>
      </c>
      <c r="G3" s="160">
        <f>SUMIFS(CPC数据!$F:$F,CPC数据!$C:$C,"&gt;=2017/12/1",CPC数据!$C:$C,"&lt;=2017/12/31")</f>
        <v>0</v>
      </c>
      <c r="H3" s="161">
        <f>SUMIFS(CPC数据!$F:$F,CPC数据!$C:$C,"&gt;=2018/1/1",CPC数据!$C:$C,"&lt;=2018/1/31")</f>
        <v>0</v>
      </c>
    </row>
    <row r="4" spans="2:9" ht="22.5" customHeight="1" thickBot="1" x14ac:dyDescent="0.2">
      <c r="B4" s="19" t="s">
        <v>4</v>
      </c>
      <c r="C4" s="160">
        <f>GETPIVOTDATA("求和项:点击",透视表!$Y$6)</f>
        <v>0</v>
      </c>
      <c r="D4" s="16" t="e">
        <f>C4/E4-1</f>
        <v>#DIV/0!</v>
      </c>
      <c r="E4" s="160">
        <f>GETPIVOTDATA("求和项:点击",透视表!$Y$17)</f>
        <v>0</v>
      </c>
      <c r="F4" s="160">
        <f>SUMIFS(CPC数据!$H:$H,CPC数据!$C:$C,"&gt;=2017/11/1",CPC数据!$C:$C,"&lt;=2017/11/30")</f>
        <v>0</v>
      </c>
      <c r="G4" s="160">
        <f>SUMIFS(CPC数据!$H:$H,CPC数据!$C:$C,"&gt;=2017/12/1",CPC数据!$C:$C,"&lt;=2017/12/31")</f>
        <v>0</v>
      </c>
      <c r="H4" s="25">
        <f>SUMIFS(CPC数据!$H:$H,CPC数据!$C:$C,"&gt;=2018/1/1",CPC数据!$C:$C,"&lt;=2018/1/31")</f>
        <v>0</v>
      </c>
    </row>
    <row r="5" spans="2:9" ht="22.5" customHeight="1" thickBot="1" x14ac:dyDescent="0.2">
      <c r="B5" s="19" t="s">
        <v>5</v>
      </c>
      <c r="C5" s="24">
        <f>GETPIVOTDATA("平均值项:点击均价",透视表!$Y$6)</f>
        <v>0</v>
      </c>
      <c r="D5" s="16" t="e">
        <f>C5/E5-1</f>
        <v>#DIV/0!</v>
      </c>
      <c r="E5" s="24">
        <f>GETPIVOTDATA("平均值项:点击均价",透视表!$Y$17)</f>
        <v>0</v>
      </c>
      <c r="F5" s="24" t="e">
        <f>F3/F4</f>
        <v>#DIV/0!</v>
      </c>
      <c r="G5" s="24" t="e">
        <f>G3/G4</f>
        <v>#DIV/0!</v>
      </c>
      <c r="H5" s="24" t="e">
        <f>H3/H4</f>
        <v>#DIV/0!</v>
      </c>
    </row>
    <row r="6" spans="2:9" ht="22.5" customHeight="1" thickBot="1" x14ac:dyDescent="0.2">
      <c r="B6" s="19" t="s">
        <v>6</v>
      </c>
      <c r="C6" s="160">
        <f>GETPIVOTDATA("求和项:曝光",透视表!$Y$6)</f>
        <v>0</v>
      </c>
      <c r="D6" s="16" t="e">
        <f>C6/E6-1</f>
        <v>#DIV/0!</v>
      </c>
      <c r="E6" s="160">
        <f>GETPIVOTDATA("求和项:曝光",透视表!$Y$17)</f>
        <v>0</v>
      </c>
      <c r="F6" s="160">
        <f>SUMIFS(CPC数据!$G:$G,CPC数据!$C:$C,"&gt;=2017/11/1",CPC数据!$C:$C,"&lt;=2017/11/30")</f>
        <v>0</v>
      </c>
      <c r="G6" s="160">
        <f>SUMIFS(CPC数据!$G:$G,CPC数据!$C:$C,"&gt;=2017/12/1",CPC数据!$C:$C,"&lt;=2017/12/31")</f>
        <v>0</v>
      </c>
      <c r="H6" s="25">
        <f>SUMIFS(CPC数据!$G:$G,CPC数据!$C:$C,"&gt;=2018/1/1",CPC数据!$C:$C,"&lt;=2018/1/31")</f>
        <v>0</v>
      </c>
    </row>
    <row r="7" spans="2:9" ht="22.5" customHeight="1" thickBot="1" x14ac:dyDescent="0.2">
      <c r="B7" s="19" t="s">
        <v>7</v>
      </c>
      <c r="C7" s="160">
        <f>GETPIVOTDATA("求和项:商户浏览量",透视表!$Y$6)</f>
        <v>0</v>
      </c>
      <c r="D7" s="16" t="e">
        <f>C7/E7-1</f>
        <v>#DIV/0!</v>
      </c>
      <c r="E7" s="160">
        <f>GETPIVOTDATA("求和项:商户浏览量",透视表!$Y$17)</f>
        <v>0</v>
      </c>
      <c r="F7" s="160">
        <f>SUMIFS(CPC数据!$J:$J,CPC数据!$C:$C,"&gt;=2017/11/1",CPC数据!$C:$C,"&lt;=2017/11/30")</f>
        <v>0</v>
      </c>
      <c r="G7" s="160">
        <f>SUMIFS(CPC数据!$J:$J,CPC数据!$C:$C,"&gt;=2017/12/1",CPC数据!$C:$C,"&lt;=2017/12/31")</f>
        <v>0</v>
      </c>
      <c r="H7" s="25">
        <f>SUMIFS(CPC数据!$J:$J,CPC数据!$C:$C,"&gt;=2018/1/1",CPC数据!$C:$C,"&lt;=2018/1/31")</f>
        <v>0</v>
      </c>
    </row>
    <row r="8" spans="2:9" ht="22.5" customHeight="1" thickBot="1" x14ac:dyDescent="0.2">
      <c r="B8" s="19" t="s">
        <v>8</v>
      </c>
      <c r="C8" s="162" t="e">
        <f>C7/C6</f>
        <v>#DIV/0!</v>
      </c>
      <c r="D8" s="16" t="e">
        <f>C8-E8</f>
        <v>#DIV/0!</v>
      </c>
      <c r="E8" s="162" t="e">
        <f>E7/E6</f>
        <v>#DIV/0!</v>
      </c>
      <c r="F8" s="29" t="e">
        <f>F6/F7</f>
        <v>#DIV/0!</v>
      </c>
      <c r="G8" s="29" t="e">
        <f>G6/G7</f>
        <v>#DIV/0!</v>
      </c>
      <c r="H8" s="29" t="e">
        <f>H6/H7</f>
        <v>#DIV/0!</v>
      </c>
      <c r="I8" s="13" t="s">
        <v>9</v>
      </c>
    </row>
    <row r="9" spans="2:9" ht="22.5" customHeight="1" thickBot="1" x14ac:dyDescent="0.2">
      <c r="B9" s="26" t="s">
        <v>10</v>
      </c>
      <c r="C9" s="163">
        <v>421176</v>
      </c>
      <c r="D9" s="16">
        <f>C9/E9-1</f>
        <v>12.782839191046534</v>
      </c>
      <c r="E9" s="163">
        <v>30558</v>
      </c>
      <c r="F9" s="160">
        <v>0</v>
      </c>
      <c r="G9" s="160">
        <v>100845</v>
      </c>
      <c r="H9" s="25">
        <v>252525.5</v>
      </c>
    </row>
    <row r="10" spans="2:9" ht="22.5" customHeight="1" x14ac:dyDescent="0.15">
      <c r="B10" s="27" t="s">
        <v>11</v>
      </c>
      <c r="C10" s="164" t="e">
        <f>C9/C3</f>
        <v>#REF!</v>
      </c>
      <c r="D10" s="16" t="e">
        <f>C10/E10-1</f>
        <v>#REF!</v>
      </c>
      <c r="E10" s="164" t="e">
        <f>E9/E3</f>
        <v>#REF!</v>
      </c>
      <c r="F10" s="164" t="e">
        <f>F9/F3</f>
        <v>#DIV/0!</v>
      </c>
      <c r="G10" s="164" t="e">
        <f>G9/G3</f>
        <v>#DIV/0!</v>
      </c>
      <c r="H10" s="164" t="e">
        <f>H9/H3</f>
        <v>#DIV/0!</v>
      </c>
      <c r="I10" s="13" t="s">
        <v>12</v>
      </c>
    </row>
    <row r="13" spans="2:9" x14ac:dyDescent="0.15">
      <c r="G13" s="23"/>
    </row>
  </sheetData>
  <phoneticPr fontId="9" type="noConversion"/>
  <conditionalFormatting sqref="D3:D10">
    <cfRule type="cellIs" dxfId="17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A3" zoomScale="99" workbookViewId="0">
      <selection activeCell="J18" sqref="J18"/>
    </sheetView>
  </sheetViews>
  <sheetFormatPr defaultColWidth="9" defaultRowHeight="16.5" x14ac:dyDescent="0.15"/>
  <cols>
    <col min="1" max="1" width="12.375" style="88" customWidth="1"/>
    <col min="2" max="5" width="10.625" style="88" customWidth="1"/>
    <col min="6" max="9" width="11.5" style="88" customWidth="1"/>
    <col min="10" max="13" width="12.5" style="88" customWidth="1"/>
    <col min="14" max="14" width="13.875" style="88" customWidth="1"/>
    <col min="15" max="15" width="9" style="88" customWidth="1"/>
    <col min="16" max="16384" width="9" style="88"/>
  </cols>
  <sheetData>
    <row r="1" spans="1:24" x14ac:dyDescent="0.15">
      <c r="A1" s="87" t="s">
        <v>180</v>
      </c>
    </row>
    <row r="2" spans="1:24" x14ac:dyDescent="0.15">
      <c r="A2" s="138" t="s">
        <v>41</v>
      </c>
      <c r="B2" s="183">
        <v>8.1</v>
      </c>
      <c r="C2" s="183">
        <v>8.6999999999999993</v>
      </c>
      <c r="D2" s="183">
        <v>8.15</v>
      </c>
      <c r="E2" s="153">
        <v>8.1999999999999993</v>
      </c>
      <c r="F2" s="153">
        <v>8.27</v>
      </c>
      <c r="G2" s="153">
        <v>8.3000000000000007</v>
      </c>
      <c r="H2" s="183"/>
      <c r="I2" s="183"/>
      <c r="J2" s="183"/>
      <c r="K2" s="183"/>
      <c r="L2" s="183"/>
      <c r="M2" s="183"/>
      <c r="O2" s="90" t="s">
        <v>181</v>
      </c>
      <c r="P2" s="90" t="s">
        <v>182</v>
      </c>
      <c r="Q2" s="90" t="s">
        <v>183</v>
      </c>
      <c r="R2" s="90" t="s">
        <v>184</v>
      </c>
      <c r="S2" s="90" t="s">
        <v>185</v>
      </c>
      <c r="T2" s="90" t="s">
        <v>186</v>
      </c>
      <c r="U2" s="90" t="s">
        <v>187</v>
      </c>
      <c r="V2" s="90">
        <v>7.15</v>
      </c>
      <c r="W2" s="90">
        <v>7.31</v>
      </c>
      <c r="X2" s="90">
        <v>8.6999999999999993</v>
      </c>
    </row>
    <row r="3" spans="1:24" x14ac:dyDescent="0.15">
      <c r="A3" s="88" t="s">
        <v>53</v>
      </c>
      <c r="B3" s="91">
        <v>2</v>
      </c>
      <c r="C3" s="91">
        <v>2</v>
      </c>
      <c r="D3" s="91">
        <v>2</v>
      </c>
      <c r="E3" s="91">
        <v>2</v>
      </c>
      <c r="F3" s="91">
        <v>2</v>
      </c>
      <c r="G3" s="91">
        <v>2</v>
      </c>
      <c r="H3" s="91"/>
      <c r="I3" s="91"/>
      <c r="J3" s="91"/>
      <c r="K3" s="91"/>
      <c r="L3" s="91"/>
      <c r="M3" s="91"/>
      <c r="O3" s="91">
        <v>1</v>
      </c>
      <c r="P3" s="91">
        <v>1</v>
      </c>
      <c r="Q3" s="91">
        <v>1</v>
      </c>
      <c r="R3" s="91">
        <v>1</v>
      </c>
      <c r="S3" s="91">
        <v>1</v>
      </c>
      <c r="T3" s="91">
        <v>1</v>
      </c>
      <c r="U3" s="91">
        <v>2</v>
      </c>
      <c r="V3" s="91">
        <v>2</v>
      </c>
      <c r="W3" s="91">
        <v>2</v>
      </c>
      <c r="X3" s="91">
        <v>2</v>
      </c>
    </row>
    <row r="4" spans="1:24" x14ac:dyDescent="0.15">
      <c r="A4" s="88" t="s">
        <v>54</v>
      </c>
      <c r="B4" s="91">
        <v>2</v>
      </c>
      <c r="C4" s="91">
        <v>2</v>
      </c>
      <c r="D4" s="91">
        <v>2</v>
      </c>
      <c r="E4" s="91">
        <v>2</v>
      </c>
      <c r="F4" s="91">
        <v>2</v>
      </c>
      <c r="G4" s="91">
        <v>2</v>
      </c>
      <c r="H4" s="91"/>
      <c r="I4" s="91"/>
      <c r="J4" s="91"/>
      <c r="K4" s="91"/>
      <c r="L4" s="91"/>
      <c r="M4" s="91"/>
      <c r="O4" s="91">
        <v>2</v>
      </c>
      <c r="P4" s="91">
        <v>1</v>
      </c>
      <c r="Q4" s="91">
        <v>1</v>
      </c>
      <c r="R4" s="91">
        <v>1</v>
      </c>
      <c r="S4" s="91">
        <v>1</v>
      </c>
      <c r="T4" s="91">
        <v>2</v>
      </c>
      <c r="U4" s="91">
        <v>2</v>
      </c>
      <c r="V4" s="91">
        <v>2</v>
      </c>
      <c r="W4" s="91">
        <v>2</v>
      </c>
      <c r="X4" s="91">
        <v>2</v>
      </c>
    </row>
    <row r="5" spans="1:24" x14ac:dyDescent="0.15">
      <c r="A5" s="88" t="s">
        <v>55</v>
      </c>
      <c r="B5" s="88">
        <v>1</v>
      </c>
      <c r="C5" s="88">
        <v>2</v>
      </c>
      <c r="D5" s="88">
        <v>1</v>
      </c>
      <c r="E5" s="88">
        <v>1</v>
      </c>
      <c r="F5" s="88">
        <v>1</v>
      </c>
      <c r="G5" s="88">
        <v>1</v>
      </c>
      <c r="O5" s="88">
        <v>1</v>
      </c>
      <c r="P5" s="88">
        <v>1</v>
      </c>
      <c r="Q5" s="88">
        <v>1</v>
      </c>
      <c r="R5" s="88">
        <v>1</v>
      </c>
      <c r="S5" s="88">
        <v>1</v>
      </c>
      <c r="T5" s="88">
        <v>1</v>
      </c>
      <c r="U5" s="88">
        <v>1</v>
      </c>
      <c r="V5" s="88">
        <v>1</v>
      </c>
      <c r="W5" s="88">
        <v>1</v>
      </c>
      <c r="X5" s="88">
        <v>2</v>
      </c>
    </row>
    <row r="6" spans="1:24" x14ac:dyDescent="0.15">
      <c r="A6" s="88" t="s">
        <v>56</v>
      </c>
      <c r="B6" s="91">
        <v>2</v>
      </c>
      <c r="C6" s="91">
        <v>5</v>
      </c>
      <c r="D6" s="91">
        <v>1</v>
      </c>
      <c r="E6" s="91">
        <v>1</v>
      </c>
      <c r="F6" s="91">
        <v>1</v>
      </c>
      <c r="G6" s="91">
        <v>4</v>
      </c>
      <c r="H6" s="91"/>
      <c r="I6" s="91"/>
      <c r="J6" s="91"/>
      <c r="K6" s="91"/>
      <c r="L6" s="91"/>
      <c r="M6" s="91"/>
      <c r="O6" s="91">
        <v>1</v>
      </c>
      <c r="P6" s="91">
        <v>3</v>
      </c>
      <c r="Q6" s="91">
        <v>1</v>
      </c>
      <c r="R6" s="91">
        <v>1</v>
      </c>
      <c r="S6" s="91">
        <v>1</v>
      </c>
      <c r="T6" s="91">
        <v>1</v>
      </c>
      <c r="U6" s="91">
        <v>1</v>
      </c>
      <c r="V6" s="91">
        <v>2</v>
      </c>
      <c r="W6" s="91">
        <v>2</v>
      </c>
      <c r="X6" s="91">
        <v>5</v>
      </c>
    </row>
    <row r="8" spans="1:24" x14ac:dyDescent="0.15">
      <c r="A8" s="89" t="s">
        <v>42</v>
      </c>
      <c r="B8" s="90">
        <v>8.1</v>
      </c>
      <c r="C8" s="90">
        <v>8.6999999999999993</v>
      </c>
      <c r="D8" s="90">
        <v>8.15</v>
      </c>
      <c r="E8" s="153">
        <v>8.1999999999999993</v>
      </c>
      <c r="F8" s="153">
        <v>8.27</v>
      </c>
      <c r="G8" s="153">
        <v>8.3000000000000007</v>
      </c>
      <c r="H8" s="90"/>
      <c r="I8" s="90"/>
      <c r="J8" s="90"/>
      <c r="K8" s="90"/>
      <c r="L8" s="90"/>
      <c r="M8" s="90"/>
      <c r="O8" s="90" t="s">
        <v>181</v>
      </c>
      <c r="P8" s="90" t="s">
        <v>182</v>
      </c>
      <c r="Q8" s="90" t="s">
        <v>183</v>
      </c>
      <c r="R8" s="90" t="s">
        <v>184</v>
      </c>
      <c r="S8" s="90" t="s">
        <v>185</v>
      </c>
      <c r="T8" s="90" t="s">
        <v>186</v>
      </c>
      <c r="U8" s="90" t="s">
        <v>187</v>
      </c>
      <c r="V8" s="90">
        <v>7.15</v>
      </c>
      <c r="W8" s="90">
        <v>7.31</v>
      </c>
      <c r="X8" s="90">
        <v>8.6999999999999993</v>
      </c>
    </row>
    <row r="9" spans="1:24" x14ac:dyDescent="0.15">
      <c r="A9" s="88" t="s">
        <v>53</v>
      </c>
      <c r="B9" s="91">
        <v>3</v>
      </c>
      <c r="C9" s="91">
        <v>3</v>
      </c>
      <c r="D9" s="91">
        <v>3</v>
      </c>
      <c r="E9" s="91">
        <v>3</v>
      </c>
      <c r="F9" s="91">
        <v>3</v>
      </c>
      <c r="G9" s="91">
        <v>3</v>
      </c>
      <c r="H9" s="91"/>
      <c r="I9" s="91"/>
      <c r="J9" s="91"/>
      <c r="K9" s="91"/>
      <c r="L9" s="91"/>
      <c r="M9" s="91"/>
      <c r="O9" s="91">
        <v>2</v>
      </c>
      <c r="P9" s="91">
        <v>2</v>
      </c>
      <c r="Q9" s="91">
        <v>1</v>
      </c>
      <c r="R9" s="91">
        <v>1</v>
      </c>
      <c r="S9" s="91">
        <v>2</v>
      </c>
      <c r="T9" s="91">
        <v>2</v>
      </c>
      <c r="U9" s="91">
        <v>3</v>
      </c>
      <c r="V9" s="91">
        <v>3</v>
      </c>
      <c r="W9" s="91">
        <v>3</v>
      </c>
      <c r="X9" s="91">
        <v>3</v>
      </c>
    </row>
    <row r="10" spans="1:24" x14ac:dyDescent="0.15">
      <c r="A10" s="88" t="s">
        <v>54</v>
      </c>
      <c r="B10" s="91">
        <v>3</v>
      </c>
      <c r="C10" s="91">
        <v>3</v>
      </c>
      <c r="D10" s="91">
        <v>3</v>
      </c>
      <c r="E10" s="91">
        <v>3</v>
      </c>
      <c r="F10" s="91">
        <v>3</v>
      </c>
      <c r="G10" s="91">
        <v>3</v>
      </c>
      <c r="H10" s="91"/>
      <c r="I10" s="91"/>
      <c r="J10" s="91"/>
      <c r="K10" s="91"/>
      <c r="L10" s="91"/>
      <c r="M10" s="91"/>
      <c r="O10" s="91">
        <v>3</v>
      </c>
      <c r="P10" s="91">
        <v>1</v>
      </c>
      <c r="Q10" s="91">
        <v>1</v>
      </c>
      <c r="R10" s="91">
        <v>1</v>
      </c>
      <c r="S10" s="91">
        <v>2</v>
      </c>
      <c r="T10" s="91">
        <v>3</v>
      </c>
      <c r="U10" s="91">
        <v>3</v>
      </c>
      <c r="V10" s="91">
        <v>3</v>
      </c>
      <c r="W10" s="91">
        <v>3</v>
      </c>
      <c r="X10" s="91">
        <v>3</v>
      </c>
    </row>
    <row r="11" spans="1:24" x14ac:dyDescent="0.15">
      <c r="A11" s="88" t="s">
        <v>55</v>
      </c>
      <c r="B11" s="88">
        <v>2</v>
      </c>
      <c r="C11" s="88">
        <v>7</v>
      </c>
      <c r="D11" s="88">
        <v>2</v>
      </c>
      <c r="E11" s="88">
        <v>2</v>
      </c>
      <c r="F11" s="88">
        <v>2</v>
      </c>
      <c r="G11" s="88">
        <v>1</v>
      </c>
      <c r="O11" s="88">
        <v>2</v>
      </c>
      <c r="P11" s="88">
        <v>2</v>
      </c>
      <c r="Q11" s="88">
        <v>2</v>
      </c>
      <c r="R11" s="88">
        <v>2</v>
      </c>
      <c r="S11" s="88">
        <v>2</v>
      </c>
      <c r="T11" s="88">
        <v>2</v>
      </c>
      <c r="U11" s="88">
        <v>3</v>
      </c>
      <c r="V11" s="88">
        <v>2</v>
      </c>
      <c r="W11" s="88">
        <v>2</v>
      </c>
      <c r="X11" s="88">
        <v>7</v>
      </c>
    </row>
    <row r="12" spans="1:24" x14ac:dyDescent="0.15">
      <c r="A12" s="88" t="s">
        <v>56</v>
      </c>
      <c r="B12" s="91">
        <v>3</v>
      </c>
      <c r="C12" s="91">
        <v>4</v>
      </c>
      <c r="D12" s="91">
        <v>3</v>
      </c>
      <c r="E12" s="91">
        <v>2</v>
      </c>
      <c r="F12" s="91">
        <v>2</v>
      </c>
      <c r="G12" s="91">
        <v>20</v>
      </c>
      <c r="H12" s="91"/>
      <c r="I12" s="91"/>
      <c r="J12" s="91"/>
      <c r="K12" s="91"/>
      <c r="L12" s="91"/>
      <c r="M12" s="91"/>
      <c r="O12" s="91">
        <v>2</v>
      </c>
      <c r="P12" s="91">
        <v>14</v>
      </c>
      <c r="Q12" s="91">
        <v>2</v>
      </c>
      <c r="R12" s="91">
        <v>2</v>
      </c>
      <c r="S12" s="91">
        <v>2</v>
      </c>
      <c r="T12" s="91">
        <v>2</v>
      </c>
      <c r="U12" s="91">
        <v>2</v>
      </c>
      <c r="V12" s="91">
        <v>3</v>
      </c>
      <c r="W12" s="91">
        <v>3</v>
      </c>
      <c r="X12" s="91">
        <v>4</v>
      </c>
    </row>
    <row r="14" spans="1:24" x14ac:dyDescent="0.15">
      <c r="A14" s="89" t="s">
        <v>43</v>
      </c>
      <c r="B14" s="90">
        <v>7.31</v>
      </c>
      <c r="C14" s="90">
        <v>8.6999999999999993</v>
      </c>
      <c r="D14" s="90">
        <v>8.15</v>
      </c>
      <c r="E14" s="153">
        <v>8.1999999999999993</v>
      </c>
      <c r="F14" s="153">
        <v>8.27</v>
      </c>
      <c r="G14" s="153">
        <v>8.3000000000000007</v>
      </c>
      <c r="H14" s="90"/>
      <c r="I14" s="90"/>
      <c r="J14" s="90"/>
      <c r="K14" s="90"/>
      <c r="L14" s="90"/>
      <c r="M14" s="90"/>
      <c r="O14" s="90" t="s">
        <v>181</v>
      </c>
      <c r="P14" s="90" t="s">
        <v>182</v>
      </c>
      <c r="Q14" s="90" t="s">
        <v>183</v>
      </c>
      <c r="R14" s="90" t="s">
        <v>184</v>
      </c>
      <c r="S14" s="90" t="s">
        <v>185</v>
      </c>
      <c r="T14" s="90" t="s">
        <v>186</v>
      </c>
      <c r="U14" s="90" t="s">
        <v>187</v>
      </c>
      <c r="V14" s="90">
        <v>7.15</v>
      </c>
      <c r="W14" s="90">
        <v>7.31</v>
      </c>
      <c r="X14" s="90">
        <v>8.6999999999999993</v>
      </c>
    </row>
    <row r="15" spans="1:24" x14ac:dyDescent="0.15">
      <c r="A15" s="88" t="s">
        <v>53</v>
      </c>
      <c r="B15" s="91">
        <v>18</v>
      </c>
      <c r="C15" s="91">
        <v>19</v>
      </c>
      <c r="D15" s="91">
        <v>20</v>
      </c>
      <c r="E15" s="91">
        <v>20</v>
      </c>
      <c r="F15" s="91">
        <v>20</v>
      </c>
      <c r="G15" s="91">
        <v>20</v>
      </c>
      <c r="H15" s="91"/>
      <c r="I15" s="91"/>
      <c r="J15" s="91"/>
      <c r="K15" s="91"/>
      <c r="L15" s="91"/>
      <c r="M15" s="91"/>
      <c r="O15" s="91">
        <v>19</v>
      </c>
      <c r="P15" s="91">
        <v>18</v>
      </c>
      <c r="Q15" s="91">
        <v>14</v>
      </c>
      <c r="R15" s="91">
        <v>12</v>
      </c>
      <c r="S15" s="91">
        <v>14</v>
      </c>
      <c r="T15" s="91">
        <v>15</v>
      </c>
      <c r="U15" s="91">
        <v>16</v>
      </c>
      <c r="V15" s="91">
        <v>16</v>
      </c>
      <c r="W15" s="91">
        <v>18</v>
      </c>
      <c r="X15" s="91">
        <v>19</v>
      </c>
    </row>
    <row r="16" spans="1:24" x14ac:dyDescent="0.15">
      <c r="A16" s="88" t="s">
        <v>54</v>
      </c>
      <c r="B16" s="91">
        <v>14</v>
      </c>
      <c r="C16" s="91">
        <v>16</v>
      </c>
      <c r="D16" s="91">
        <v>18</v>
      </c>
      <c r="E16" s="91">
        <v>18</v>
      </c>
      <c r="F16" s="91">
        <v>18</v>
      </c>
      <c r="G16" s="91">
        <v>17</v>
      </c>
      <c r="H16" s="91"/>
      <c r="I16" s="91"/>
      <c r="J16" s="91"/>
      <c r="K16" s="91"/>
      <c r="L16" s="91"/>
      <c r="M16" s="91"/>
      <c r="O16" s="91">
        <v>24</v>
      </c>
      <c r="P16" s="91">
        <v>16</v>
      </c>
      <c r="Q16" s="91">
        <v>11</v>
      </c>
      <c r="R16" s="91">
        <v>10</v>
      </c>
      <c r="S16" s="91">
        <v>11</v>
      </c>
      <c r="T16" s="91">
        <v>12</v>
      </c>
      <c r="U16" s="91">
        <v>14</v>
      </c>
      <c r="V16" s="91">
        <v>15</v>
      </c>
      <c r="W16" s="91">
        <v>14</v>
      </c>
      <c r="X16" s="91">
        <v>16</v>
      </c>
    </row>
    <row r="17" spans="1:24" x14ac:dyDescent="0.15">
      <c r="A17" s="88" t="s">
        <v>55</v>
      </c>
      <c r="B17" s="88">
        <v>10</v>
      </c>
      <c r="C17" s="88">
        <v>26</v>
      </c>
      <c r="D17" s="88">
        <v>10</v>
      </c>
      <c r="E17" s="88">
        <v>9</v>
      </c>
      <c r="F17" s="88">
        <v>8</v>
      </c>
      <c r="G17" s="88">
        <v>11</v>
      </c>
      <c r="O17" s="88">
        <v>22</v>
      </c>
      <c r="P17" s="88">
        <v>14</v>
      </c>
      <c r="Q17" s="88">
        <v>18</v>
      </c>
      <c r="R17" s="88">
        <v>18</v>
      </c>
      <c r="S17" s="88">
        <v>18</v>
      </c>
      <c r="T17" s="88">
        <v>20</v>
      </c>
      <c r="U17" s="88">
        <v>13</v>
      </c>
      <c r="V17" s="88">
        <v>9</v>
      </c>
      <c r="W17" s="88">
        <v>10</v>
      </c>
      <c r="X17" s="88">
        <v>26</v>
      </c>
    </row>
    <row r="18" spans="1:24" x14ac:dyDescent="0.15">
      <c r="A18" s="88" t="s">
        <v>56</v>
      </c>
      <c r="B18" s="91">
        <v>15</v>
      </c>
      <c r="C18" s="91">
        <v>92</v>
      </c>
      <c r="D18" s="91">
        <v>102</v>
      </c>
      <c r="E18" s="91">
        <v>98</v>
      </c>
      <c r="F18" s="91">
        <v>47</v>
      </c>
      <c r="G18" s="91">
        <v>53</v>
      </c>
      <c r="H18" s="91"/>
      <c r="I18" s="91"/>
      <c r="J18" s="91"/>
      <c r="K18" s="91"/>
      <c r="L18" s="91"/>
      <c r="M18" s="91"/>
      <c r="O18" s="91">
        <v>17</v>
      </c>
      <c r="P18" s="91">
        <v>71</v>
      </c>
      <c r="Q18" s="91">
        <v>17</v>
      </c>
      <c r="R18" s="91">
        <v>13</v>
      </c>
      <c r="S18" s="91">
        <v>17</v>
      </c>
      <c r="T18" s="91">
        <v>13</v>
      </c>
      <c r="U18" s="91">
        <v>11</v>
      </c>
      <c r="V18" s="91">
        <v>11</v>
      </c>
      <c r="W18" s="91">
        <v>15</v>
      </c>
      <c r="X18" s="91">
        <v>92</v>
      </c>
    </row>
    <row r="20" spans="1:24" x14ac:dyDescent="0.15">
      <c r="A20" s="92" t="s">
        <v>112</v>
      </c>
      <c r="B20" s="92" t="s">
        <v>188</v>
      </c>
      <c r="C20" s="92" t="s">
        <v>182</v>
      </c>
      <c r="D20" s="92" t="s">
        <v>183</v>
      </c>
      <c r="E20" s="92" t="s">
        <v>184</v>
      </c>
      <c r="F20" s="92" t="s">
        <v>185</v>
      </c>
      <c r="G20" s="92" t="s">
        <v>186</v>
      </c>
      <c r="H20" s="92" t="s">
        <v>187</v>
      </c>
      <c r="I20" s="92">
        <v>7.15</v>
      </c>
      <c r="J20" s="92">
        <v>7.31</v>
      </c>
      <c r="K20" s="92">
        <v>8.6999999999999993</v>
      </c>
      <c r="L20" s="92">
        <v>8.15</v>
      </c>
      <c r="M20" s="92">
        <v>8.1999999999999993</v>
      </c>
      <c r="N20" s="92">
        <v>8.27</v>
      </c>
      <c r="O20" s="154">
        <v>8.3000000000000007</v>
      </c>
    </row>
    <row r="21" spans="1:24" x14ac:dyDescent="0.15">
      <c r="A21" s="88" t="s">
        <v>113</v>
      </c>
      <c r="B21" s="88">
        <v>8.6</v>
      </c>
      <c r="C21" s="88">
        <v>8.6</v>
      </c>
      <c r="D21" s="88">
        <v>8.8000000000000007</v>
      </c>
      <c r="E21" s="88">
        <v>8.9</v>
      </c>
      <c r="F21" s="88">
        <v>8.8000000000000007</v>
      </c>
      <c r="G21" s="88">
        <v>8.6999999999999993</v>
      </c>
      <c r="H21" s="88">
        <v>8.5</v>
      </c>
      <c r="I21" s="88">
        <v>8.5</v>
      </c>
      <c r="J21" s="88">
        <v>8.1</v>
      </c>
      <c r="K21" s="88">
        <v>8.1</v>
      </c>
      <c r="L21" s="184">
        <v>8</v>
      </c>
      <c r="M21" s="184">
        <v>8</v>
      </c>
      <c r="N21" s="184">
        <v>8</v>
      </c>
      <c r="O21" s="184">
        <v>8.1999999999999993</v>
      </c>
    </row>
    <row r="22" spans="1:24" x14ac:dyDescent="0.15">
      <c r="A22" s="88" t="s">
        <v>114</v>
      </c>
      <c r="B22" s="88">
        <v>8.6</v>
      </c>
      <c r="C22" s="88">
        <v>8.6</v>
      </c>
      <c r="D22" s="88">
        <v>8.8000000000000007</v>
      </c>
      <c r="E22" s="88">
        <v>8.9</v>
      </c>
      <c r="F22" s="88">
        <v>8.8000000000000007</v>
      </c>
      <c r="G22" s="88">
        <v>8.6999999999999993</v>
      </c>
      <c r="H22" s="88">
        <v>8.5</v>
      </c>
      <c r="I22" s="88">
        <v>8.5</v>
      </c>
      <c r="J22" s="184">
        <v>8</v>
      </c>
      <c r="K22" s="184">
        <v>7.9</v>
      </c>
      <c r="L22" s="184">
        <v>7.9</v>
      </c>
      <c r="M22" s="184">
        <v>7.9</v>
      </c>
      <c r="N22" s="184">
        <v>7.8</v>
      </c>
      <c r="O22" s="184">
        <v>8.1999999999999993</v>
      </c>
    </row>
    <row r="23" spans="1:24" x14ac:dyDescent="0.15">
      <c r="A23" s="88" t="s">
        <v>115</v>
      </c>
      <c r="B23" s="88">
        <v>8.6</v>
      </c>
      <c r="C23" s="88">
        <v>8.6</v>
      </c>
      <c r="D23" s="88">
        <v>8.8000000000000007</v>
      </c>
      <c r="E23" s="88">
        <v>8.9</v>
      </c>
      <c r="F23" s="88">
        <v>8.8000000000000007</v>
      </c>
      <c r="G23" s="88">
        <v>8.6999999999999993</v>
      </c>
      <c r="H23" s="88">
        <v>8.5</v>
      </c>
      <c r="I23" s="88">
        <v>8.5</v>
      </c>
      <c r="J23" s="184">
        <v>8</v>
      </c>
      <c r="K23" s="184">
        <v>7.9</v>
      </c>
      <c r="L23" s="184">
        <v>7.9</v>
      </c>
      <c r="M23" s="184">
        <v>7.9</v>
      </c>
      <c r="N23" s="184">
        <v>7.8</v>
      </c>
      <c r="O23" s="184">
        <v>8.1999999999999993</v>
      </c>
    </row>
    <row r="25" spans="1:24" x14ac:dyDescent="0.15">
      <c r="A25" s="93" t="s">
        <v>189</v>
      </c>
      <c r="B25" s="93">
        <v>4</v>
      </c>
      <c r="C25" s="93">
        <v>4</v>
      </c>
      <c r="D25" s="93">
        <v>5</v>
      </c>
      <c r="E25" s="93">
        <v>11</v>
      </c>
      <c r="F25" s="93">
        <v>11</v>
      </c>
      <c r="G25" s="93">
        <v>20</v>
      </c>
      <c r="H25" s="93">
        <v>19</v>
      </c>
      <c r="I25" s="93">
        <v>19</v>
      </c>
      <c r="J25" s="93">
        <v>19</v>
      </c>
      <c r="K25" s="93">
        <v>19</v>
      </c>
      <c r="L25" s="93">
        <v>20</v>
      </c>
      <c r="M25" s="93">
        <v>20</v>
      </c>
      <c r="N25" s="93">
        <v>20</v>
      </c>
      <c r="O25" s="93">
        <v>20</v>
      </c>
    </row>
    <row r="26" spans="1:24" hidden="1" x14ac:dyDescent="0.15">
      <c r="A26" s="94" t="s">
        <v>190</v>
      </c>
      <c r="B26" s="94">
        <v>0</v>
      </c>
      <c r="C26" s="94">
        <v>0</v>
      </c>
      <c r="D26" s="94">
        <v>0</v>
      </c>
      <c r="E26" s="94">
        <v>1</v>
      </c>
      <c r="F26" s="94"/>
      <c r="G26" s="94"/>
      <c r="H26" s="94"/>
      <c r="I26" s="94"/>
      <c r="J26" s="94"/>
      <c r="K26" s="94"/>
      <c r="L26" s="94"/>
      <c r="M26" s="94"/>
      <c r="N26" s="94"/>
      <c r="O26" s="94"/>
    </row>
    <row r="28" spans="1:24" x14ac:dyDescent="0.15">
      <c r="A28" s="79" t="s">
        <v>26</v>
      </c>
      <c r="B28" s="69"/>
      <c r="C28" s="69"/>
      <c r="D28" s="69">
        <v>4</v>
      </c>
      <c r="E28" s="69"/>
      <c r="F28" s="69">
        <v>2</v>
      </c>
      <c r="G28" s="69">
        <v>5</v>
      </c>
      <c r="H28" s="69">
        <v>7</v>
      </c>
      <c r="I28" s="69"/>
      <c r="J28" s="69">
        <v>8</v>
      </c>
      <c r="K28" s="69"/>
      <c r="L28" s="69"/>
      <c r="M28" s="69"/>
      <c r="N28" s="69"/>
      <c r="O28" s="69"/>
    </row>
    <row r="29" spans="1:24" x14ac:dyDescent="0.15">
      <c r="A29" s="79" t="s">
        <v>29</v>
      </c>
      <c r="B29" s="69"/>
      <c r="C29" s="69"/>
      <c r="D29" s="69">
        <v>4</v>
      </c>
      <c r="E29" s="69"/>
      <c r="F29" s="69">
        <v>1</v>
      </c>
      <c r="G29" s="69">
        <v>5</v>
      </c>
      <c r="H29" s="69">
        <v>7</v>
      </c>
      <c r="I29" s="69"/>
      <c r="J29" s="69">
        <v>6</v>
      </c>
      <c r="K29" s="69"/>
      <c r="L29" s="69"/>
      <c r="M29" s="69"/>
      <c r="N29" s="69"/>
      <c r="O29" s="69"/>
    </row>
    <row r="30" spans="1:24" x14ac:dyDescent="0.15">
      <c r="A30" s="79" t="s">
        <v>31</v>
      </c>
      <c r="B30" s="176"/>
      <c r="C30" s="176"/>
      <c r="D30" s="176">
        <v>11968.8</v>
      </c>
      <c r="E30" s="176"/>
      <c r="F30" s="176">
        <v>88</v>
      </c>
      <c r="G30" s="176">
        <v>1917</v>
      </c>
      <c r="H30" s="176">
        <v>3341.5</v>
      </c>
      <c r="I30" s="176"/>
      <c r="J30" s="176">
        <v>3087.8</v>
      </c>
      <c r="K30" s="176"/>
      <c r="L30" s="176"/>
      <c r="M30" s="176"/>
      <c r="N30" s="176"/>
      <c r="O30" s="176"/>
    </row>
    <row r="31" spans="1:24" x14ac:dyDescent="0.15">
      <c r="A31" s="79" t="s">
        <v>32</v>
      </c>
      <c r="B31" s="69"/>
      <c r="C31" s="69"/>
      <c r="D31" s="69">
        <v>4</v>
      </c>
      <c r="E31" s="69"/>
      <c r="F31" s="176">
        <v>1</v>
      </c>
      <c r="G31" s="176">
        <v>9</v>
      </c>
      <c r="H31" s="176">
        <v>14</v>
      </c>
      <c r="I31" s="176"/>
      <c r="J31" s="176">
        <v>9</v>
      </c>
      <c r="K31" s="176"/>
      <c r="L31" s="176"/>
      <c r="M31" s="176"/>
      <c r="N31" s="176"/>
      <c r="O31" s="176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9"/>
  <sheetViews>
    <sheetView workbookViewId="0">
      <pane ySplit="1" topLeftCell="A2" activePane="bottomLeft" state="frozen"/>
      <selection pane="bottomLeft" activeCell="H17" sqref="H17"/>
    </sheetView>
  </sheetViews>
  <sheetFormatPr defaultColWidth="9" defaultRowHeight="16.5" x14ac:dyDescent="0.15"/>
  <cols>
    <col min="1" max="2" width="9" style="7" customWidth="1"/>
    <col min="3" max="3" width="12.625" style="7" customWidth="1"/>
    <col min="4" max="4" width="34.875" style="7" customWidth="1"/>
    <col min="5" max="5" width="19.375" style="7" customWidth="1"/>
    <col min="6" max="15" width="11.625" style="7" customWidth="1"/>
    <col min="16" max="16" width="9" style="7" customWidth="1"/>
    <col min="17" max="16384" width="9" style="7"/>
  </cols>
  <sheetData>
    <row r="1" spans="1:15" x14ac:dyDescent="0.3">
      <c r="A1" s="56" t="s">
        <v>127</v>
      </c>
      <c r="B1" s="56" t="s">
        <v>129</v>
      </c>
      <c r="C1" s="60" t="s">
        <v>132</v>
      </c>
      <c r="D1" s="20" t="s">
        <v>191</v>
      </c>
      <c r="E1" s="20" t="s">
        <v>192</v>
      </c>
      <c r="F1" s="20" t="s">
        <v>3</v>
      </c>
      <c r="G1" s="20" t="s">
        <v>6</v>
      </c>
      <c r="H1" s="20" t="s">
        <v>4</v>
      </c>
      <c r="I1" s="20" t="s">
        <v>5</v>
      </c>
      <c r="J1" s="20" t="s">
        <v>7</v>
      </c>
      <c r="K1" s="20" t="s">
        <v>193</v>
      </c>
      <c r="L1" s="20" t="s">
        <v>194</v>
      </c>
      <c r="M1" s="20" t="s">
        <v>195</v>
      </c>
      <c r="N1" s="20" t="s">
        <v>196</v>
      </c>
      <c r="O1" s="20" t="s">
        <v>197</v>
      </c>
    </row>
    <row r="2" spans="1:15" x14ac:dyDescent="0.3">
      <c r="A2" s="7">
        <f t="shared" ref="A2:A65" si="0">YEAR(C2)</f>
        <v>1900</v>
      </c>
      <c r="B2" s="7">
        <f t="shared" ref="B2:B65" si="1">MONTH(C2)</f>
        <v>1</v>
      </c>
      <c r="C2" s="22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3">
      <c r="A3" s="7">
        <f t="shared" si="0"/>
        <v>1900</v>
      </c>
      <c r="B3" s="7">
        <f t="shared" si="1"/>
        <v>1</v>
      </c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3">
      <c r="A4" s="7">
        <f t="shared" si="0"/>
        <v>1900</v>
      </c>
      <c r="B4" s="7">
        <f t="shared" si="1"/>
        <v>1</v>
      </c>
      <c r="C4" s="22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3">
      <c r="A5" s="7">
        <f t="shared" si="0"/>
        <v>1900</v>
      </c>
      <c r="B5" s="7">
        <f t="shared" si="1"/>
        <v>1</v>
      </c>
      <c r="C5" s="22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3">
      <c r="A6" s="7">
        <f t="shared" si="0"/>
        <v>1900</v>
      </c>
      <c r="B6" s="7">
        <f t="shared" si="1"/>
        <v>1</v>
      </c>
      <c r="C6" s="22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3">
      <c r="A7" s="7">
        <f t="shared" si="0"/>
        <v>1900</v>
      </c>
      <c r="B7" s="7">
        <f t="shared" si="1"/>
        <v>1</v>
      </c>
      <c r="C7" s="22"/>
      <c r="D7" s="20"/>
      <c r="E7" s="20"/>
      <c r="F7" s="20"/>
      <c r="G7" s="21"/>
      <c r="H7" s="20"/>
      <c r="I7" s="20"/>
      <c r="J7" s="20"/>
      <c r="K7" s="20"/>
      <c r="L7" s="20"/>
      <c r="M7" s="20"/>
      <c r="N7" s="20"/>
      <c r="O7" s="20"/>
    </row>
    <row r="8" spans="1:15" x14ac:dyDescent="0.3">
      <c r="A8" s="7">
        <f t="shared" si="0"/>
        <v>1900</v>
      </c>
      <c r="B8" s="7">
        <f t="shared" si="1"/>
        <v>1</v>
      </c>
      <c r="C8" s="2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3">
      <c r="A9" s="7">
        <f t="shared" si="0"/>
        <v>1900</v>
      </c>
      <c r="B9" s="7">
        <f t="shared" si="1"/>
        <v>1</v>
      </c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3">
      <c r="A10" s="7">
        <f t="shared" si="0"/>
        <v>1900</v>
      </c>
      <c r="B10" s="7">
        <f t="shared" si="1"/>
        <v>1</v>
      </c>
      <c r="C10" s="22"/>
      <c r="D10" s="20"/>
      <c r="E10" s="20"/>
      <c r="F10" s="20"/>
      <c r="G10" s="21"/>
      <c r="H10" s="20"/>
      <c r="I10" s="20"/>
      <c r="J10" s="20"/>
      <c r="K10" s="20"/>
      <c r="L10" s="20"/>
      <c r="M10" s="20"/>
      <c r="N10" s="20"/>
      <c r="O10" s="20"/>
    </row>
    <row r="11" spans="1:15" x14ac:dyDescent="0.3">
      <c r="A11" s="7">
        <f t="shared" si="0"/>
        <v>1900</v>
      </c>
      <c r="B11" s="7">
        <f t="shared" si="1"/>
        <v>1</v>
      </c>
      <c r="C11" s="22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3">
      <c r="A12" s="7">
        <f t="shared" si="0"/>
        <v>1900</v>
      </c>
      <c r="B12" s="7">
        <f t="shared" si="1"/>
        <v>1</v>
      </c>
      <c r="C12" s="22"/>
      <c r="D12" s="20"/>
      <c r="E12" s="20"/>
      <c r="F12" s="20"/>
      <c r="G12" s="21"/>
      <c r="H12" s="20"/>
      <c r="I12" s="20"/>
      <c r="J12" s="20"/>
      <c r="K12" s="20"/>
      <c r="L12" s="20"/>
      <c r="M12" s="20"/>
      <c r="N12" s="20"/>
      <c r="O12" s="20"/>
    </row>
    <row r="13" spans="1:15" x14ac:dyDescent="0.3">
      <c r="A13" s="7">
        <f t="shared" si="0"/>
        <v>1900</v>
      </c>
      <c r="B13" s="7">
        <f t="shared" si="1"/>
        <v>1</v>
      </c>
      <c r="C13" s="22"/>
      <c r="D13" s="20"/>
      <c r="E13" s="20"/>
      <c r="F13" s="20"/>
      <c r="G13" s="21"/>
      <c r="H13" s="20"/>
      <c r="I13" s="20"/>
      <c r="J13" s="20"/>
      <c r="K13" s="20"/>
      <c r="L13" s="20"/>
      <c r="M13" s="20"/>
      <c r="N13" s="20"/>
      <c r="O13" s="20"/>
    </row>
    <row r="14" spans="1:15" x14ac:dyDescent="0.3">
      <c r="A14" s="7">
        <f t="shared" si="0"/>
        <v>1900</v>
      </c>
      <c r="B14" s="7">
        <f t="shared" si="1"/>
        <v>1</v>
      </c>
      <c r="C14" s="22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3">
      <c r="A15" s="7">
        <f t="shared" si="0"/>
        <v>1900</v>
      </c>
      <c r="B15" s="7">
        <f t="shared" si="1"/>
        <v>1</v>
      </c>
      <c r="C15" s="22"/>
      <c r="D15" s="20"/>
      <c r="E15" s="20"/>
      <c r="F15" s="20"/>
      <c r="G15" s="21"/>
      <c r="H15" s="20"/>
      <c r="I15" s="20"/>
      <c r="J15" s="20"/>
      <c r="K15" s="20"/>
      <c r="L15" s="20"/>
      <c r="M15" s="20"/>
      <c r="N15" s="20"/>
      <c r="O15" s="20"/>
    </row>
    <row r="16" spans="1:15" x14ac:dyDescent="0.3">
      <c r="A16" s="7">
        <f t="shared" si="0"/>
        <v>1900</v>
      </c>
      <c r="B16" s="7">
        <f t="shared" si="1"/>
        <v>1</v>
      </c>
      <c r="C16" s="22"/>
      <c r="D16" s="20"/>
      <c r="E16" s="20"/>
      <c r="F16" s="20"/>
      <c r="G16" s="21"/>
      <c r="H16" s="20"/>
      <c r="I16" s="20"/>
      <c r="J16" s="20"/>
      <c r="K16" s="20"/>
      <c r="L16" s="20"/>
      <c r="M16" s="20"/>
      <c r="N16" s="20"/>
      <c r="O16" s="20"/>
    </row>
    <row r="17" spans="1:15" x14ac:dyDescent="0.3">
      <c r="A17" s="7">
        <f t="shared" si="0"/>
        <v>1900</v>
      </c>
      <c r="B17" s="7">
        <f t="shared" si="1"/>
        <v>1</v>
      </c>
      <c r="C17" s="22"/>
      <c r="D17" s="20"/>
      <c r="E17" s="20"/>
      <c r="F17" s="20"/>
      <c r="G17" s="21"/>
      <c r="H17" s="20"/>
      <c r="I17" s="20"/>
      <c r="J17" s="20"/>
      <c r="K17" s="20"/>
      <c r="L17" s="20"/>
      <c r="M17" s="20"/>
      <c r="N17" s="20"/>
      <c r="O17" s="20"/>
    </row>
    <row r="18" spans="1:15" x14ac:dyDescent="0.3">
      <c r="A18" s="7">
        <f t="shared" si="0"/>
        <v>1900</v>
      </c>
      <c r="B18" s="7">
        <f t="shared" si="1"/>
        <v>1</v>
      </c>
      <c r="C18" s="22"/>
      <c r="D18" s="20"/>
      <c r="E18" s="20"/>
      <c r="F18" s="20"/>
      <c r="G18" s="21"/>
      <c r="H18" s="20"/>
      <c r="I18" s="20"/>
      <c r="J18" s="20"/>
      <c r="K18" s="20"/>
      <c r="L18" s="20"/>
      <c r="M18" s="20"/>
      <c r="N18" s="20"/>
      <c r="O18" s="20"/>
    </row>
    <row r="19" spans="1:15" x14ac:dyDescent="0.3">
      <c r="A19" s="7">
        <f t="shared" si="0"/>
        <v>1900</v>
      </c>
      <c r="B19" s="7">
        <f t="shared" si="1"/>
        <v>1</v>
      </c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3">
      <c r="A20" s="7">
        <f t="shared" si="0"/>
        <v>1900</v>
      </c>
      <c r="B20" s="7">
        <f t="shared" si="1"/>
        <v>1</v>
      </c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x14ac:dyDescent="0.3">
      <c r="A21" s="7">
        <f t="shared" si="0"/>
        <v>1900</v>
      </c>
      <c r="B21" s="7">
        <f t="shared" si="1"/>
        <v>1</v>
      </c>
      <c r="C21" s="22"/>
      <c r="D21" s="20"/>
      <c r="E21" s="20"/>
      <c r="F21" s="20"/>
      <c r="G21" s="21"/>
      <c r="H21" s="20"/>
      <c r="I21" s="20"/>
      <c r="J21" s="20"/>
      <c r="K21" s="20"/>
      <c r="L21" s="20"/>
      <c r="M21" s="20"/>
      <c r="N21" s="20"/>
      <c r="O21" s="20"/>
    </row>
    <row r="22" spans="1:15" x14ac:dyDescent="0.3">
      <c r="A22" s="7">
        <f t="shared" si="0"/>
        <v>1900</v>
      </c>
      <c r="B22" s="7">
        <f t="shared" si="1"/>
        <v>1</v>
      </c>
      <c r="C22" s="22"/>
      <c r="D22" s="20"/>
      <c r="E22" s="20"/>
      <c r="F22" s="20"/>
      <c r="G22" s="21"/>
      <c r="H22" s="20"/>
      <c r="I22" s="20"/>
      <c r="J22" s="20"/>
      <c r="K22" s="20"/>
      <c r="L22" s="20"/>
      <c r="M22" s="20"/>
      <c r="N22" s="20"/>
      <c r="O22" s="20"/>
    </row>
    <row r="23" spans="1:15" x14ac:dyDescent="0.3">
      <c r="A23" s="7">
        <f t="shared" si="0"/>
        <v>1900</v>
      </c>
      <c r="B23" s="7">
        <f t="shared" si="1"/>
        <v>1</v>
      </c>
      <c r="C23" s="2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3">
      <c r="A24" s="7">
        <f t="shared" si="0"/>
        <v>1900</v>
      </c>
      <c r="B24" s="7">
        <f t="shared" si="1"/>
        <v>1</v>
      </c>
      <c r="C24" s="22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3">
      <c r="A25" s="7">
        <f t="shared" si="0"/>
        <v>1900</v>
      </c>
      <c r="B25" s="7">
        <f t="shared" si="1"/>
        <v>1</v>
      </c>
      <c r="C25" s="22"/>
      <c r="D25" s="20"/>
      <c r="E25" s="20"/>
      <c r="F25" s="20"/>
      <c r="G25" s="21"/>
      <c r="H25" s="20"/>
      <c r="I25" s="20"/>
      <c r="J25" s="20"/>
      <c r="K25" s="20"/>
      <c r="L25" s="20"/>
      <c r="M25" s="20"/>
      <c r="N25" s="20"/>
      <c r="O25" s="20"/>
    </row>
    <row r="26" spans="1:15" x14ac:dyDescent="0.3">
      <c r="A26" s="7">
        <f t="shared" si="0"/>
        <v>1900</v>
      </c>
      <c r="B26" s="7">
        <f t="shared" si="1"/>
        <v>1</v>
      </c>
      <c r="C26" s="22"/>
      <c r="D26" s="20"/>
      <c r="E26" s="20"/>
      <c r="F26" s="20"/>
      <c r="G26" s="21"/>
      <c r="H26" s="20"/>
      <c r="I26" s="20"/>
      <c r="J26" s="20"/>
      <c r="K26" s="20"/>
      <c r="L26" s="20"/>
      <c r="M26" s="20"/>
      <c r="N26" s="20"/>
      <c r="O26" s="20"/>
    </row>
    <row r="27" spans="1:15" x14ac:dyDescent="0.3">
      <c r="A27" s="7">
        <f t="shared" si="0"/>
        <v>1900</v>
      </c>
      <c r="B27" s="7">
        <f t="shared" si="1"/>
        <v>1</v>
      </c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x14ac:dyDescent="0.3">
      <c r="A28" s="7">
        <f t="shared" si="0"/>
        <v>1900</v>
      </c>
      <c r="B28" s="7">
        <f t="shared" si="1"/>
        <v>1</v>
      </c>
      <c r="C28" s="22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3">
      <c r="A29" s="7">
        <f t="shared" si="0"/>
        <v>1900</v>
      </c>
      <c r="B29" s="7">
        <f t="shared" si="1"/>
        <v>1</v>
      </c>
      <c r="C29" s="22"/>
      <c r="D29" s="20"/>
      <c r="E29" s="20"/>
      <c r="F29" s="20"/>
      <c r="G29" s="21"/>
      <c r="H29" s="20"/>
      <c r="I29" s="20"/>
      <c r="J29" s="20"/>
      <c r="K29" s="20"/>
      <c r="L29" s="20"/>
      <c r="M29" s="20"/>
      <c r="N29" s="20"/>
      <c r="O29" s="20"/>
    </row>
    <row r="30" spans="1:15" x14ac:dyDescent="0.3">
      <c r="A30" s="7">
        <f t="shared" si="0"/>
        <v>1900</v>
      </c>
      <c r="B30" s="7">
        <f t="shared" si="1"/>
        <v>1</v>
      </c>
      <c r="C30" s="22"/>
      <c r="D30" s="20"/>
      <c r="E30" s="20"/>
      <c r="F30" s="20"/>
      <c r="G30" s="21"/>
      <c r="H30" s="20"/>
      <c r="I30" s="20"/>
      <c r="J30" s="20"/>
      <c r="K30" s="20"/>
      <c r="L30" s="20"/>
      <c r="M30" s="20"/>
      <c r="N30" s="20"/>
      <c r="O30" s="20"/>
    </row>
    <row r="31" spans="1:15" x14ac:dyDescent="0.3">
      <c r="A31" s="7">
        <f t="shared" si="0"/>
        <v>1900</v>
      </c>
      <c r="B31" s="7">
        <f t="shared" si="1"/>
        <v>1</v>
      </c>
      <c r="C31" s="22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5" x14ac:dyDescent="0.3">
      <c r="A32" s="7">
        <f t="shared" si="0"/>
        <v>1900</v>
      </c>
      <c r="B32" s="7">
        <f t="shared" si="1"/>
        <v>1</v>
      </c>
      <c r="C32" s="2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x14ac:dyDescent="0.3">
      <c r="A33" s="7">
        <f t="shared" si="0"/>
        <v>1900</v>
      </c>
      <c r="B33" s="7">
        <f t="shared" si="1"/>
        <v>1</v>
      </c>
      <c r="C33" s="22"/>
      <c r="D33" s="20"/>
      <c r="E33" s="20"/>
      <c r="F33" s="20"/>
      <c r="G33" s="21"/>
      <c r="H33" s="20"/>
      <c r="I33" s="20"/>
      <c r="J33" s="20"/>
      <c r="K33" s="20"/>
      <c r="L33" s="20"/>
      <c r="M33" s="20"/>
      <c r="N33" s="20"/>
      <c r="O33" s="20"/>
    </row>
    <row r="34" spans="1:15" x14ac:dyDescent="0.3">
      <c r="A34" s="7">
        <f t="shared" si="0"/>
        <v>1900</v>
      </c>
      <c r="B34" s="7">
        <f t="shared" si="1"/>
        <v>1</v>
      </c>
      <c r="C34" s="22"/>
      <c r="D34" s="20"/>
      <c r="E34" s="20"/>
      <c r="F34" s="20"/>
      <c r="G34" s="21"/>
      <c r="H34" s="20"/>
      <c r="I34" s="20"/>
      <c r="J34" s="20"/>
      <c r="K34" s="20"/>
      <c r="L34" s="20"/>
      <c r="M34" s="20"/>
      <c r="N34" s="20"/>
      <c r="O34" s="20"/>
    </row>
    <row r="35" spans="1:15" x14ac:dyDescent="0.3">
      <c r="A35" s="7">
        <f t="shared" si="0"/>
        <v>1900</v>
      </c>
      <c r="B35" s="7">
        <f t="shared" si="1"/>
        <v>1</v>
      </c>
      <c r="C35" s="2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3">
      <c r="A36" s="7">
        <f t="shared" si="0"/>
        <v>1900</v>
      </c>
      <c r="B36" s="7">
        <f t="shared" si="1"/>
        <v>1</v>
      </c>
      <c r="C36" s="22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3">
      <c r="A37" s="7">
        <f t="shared" si="0"/>
        <v>1900</v>
      </c>
      <c r="B37" s="7">
        <f t="shared" si="1"/>
        <v>1</v>
      </c>
      <c r="C37" s="22"/>
      <c r="D37" s="20"/>
      <c r="E37" s="20"/>
      <c r="F37" s="20"/>
      <c r="G37" s="21"/>
      <c r="H37" s="20"/>
      <c r="I37" s="20"/>
      <c r="J37" s="20"/>
      <c r="K37" s="20"/>
      <c r="L37" s="20"/>
      <c r="M37" s="20"/>
      <c r="N37" s="20"/>
      <c r="O37" s="20"/>
    </row>
    <row r="38" spans="1:15" x14ac:dyDescent="0.3">
      <c r="A38" s="7">
        <f t="shared" si="0"/>
        <v>1900</v>
      </c>
      <c r="B38" s="7">
        <f t="shared" si="1"/>
        <v>1</v>
      </c>
      <c r="C38" s="22"/>
      <c r="D38" s="20"/>
      <c r="E38" s="20"/>
      <c r="F38" s="20"/>
      <c r="G38" s="21"/>
      <c r="H38" s="20"/>
      <c r="I38" s="20"/>
      <c r="J38" s="20"/>
      <c r="K38" s="20"/>
      <c r="L38" s="20"/>
      <c r="M38" s="20"/>
      <c r="N38" s="20"/>
      <c r="O38" s="20"/>
    </row>
    <row r="39" spans="1:15" x14ac:dyDescent="0.3">
      <c r="A39" s="7">
        <f t="shared" si="0"/>
        <v>1900</v>
      </c>
      <c r="B39" s="7">
        <f t="shared" si="1"/>
        <v>1</v>
      </c>
      <c r="C39" s="22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x14ac:dyDescent="0.3">
      <c r="A40" s="7">
        <f t="shared" si="0"/>
        <v>1900</v>
      </c>
      <c r="B40" s="7">
        <f t="shared" si="1"/>
        <v>1</v>
      </c>
      <c r="C40" s="22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x14ac:dyDescent="0.3">
      <c r="A41" s="7">
        <f t="shared" si="0"/>
        <v>1900</v>
      </c>
      <c r="B41" s="7">
        <f t="shared" si="1"/>
        <v>1</v>
      </c>
      <c r="C41" s="22"/>
      <c r="D41" s="20"/>
      <c r="E41" s="20"/>
      <c r="F41" s="20"/>
      <c r="G41" s="21"/>
      <c r="H41" s="20"/>
      <c r="I41" s="20"/>
      <c r="J41" s="20"/>
      <c r="K41" s="20"/>
      <c r="L41" s="20"/>
      <c r="M41" s="20"/>
      <c r="N41" s="20"/>
      <c r="O41" s="20"/>
    </row>
    <row r="42" spans="1:15" x14ac:dyDescent="0.3">
      <c r="A42" s="7">
        <f t="shared" si="0"/>
        <v>1900</v>
      </c>
      <c r="B42" s="7">
        <f t="shared" si="1"/>
        <v>1</v>
      </c>
      <c r="C42" s="22"/>
      <c r="D42" s="20"/>
      <c r="E42" s="20"/>
      <c r="F42" s="20"/>
      <c r="G42" s="21"/>
      <c r="H42" s="20"/>
      <c r="I42" s="20"/>
      <c r="J42" s="20"/>
      <c r="K42" s="20"/>
      <c r="L42" s="20"/>
      <c r="M42" s="20"/>
      <c r="N42" s="20"/>
      <c r="O42" s="20"/>
    </row>
    <row r="43" spans="1:15" x14ac:dyDescent="0.3">
      <c r="A43" s="7">
        <f t="shared" si="0"/>
        <v>1900</v>
      </c>
      <c r="B43" s="7">
        <f t="shared" si="1"/>
        <v>1</v>
      </c>
      <c r="C43" s="22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3">
      <c r="A44" s="7">
        <f t="shared" si="0"/>
        <v>1900</v>
      </c>
      <c r="B44" s="7">
        <f t="shared" si="1"/>
        <v>1</v>
      </c>
      <c r="C44" s="22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3">
      <c r="A45" s="7">
        <f t="shared" si="0"/>
        <v>1900</v>
      </c>
      <c r="B45" s="7">
        <f t="shared" si="1"/>
        <v>1</v>
      </c>
      <c r="C45" s="22"/>
      <c r="D45" s="20"/>
      <c r="E45" s="20"/>
      <c r="F45" s="20"/>
      <c r="G45" s="21"/>
      <c r="H45" s="20"/>
      <c r="I45" s="20"/>
      <c r="J45" s="20"/>
      <c r="K45" s="20"/>
      <c r="L45" s="20"/>
      <c r="M45" s="20"/>
      <c r="N45" s="20"/>
      <c r="O45" s="20"/>
    </row>
    <row r="46" spans="1:15" x14ac:dyDescent="0.3">
      <c r="A46" s="7">
        <f t="shared" si="0"/>
        <v>1900</v>
      </c>
      <c r="B46" s="7">
        <f t="shared" si="1"/>
        <v>1</v>
      </c>
      <c r="C46" s="22"/>
      <c r="D46" s="20"/>
      <c r="E46" s="20"/>
      <c r="F46" s="20"/>
      <c r="G46" s="21"/>
      <c r="H46" s="20"/>
      <c r="I46" s="20"/>
      <c r="J46" s="20"/>
      <c r="K46" s="20"/>
      <c r="L46" s="20"/>
      <c r="M46" s="20"/>
      <c r="N46" s="20"/>
      <c r="O46" s="20"/>
    </row>
    <row r="47" spans="1:15" x14ac:dyDescent="0.3">
      <c r="A47" s="7">
        <f t="shared" si="0"/>
        <v>1900</v>
      </c>
      <c r="B47" s="7">
        <f t="shared" si="1"/>
        <v>1</v>
      </c>
      <c r="C47" s="22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3">
      <c r="A48" s="7">
        <f t="shared" si="0"/>
        <v>1900</v>
      </c>
      <c r="B48" s="7">
        <f t="shared" si="1"/>
        <v>1</v>
      </c>
      <c r="C48" s="22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3">
      <c r="A49" s="7">
        <f t="shared" si="0"/>
        <v>1900</v>
      </c>
      <c r="B49" s="7">
        <f t="shared" si="1"/>
        <v>1</v>
      </c>
      <c r="C49" s="22"/>
      <c r="D49" s="20"/>
      <c r="E49" s="20"/>
      <c r="F49" s="20"/>
      <c r="G49" s="21"/>
      <c r="H49" s="20"/>
      <c r="I49" s="20"/>
      <c r="J49" s="20"/>
      <c r="K49" s="20"/>
      <c r="L49" s="20"/>
      <c r="M49" s="20"/>
      <c r="N49" s="20"/>
      <c r="O49" s="20"/>
    </row>
    <row r="50" spans="1:15" x14ac:dyDescent="0.3">
      <c r="A50" s="7">
        <f t="shared" si="0"/>
        <v>1900</v>
      </c>
      <c r="B50" s="7">
        <f t="shared" si="1"/>
        <v>1</v>
      </c>
      <c r="C50" s="22"/>
      <c r="D50" s="20"/>
      <c r="E50" s="20"/>
      <c r="F50" s="20"/>
      <c r="G50" s="21"/>
      <c r="H50" s="20"/>
      <c r="I50" s="20"/>
      <c r="J50" s="20"/>
      <c r="K50" s="20"/>
      <c r="L50" s="20"/>
      <c r="M50" s="20"/>
      <c r="N50" s="20"/>
      <c r="O50" s="20"/>
    </row>
    <row r="51" spans="1:15" x14ac:dyDescent="0.3">
      <c r="A51" s="7">
        <f t="shared" si="0"/>
        <v>1900</v>
      </c>
      <c r="B51" s="7">
        <f t="shared" si="1"/>
        <v>1</v>
      </c>
      <c r="C51" s="22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3">
      <c r="A52" s="7">
        <f t="shared" si="0"/>
        <v>1900</v>
      </c>
      <c r="B52" s="7">
        <f t="shared" si="1"/>
        <v>1</v>
      </c>
      <c r="C52" s="2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7">
        <f t="shared" si="0"/>
        <v>1900</v>
      </c>
      <c r="B53" s="7">
        <f t="shared" si="1"/>
        <v>1</v>
      </c>
      <c r="C53" s="22"/>
      <c r="D53" s="20"/>
      <c r="E53" s="20"/>
      <c r="F53" s="20"/>
      <c r="G53" s="21"/>
      <c r="H53" s="20"/>
      <c r="I53" s="20"/>
      <c r="J53" s="20"/>
      <c r="K53" s="20"/>
      <c r="L53" s="20"/>
      <c r="M53" s="20"/>
      <c r="N53" s="20"/>
      <c r="O53" s="20"/>
    </row>
    <row r="54" spans="1:15" x14ac:dyDescent="0.3">
      <c r="A54" s="7">
        <f t="shared" si="0"/>
        <v>1900</v>
      </c>
      <c r="B54" s="7">
        <f t="shared" si="1"/>
        <v>1</v>
      </c>
      <c r="C54" s="22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3">
      <c r="A55" s="7">
        <f t="shared" si="0"/>
        <v>1900</v>
      </c>
      <c r="B55" s="7">
        <f t="shared" si="1"/>
        <v>1</v>
      </c>
      <c r="C55" s="22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3">
      <c r="A56" s="7">
        <f t="shared" si="0"/>
        <v>1900</v>
      </c>
      <c r="B56" s="7">
        <f t="shared" si="1"/>
        <v>1</v>
      </c>
      <c r="C56" s="22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3">
      <c r="A57" s="7">
        <f t="shared" si="0"/>
        <v>1900</v>
      </c>
      <c r="B57" s="7">
        <f t="shared" si="1"/>
        <v>1</v>
      </c>
      <c r="C57" s="22"/>
      <c r="D57" s="20"/>
      <c r="E57" s="20"/>
      <c r="F57" s="20"/>
      <c r="G57" s="21"/>
      <c r="H57" s="20"/>
      <c r="I57" s="20"/>
      <c r="J57" s="20"/>
      <c r="K57" s="20"/>
      <c r="L57" s="20"/>
      <c r="M57" s="20"/>
      <c r="N57" s="20"/>
      <c r="O57" s="20"/>
    </row>
    <row r="58" spans="1:15" x14ac:dyDescent="0.3">
      <c r="A58" s="7">
        <f t="shared" si="0"/>
        <v>1900</v>
      </c>
      <c r="B58" s="7">
        <f t="shared" si="1"/>
        <v>1</v>
      </c>
      <c r="C58" s="22"/>
      <c r="D58" s="20"/>
      <c r="E58" s="20"/>
      <c r="F58" s="20"/>
      <c r="G58" s="21"/>
      <c r="H58" s="20"/>
      <c r="I58" s="20"/>
      <c r="J58" s="20"/>
      <c r="K58" s="20"/>
      <c r="L58" s="20"/>
      <c r="M58" s="20"/>
      <c r="N58" s="20"/>
      <c r="O58" s="20"/>
    </row>
    <row r="59" spans="1:15" x14ac:dyDescent="0.3">
      <c r="A59" s="7">
        <f t="shared" si="0"/>
        <v>1900</v>
      </c>
      <c r="B59" s="7">
        <f t="shared" si="1"/>
        <v>1</v>
      </c>
      <c r="C59" s="22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3">
      <c r="A60" s="7">
        <f t="shared" si="0"/>
        <v>1900</v>
      </c>
      <c r="B60" s="7">
        <f t="shared" si="1"/>
        <v>1</v>
      </c>
      <c r="C60" s="22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3">
      <c r="A61" s="7">
        <f t="shared" si="0"/>
        <v>1900</v>
      </c>
      <c r="B61" s="7">
        <f t="shared" si="1"/>
        <v>1</v>
      </c>
      <c r="C61" s="22"/>
      <c r="D61" s="20"/>
      <c r="E61" s="20"/>
      <c r="F61" s="20"/>
      <c r="G61" s="21"/>
      <c r="H61" s="20"/>
      <c r="I61" s="20"/>
      <c r="J61" s="20"/>
      <c r="K61" s="20"/>
      <c r="L61" s="20"/>
      <c r="M61" s="20"/>
      <c r="N61" s="20"/>
      <c r="O61" s="20"/>
    </row>
    <row r="62" spans="1:15" x14ac:dyDescent="0.3">
      <c r="A62" s="7">
        <f t="shared" si="0"/>
        <v>1900</v>
      </c>
      <c r="B62" s="7">
        <f t="shared" si="1"/>
        <v>1</v>
      </c>
      <c r="C62" s="22"/>
      <c r="D62" s="20"/>
      <c r="E62" s="20"/>
      <c r="F62" s="20"/>
      <c r="G62" s="21"/>
      <c r="H62" s="20"/>
      <c r="I62" s="20"/>
      <c r="J62" s="20"/>
      <c r="K62" s="20"/>
      <c r="L62" s="20"/>
      <c r="M62" s="20"/>
      <c r="N62" s="20"/>
      <c r="O62" s="20"/>
    </row>
    <row r="63" spans="1:15" x14ac:dyDescent="0.3">
      <c r="A63" s="7">
        <f t="shared" si="0"/>
        <v>1900</v>
      </c>
      <c r="B63" s="7">
        <f t="shared" si="1"/>
        <v>1</v>
      </c>
      <c r="C63" s="22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3">
      <c r="A64" s="7">
        <f t="shared" si="0"/>
        <v>1900</v>
      </c>
      <c r="B64" s="7">
        <f t="shared" si="1"/>
        <v>1</v>
      </c>
      <c r="C64" s="22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3">
      <c r="A65" s="7">
        <f t="shared" si="0"/>
        <v>1900</v>
      </c>
      <c r="B65" s="7">
        <f t="shared" si="1"/>
        <v>1</v>
      </c>
      <c r="C65" s="22"/>
      <c r="D65" s="20"/>
      <c r="E65" s="20"/>
      <c r="F65" s="20"/>
      <c r="G65" s="21"/>
      <c r="H65" s="20"/>
      <c r="I65" s="20"/>
      <c r="J65" s="20"/>
      <c r="K65" s="20"/>
      <c r="L65" s="20"/>
      <c r="M65" s="20"/>
      <c r="N65" s="20"/>
      <c r="O65" s="20"/>
    </row>
    <row r="66" spans="1:15" x14ac:dyDescent="0.3">
      <c r="A66" s="7">
        <f t="shared" ref="A66:A129" si="2">YEAR(C66)</f>
        <v>1900</v>
      </c>
      <c r="B66" s="7">
        <f t="shared" ref="B66:B129" si="3">MONTH(C66)</f>
        <v>1</v>
      </c>
      <c r="C66" s="2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3">
      <c r="A67" s="7">
        <f t="shared" si="2"/>
        <v>1900</v>
      </c>
      <c r="B67" s="7">
        <f t="shared" si="3"/>
        <v>1</v>
      </c>
      <c r="C67" s="22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3">
      <c r="A68" s="7">
        <f t="shared" si="2"/>
        <v>1900</v>
      </c>
      <c r="B68" s="7">
        <f t="shared" si="3"/>
        <v>1</v>
      </c>
      <c r="C68" s="22"/>
      <c r="D68" s="20"/>
      <c r="E68" s="20"/>
      <c r="F68" s="20"/>
      <c r="G68" s="21"/>
      <c r="H68" s="20"/>
      <c r="I68" s="20"/>
      <c r="J68" s="20"/>
      <c r="K68" s="20"/>
      <c r="L68" s="20"/>
      <c r="M68" s="20"/>
      <c r="N68" s="20"/>
      <c r="O68" s="20"/>
    </row>
    <row r="69" spans="1:15" x14ac:dyDescent="0.3">
      <c r="A69" s="7">
        <f t="shared" si="2"/>
        <v>1900</v>
      </c>
      <c r="B69" s="7">
        <f t="shared" si="3"/>
        <v>1</v>
      </c>
      <c r="C69" s="22"/>
      <c r="D69" s="20"/>
      <c r="E69" s="20"/>
      <c r="F69" s="20"/>
      <c r="G69" s="21"/>
      <c r="H69" s="20"/>
      <c r="I69" s="20"/>
      <c r="J69" s="20"/>
      <c r="K69" s="20"/>
      <c r="L69" s="20"/>
      <c r="M69" s="20"/>
      <c r="N69" s="20"/>
      <c r="O69" s="20"/>
    </row>
    <row r="70" spans="1:15" x14ac:dyDescent="0.3">
      <c r="A70" s="7">
        <f t="shared" si="2"/>
        <v>1900</v>
      </c>
      <c r="B70" s="7">
        <f t="shared" si="3"/>
        <v>1</v>
      </c>
      <c r="C70" s="22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 x14ac:dyDescent="0.3">
      <c r="A71" s="7">
        <f t="shared" si="2"/>
        <v>1900</v>
      </c>
      <c r="B71" s="7">
        <f t="shared" si="3"/>
        <v>1</v>
      </c>
      <c r="C71" s="2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 x14ac:dyDescent="0.3">
      <c r="A72" s="7">
        <f t="shared" si="2"/>
        <v>1900</v>
      </c>
      <c r="B72" s="7">
        <f t="shared" si="3"/>
        <v>1</v>
      </c>
      <c r="C72" s="22"/>
      <c r="D72" s="20"/>
      <c r="E72" s="20"/>
      <c r="F72" s="20"/>
      <c r="G72" s="21"/>
      <c r="H72" s="20"/>
      <c r="I72" s="20"/>
      <c r="J72" s="20"/>
      <c r="K72" s="20"/>
      <c r="L72" s="20"/>
      <c r="M72" s="20"/>
      <c r="N72" s="20"/>
      <c r="O72" s="20"/>
    </row>
    <row r="73" spans="1:15" x14ac:dyDescent="0.3">
      <c r="A73" s="7">
        <f t="shared" si="2"/>
        <v>1900</v>
      </c>
      <c r="B73" s="7">
        <f t="shared" si="3"/>
        <v>1</v>
      </c>
      <c r="C73" s="2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 x14ac:dyDescent="0.3">
      <c r="A74" s="7">
        <f t="shared" si="2"/>
        <v>1900</v>
      </c>
      <c r="B74" s="7">
        <f t="shared" si="3"/>
        <v>1</v>
      </c>
      <c r="C74" s="22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 x14ac:dyDescent="0.3">
      <c r="A75" s="7">
        <f t="shared" si="2"/>
        <v>1900</v>
      </c>
      <c r="B75" s="7">
        <f t="shared" si="3"/>
        <v>1</v>
      </c>
      <c r="C75" s="22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x14ac:dyDescent="0.3">
      <c r="A76" s="7">
        <f t="shared" si="2"/>
        <v>1900</v>
      </c>
      <c r="B76" s="7">
        <f t="shared" si="3"/>
        <v>1</v>
      </c>
      <c r="C76" s="22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 x14ac:dyDescent="0.3">
      <c r="A77" s="7">
        <f t="shared" si="2"/>
        <v>1900</v>
      </c>
      <c r="B77" s="7">
        <f t="shared" si="3"/>
        <v>1</v>
      </c>
      <c r="C77" s="22"/>
      <c r="D77" s="20"/>
      <c r="E77" s="20"/>
      <c r="F77" s="20"/>
      <c r="G77" s="21"/>
      <c r="H77" s="20"/>
      <c r="I77" s="20"/>
      <c r="J77" s="20"/>
      <c r="K77" s="20"/>
      <c r="L77" s="20"/>
      <c r="M77" s="20"/>
      <c r="N77" s="20"/>
      <c r="O77" s="20"/>
    </row>
    <row r="78" spans="1:15" x14ac:dyDescent="0.3">
      <c r="A78" s="7">
        <f t="shared" si="2"/>
        <v>1900</v>
      </c>
      <c r="B78" s="7">
        <f t="shared" si="3"/>
        <v>1</v>
      </c>
      <c r="C78" s="22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 x14ac:dyDescent="0.3">
      <c r="A79" s="7">
        <f t="shared" si="2"/>
        <v>1900</v>
      </c>
      <c r="B79" s="7">
        <f t="shared" si="3"/>
        <v>1</v>
      </c>
      <c r="C79" s="22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 x14ac:dyDescent="0.3">
      <c r="A80" s="7">
        <f t="shared" si="2"/>
        <v>1900</v>
      </c>
      <c r="B80" s="7">
        <f t="shared" si="3"/>
        <v>1</v>
      </c>
      <c r="C80" s="22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 x14ac:dyDescent="0.3">
      <c r="A81" s="7">
        <f t="shared" si="2"/>
        <v>1900</v>
      </c>
      <c r="B81" s="7">
        <f t="shared" si="3"/>
        <v>1</v>
      </c>
      <c r="C81" s="22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 x14ac:dyDescent="0.3">
      <c r="A82" s="7">
        <f t="shared" si="2"/>
        <v>1900</v>
      </c>
      <c r="B82" s="7">
        <f t="shared" si="3"/>
        <v>1</v>
      </c>
      <c r="C82" s="22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 x14ac:dyDescent="0.3">
      <c r="A83" s="7">
        <f t="shared" si="2"/>
        <v>1900</v>
      </c>
      <c r="B83" s="7">
        <f t="shared" si="3"/>
        <v>1</v>
      </c>
      <c r="C83" s="22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 x14ac:dyDescent="0.3">
      <c r="A84" s="7">
        <f t="shared" si="2"/>
        <v>1900</v>
      </c>
      <c r="B84" s="7">
        <f t="shared" si="3"/>
        <v>1</v>
      </c>
      <c r="C84" s="22"/>
      <c r="D84" s="20"/>
      <c r="E84" s="20"/>
      <c r="F84" s="20"/>
      <c r="G84" s="21"/>
      <c r="H84" s="20"/>
      <c r="I84" s="20"/>
      <c r="J84" s="20"/>
      <c r="K84" s="20"/>
      <c r="L84" s="20"/>
      <c r="M84" s="20"/>
      <c r="N84" s="20"/>
      <c r="O84" s="20"/>
    </row>
    <row r="85" spans="1:15" x14ac:dyDescent="0.3">
      <c r="A85" s="7">
        <f t="shared" si="2"/>
        <v>1900</v>
      </c>
      <c r="B85" s="7">
        <f t="shared" si="3"/>
        <v>1</v>
      </c>
      <c r="C85" s="22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 x14ac:dyDescent="0.3">
      <c r="A86" s="7">
        <f t="shared" si="2"/>
        <v>1900</v>
      </c>
      <c r="B86" s="7">
        <f t="shared" si="3"/>
        <v>1</v>
      </c>
      <c r="C86" s="22"/>
      <c r="D86" s="20"/>
      <c r="E86" s="20"/>
      <c r="F86" s="20"/>
      <c r="G86" s="21"/>
      <c r="H86" s="20"/>
      <c r="I86" s="20"/>
      <c r="J86" s="20"/>
      <c r="K86" s="20"/>
      <c r="L86" s="20"/>
      <c r="M86" s="20"/>
      <c r="N86" s="20"/>
      <c r="O86" s="20"/>
    </row>
    <row r="87" spans="1:15" x14ac:dyDescent="0.3">
      <c r="A87" s="7">
        <f t="shared" si="2"/>
        <v>1900</v>
      </c>
      <c r="B87" s="7">
        <f t="shared" si="3"/>
        <v>1</v>
      </c>
      <c r="C87" s="22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 x14ac:dyDescent="0.3">
      <c r="A88" s="7">
        <f t="shared" si="2"/>
        <v>1900</v>
      </c>
      <c r="B88" s="7">
        <f t="shared" si="3"/>
        <v>1</v>
      </c>
      <c r="C88" s="22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 x14ac:dyDescent="0.3">
      <c r="A89" s="7">
        <f t="shared" si="2"/>
        <v>1900</v>
      </c>
      <c r="B89" s="7">
        <f t="shared" si="3"/>
        <v>1</v>
      </c>
      <c r="C89" s="22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 x14ac:dyDescent="0.3">
      <c r="A90" s="7">
        <f t="shared" si="2"/>
        <v>1900</v>
      </c>
      <c r="B90" s="7">
        <f t="shared" si="3"/>
        <v>1</v>
      </c>
      <c r="C90" s="22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 x14ac:dyDescent="0.3">
      <c r="A91" s="7">
        <f t="shared" si="2"/>
        <v>1900</v>
      </c>
      <c r="B91" s="7">
        <f t="shared" si="3"/>
        <v>1</v>
      </c>
      <c r="C91" s="22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x14ac:dyDescent="0.3">
      <c r="A92" s="7">
        <f t="shared" si="2"/>
        <v>1900</v>
      </c>
      <c r="B92" s="7">
        <f t="shared" si="3"/>
        <v>1</v>
      </c>
      <c r="C92" s="22"/>
      <c r="D92" s="20"/>
      <c r="E92" s="20"/>
      <c r="F92" s="20"/>
      <c r="G92" s="21"/>
      <c r="H92" s="20"/>
      <c r="I92" s="20"/>
      <c r="J92" s="20"/>
      <c r="K92" s="20"/>
      <c r="L92" s="20"/>
      <c r="M92" s="20"/>
      <c r="N92" s="20"/>
      <c r="O92" s="20"/>
    </row>
    <row r="93" spans="1:15" x14ac:dyDescent="0.3">
      <c r="A93" s="7">
        <f t="shared" si="2"/>
        <v>1900</v>
      </c>
      <c r="B93" s="7">
        <f t="shared" si="3"/>
        <v>1</v>
      </c>
      <c r="C93" s="22"/>
      <c r="D93" s="20"/>
      <c r="E93" s="20"/>
      <c r="F93" s="20"/>
      <c r="G93" s="21"/>
      <c r="H93" s="20"/>
      <c r="I93" s="20"/>
      <c r="J93" s="20"/>
      <c r="K93" s="20"/>
      <c r="L93" s="20"/>
      <c r="M93" s="20"/>
      <c r="N93" s="20"/>
      <c r="O93" s="20"/>
    </row>
    <row r="94" spans="1:15" x14ac:dyDescent="0.3">
      <c r="A94" s="7">
        <f t="shared" si="2"/>
        <v>1900</v>
      </c>
      <c r="B94" s="7">
        <f t="shared" si="3"/>
        <v>1</v>
      </c>
      <c r="C94" s="22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 x14ac:dyDescent="0.3">
      <c r="A95" s="7">
        <f t="shared" si="2"/>
        <v>1900</v>
      </c>
      <c r="B95" s="7">
        <f t="shared" si="3"/>
        <v>1</v>
      </c>
      <c r="C95" s="22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x14ac:dyDescent="0.3">
      <c r="A96" s="7">
        <f t="shared" si="2"/>
        <v>1900</v>
      </c>
      <c r="B96" s="7">
        <f t="shared" si="3"/>
        <v>1</v>
      </c>
      <c r="C96" s="22"/>
      <c r="D96" s="20"/>
      <c r="E96" s="20"/>
      <c r="F96" s="20"/>
      <c r="G96" s="21"/>
      <c r="H96" s="20"/>
      <c r="I96" s="20"/>
      <c r="J96" s="20"/>
      <c r="K96" s="20"/>
      <c r="L96" s="20"/>
      <c r="M96" s="20"/>
      <c r="N96" s="20"/>
      <c r="O96" s="20"/>
    </row>
    <row r="97" spans="1:15" x14ac:dyDescent="0.3">
      <c r="A97" s="7">
        <f t="shared" si="2"/>
        <v>1900</v>
      </c>
      <c r="B97" s="7">
        <f t="shared" si="3"/>
        <v>1</v>
      </c>
      <c r="C97" s="22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 x14ac:dyDescent="0.3">
      <c r="A98" s="7">
        <f t="shared" si="2"/>
        <v>1900</v>
      </c>
      <c r="B98" s="7">
        <f t="shared" si="3"/>
        <v>1</v>
      </c>
      <c r="C98" s="22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 x14ac:dyDescent="0.3">
      <c r="A99" s="7">
        <f t="shared" si="2"/>
        <v>1900</v>
      </c>
      <c r="B99" s="7">
        <f t="shared" si="3"/>
        <v>1</v>
      </c>
      <c r="C99" s="22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 x14ac:dyDescent="0.3">
      <c r="A100" s="7">
        <f t="shared" si="2"/>
        <v>1900</v>
      </c>
      <c r="B100" s="7">
        <f t="shared" si="3"/>
        <v>1</v>
      </c>
      <c r="C100" s="22"/>
      <c r="D100" s="20"/>
      <c r="E100" s="20"/>
      <c r="F100" s="20"/>
      <c r="G100" s="21"/>
      <c r="H100" s="20"/>
      <c r="I100" s="20"/>
      <c r="J100" s="20"/>
      <c r="K100" s="20"/>
      <c r="L100" s="20"/>
      <c r="M100" s="20"/>
      <c r="N100" s="20"/>
      <c r="O100" s="20"/>
    </row>
    <row r="101" spans="1:15" x14ac:dyDescent="0.3">
      <c r="A101" s="7">
        <f t="shared" si="2"/>
        <v>1900</v>
      </c>
      <c r="B101" s="7">
        <f t="shared" si="3"/>
        <v>1</v>
      </c>
      <c r="C101" s="22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 x14ac:dyDescent="0.3">
      <c r="A102" s="7">
        <f t="shared" si="2"/>
        <v>1900</v>
      </c>
      <c r="B102" s="7">
        <f t="shared" si="3"/>
        <v>1</v>
      </c>
      <c r="C102" s="22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 x14ac:dyDescent="0.3">
      <c r="A103" s="7">
        <f t="shared" si="2"/>
        <v>1900</v>
      </c>
      <c r="B103" s="7">
        <f t="shared" si="3"/>
        <v>1</v>
      </c>
      <c r="C103" s="22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 x14ac:dyDescent="0.3">
      <c r="A104" s="7">
        <f t="shared" si="2"/>
        <v>1900</v>
      </c>
      <c r="B104" s="7">
        <f t="shared" si="3"/>
        <v>1</v>
      </c>
      <c r="C104" s="22"/>
      <c r="D104" s="20"/>
      <c r="E104" s="20"/>
      <c r="F104" s="20"/>
      <c r="G104" s="21"/>
      <c r="H104" s="20"/>
      <c r="I104" s="20"/>
      <c r="J104" s="20"/>
      <c r="K104" s="20"/>
      <c r="L104" s="20"/>
      <c r="M104" s="20"/>
      <c r="N104" s="20"/>
      <c r="O104" s="20"/>
    </row>
    <row r="105" spans="1:15" x14ac:dyDescent="0.3">
      <c r="A105" s="7">
        <f t="shared" si="2"/>
        <v>1900</v>
      </c>
      <c r="B105" s="7">
        <f t="shared" si="3"/>
        <v>1</v>
      </c>
      <c r="C105" s="22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 x14ac:dyDescent="0.3">
      <c r="A106" s="7">
        <f t="shared" si="2"/>
        <v>1900</v>
      </c>
      <c r="B106" s="7">
        <f t="shared" si="3"/>
        <v>1</v>
      </c>
      <c r="C106" s="22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 x14ac:dyDescent="0.3">
      <c r="A107" s="7">
        <f t="shared" si="2"/>
        <v>1900</v>
      </c>
      <c r="B107" s="7">
        <f t="shared" si="3"/>
        <v>1</v>
      </c>
      <c r="C107" s="22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 x14ac:dyDescent="0.3">
      <c r="A108" s="7">
        <f t="shared" si="2"/>
        <v>1900</v>
      </c>
      <c r="B108" s="7">
        <f t="shared" si="3"/>
        <v>1</v>
      </c>
      <c r="C108" s="22"/>
      <c r="D108" s="20"/>
      <c r="E108" s="20"/>
      <c r="F108" s="20"/>
      <c r="G108" s="21"/>
      <c r="H108" s="20"/>
      <c r="I108" s="20"/>
      <c r="J108" s="20"/>
      <c r="K108" s="20"/>
      <c r="L108" s="20"/>
      <c r="M108" s="20"/>
      <c r="N108" s="20"/>
      <c r="O108" s="20"/>
    </row>
    <row r="109" spans="1:15" x14ac:dyDescent="0.3">
      <c r="A109" s="7">
        <f t="shared" si="2"/>
        <v>1900</v>
      </c>
      <c r="B109" s="7">
        <f t="shared" si="3"/>
        <v>1</v>
      </c>
      <c r="C109" s="22"/>
      <c r="D109" s="20"/>
      <c r="E109" s="20"/>
      <c r="F109" s="20"/>
      <c r="G109" s="21"/>
      <c r="H109" s="20"/>
      <c r="I109" s="20"/>
      <c r="J109" s="20"/>
      <c r="K109" s="20"/>
      <c r="L109" s="20"/>
      <c r="M109" s="20"/>
      <c r="N109" s="20"/>
      <c r="O109" s="20"/>
    </row>
    <row r="110" spans="1:15" x14ac:dyDescent="0.3">
      <c r="A110" s="7">
        <f t="shared" si="2"/>
        <v>1900</v>
      </c>
      <c r="B110" s="7">
        <f t="shared" si="3"/>
        <v>1</v>
      </c>
      <c r="C110" s="22"/>
      <c r="D110" s="20"/>
      <c r="E110" s="20"/>
      <c r="F110" s="20"/>
      <c r="G110" s="21"/>
      <c r="H110" s="20"/>
      <c r="I110" s="20"/>
      <c r="J110" s="20"/>
      <c r="K110" s="20"/>
      <c r="L110" s="20"/>
      <c r="M110" s="20"/>
      <c r="N110" s="20"/>
      <c r="O110" s="20"/>
    </row>
    <row r="111" spans="1:15" x14ac:dyDescent="0.3">
      <c r="A111" s="7">
        <f t="shared" si="2"/>
        <v>1900</v>
      </c>
      <c r="B111" s="7">
        <f t="shared" si="3"/>
        <v>1</v>
      </c>
      <c r="C111" s="22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 x14ac:dyDescent="0.3">
      <c r="A112" s="7">
        <f t="shared" si="2"/>
        <v>1900</v>
      </c>
      <c r="B112" s="7">
        <f t="shared" si="3"/>
        <v>1</v>
      </c>
      <c r="C112" s="22"/>
      <c r="D112" s="20"/>
      <c r="E112" s="20"/>
      <c r="F112" s="20"/>
      <c r="G112" s="21"/>
      <c r="H112" s="20"/>
      <c r="I112" s="20"/>
      <c r="J112" s="20"/>
      <c r="K112" s="20"/>
      <c r="L112" s="20"/>
      <c r="M112" s="20"/>
      <c r="N112" s="20"/>
      <c r="O112" s="20"/>
    </row>
    <row r="113" spans="1:15" x14ac:dyDescent="0.3">
      <c r="A113" s="7">
        <f t="shared" si="2"/>
        <v>1900</v>
      </c>
      <c r="B113" s="7">
        <f t="shared" si="3"/>
        <v>1</v>
      </c>
      <c r="C113" s="22"/>
      <c r="D113" s="20"/>
      <c r="E113" s="20"/>
      <c r="F113" s="20"/>
      <c r="G113" s="21"/>
      <c r="H113" s="20"/>
      <c r="I113" s="20"/>
      <c r="J113" s="20"/>
      <c r="K113" s="20"/>
      <c r="L113" s="20"/>
      <c r="M113" s="20"/>
      <c r="N113" s="20"/>
      <c r="O113" s="20"/>
    </row>
    <row r="114" spans="1:15" x14ac:dyDescent="0.3">
      <c r="A114" s="7">
        <f t="shared" si="2"/>
        <v>1900</v>
      </c>
      <c r="B114" s="7">
        <f t="shared" si="3"/>
        <v>1</v>
      </c>
      <c r="C114" s="22"/>
      <c r="D114" s="20"/>
      <c r="E114" s="20"/>
      <c r="F114" s="20"/>
      <c r="G114" s="21"/>
      <c r="H114" s="20"/>
      <c r="I114" s="20"/>
      <c r="J114" s="20"/>
      <c r="K114" s="20"/>
      <c r="L114" s="20"/>
      <c r="M114" s="20"/>
      <c r="N114" s="20"/>
      <c r="O114" s="20"/>
    </row>
    <row r="115" spans="1:15" x14ac:dyDescent="0.3">
      <c r="A115" s="7">
        <f t="shared" si="2"/>
        <v>1900</v>
      </c>
      <c r="B115" s="7">
        <f t="shared" si="3"/>
        <v>1</v>
      </c>
      <c r="C115" s="22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 x14ac:dyDescent="0.3">
      <c r="A116" s="7">
        <f t="shared" si="2"/>
        <v>1900</v>
      </c>
      <c r="B116" s="7">
        <f t="shared" si="3"/>
        <v>1</v>
      </c>
      <c r="C116" s="22"/>
      <c r="D116" s="20"/>
      <c r="E116" s="20"/>
      <c r="F116" s="20"/>
      <c r="G116" s="21"/>
      <c r="H116" s="20"/>
      <c r="I116" s="20"/>
      <c r="J116" s="20"/>
      <c r="K116" s="20"/>
      <c r="L116" s="20"/>
      <c r="M116" s="20"/>
      <c r="N116" s="20"/>
      <c r="O116" s="20"/>
    </row>
    <row r="117" spans="1:15" x14ac:dyDescent="0.3">
      <c r="A117" s="7">
        <f t="shared" si="2"/>
        <v>1900</v>
      </c>
      <c r="B117" s="7">
        <f t="shared" si="3"/>
        <v>1</v>
      </c>
      <c r="C117" s="22"/>
      <c r="D117" s="20"/>
      <c r="E117" s="20"/>
      <c r="F117" s="20"/>
      <c r="G117" s="21"/>
      <c r="H117" s="20"/>
      <c r="I117" s="20"/>
      <c r="J117" s="20"/>
      <c r="K117" s="20"/>
      <c r="L117" s="20"/>
      <c r="M117" s="20"/>
      <c r="N117" s="20"/>
      <c r="O117" s="20"/>
    </row>
    <row r="118" spans="1:15" x14ac:dyDescent="0.3">
      <c r="A118" s="7">
        <f t="shared" si="2"/>
        <v>1900</v>
      </c>
      <c r="B118" s="7">
        <f t="shared" si="3"/>
        <v>1</v>
      </c>
      <c r="C118" s="22"/>
      <c r="D118" s="20"/>
      <c r="E118" s="20"/>
      <c r="F118" s="20"/>
      <c r="G118" s="21"/>
      <c r="H118" s="20"/>
      <c r="I118" s="20"/>
      <c r="J118" s="20"/>
      <c r="K118" s="20"/>
      <c r="L118" s="20"/>
      <c r="M118" s="20"/>
      <c r="N118" s="20"/>
      <c r="O118" s="20"/>
    </row>
    <row r="119" spans="1:15" x14ac:dyDescent="0.3">
      <c r="A119" s="7">
        <f t="shared" si="2"/>
        <v>1900</v>
      </c>
      <c r="B119" s="7">
        <f t="shared" si="3"/>
        <v>1</v>
      </c>
      <c r="C119" s="22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 x14ac:dyDescent="0.3">
      <c r="A120" s="7">
        <f t="shared" si="2"/>
        <v>1900</v>
      </c>
      <c r="B120" s="7">
        <f t="shared" si="3"/>
        <v>1</v>
      </c>
      <c r="C120" s="22"/>
      <c r="D120" s="20"/>
      <c r="E120" s="20"/>
      <c r="F120" s="20"/>
      <c r="G120" s="21"/>
      <c r="H120" s="20"/>
      <c r="I120" s="20"/>
      <c r="J120" s="20"/>
      <c r="K120" s="20"/>
      <c r="L120" s="20"/>
      <c r="M120" s="20"/>
      <c r="N120" s="20"/>
      <c r="O120" s="20"/>
    </row>
    <row r="121" spans="1:15" x14ac:dyDescent="0.3">
      <c r="A121" s="7">
        <f t="shared" si="2"/>
        <v>1900</v>
      </c>
      <c r="B121" s="7">
        <f t="shared" si="3"/>
        <v>1</v>
      </c>
      <c r="C121" s="22"/>
      <c r="D121" s="20"/>
      <c r="E121" s="20"/>
      <c r="F121" s="20"/>
      <c r="G121" s="21"/>
      <c r="H121" s="20"/>
      <c r="I121" s="20"/>
      <c r="J121" s="20"/>
      <c r="K121" s="20"/>
      <c r="L121" s="20"/>
      <c r="M121" s="20"/>
      <c r="N121" s="20"/>
      <c r="O121" s="20"/>
    </row>
    <row r="122" spans="1:15" x14ac:dyDescent="0.3">
      <c r="A122" s="7">
        <f t="shared" si="2"/>
        <v>1900</v>
      </c>
      <c r="B122" s="7">
        <f t="shared" si="3"/>
        <v>1</v>
      </c>
      <c r="C122" s="22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 x14ac:dyDescent="0.3">
      <c r="A123" s="7">
        <f t="shared" si="2"/>
        <v>1900</v>
      </c>
      <c r="B123" s="7">
        <f t="shared" si="3"/>
        <v>1</v>
      </c>
      <c r="C123" s="22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 x14ac:dyDescent="0.3">
      <c r="A124" s="7">
        <f t="shared" si="2"/>
        <v>1900</v>
      </c>
      <c r="B124" s="7">
        <f t="shared" si="3"/>
        <v>1</v>
      </c>
      <c r="C124" s="22"/>
      <c r="D124" s="20"/>
      <c r="E124" s="20"/>
      <c r="F124" s="20"/>
      <c r="G124" s="21"/>
      <c r="H124" s="20"/>
      <c r="I124" s="20"/>
      <c r="J124" s="20"/>
      <c r="K124" s="20"/>
      <c r="L124" s="20"/>
      <c r="M124" s="20"/>
      <c r="N124" s="20"/>
      <c r="O124" s="20"/>
    </row>
    <row r="125" spans="1:15" x14ac:dyDescent="0.3">
      <c r="A125" s="7">
        <f t="shared" si="2"/>
        <v>1900</v>
      </c>
      <c r="B125" s="7">
        <f t="shared" si="3"/>
        <v>1</v>
      </c>
      <c r="C125" s="22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 x14ac:dyDescent="0.3">
      <c r="A126" s="7">
        <f t="shared" si="2"/>
        <v>1900</v>
      </c>
      <c r="B126" s="7">
        <f t="shared" si="3"/>
        <v>1</v>
      </c>
      <c r="C126" s="22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 x14ac:dyDescent="0.3">
      <c r="A127" s="7">
        <f t="shared" si="2"/>
        <v>1900</v>
      </c>
      <c r="B127" s="7">
        <f t="shared" si="3"/>
        <v>1</v>
      </c>
      <c r="C127" s="22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 x14ac:dyDescent="0.3">
      <c r="A128" s="7">
        <f t="shared" si="2"/>
        <v>1900</v>
      </c>
      <c r="B128" s="7">
        <f t="shared" si="3"/>
        <v>1</v>
      </c>
      <c r="C128" s="22"/>
      <c r="D128" s="20"/>
      <c r="E128" s="20"/>
      <c r="F128" s="20"/>
      <c r="G128" s="21"/>
      <c r="H128" s="20"/>
      <c r="I128" s="20"/>
      <c r="J128" s="20"/>
      <c r="K128" s="20"/>
      <c r="L128" s="20"/>
      <c r="M128" s="20"/>
      <c r="N128" s="20"/>
      <c r="O128" s="20"/>
    </row>
    <row r="129" spans="1:15" x14ac:dyDescent="0.3">
      <c r="A129" s="7">
        <f t="shared" si="2"/>
        <v>1900</v>
      </c>
      <c r="B129" s="7">
        <f t="shared" si="3"/>
        <v>1</v>
      </c>
      <c r="C129" s="22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x14ac:dyDescent="0.3">
      <c r="A130" s="7">
        <f t="shared" ref="A130:A193" si="4">YEAR(C130)</f>
        <v>1900</v>
      </c>
      <c r="B130" s="7">
        <f t="shared" ref="B130:B193" si="5">MONTH(C130)</f>
        <v>1</v>
      </c>
      <c r="C130" s="22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 x14ac:dyDescent="0.3">
      <c r="A131" s="7">
        <f t="shared" si="4"/>
        <v>1900</v>
      </c>
      <c r="B131" s="7">
        <f t="shared" si="5"/>
        <v>1</v>
      </c>
      <c r="C131" s="22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 x14ac:dyDescent="0.3">
      <c r="A132" s="7">
        <f t="shared" si="4"/>
        <v>1900</v>
      </c>
      <c r="B132" s="7">
        <f t="shared" si="5"/>
        <v>1</v>
      </c>
      <c r="C132" s="22"/>
      <c r="D132" s="20"/>
      <c r="E132" s="20"/>
      <c r="F132" s="20"/>
      <c r="G132" s="21"/>
      <c r="H132" s="20"/>
      <c r="I132" s="20"/>
      <c r="J132" s="20"/>
      <c r="K132" s="20"/>
      <c r="L132" s="20"/>
      <c r="M132" s="20"/>
      <c r="N132" s="20"/>
      <c r="O132" s="20"/>
    </row>
    <row r="133" spans="1:15" x14ac:dyDescent="0.3">
      <c r="A133" s="7">
        <f t="shared" si="4"/>
        <v>1900</v>
      </c>
      <c r="B133" s="7">
        <f t="shared" si="5"/>
        <v>1</v>
      </c>
      <c r="C133" s="22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 x14ac:dyDescent="0.3">
      <c r="A134" s="7">
        <f t="shared" si="4"/>
        <v>1900</v>
      </c>
      <c r="B134" s="7">
        <f t="shared" si="5"/>
        <v>1</v>
      </c>
      <c r="C134" s="22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 x14ac:dyDescent="0.3">
      <c r="A135" s="7">
        <f t="shared" si="4"/>
        <v>1900</v>
      </c>
      <c r="B135" s="7">
        <f t="shared" si="5"/>
        <v>1</v>
      </c>
      <c r="C135" s="22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 x14ac:dyDescent="0.3">
      <c r="A136" s="7">
        <f t="shared" si="4"/>
        <v>1900</v>
      </c>
      <c r="B136" s="7">
        <f t="shared" si="5"/>
        <v>1</v>
      </c>
      <c r="C136" s="22"/>
      <c r="D136" s="20"/>
      <c r="E136" s="20"/>
      <c r="F136" s="20"/>
      <c r="G136" s="21"/>
      <c r="H136" s="20"/>
      <c r="I136" s="20"/>
      <c r="J136" s="20"/>
      <c r="K136" s="20"/>
      <c r="L136" s="20"/>
      <c r="M136" s="20"/>
      <c r="N136" s="20"/>
      <c r="O136" s="20"/>
    </row>
    <row r="137" spans="1:15" x14ac:dyDescent="0.3">
      <c r="A137" s="7">
        <f t="shared" si="4"/>
        <v>1900</v>
      </c>
      <c r="B137" s="7">
        <f t="shared" si="5"/>
        <v>1</v>
      </c>
      <c r="C137" s="22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 x14ac:dyDescent="0.3">
      <c r="A138" s="7">
        <f t="shared" si="4"/>
        <v>1900</v>
      </c>
      <c r="B138" s="7">
        <f t="shared" si="5"/>
        <v>1</v>
      </c>
      <c r="C138" s="22"/>
      <c r="D138" s="20"/>
      <c r="E138" s="20"/>
      <c r="F138" s="20"/>
      <c r="G138" s="21"/>
      <c r="H138" s="20"/>
      <c r="I138" s="20"/>
      <c r="J138" s="20"/>
      <c r="K138" s="20"/>
      <c r="L138" s="20"/>
      <c r="M138" s="20"/>
      <c r="N138" s="20"/>
      <c r="O138" s="20"/>
    </row>
    <row r="139" spans="1:15" x14ac:dyDescent="0.3">
      <c r="A139" s="7">
        <f t="shared" si="4"/>
        <v>1900</v>
      </c>
      <c r="B139" s="7">
        <f t="shared" si="5"/>
        <v>1</v>
      </c>
      <c r="C139" s="22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 x14ac:dyDescent="0.3">
      <c r="A140" s="7">
        <f t="shared" si="4"/>
        <v>1900</v>
      </c>
      <c r="B140" s="7">
        <f t="shared" si="5"/>
        <v>1</v>
      </c>
      <c r="C140" s="22"/>
      <c r="D140" s="20"/>
      <c r="E140" s="20"/>
      <c r="F140" s="20"/>
      <c r="G140" s="21"/>
      <c r="H140" s="20"/>
      <c r="I140" s="20"/>
      <c r="J140" s="20"/>
      <c r="K140" s="20"/>
      <c r="L140" s="20"/>
      <c r="M140" s="20"/>
      <c r="N140" s="20"/>
      <c r="O140" s="20"/>
    </row>
    <row r="141" spans="1:15" x14ac:dyDescent="0.3">
      <c r="A141" s="7">
        <f t="shared" si="4"/>
        <v>1900</v>
      </c>
      <c r="B141" s="7">
        <f t="shared" si="5"/>
        <v>1</v>
      </c>
      <c r="C141" s="22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 x14ac:dyDescent="0.3">
      <c r="A142" s="7">
        <f t="shared" si="4"/>
        <v>1900</v>
      </c>
      <c r="B142" s="7">
        <f t="shared" si="5"/>
        <v>1</v>
      </c>
      <c r="C142" s="22"/>
      <c r="D142" s="20"/>
      <c r="E142" s="20"/>
      <c r="F142" s="20"/>
      <c r="G142" s="21"/>
      <c r="H142" s="20"/>
      <c r="I142" s="20"/>
      <c r="J142" s="20"/>
      <c r="K142" s="20"/>
      <c r="L142" s="20"/>
      <c r="M142" s="20"/>
      <c r="N142" s="20"/>
      <c r="O142" s="20"/>
    </row>
    <row r="143" spans="1:15" x14ac:dyDescent="0.3">
      <c r="A143" s="7">
        <f t="shared" si="4"/>
        <v>1900</v>
      </c>
      <c r="B143" s="7">
        <f t="shared" si="5"/>
        <v>1</v>
      </c>
      <c r="C143" s="22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 x14ac:dyDescent="0.3">
      <c r="A144" s="7">
        <f t="shared" si="4"/>
        <v>1900</v>
      </c>
      <c r="B144" s="7">
        <f t="shared" si="5"/>
        <v>1</v>
      </c>
      <c r="C144" s="22"/>
      <c r="D144" s="20"/>
      <c r="E144" s="20"/>
      <c r="F144" s="20"/>
      <c r="G144" s="21"/>
      <c r="H144" s="20"/>
      <c r="I144" s="20"/>
      <c r="J144" s="20"/>
      <c r="K144" s="20"/>
      <c r="L144" s="20"/>
      <c r="M144" s="20"/>
      <c r="N144" s="20"/>
      <c r="O144" s="20"/>
    </row>
    <row r="145" spans="1:15" x14ac:dyDescent="0.3">
      <c r="A145" s="7">
        <f t="shared" si="4"/>
        <v>1900</v>
      </c>
      <c r="B145" s="7">
        <f t="shared" si="5"/>
        <v>1</v>
      </c>
      <c r="C145" s="22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 x14ac:dyDescent="0.3">
      <c r="A146" s="7">
        <f t="shared" si="4"/>
        <v>1900</v>
      </c>
      <c r="B146" s="7">
        <f t="shared" si="5"/>
        <v>1</v>
      </c>
      <c r="C146" s="22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 x14ac:dyDescent="0.3">
      <c r="A147" s="7">
        <f t="shared" si="4"/>
        <v>1900</v>
      </c>
      <c r="B147" s="7">
        <f t="shared" si="5"/>
        <v>1</v>
      </c>
      <c r="C147" s="22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 x14ac:dyDescent="0.3">
      <c r="A148" s="7">
        <f t="shared" si="4"/>
        <v>1900</v>
      </c>
      <c r="B148" s="7">
        <f t="shared" si="5"/>
        <v>1</v>
      </c>
      <c r="C148" s="22"/>
      <c r="D148" s="20"/>
      <c r="E148" s="20"/>
      <c r="F148" s="20"/>
      <c r="G148" s="21"/>
      <c r="H148" s="20"/>
      <c r="I148" s="20"/>
      <c r="J148" s="20"/>
      <c r="K148" s="20"/>
      <c r="L148" s="20"/>
      <c r="M148" s="20"/>
      <c r="N148" s="20"/>
      <c r="O148" s="20"/>
    </row>
    <row r="149" spans="1:15" x14ac:dyDescent="0.3">
      <c r="A149" s="7">
        <f t="shared" si="4"/>
        <v>1900</v>
      </c>
      <c r="B149" s="7">
        <f t="shared" si="5"/>
        <v>1</v>
      </c>
      <c r="C149" s="22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 x14ac:dyDescent="0.3">
      <c r="A150" s="7">
        <f t="shared" si="4"/>
        <v>1900</v>
      </c>
      <c r="B150" s="7">
        <f t="shared" si="5"/>
        <v>1</v>
      </c>
      <c r="C150" s="22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 x14ac:dyDescent="0.3">
      <c r="A151" s="7">
        <f t="shared" si="4"/>
        <v>1900</v>
      </c>
      <c r="B151" s="7">
        <f t="shared" si="5"/>
        <v>1</v>
      </c>
      <c r="C151" s="22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 x14ac:dyDescent="0.3">
      <c r="A152" s="7">
        <f t="shared" si="4"/>
        <v>1900</v>
      </c>
      <c r="B152" s="7">
        <f t="shared" si="5"/>
        <v>1</v>
      </c>
      <c r="C152" s="22"/>
      <c r="D152" s="20"/>
      <c r="E152" s="20"/>
      <c r="F152" s="20"/>
      <c r="G152" s="21"/>
      <c r="H152" s="20"/>
      <c r="I152" s="20"/>
      <c r="J152" s="20"/>
      <c r="K152" s="20"/>
      <c r="L152" s="20"/>
      <c r="M152" s="20"/>
      <c r="N152" s="20"/>
      <c r="O152" s="20"/>
    </row>
    <row r="153" spans="1:15" x14ac:dyDescent="0.3">
      <c r="A153" s="7">
        <f t="shared" si="4"/>
        <v>1900</v>
      </c>
      <c r="B153" s="7">
        <f t="shared" si="5"/>
        <v>1</v>
      </c>
      <c r="C153" s="22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 x14ac:dyDescent="0.3">
      <c r="A154" s="7">
        <f t="shared" si="4"/>
        <v>1900</v>
      </c>
      <c r="B154" s="7">
        <f t="shared" si="5"/>
        <v>1</v>
      </c>
      <c r="C154" s="22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 x14ac:dyDescent="0.3">
      <c r="A155" s="7">
        <f t="shared" si="4"/>
        <v>1900</v>
      </c>
      <c r="B155" s="7">
        <f t="shared" si="5"/>
        <v>1</v>
      </c>
      <c r="C155" s="22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 x14ac:dyDescent="0.3">
      <c r="A156" s="7">
        <f t="shared" si="4"/>
        <v>1900</v>
      </c>
      <c r="B156" s="7">
        <f t="shared" si="5"/>
        <v>1</v>
      </c>
      <c r="C156" s="22"/>
      <c r="D156" s="20"/>
      <c r="E156" s="20"/>
      <c r="F156" s="20"/>
      <c r="G156" s="21"/>
      <c r="H156" s="20"/>
      <c r="I156" s="20"/>
      <c r="J156" s="20"/>
      <c r="K156" s="20"/>
      <c r="L156" s="20"/>
      <c r="M156" s="20"/>
      <c r="N156" s="20"/>
      <c r="O156" s="20"/>
    </row>
    <row r="157" spans="1:15" x14ac:dyDescent="0.3">
      <c r="A157" s="7">
        <f t="shared" si="4"/>
        <v>1900</v>
      </c>
      <c r="B157" s="7">
        <f t="shared" si="5"/>
        <v>1</v>
      </c>
      <c r="C157" s="22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 x14ac:dyDescent="0.3">
      <c r="A158" s="7">
        <f t="shared" si="4"/>
        <v>1900</v>
      </c>
      <c r="B158" s="7">
        <f t="shared" si="5"/>
        <v>1</v>
      </c>
      <c r="C158" s="22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 x14ac:dyDescent="0.3">
      <c r="A159" s="7">
        <f t="shared" si="4"/>
        <v>1900</v>
      </c>
      <c r="B159" s="7">
        <f t="shared" si="5"/>
        <v>1</v>
      </c>
      <c r="C159" s="22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 x14ac:dyDescent="0.3">
      <c r="A160" s="7">
        <f t="shared" si="4"/>
        <v>1900</v>
      </c>
      <c r="B160" s="7">
        <f t="shared" si="5"/>
        <v>1</v>
      </c>
      <c r="C160" s="22"/>
      <c r="D160" s="20"/>
      <c r="E160" s="20"/>
      <c r="F160" s="20"/>
      <c r="G160" s="21"/>
      <c r="H160" s="20"/>
      <c r="I160" s="20"/>
      <c r="J160" s="20"/>
      <c r="K160" s="20"/>
      <c r="L160" s="20"/>
      <c r="M160" s="20"/>
      <c r="N160" s="20"/>
      <c r="O160" s="20"/>
    </row>
    <row r="161" spans="1:15" x14ac:dyDescent="0.3">
      <c r="A161" s="7">
        <f t="shared" si="4"/>
        <v>1900</v>
      </c>
      <c r="B161" s="7">
        <f t="shared" si="5"/>
        <v>1</v>
      </c>
      <c r="C161" s="22"/>
      <c r="D161" s="20"/>
      <c r="E161" s="20"/>
      <c r="F161" s="20"/>
      <c r="G161" s="21"/>
      <c r="H161" s="20"/>
      <c r="I161" s="20"/>
      <c r="J161" s="20"/>
      <c r="K161" s="20"/>
      <c r="L161" s="20"/>
      <c r="M161" s="20"/>
      <c r="N161" s="20"/>
      <c r="O161" s="20"/>
    </row>
    <row r="162" spans="1:15" x14ac:dyDescent="0.3">
      <c r="A162" s="7">
        <f t="shared" si="4"/>
        <v>1900</v>
      </c>
      <c r="B162" s="7">
        <f t="shared" si="5"/>
        <v>1</v>
      </c>
      <c r="C162" s="22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 x14ac:dyDescent="0.3">
      <c r="A163" s="7">
        <f t="shared" si="4"/>
        <v>1900</v>
      </c>
      <c r="B163" s="7">
        <f t="shared" si="5"/>
        <v>1</v>
      </c>
      <c r="C163" s="22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 x14ac:dyDescent="0.3">
      <c r="A164" s="7">
        <f t="shared" si="4"/>
        <v>1900</v>
      </c>
      <c r="B164" s="7">
        <f t="shared" si="5"/>
        <v>1</v>
      </c>
      <c r="C164" s="22"/>
      <c r="D164" s="20"/>
      <c r="E164" s="20"/>
      <c r="F164" s="20"/>
      <c r="G164" s="21"/>
      <c r="H164" s="20"/>
      <c r="I164" s="20"/>
      <c r="J164" s="20"/>
      <c r="K164" s="20"/>
      <c r="L164" s="20"/>
      <c r="M164" s="20"/>
      <c r="N164" s="20"/>
      <c r="O164" s="20"/>
    </row>
    <row r="165" spans="1:15" x14ac:dyDescent="0.3">
      <c r="A165" s="7">
        <f t="shared" si="4"/>
        <v>1900</v>
      </c>
      <c r="B165" s="7">
        <f t="shared" si="5"/>
        <v>1</v>
      </c>
      <c r="C165" s="22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 x14ac:dyDescent="0.3">
      <c r="A166" s="7">
        <f t="shared" si="4"/>
        <v>1900</v>
      </c>
      <c r="B166" s="7">
        <f t="shared" si="5"/>
        <v>1</v>
      </c>
      <c r="C166" s="22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 x14ac:dyDescent="0.3">
      <c r="A167" s="7">
        <f t="shared" si="4"/>
        <v>1900</v>
      </c>
      <c r="B167" s="7">
        <f t="shared" si="5"/>
        <v>1</v>
      </c>
      <c r="C167" s="22"/>
      <c r="D167" s="20"/>
      <c r="E167" s="20"/>
      <c r="F167" s="20"/>
      <c r="G167" s="21"/>
      <c r="H167" s="20"/>
      <c r="I167" s="20"/>
      <c r="J167" s="20"/>
      <c r="K167" s="20"/>
      <c r="L167" s="20"/>
      <c r="M167" s="20"/>
      <c r="N167" s="20"/>
      <c r="O167" s="20"/>
    </row>
    <row r="168" spans="1:15" x14ac:dyDescent="0.3">
      <c r="A168" s="7">
        <f t="shared" si="4"/>
        <v>1900</v>
      </c>
      <c r="B168" s="7">
        <f t="shared" si="5"/>
        <v>1</v>
      </c>
      <c r="C168" s="22"/>
      <c r="D168" s="20"/>
      <c r="E168" s="20"/>
      <c r="F168" s="20"/>
      <c r="G168" s="21"/>
      <c r="H168" s="20"/>
      <c r="I168" s="20"/>
      <c r="J168" s="20"/>
      <c r="K168" s="20"/>
      <c r="L168" s="20"/>
      <c r="M168" s="20"/>
      <c r="N168" s="20"/>
      <c r="O168" s="20"/>
    </row>
    <row r="169" spans="1:15" x14ac:dyDescent="0.3">
      <c r="A169" s="7">
        <f t="shared" si="4"/>
        <v>1900</v>
      </c>
      <c r="B169" s="7">
        <f t="shared" si="5"/>
        <v>1</v>
      </c>
      <c r="C169" s="22"/>
      <c r="D169" s="20"/>
      <c r="E169" s="20"/>
      <c r="F169" s="20"/>
      <c r="G169" s="21"/>
      <c r="H169" s="20"/>
      <c r="I169" s="20"/>
      <c r="J169" s="20"/>
      <c r="K169" s="20"/>
      <c r="L169" s="20"/>
      <c r="M169" s="20"/>
      <c r="N169" s="20"/>
      <c r="O169" s="20"/>
    </row>
    <row r="170" spans="1:15" x14ac:dyDescent="0.3">
      <c r="A170" s="7">
        <f t="shared" si="4"/>
        <v>1900</v>
      </c>
      <c r="B170" s="7">
        <f t="shared" si="5"/>
        <v>1</v>
      </c>
      <c r="C170" s="22"/>
      <c r="D170" s="20"/>
      <c r="E170" s="20"/>
      <c r="F170" s="20"/>
      <c r="G170" s="21"/>
      <c r="H170" s="20"/>
      <c r="I170" s="20"/>
      <c r="J170" s="20"/>
      <c r="K170" s="20"/>
      <c r="L170" s="20"/>
      <c r="M170" s="20"/>
      <c r="N170" s="20"/>
      <c r="O170" s="20"/>
    </row>
    <row r="171" spans="1:15" x14ac:dyDescent="0.3">
      <c r="A171" s="7">
        <f t="shared" si="4"/>
        <v>1900</v>
      </c>
      <c r="B171" s="7">
        <f t="shared" si="5"/>
        <v>1</v>
      </c>
      <c r="C171" s="22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 x14ac:dyDescent="0.3">
      <c r="A172" s="7">
        <f t="shared" si="4"/>
        <v>1900</v>
      </c>
      <c r="B172" s="7">
        <f t="shared" si="5"/>
        <v>1</v>
      </c>
      <c r="C172" s="22"/>
      <c r="D172" s="20"/>
      <c r="E172" s="20"/>
      <c r="F172" s="20"/>
      <c r="G172" s="21"/>
      <c r="H172" s="20"/>
      <c r="I172" s="20"/>
      <c r="J172" s="20"/>
      <c r="K172" s="20"/>
      <c r="L172" s="20"/>
      <c r="M172" s="20"/>
      <c r="N172" s="20"/>
      <c r="O172" s="20"/>
    </row>
    <row r="173" spans="1:15" x14ac:dyDescent="0.3">
      <c r="A173" s="7">
        <f t="shared" si="4"/>
        <v>1900</v>
      </c>
      <c r="B173" s="7">
        <f t="shared" si="5"/>
        <v>1</v>
      </c>
      <c r="C173" s="22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 x14ac:dyDescent="0.3">
      <c r="A174" s="7">
        <f t="shared" si="4"/>
        <v>1900</v>
      </c>
      <c r="B174" s="7">
        <f t="shared" si="5"/>
        <v>1</v>
      </c>
      <c r="C174" s="22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 x14ac:dyDescent="0.3">
      <c r="A175" s="7">
        <f t="shared" si="4"/>
        <v>1900</v>
      </c>
      <c r="B175" s="7">
        <f t="shared" si="5"/>
        <v>1</v>
      </c>
      <c r="C175" s="22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 x14ac:dyDescent="0.3">
      <c r="A176" s="7">
        <f t="shared" si="4"/>
        <v>1900</v>
      </c>
      <c r="B176" s="7">
        <f t="shared" si="5"/>
        <v>1</v>
      </c>
      <c r="C176" s="22"/>
      <c r="D176" s="20"/>
      <c r="E176" s="20"/>
      <c r="F176" s="20"/>
      <c r="G176" s="21"/>
      <c r="H176" s="20"/>
      <c r="I176" s="20"/>
      <c r="J176" s="20"/>
      <c r="K176" s="20"/>
      <c r="L176" s="20"/>
      <c r="M176" s="20"/>
      <c r="N176" s="20"/>
      <c r="O176" s="20"/>
    </row>
    <row r="177" spans="1:15" x14ac:dyDescent="0.3">
      <c r="A177" s="7">
        <f t="shared" si="4"/>
        <v>1900</v>
      </c>
      <c r="B177" s="7">
        <f t="shared" si="5"/>
        <v>1</v>
      </c>
      <c r="C177" s="22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 x14ac:dyDescent="0.3">
      <c r="A178" s="7">
        <f t="shared" si="4"/>
        <v>1900</v>
      </c>
      <c r="B178" s="7">
        <f t="shared" si="5"/>
        <v>1</v>
      </c>
      <c r="C178" s="22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 x14ac:dyDescent="0.3">
      <c r="A179" s="7">
        <f t="shared" si="4"/>
        <v>1900</v>
      </c>
      <c r="B179" s="7">
        <f t="shared" si="5"/>
        <v>1</v>
      </c>
      <c r="C179" s="22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 x14ac:dyDescent="0.3">
      <c r="A180" s="7">
        <f t="shared" si="4"/>
        <v>1900</v>
      </c>
      <c r="B180" s="7">
        <f t="shared" si="5"/>
        <v>1</v>
      </c>
      <c r="C180" s="22"/>
      <c r="D180" s="20"/>
      <c r="E180" s="20"/>
      <c r="F180" s="20"/>
      <c r="G180" s="21"/>
      <c r="H180" s="20"/>
      <c r="I180" s="20"/>
      <c r="J180" s="20"/>
      <c r="K180" s="20"/>
      <c r="L180" s="20"/>
      <c r="M180" s="20"/>
      <c r="N180" s="20"/>
      <c r="O180" s="20"/>
    </row>
    <row r="181" spans="1:15" x14ac:dyDescent="0.3">
      <c r="A181" s="7">
        <f t="shared" si="4"/>
        <v>1900</v>
      </c>
      <c r="B181" s="7">
        <f t="shared" si="5"/>
        <v>1</v>
      </c>
      <c r="C181" s="22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 x14ac:dyDescent="0.3">
      <c r="A182" s="7">
        <f t="shared" si="4"/>
        <v>1900</v>
      </c>
      <c r="B182" s="7">
        <f t="shared" si="5"/>
        <v>1</v>
      </c>
      <c r="C182" s="22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 x14ac:dyDescent="0.3">
      <c r="A183" s="7">
        <f t="shared" si="4"/>
        <v>1900</v>
      </c>
      <c r="B183" s="7">
        <f t="shared" si="5"/>
        <v>1</v>
      </c>
      <c r="C183" s="22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 x14ac:dyDescent="0.3">
      <c r="A184" s="7">
        <f t="shared" si="4"/>
        <v>1900</v>
      </c>
      <c r="B184" s="7">
        <f t="shared" si="5"/>
        <v>1</v>
      </c>
      <c r="C184" s="22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 x14ac:dyDescent="0.3">
      <c r="A185" s="7">
        <f t="shared" si="4"/>
        <v>1900</v>
      </c>
      <c r="B185" s="7">
        <f t="shared" si="5"/>
        <v>1</v>
      </c>
      <c r="C185" s="22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 x14ac:dyDescent="0.3">
      <c r="A186" s="7">
        <f t="shared" si="4"/>
        <v>1900</v>
      </c>
      <c r="B186" s="7">
        <f t="shared" si="5"/>
        <v>1</v>
      </c>
      <c r="C186" s="22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 x14ac:dyDescent="0.3">
      <c r="A187" s="7">
        <f t="shared" si="4"/>
        <v>1900</v>
      </c>
      <c r="B187" s="7">
        <f t="shared" si="5"/>
        <v>1</v>
      </c>
      <c r="C187" s="22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 x14ac:dyDescent="0.3">
      <c r="A188" s="7">
        <f t="shared" si="4"/>
        <v>1900</v>
      </c>
      <c r="B188" s="7">
        <f t="shared" si="5"/>
        <v>1</v>
      </c>
      <c r="C188" s="22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 x14ac:dyDescent="0.3">
      <c r="A189" s="7">
        <f t="shared" si="4"/>
        <v>1900</v>
      </c>
      <c r="B189" s="7">
        <f t="shared" si="5"/>
        <v>1</v>
      </c>
      <c r="C189" s="22"/>
      <c r="D189" s="20"/>
      <c r="E189" s="20"/>
      <c r="F189" s="20"/>
      <c r="G189" s="21"/>
      <c r="H189" s="20"/>
      <c r="I189" s="20"/>
      <c r="J189" s="20"/>
      <c r="K189" s="20"/>
      <c r="L189" s="20"/>
      <c r="M189" s="20"/>
      <c r="N189" s="20"/>
      <c r="O189" s="20"/>
    </row>
    <row r="190" spans="1:15" x14ac:dyDescent="0.3">
      <c r="A190" s="7">
        <f t="shared" si="4"/>
        <v>1900</v>
      </c>
      <c r="B190" s="7">
        <f t="shared" si="5"/>
        <v>1</v>
      </c>
      <c r="C190" s="22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 x14ac:dyDescent="0.3">
      <c r="A191" s="7">
        <f t="shared" si="4"/>
        <v>1900</v>
      </c>
      <c r="B191" s="7">
        <f t="shared" si="5"/>
        <v>1</v>
      </c>
      <c r="C191" s="22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 x14ac:dyDescent="0.3">
      <c r="A192" s="7">
        <f t="shared" si="4"/>
        <v>1900</v>
      </c>
      <c r="B192" s="7">
        <f t="shared" si="5"/>
        <v>1</v>
      </c>
      <c r="C192" s="22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 x14ac:dyDescent="0.3">
      <c r="A193" s="7">
        <f t="shared" si="4"/>
        <v>1900</v>
      </c>
      <c r="B193" s="7">
        <f t="shared" si="5"/>
        <v>1</v>
      </c>
      <c r="C193" s="22"/>
      <c r="D193" s="20"/>
      <c r="E193" s="20"/>
      <c r="F193" s="20"/>
      <c r="G193" s="21"/>
      <c r="H193" s="20"/>
      <c r="I193" s="20"/>
      <c r="J193" s="20"/>
      <c r="K193" s="20"/>
      <c r="L193" s="20"/>
      <c r="M193" s="20"/>
      <c r="N193" s="20"/>
      <c r="O193" s="20"/>
    </row>
    <row r="194" spans="1:15" x14ac:dyDescent="0.3">
      <c r="A194" s="7">
        <f t="shared" ref="A194:A257" si="6">YEAR(C194)</f>
        <v>1900</v>
      </c>
      <c r="B194" s="7">
        <f t="shared" ref="B194:B257" si="7">MONTH(C194)</f>
        <v>1</v>
      </c>
      <c r="C194" s="22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 x14ac:dyDescent="0.3">
      <c r="A195" s="7">
        <f t="shared" si="6"/>
        <v>1900</v>
      </c>
      <c r="B195" s="7">
        <f t="shared" si="7"/>
        <v>1</v>
      </c>
      <c r="C195" s="22"/>
      <c r="D195" s="20"/>
      <c r="E195" s="20"/>
      <c r="F195" s="20"/>
      <c r="G195" s="21"/>
      <c r="H195" s="20"/>
      <c r="I195" s="20"/>
      <c r="J195" s="20"/>
      <c r="K195" s="20"/>
      <c r="L195" s="20"/>
      <c r="M195" s="20"/>
      <c r="N195" s="20"/>
      <c r="O195" s="20"/>
    </row>
    <row r="196" spans="1:15" x14ac:dyDescent="0.3">
      <c r="A196" s="7">
        <f t="shared" si="6"/>
        <v>1900</v>
      </c>
      <c r="B196" s="7">
        <f t="shared" si="7"/>
        <v>1</v>
      </c>
      <c r="C196" s="22"/>
      <c r="D196" s="20"/>
      <c r="E196" s="20"/>
      <c r="F196" s="20"/>
      <c r="G196" s="21"/>
      <c r="H196" s="20"/>
      <c r="I196" s="20"/>
      <c r="J196" s="20"/>
      <c r="K196" s="20"/>
      <c r="L196" s="20"/>
      <c r="M196" s="20"/>
      <c r="N196" s="20"/>
      <c r="O196" s="20"/>
    </row>
    <row r="197" spans="1:15" x14ac:dyDescent="0.3">
      <c r="A197" s="7">
        <f t="shared" si="6"/>
        <v>1900</v>
      </c>
      <c r="B197" s="7">
        <f t="shared" si="7"/>
        <v>1</v>
      </c>
      <c r="C197" s="22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 x14ac:dyDescent="0.3">
      <c r="A198" s="7">
        <f t="shared" si="6"/>
        <v>1900</v>
      </c>
      <c r="B198" s="7">
        <f t="shared" si="7"/>
        <v>1</v>
      </c>
      <c r="C198" s="22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 x14ac:dyDescent="0.3">
      <c r="A199" s="7">
        <f t="shared" si="6"/>
        <v>1900</v>
      </c>
      <c r="B199" s="7">
        <f t="shared" si="7"/>
        <v>1</v>
      </c>
      <c r="C199" s="22"/>
      <c r="D199" s="20"/>
      <c r="E199" s="20"/>
      <c r="F199" s="20"/>
      <c r="G199" s="21"/>
      <c r="H199" s="20"/>
      <c r="I199" s="20"/>
      <c r="J199" s="20"/>
      <c r="K199" s="20"/>
      <c r="L199" s="20"/>
      <c r="M199" s="20"/>
      <c r="N199" s="20"/>
      <c r="O199" s="20"/>
    </row>
    <row r="200" spans="1:15" x14ac:dyDescent="0.3">
      <c r="A200" s="7">
        <f t="shared" si="6"/>
        <v>1900</v>
      </c>
      <c r="B200" s="7">
        <f t="shared" si="7"/>
        <v>1</v>
      </c>
      <c r="C200" s="22"/>
      <c r="D200" s="20"/>
      <c r="E200" s="20"/>
      <c r="F200" s="20"/>
      <c r="G200" s="21"/>
      <c r="H200" s="20"/>
      <c r="I200" s="20"/>
      <c r="J200" s="20"/>
      <c r="K200" s="20"/>
      <c r="L200" s="20"/>
      <c r="M200" s="20"/>
      <c r="N200" s="20"/>
      <c r="O200" s="20"/>
    </row>
    <row r="201" spans="1:15" x14ac:dyDescent="0.3">
      <c r="A201" s="7">
        <f t="shared" si="6"/>
        <v>1900</v>
      </c>
      <c r="B201" s="7">
        <f t="shared" si="7"/>
        <v>1</v>
      </c>
      <c r="C201" s="22"/>
      <c r="D201" s="20"/>
      <c r="E201" s="20"/>
      <c r="F201" s="20"/>
      <c r="G201" s="21"/>
      <c r="H201" s="20"/>
      <c r="I201" s="20"/>
      <c r="J201" s="20"/>
      <c r="K201" s="20"/>
      <c r="L201" s="20"/>
      <c r="M201" s="20"/>
      <c r="N201" s="20"/>
      <c r="O201" s="20"/>
    </row>
    <row r="202" spans="1:15" x14ac:dyDescent="0.3">
      <c r="A202" s="7">
        <f t="shared" si="6"/>
        <v>1900</v>
      </c>
      <c r="B202" s="7">
        <f t="shared" si="7"/>
        <v>1</v>
      </c>
      <c r="C202" s="22"/>
      <c r="D202" s="20"/>
      <c r="E202" s="20"/>
      <c r="F202" s="20"/>
      <c r="G202" s="21"/>
      <c r="H202" s="20"/>
      <c r="I202" s="20"/>
      <c r="J202" s="20"/>
      <c r="K202" s="20"/>
      <c r="L202" s="20"/>
      <c r="M202" s="20"/>
      <c r="N202" s="20"/>
      <c r="O202" s="20"/>
    </row>
    <row r="203" spans="1:15" x14ac:dyDescent="0.3">
      <c r="A203" s="7">
        <f t="shared" si="6"/>
        <v>1900</v>
      </c>
      <c r="B203" s="7">
        <f t="shared" si="7"/>
        <v>1</v>
      </c>
      <c r="C203" s="22"/>
      <c r="D203" s="20"/>
      <c r="E203" s="20"/>
      <c r="F203" s="20"/>
      <c r="G203" s="21"/>
      <c r="H203" s="20"/>
      <c r="I203" s="20"/>
      <c r="J203" s="20"/>
      <c r="K203" s="20"/>
      <c r="L203" s="20"/>
      <c r="M203" s="20"/>
      <c r="N203" s="20"/>
      <c r="O203" s="20"/>
    </row>
    <row r="204" spans="1:15" x14ac:dyDescent="0.3">
      <c r="A204" s="7">
        <f t="shared" si="6"/>
        <v>1900</v>
      </c>
      <c r="B204" s="7">
        <f t="shared" si="7"/>
        <v>1</v>
      </c>
      <c r="C204" s="22"/>
      <c r="D204" s="20"/>
      <c r="E204" s="20"/>
      <c r="F204" s="20"/>
      <c r="G204" s="21"/>
      <c r="H204" s="20"/>
      <c r="I204" s="20"/>
      <c r="J204" s="20"/>
      <c r="K204" s="20"/>
      <c r="L204" s="20"/>
      <c r="M204" s="20"/>
      <c r="N204" s="20"/>
      <c r="O204" s="20"/>
    </row>
    <row r="205" spans="1:15" x14ac:dyDescent="0.3">
      <c r="A205" s="7">
        <f t="shared" si="6"/>
        <v>1900</v>
      </c>
      <c r="B205" s="7">
        <f t="shared" si="7"/>
        <v>1</v>
      </c>
      <c r="C205" s="22"/>
      <c r="D205" s="20"/>
      <c r="E205" s="20"/>
      <c r="F205" s="20"/>
      <c r="G205" s="21"/>
      <c r="H205" s="20"/>
      <c r="I205" s="20"/>
      <c r="J205" s="20"/>
      <c r="K205" s="20"/>
      <c r="L205" s="20"/>
      <c r="M205" s="20"/>
      <c r="N205" s="20"/>
      <c r="O205" s="20"/>
    </row>
    <row r="206" spans="1:15" x14ac:dyDescent="0.3">
      <c r="A206" s="7">
        <f t="shared" si="6"/>
        <v>1900</v>
      </c>
      <c r="B206" s="7">
        <f t="shared" si="7"/>
        <v>1</v>
      </c>
      <c r="C206" s="22"/>
      <c r="D206" s="20"/>
      <c r="E206" s="20"/>
      <c r="F206" s="20"/>
      <c r="G206" s="21"/>
      <c r="H206" s="20"/>
      <c r="I206" s="20"/>
      <c r="J206" s="20"/>
      <c r="K206" s="20"/>
      <c r="L206" s="20"/>
      <c r="M206" s="20"/>
      <c r="N206" s="20"/>
      <c r="O206" s="20"/>
    </row>
    <row r="207" spans="1:15" x14ac:dyDescent="0.3">
      <c r="A207" s="7">
        <f t="shared" si="6"/>
        <v>1900</v>
      </c>
      <c r="B207" s="7">
        <f t="shared" si="7"/>
        <v>1</v>
      </c>
      <c r="C207" s="22"/>
      <c r="D207" s="20"/>
      <c r="E207" s="20"/>
      <c r="F207" s="20"/>
      <c r="G207" s="21"/>
      <c r="H207" s="20"/>
      <c r="I207" s="20"/>
      <c r="J207" s="20"/>
      <c r="K207" s="20"/>
      <c r="L207" s="20"/>
      <c r="M207" s="20"/>
      <c r="N207" s="20"/>
      <c r="O207" s="20"/>
    </row>
    <row r="208" spans="1:15" x14ac:dyDescent="0.3">
      <c r="A208" s="7">
        <f t="shared" si="6"/>
        <v>1900</v>
      </c>
      <c r="B208" s="7">
        <f t="shared" si="7"/>
        <v>1</v>
      </c>
      <c r="C208" s="22"/>
      <c r="D208" s="20"/>
      <c r="E208" s="20"/>
      <c r="F208" s="20"/>
      <c r="G208" s="21"/>
      <c r="H208" s="20"/>
      <c r="I208" s="20"/>
      <c r="J208" s="20"/>
      <c r="K208" s="20"/>
      <c r="L208" s="20"/>
      <c r="M208" s="20"/>
      <c r="N208" s="20"/>
      <c r="O208" s="20"/>
    </row>
    <row r="209" spans="1:15" x14ac:dyDescent="0.3">
      <c r="A209" s="7">
        <f t="shared" si="6"/>
        <v>1900</v>
      </c>
      <c r="B209" s="7">
        <f t="shared" si="7"/>
        <v>1</v>
      </c>
      <c r="C209" s="22"/>
      <c r="D209" s="20"/>
      <c r="E209" s="20"/>
      <c r="F209" s="20"/>
      <c r="G209" s="21"/>
      <c r="H209" s="20"/>
      <c r="I209" s="20"/>
      <c r="J209" s="20"/>
      <c r="K209" s="20"/>
      <c r="L209" s="20"/>
      <c r="M209" s="20"/>
      <c r="N209" s="20"/>
      <c r="O209" s="20"/>
    </row>
    <row r="210" spans="1:15" x14ac:dyDescent="0.3">
      <c r="A210" s="7">
        <f t="shared" si="6"/>
        <v>1900</v>
      </c>
      <c r="B210" s="7">
        <f t="shared" si="7"/>
        <v>1</v>
      </c>
      <c r="C210" s="22"/>
      <c r="D210" s="20"/>
      <c r="E210" s="20"/>
      <c r="F210" s="20"/>
      <c r="G210" s="21"/>
      <c r="H210" s="20"/>
      <c r="I210" s="20"/>
      <c r="J210" s="20"/>
      <c r="K210" s="20"/>
      <c r="L210" s="20"/>
      <c r="M210" s="20"/>
      <c r="N210" s="20"/>
      <c r="O210" s="20"/>
    </row>
    <row r="211" spans="1:15" x14ac:dyDescent="0.3">
      <c r="A211" s="7">
        <f t="shared" si="6"/>
        <v>1900</v>
      </c>
      <c r="B211" s="7">
        <f t="shared" si="7"/>
        <v>1</v>
      </c>
      <c r="C211" s="22"/>
      <c r="D211" s="20"/>
      <c r="E211" s="20"/>
      <c r="F211" s="20"/>
      <c r="G211" s="21"/>
      <c r="H211" s="20"/>
      <c r="I211" s="20"/>
      <c r="J211" s="20"/>
      <c r="K211" s="20"/>
      <c r="L211" s="20"/>
      <c r="M211" s="20"/>
      <c r="N211" s="20"/>
      <c r="O211" s="20"/>
    </row>
    <row r="212" spans="1:15" x14ac:dyDescent="0.3">
      <c r="A212" s="7">
        <f t="shared" si="6"/>
        <v>1900</v>
      </c>
      <c r="B212" s="7">
        <f t="shared" si="7"/>
        <v>1</v>
      </c>
      <c r="C212" s="22"/>
      <c r="D212" s="20"/>
      <c r="E212" s="20"/>
      <c r="F212" s="20"/>
      <c r="G212" s="21"/>
      <c r="H212" s="20"/>
      <c r="I212" s="20"/>
      <c r="J212" s="20"/>
      <c r="K212" s="20"/>
      <c r="L212" s="20"/>
      <c r="M212" s="20"/>
      <c r="N212" s="20"/>
      <c r="O212" s="20"/>
    </row>
    <row r="213" spans="1:15" x14ac:dyDescent="0.3">
      <c r="A213" s="7">
        <f t="shared" si="6"/>
        <v>1900</v>
      </c>
      <c r="B213" s="7">
        <f t="shared" si="7"/>
        <v>1</v>
      </c>
      <c r="C213" s="22"/>
      <c r="D213" s="20"/>
      <c r="E213" s="20"/>
      <c r="F213" s="20"/>
      <c r="G213" s="21"/>
      <c r="H213" s="20"/>
      <c r="I213" s="20"/>
      <c r="J213" s="20"/>
      <c r="K213" s="20"/>
      <c r="L213" s="20"/>
      <c r="M213" s="20"/>
      <c r="N213" s="20"/>
      <c r="O213" s="20"/>
    </row>
    <row r="214" spans="1:15" x14ac:dyDescent="0.3">
      <c r="A214" s="7">
        <f t="shared" si="6"/>
        <v>1900</v>
      </c>
      <c r="B214" s="7">
        <f t="shared" si="7"/>
        <v>1</v>
      </c>
      <c r="C214" s="22"/>
      <c r="D214" s="20"/>
      <c r="E214" s="20"/>
      <c r="F214" s="20"/>
      <c r="G214" s="21"/>
      <c r="H214" s="20"/>
      <c r="I214" s="20"/>
      <c r="J214" s="20"/>
      <c r="K214" s="20"/>
      <c r="L214" s="20"/>
      <c r="M214" s="20"/>
      <c r="N214" s="20"/>
      <c r="O214" s="20"/>
    </row>
    <row r="215" spans="1:15" x14ac:dyDescent="0.3">
      <c r="A215" s="7">
        <f t="shared" si="6"/>
        <v>1900</v>
      </c>
      <c r="B215" s="7">
        <f t="shared" si="7"/>
        <v>1</v>
      </c>
      <c r="C215" s="22"/>
      <c r="D215" s="20"/>
      <c r="E215" s="20"/>
      <c r="F215" s="20"/>
      <c r="G215" s="21"/>
      <c r="H215" s="20"/>
      <c r="I215" s="20"/>
      <c r="J215" s="20"/>
      <c r="K215" s="20"/>
      <c r="L215" s="20"/>
      <c r="M215" s="20"/>
      <c r="N215" s="20"/>
      <c r="O215" s="20"/>
    </row>
    <row r="216" spans="1:15" x14ac:dyDescent="0.3">
      <c r="A216" s="7">
        <f t="shared" si="6"/>
        <v>1900</v>
      </c>
      <c r="B216" s="7">
        <f t="shared" si="7"/>
        <v>1</v>
      </c>
      <c r="C216" s="22"/>
      <c r="D216" s="20"/>
      <c r="E216" s="20"/>
      <c r="F216" s="20"/>
      <c r="G216" s="21"/>
      <c r="H216" s="20"/>
      <c r="I216" s="20"/>
      <c r="J216" s="20"/>
      <c r="K216" s="20"/>
      <c r="L216" s="20"/>
      <c r="M216" s="20"/>
      <c r="N216" s="20"/>
      <c r="O216" s="20"/>
    </row>
    <row r="217" spans="1:15" x14ac:dyDescent="0.3">
      <c r="A217" s="7">
        <f t="shared" si="6"/>
        <v>1900</v>
      </c>
      <c r="B217" s="7">
        <f t="shared" si="7"/>
        <v>1</v>
      </c>
      <c r="C217" s="22"/>
      <c r="D217" s="20"/>
      <c r="E217" s="20"/>
      <c r="F217" s="20"/>
      <c r="G217" s="21"/>
      <c r="H217" s="20"/>
      <c r="I217" s="20"/>
      <c r="J217" s="20"/>
      <c r="K217" s="20"/>
      <c r="L217" s="20"/>
      <c r="M217" s="20"/>
      <c r="N217" s="20"/>
      <c r="O217" s="20"/>
    </row>
    <row r="218" spans="1:15" x14ac:dyDescent="0.3">
      <c r="A218" s="7">
        <f t="shared" si="6"/>
        <v>1900</v>
      </c>
      <c r="B218" s="7">
        <f t="shared" si="7"/>
        <v>1</v>
      </c>
      <c r="C218" s="22"/>
      <c r="D218" s="20"/>
      <c r="E218" s="20"/>
      <c r="F218" s="20"/>
      <c r="G218" s="21"/>
      <c r="H218" s="20"/>
      <c r="I218" s="20"/>
      <c r="J218" s="20"/>
      <c r="K218" s="20"/>
      <c r="L218" s="20"/>
      <c r="M218" s="20"/>
      <c r="N218" s="20"/>
      <c r="O218" s="20"/>
    </row>
    <row r="219" spans="1:15" x14ac:dyDescent="0.3">
      <c r="A219" s="7">
        <f t="shared" si="6"/>
        <v>1900</v>
      </c>
      <c r="B219" s="7">
        <f t="shared" si="7"/>
        <v>1</v>
      </c>
      <c r="C219" s="22"/>
      <c r="D219" s="20"/>
      <c r="E219" s="20"/>
      <c r="F219" s="20"/>
      <c r="G219" s="21"/>
      <c r="H219" s="20"/>
      <c r="I219" s="20"/>
      <c r="J219" s="20"/>
      <c r="K219" s="20"/>
      <c r="L219" s="20"/>
      <c r="M219" s="20"/>
      <c r="N219" s="20"/>
      <c r="O219" s="20"/>
    </row>
    <row r="220" spans="1:15" x14ac:dyDescent="0.3">
      <c r="A220" s="7">
        <f t="shared" si="6"/>
        <v>1900</v>
      </c>
      <c r="B220" s="7">
        <f t="shared" si="7"/>
        <v>1</v>
      </c>
      <c r="C220" s="22"/>
      <c r="D220" s="20"/>
      <c r="E220" s="20"/>
      <c r="F220" s="20"/>
      <c r="G220" s="21"/>
      <c r="H220" s="20"/>
      <c r="I220" s="20"/>
      <c r="J220" s="20"/>
      <c r="K220" s="20"/>
      <c r="L220" s="20"/>
      <c r="M220" s="20"/>
      <c r="N220" s="20"/>
      <c r="O220" s="20"/>
    </row>
    <row r="221" spans="1:15" x14ac:dyDescent="0.3">
      <c r="A221" s="7">
        <f t="shared" si="6"/>
        <v>1900</v>
      </c>
      <c r="B221" s="7">
        <f t="shared" si="7"/>
        <v>1</v>
      </c>
      <c r="C221" s="22"/>
      <c r="D221" s="20"/>
      <c r="E221" s="20"/>
      <c r="F221" s="20"/>
      <c r="G221" s="21"/>
      <c r="H221" s="20"/>
      <c r="I221" s="20"/>
      <c r="J221" s="20"/>
      <c r="K221" s="20"/>
      <c r="L221" s="20"/>
      <c r="M221" s="20"/>
      <c r="N221" s="20"/>
      <c r="O221" s="20"/>
    </row>
    <row r="222" spans="1:15" x14ac:dyDescent="0.3">
      <c r="A222" s="7">
        <f t="shared" si="6"/>
        <v>1900</v>
      </c>
      <c r="B222" s="7">
        <f t="shared" si="7"/>
        <v>1</v>
      </c>
      <c r="C222" s="22"/>
      <c r="D222" s="20"/>
      <c r="E222" s="20"/>
      <c r="F222" s="20"/>
      <c r="G222" s="21"/>
      <c r="H222" s="20"/>
      <c r="I222" s="20"/>
      <c r="J222" s="20"/>
      <c r="K222" s="20"/>
      <c r="L222" s="20"/>
      <c r="M222" s="20"/>
      <c r="N222" s="20"/>
      <c r="O222" s="20"/>
    </row>
    <row r="223" spans="1:15" x14ac:dyDescent="0.3">
      <c r="A223" s="7">
        <f t="shared" si="6"/>
        <v>1900</v>
      </c>
      <c r="B223" s="7">
        <f t="shared" si="7"/>
        <v>1</v>
      </c>
      <c r="C223" s="22"/>
      <c r="D223" s="20"/>
      <c r="E223" s="20"/>
      <c r="F223" s="20"/>
      <c r="G223" s="21"/>
      <c r="H223" s="20"/>
      <c r="I223" s="20"/>
      <c r="J223" s="20"/>
      <c r="K223" s="20"/>
      <c r="L223" s="20"/>
      <c r="M223" s="20"/>
      <c r="N223" s="20"/>
      <c r="O223" s="20"/>
    </row>
    <row r="224" spans="1:15" x14ac:dyDescent="0.3">
      <c r="A224" s="7">
        <f t="shared" si="6"/>
        <v>1900</v>
      </c>
      <c r="B224" s="7">
        <f t="shared" si="7"/>
        <v>1</v>
      </c>
      <c r="C224" s="22"/>
      <c r="D224" s="20"/>
      <c r="E224" s="20"/>
      <c r="F224" s="20"/>
      <c r="G224" s="21"/>
      <c r="H224" s="20"/>
      <c r="I224" s="20"/>
      <c r="J224" s="20"/>
      <c r="K224" s="20"/>
      <c r="L224" s="20"/>
      <c r="M224" s="20"/>
      <c r="N224" s="20"/>
      <c r="O224" s="20"/>
    </row>
    <row r="225" spans="1:15" x14ac:dyDescent="0.3">
      <c r="A225" s="7">
        <f t="shared" si="6"/>
        <v>1900</v>
      </c>
      <c r="B225" s="7">
        <f t="shared" si="7"/>
        <v>1</v>
      </c>
      <c r="C225" s="22"/>
      <c r="D225" s="20"/>
      <c r="E225" s="20"/>
      <c r="F225" s="20"/>
      <c r="G225" s="21"/>
      <c r="H225" s="20"/>
      <c r="I225" s="20"/>
      <c r="J225" s="20"/>
      <c r="K225" s="20"/>
      <c r="L225" s="20"/>
      <c r="M225" s="20"/>
      <c r="N225" s="20"/>
      <c r="O225" s="20"/>
    </row>
    <row r="226" spans="1:15" x14ac:dyDescent="0.3">
      <c r="A226" s="7">
        <f t="shared" si="6"/>
        <v>1900</v>
      </c>
      <c r="B226" s="7">
        <f t="shared" si="7"/>
        <v>1</v>
      </c>
      <c r="C226" s="22"/>
      <c r="D226" s="20"/>
      <c r="E226" s="20"/>
      <c r="F226" s="20"/>
      <c r="G226" s="21"/>
      <c r="H226" s="20"/>
      <c r="I226" s="20"/>
      <c r="J226" s="20"/>
      <c r="K226" s="20"/>
      <c r="L226" s="20"/>
      <c r="M226" s="20"/>
      <c r="N226" s="20"/>
      <c r="O226" s="20"/>
    </row>
    <row r="227" spans="1:15" x14ac:dyDescent="0.3">
      <c r="A227" s="7">
        <f t="shared" si="6"/>
        <v>1900</v>
      </c>
      <c r="B227" s="7">
        <f t="shared" si="7"/>
        <v>1</v>
      </c>
      <c r="C227" s="22"/>
      <c r="D227" s="20"/>
      <c r="E227" s="20"/>
      <c r="F227" s="20"/>
      <c r="G227" s="21"/>
      <c r="H227" s="20"/>
      <c r="I227" s="20"/>
      <c r="J227" s="20"/>
      <c r="K227" s="20"/>
      <c r="L227" s="20"/>
      <c r="M227" s="20"/>
      <c r="N227" s="20"/>
      <c r="O227" s="20"/>
    </row>
    <row r="228" spans="1:15" x14ac:dyDescent="0.3">
      <c r="A228" s="7">
        <f t="shared" si="6"/>
        <v>1900</v>
      </c>
      <c r="B228" s="7">
        <f t="shared" si="7"/>
        <v>1</v>
      </c>
      <c r="C228" s="22"/>
      <c r="D228" s="20"/>
      <c r="E228" s="20"/>
      <c r="F228" s="20"/>
      <c r="G228" s="21"/>
      <c r="H228" s="20"/>
      <c r="I228" s="20"/>
      <c r="J228" s="20"/>
      <c r="K228" s="20"/>
      <c r="L228" s="20"/>
      <c r="M228" s="20"/>
      <c r="N228" s="20"/>
      <c r="O228" s="20"/>
    </row>
    <row r="229" spans="1:15" x14ac:dyDescent="0.3">
      <c r="A229" s="7">
        <f t="shared" si="6"/>
        <v>1900</v>
      </c>
      <c r="B229" s="7">
        <f t="shared" si="7"/>
        <v>1</v>
      </c>
      <c r="C229" s="22"/>
      <c r="D229" s="20"/>
      <c r="E229" s="20"/>
      <c r="F229" s="20"/>
      <c r="G229" s="21"/>
      <c r="H229" s="20"/>
      <c r="I229" s="20"/>
      <c r="J229" s="20"/>
      <c r="K229" s="20"/>
      <c r="L229" s="20"/>
      <c r="M229" s="20"/>
      <c r="N229" s="20"/>
      <c r="O229" s="20"/>
    </row>
    <row r="230" spans="1:15" x14ac:dyDescent="0.3">
      <c r="A230" s="7">
        <f t="shared" si="6"/>
        <v>1900</v>
      </c>
      <c r="B230" s="7">
        <f t="shared" si="7"/>
        <v>1</v>
      </c>
      <c r="C230" s="22"/>
      <c r="D230" s="20"/>
      <c r="E230" s="20"/>
      <c r="F230" s="20"/>
      <c r="G230" s="21"/>
      <c r="H230" s="20"/>
      <c r="I230" s="20"/>
      <c r="J230" s="20"/>
      <c r="K230" s="20"/>
      <c r="L230" s="20"/>
      <c r="M230" s="20"/>
      <c r="N230" s="20"/>
      <c r="O230" s="20"/>
    </row>
    <row r="231" spans="1:15" x14ac:dyDescent="0.3">
      <c r="A231" s="7">
        <f t="shared" si="6"/>
        <v>1900</v>
      </c>
      <c r="B231" s="7">
        <f t="shared" si="7"/>
        <v>1</v>
      </c>
      <c r="C231" s="22"/>
      <c r="D231" s="20"/>
      <c r="E231" s="20"/>
      <c r="F231" s="20"/>
      <c r="G231" s="21"/>
      <c r="H231" s="20"/>
      <c r="I231" s="20"/>
      <c r="J231" s="20"/>
      <c r="K231" s="20"/>
      <c r="L231" s="20"/>
      <c r="M231" s="20"/>
      <c r="N231" s="20"/>
      <c r="O231" s="20"/>
    </row>
    <row r="232" spans="1:15" x14ac:dyDescent="0.3">
      <c r="A232" s="7">
        <f t="shared" si="6"/>
        <v>1900</v>
      </c>
      <c r="B232" s="7">
        <f t="shared" si="7"/>
        <v>1</v>
      </c>
      <c r="C232" s="22"/>
      <c r="D232" s="20"/>
      <c r="E232" s="20"/>
      <c r="F232" s="20"/>
      <c r="G232" s="21"/>
      <c r="H232" s="20"/>
      <c r="I232" s="20"/>
      <c r="J232" s="20"/>
      <c r="K232" s="20"/>
      <c r="L232" s="20"/>
      <c r="M232" s="20"/>
      <c r="N232" s="20"/>
      <c r="O232" s="20"/>
    </row>
    <row r="233" spans="1:15" x14ac:dyDescent="0.3">
      <c r="A233" s="7">
        <f t="shared" si="6"/>
        <v>1900</v>
      </c>
      <c r="B233" s="7">
        <f t="shared" si="7"/>
        <v>1</v>
      </c>
      <c r="C233" s="22"/>
      <c r="D233" s="20"/>
      <c r="E233" s="20"/>
      <c r="F233" s="20"/>
      <c r="G233" s="21"/>
      <c r="H233" s="20"/>
      <c r="I233" s="20"/>
      <c r="J233" s="20"/>
      <c r="K233" s="20"/>
      <c r="L233" s="20"/>
      <c r="M233" s="20"/>
      <c r="N233" s="20"/>
      <c r="O233" s="20"/>
    </row>
    <row r="234" spans="1:15" x14ac:dyDescent="0.3">
      <c r="A234" s="7">
        <f t="shared" si="6"/>
        <v>1900</v>
      </c>
      <c r="B234" s="7">
        <f t="shared" si="7"/>
        <v>1</v>
      </c>
      <c r="C234" s="22"/>
      <c r="D234" s="20"/>
      <c r="E234" s="20"/>
      <c r="F234" s="20"/>
      <c r="G234" s="21"/>
      <c r="H234" s="20"/>
      <c r="I234" s="20"/>
      <c r="J234" s="20"/>
      <c r="K234" s="20"/>
      <c r="L234" s="20"/>
      <c r="M234" s="20"/>
      <c r="N234" s="20"/>
      <c r="O234" s="20"/>
    </row>
    <row r="235" spans="1:15" x14ac:dyDescent="0.3">
      <c r="A235" s="7">
        <f t="shared" si="6"/>
        <v>1900</v>
      </c>
      <c r="B235" s="7">
        <f t="shared" si="7"/>
        <v>1</v>
      </c>
      <c r="C235" s="22"/>
      <c r="D235" s="20"/>
      <c r="E235" s="20"/>
      <c r="F235" s="20"/>
      <c r="G235" s="21"/>
      <c r="H235" s="20"/>
      <c r="I235" s="20"/>
      <c r="J235" s="20"/>
      <c r="K235" s="20"/>
      <c r="L235" s="20"/>
      <c r="M235" s="20"/>
      <c r="N235" s="20"/>
      <c r="O235" s="20"/>
    </row>
    <row r="236" spans="1:15" x14ac:dyDescent="0.3">
      <c r="A236" s="7">
        <f t="shared" si="6"/>
        <v>1900</v>
      </c>
      <c r="B236" s="7">
        <f t="shared" si="7"/>
        <v>1</v>
      </c>
      <c r="C236" s="22"/>
      <c r="D236" s="20"/>
      <c r="E236" s="20"/>
      <c r="F236" s="20"/>
      <c r="G236" s="21"/>
      <c r="H236" s="20"/>
      <c r="I236" s="20"/>
      <c r="J236" s="20"/>
      <c r="K236" s="20"/>
      <c r="L236" s="20"/>
      <c r="M236" s="20"/>
      <c r="N236" s="20"/>
      <c r="O236" s="20"/>
    </row>
    <row r="237" spans="1:15" x14ac:dyDescent="0.3">
      <c r="A237" s="7">
        <f t="shared" si="6"/>
        <v>1900</v>
      </c>
      <c r="B237" s="7">
        <f t="shared" si="7"/>
        <v>1</v>
      </c>
      <c r="C237" s="22"/>
      <c r="D237" s="20"/>
      <c r="E237" s="20"/>
      <c r="F237" s="20"/>
      <c r="G237" s="21"/>
      <c r="H237" s="20"/>
      <c r="I237" s="20"/>
      <c r="J237" s="20"/>
      <c r="K237" s="20"/>
      <c r="L237" s="20"/>
      <c r="M237" s="20"/>
      <c r="N237" s="20"/>
      <c r="O237" s="20"/>
    </row>
    <row r="238" spans="1:15" x14ac:dyDescent="0.3">
      <c r="A238" s="7">
        <f t="shared" si="6"/>
        <v>1900</v>
      </c>
      <c r="B238" s="7">
        <f t="shared" si="7"/>
        <v>1</v>
      </c>
      <c r="C238" s="22"/>
      <c r="D238" s="20"/>
      <c r="E238" s="20"/>
      <c r="F238" s="20"/>
      <c r="G238" s="21"/>
      <c r="H238" s="20"/>
      <c r="I238" s="20"/>
      <c r="J238" s="20"/>
      <c r="K238" s="20"/>
      <c r="L238" s="20"/>
      <c r="M238" s="20"/>
      <c r="N238" s="20"/>
      <c r="O238" s="20"/>
    </row>
    <row r="239" spans="1:15" x14ac:dyDescent="0.3">
      <c r="A239" s="7">
        <f t="shared" si="6"/>
        <v>1900</v>
      </c>
      <c r="B239" s="7">
        <f t="shared" si="7"/>
        <v>1</v>
      </c>
      <c r="C239" s="22"/>
      <c r="D239" s="20"/>
      <c r="E239" s="20"/>
      <c r="F239" s="20"/>
      <c r="G239" s="21"/>
      <c r="H239" s="20"/>
      <c r="I239" s="20"/>
      <c r="J239" s="20"/>
      <c r="K239" s="20"/>
      <c r="L239" s="20"/>
      <c r="M239" s="20"/>
      <c r="N239" s="20"/>
      <c r="O239" s="20"/>
    </row>
    <row r="240" spans="1:15" x14ac:dyDescent="0.3">
      <c r="A240" s="7">
        <f t="shared" si="6"/>
        <v>1900</v>
      </c>
      <c r="B240" s="7">
        <f t="shared" si="7"/>
        <v>1</v>
      </c>
      <c r="C240" s="22"/>
      <c r="D240" s="20"/>
      <c r="E240" s="20"/>
      <c r="F240" s="20"/>
      <c r="G240" s="21"/>
      <c r="H240" s="20"/>
      <c r="I240" s="20"/>
      <c r="J240" s="20"/>
      <c r="K240" s="20"/>
      <c r="L240" s="20"/>
      <c r="M240" s="20"/>
      <c r="N240" s="20"/>
      <c r="O240" s="20"/>
    </row>
    <row r="241" spans="1:15" x14ac:dyDescent="0.3">
      <c r="A241" s="7">
        <f t="shared" si="6"/>
        <v>1900</v>
      </c>
      <c r="B241" s="7">
        <f t="shared" si="7"/>
        <v>1</v>
      </c>
      <c r="C241" s="22"/>
      <c r="D241" s="20"/>
      <c r="E241" s="20"/>
      <c r="F241" s="20"/>
      <c r="G241" s="21"/>
      <c r="H241" s="20"/>
      <c r="I241" s="20"/>
      <c r="J241" s="20"/>
      <c r="K241" s="20"/>
      <c r="L241" s="20"/>
      <c r="M241" s="20"/>
      <c r="N241" s="20"/>
      <c r="O241" s="20"/>
    </row>
    <row r="242" spans="1:15" x14ac:dyDescent="0.3">
      <c r="A242" s="7">
        <f t="shared" si="6"/>
        <v>1900</v>
      </c>
      <c r="B242" s="7">
        <f t="shared" si="7"/>
        <v>1</v>
      </c>
      <c r="C242" s="22"/>
      <c r="D242" s="20"/>
      <c r="E242" s="20"/>
      <c r="F242" s="20"/>
      <c r="G242" s="21"/>
      <c r="H242" s="20"/>
      <c r="I242" s="20"/>
      <c r="J242" s="20"/>
      <c r="K242" s="20"/>
      <c r="L242" s="20"/>
      <c r="M242" s="20"/>
      <c r="N242" s="20"/>
      <c r="O242" s="20"/>
    </row>
    <row r="243" spans="1:15" x14ac:dyDescent="0.3">
      <c r="A243" s="7">
        <f t="shared" si="6"/>
        <v>1900</v>
      </c>
      <c r="B243" s="7">
        <f t="shared" si="7"/>
        <v>1</v>
      </c>
      <c r="C243" s="22"/>
      <c r="D243" s="20"/>
      <c r="E243" s="20"/>
      <c r="F243" s="20"/>
      <c r="G243" s="21"/>
      <c r="H243" s="20"/>
      <c r="I243" s="20"/>
      <c r="J243" s="20"/>
      <c r="K243" s="20"/>
      <c r="L243" s="20"/>
      <c r="M243" s="20"/>
      <c r="N243" s="20"/>
      <c r="O243" s="20"/>
    </row>
    <row r="244" spans="1:15" x14ac:dyDescent="0.3">
      <c r="A244" s="7">
        <f t="shared" si="6"/>
        <v>1900</v>
      </c>
      <c r="B244" s="7">
        <f t="shared" si="7"/>
        <v>1</v>
      </c>
      <c r="C244" s="22"/>
      <c r="D244" s="20"/>
      <c r="E244" s="20"/>
      <c r="F244" s="20"/>
      <c r="G244" s="21"/>
      <c r="H244" s="20"/>
      <c r="I244" s="20"/>
      <c r="J244" s="20"/>
      <c r="K244" s="20"/>
      <c r="L244" s="20"/>
      <c r="M244" s="20"/>
      <c r="N244" s="20"/>
      <c r="O244" s="20"/>
    </row>
    <row r="245" spans="1:15" x14ac:dyDescent="0.3">
      <c r="A245" s="7">
        <f t="shared" si="6"/>
        <v>1900</v>
      </c>
      <c r="B245" s="7">
        <f t="shared" si="7"/>
        <v>1</v>
      </c>
      <c r="C245" s="22"/>
      <c r="D245" s="20"/>
      <c r="E245" s="20"/>
      <c r="F245" s="20"/>
      <c r="G245" s="21"/>
      <c r="H245" s="20"/>
      <c r="I245" s="20"/>
      <c r="J245" s="20"/>
      <c r="K245" s="20"/>
      <c r="L245" s="20"/>
      <c r="M245" s="20"/>
      <c r="N245" s="20"/>
      <c r="O245" s="20"/>
    </row>
    <row r="246" spans="1:15" x14ac:dyDescent="0.3">
      <c r="A246" s="7">
        <f t="shared" si="6"/>
        <v>1900</v>
      </c>
      <c r="B246" s="7">
        <f t="shared" si="7"/>
        <v>1</v>
      </c>
      <c r="C246" s="22"/>
      <c r="D246" s="20"/>
      <c r="E246" s="20"/>
      <c r="F246" s="20"/>
      <c r="G246" s="21"/>
      <c r="H246" s="20"/>
      <c r="I246" s="20"/>
      <c r="J246" s="20"/>
      <c r="K246" s="20"/>
      <c r="L246" s="20"/>
      <c r="M246" s="20"/>
      <c r="N246" s="20"/>
      <c r="O246" s="20"/>
    </row>
    <row r="247" spans="1:15" x14ac:dyDescent="0.3">
      <c r="A247" s="7">
        <f t="shared" si="6"/>
        <v>1900</v>
      </c>
      <c r="B247" s="7">
        <f t="shared" si="7"/>
        <v>1</v>
      </c>
      <c r="C247" s="22"/>
      <c r="D247" s="20"/>
      <c r="E247" s="20"/>
      <c r="F247" s="20"/>
      <c r="G247" s="21"/>
      <c r="H247" s="20"/>
      <c r="I247" s="20"/>
      <c r="J247" s="20"/>
      <c r="K247" s="20"/>
      <c r="L247" s="20"/>
      <c r="M247" s="20"/>
      <c r="N247" s="20"/>
      <c r="O247" s="20"/>
    </row>
    <row r="248" spans="1:15" x14ac:dyDescent="0.3">
      <c r="A248" s="7">
        <f t="shared" si="6"/>
        <v>1900</v>
      </c>
      <c r="B248" s="7">
        <f t="shared" si="7"/>
        <v>1</v>
      </c>
      <c r="C248" s="22"/>
      <c r="D248" s="20"/>
      <c r="E248" s="20"/>
      <c r="F248" s="20"/>
      <c r="G248" s="21"/>
      <c r="H248" s="20"/>
      <c r="I248" s="20"/>
      <c r="J248" s="20"/>
      <c r="K248" s="20"/>
      <c r="L248" s="20"/>
      <c r="M248" s="20"/>
      <c r="N248" s="20"/>
      <c r="O248" s="20"/>
    </row>
    <row r="249" spans="1:15" x14ac:dyDescent="0.3">
      <c r="A249" s="7">
        <f t="shared" si="6"/>
        <v>1900</v>
      </c>
      <c r="B249" s="7">
        <f t="shared" si="7"/>
        <v>1</v>
      </c>
      <c r="C249" s="22"/>
      <c r="D249" s="20"/>
      <c r="E249" s="20"/>
      <c r="F249" s="20"/>
      <c r="G249" s="21"/>
      <c r="H249" s="20"/>
      <c r="I249" s="20"/>
      <c r="J249" s="20"/>
      <c r="K249" s="20"/>
      <c r="L249" s="20"/>
      <c r="M249" s="20"/>
      <c r="N249" s="20"/>
      <c r="O249" s="20"/>
    </row>
    <row r="250" spans="1:15" x14ac:dyDescent="0.3">
      <c r="A250" s="7">
        <f t="shared" si="6"/>
        <v>1900</v>
      </c>
      <c r="B250" s="7">
        <f t="shared" si="7"/>
        <v>1</v>
      </c>
      <c r="C250" s="22"/>
      <c r="D250" s="20"/>
      <c r="E250" s="20"/>
      <c r="F250" s="20"/>
      <c r="G250" s="21"/>
      <c r="H250" s="20"/>
      <c r="I250" s="20"/>
      <c r="J250" s="20"/>
      <c r="K250" s="20"/>
      <c r="L250" s="20"/>
      <c r="M250" s="20"/>
      <c r="N250" s="20"/>
      <c r="O250" s="20"/>
    </row>
    <row r="251" spans="1:15" x14ac:dyDescent="0.3">
      <c r="A251" s="7">
        <f t="shared" si="6"/>
        <v>1900</v>
      </c>
      <c r="B251" s="7">
        <f t="shared" si="7"/>
        <v>1</v>
      </c>
      <c r="C251" s="22"/>
      <c r="D251" s="20"/>
      <c r="E251" s="20"/>
      <c r="F251" s="20"/>
      <c r="G251" s="21"/>
      <c r="H251" s="20"/>
      <c r="I251" s="20"/>
      <c r="J251" s="20"/>
      <c r="K251" s="20"/>
      <c r="L251" s="20"/>
      <c r="M251" s="20"/>
      <c r="N251" s="20"/>
      <c r="O251" s="20"/>
    </row>
    <row r="252" spans="1:15" x14ac:dyDescent="0.3">
      <c r="A252" s="7">
        <f t="shared" si="6"/>
        <v>1900</v>
      </c>
      <c r="B252" s="7">
        <f t="shared" si="7"/>
        <v>1</v>
      </c>
      <c r="C252" s="22"/>
      <c r="D252" s="20"/>
      <c r="E252" s="20"/>
      <c r="F252" s="20"/>
      <c r="G252" s="21"/>
      <c r="H252" s="20"/>
      <c r="I252" s="20"/>
      <c r="J252" s="20"/>
      <c r="K252" s="20"/>
      <c r="L252" s="20"/>
      <c r="M252" s="20"/>
      <c r="N252" s="20"/>
      <c r="O252" s="20"/>
    </row>
    <row r="253" spans="1:15" x14ac:dyDescent="0.3">
      <c r="A253" s="7">
        <f t="shared" si="6"/>
        <v>1900</v>
      </c>
      <c r="B253" s="7">
        <f t="shared" si="7"/>
        <v>1</v>
      </c>
      <c r="C253" s="22"/>
      <c r="D253" s="20"/>
      <c r="E253" s="20"/>
      <c r="F253" s="20"/>
      <c r="G253" s="21"/>
      <c r="H253" s="20"/>
      <c r="I253" s="20"/>
      <c r="J253" s="20"/>
      <c r="K253" s="20"/>
      <c r="L253" s="20"/>
      <c r="M253" s="20"/>
      <c r="N253" s="20"/>
      <c r="O253" s="20"/>
    </row>
    <row r="254" spans="1:15" x14ac:dyDescent="0.3">
      <c r="A254" s="7">
        <f t="shared" si="6"/>
        <v>1900</v>
      </c>
      <c r="B254" s="7">
        <f t="shared" si="7"/>
        <v>1</v>
      </c>
      <c r="C254" s="22"/>
      <c r="D254" s="20"/>
      <c r="E254" s="20"/>
      <c r="F254" s="20"/>
      <c r="G254" s="21"/>
      <c r="H254" s="20"/>
      <c r="I254" s="20"/>
      <c r="J254" s="20"/>
      <c r="K254" s="20"/>
      <c r="L254" s="20"/>
      <c r="M254" s="20"/>
      <c r="N254" s="20"/>
      <c r="O254" s="20"/>
    </row>
    <row r="255" spans="1:15" x14ac:dyDescent="0.3">
      <c r="A255" s="7">
        <f t="shared" si="6"/>
        <v>1900</v>
      </c>
      <c r="B255" s="7">
        <f t="shared" si="7"/>
        <v>1</v>
      </c>
      <c r="C255" s="22"/>
      <c r="D255" s="20"/>
      <c r="E255" s="20"/>
      <c r="F255" s="20"/>
      <c r="G255" s="21"/>
      <c r="H255" s="20"/>
      <c r="I255" s="20"/>
      <c r="J255" s="20"/>
      <c r="K255" s="20"/>
      <c r="L255" s="20"/>
      <c r="M255" s="20"/>
      <c r="N255" s="20"/>
      <c r="O255" s="20"/>
    </row>
    <row r="256" spans="1:15" x14ac:dyDescent="0.3">
      <c r="A256" s="7">
        <f t="shared" si="6"/>
        <v>1900</v>
      </c>
      <c r="B256" s="7">
        <f t="shared" si="7"/>
        <v>1</v>
      </c>
      <c r="C256" s="22"/>
      <c r="D256" s="20"/>
      <c r="E256" s="20"/>
      <c r="F256" s="20"/>
      <c r="G256" s="21"/>
      <c r="H256" s="20"/>
      <c r="I256" s="20"/>
      <c r="J256" s="20"/>
      <c r="K256" s="20"/>
      <c r="L256" s="20"/>
      <c r="M256" s="20"/>
      <c r="N256" s="20"/>
      <c r="O256" s="20"/>
    </row>
    <row r="257" spans="1:15" x14ac:dyDescent="0.3">
      <c r="A257" s="7">
        <f t="shared" si="6"/>
        <v>1900</v>
      </c>
      <c r="B257" s="7">
        <f t="shared" si="7"/>
        <v>1</v>
      </c>
      <c r="C257" s="22"/>
      <c r="D257" s="20"/>
      <c r="E257" s="20"/>
      <c r="F257" s="20"/>
      <c r="G257" s="21"/>
      <c r="H257" s="20"/>
      <c r="I257" s="20"/>
      <c r="J257" s="20"/>
      <c r="K257" s="20"/>
      <c r="L257" s="20"/>
      <c r="M257" s="20"/>
      <c r="N257" s="20"/>
      <c r="O257" s="20"/>
    </row>
    <row r="258" spans="1:15" x14ac:dyDescent="0.3">
      <c r="A258" s="7">
        <f t="shared" ref="A258:A321" si="8">YEAR(C258)</f>
        <v>1900</v>
      </c>
      <c r="B258" s="7">
        <f t="shared" ref="B258:B321" si="9">MONTH(C258)</f>
        <v>1</v>
      </c>
      <c r="C258" s="22"/>
      <c r="D258" s="20"/>
      <c r="E258" s="20"/>
      <c r="F258" s="20"/>
      <c r="G258" s="21"/>
      <c r="H258" s="20"/>
      <c r="I258" s="20"/>
      <c r="J258" s="20"/>
      <c r="K258" s="20"/>
      <c r="L258" s="20"/>
      <c r="M258" s="20"/>
      <c r="N258" s="20"/>
      <c r="O258" s="20"/>
    </row>
    <row r="259" spans="1:15" x14ac:dyDescent="0.3">
      <c r="A259" s="7">
        <f t="shared" si="8"/>
        <v>1900</v>
      </c>
      <c r="B259" s="7">
        <f t="shared" si="9"/>
        <v>1</v>
      </c>
      <c r="C259" s="22"/>
      <c r="D259" s="20"/>
      <c r="E259" s="20"/>
      <c r="F259" s="20"/>
      <c r="G259" s="21"/>
      <c r="H259" s="20"/>
      <c r="I259" s="20"/>
      <c r="J259" s="20"/>
      <c r="K259" s="20"/>
      <c r="L259" s="20"/>
      <c r="M259" s="20"/>
      <c r="N259" s="20"/>
      <c r="O259" s="20"/>
    </row>
    <row r="260" spans="1:15" x14ac:dyDescent="0.3">
      <c r="A260" s="7">
        <f t="shared" si="8"/>
        <v>1900</v>
      </c>
      <c r="B260" s="7">
        <f t="shared" si="9"/>
        <v>1</v>
      </c>
      <c r="C260" s="22"/>
      <c r="D260" s="20"/>
      <c r="E260" s="20"/>
      <c r="F260" s="20"/>
      <c r="G260" s="21"/>
      <c r="H260" s="20"/>
      <c r="I260" s="20"/>
      <c r="J260" s="20"/>
      <c r="K260" s="20"/>
      <c r="L260" s="20"/>
      <c r="M260" s="20"/>
      <c r="N260" s="20"/>
      <c r="O260" s="20"/>
    </row>
    <row r="261" spans="1:15" x14ac:dyDescent="0.3">
      <c r="A261" s="7">
        <f t="shared" si="8"/>
        <v>1900</v>
      </c>
      <c r="B261" s="7">
        <f t="shared" si="9"/>
        <v>1</v>
      </c>
      <c r="C261" s="22"/>
      <c r="D261" s="20"/>
      <c r="E261" s="20"/>
      <c r="F261" s="20"/>
      <c r="G261" s="21"/>
      <c r="H261" s="20"/>
      <c r="I261" s="20"/>
      <c r="J261" s="20"/>
      <c r="K261" s="20"/>
      <c r="L261" s="20"/>
      <c r="M261" s="20"/>
      <c r="N261" s="20"/>
      <c r="O261" s="20"/>
    </row>
    <row r="262" spans="1:15" x14ac:dyDescent="0.3">
      <c r="A262" s="7">
        <f t="shared" si="8"/>
        <v>1900</v>
      </c>
      <c r="B262" s="7">
        <f t="shared" si="9"/>
        <v>1</v>
      </c>
      <c r="C262" s="22"/>
      <c r="D262" s="20"/>
      <c r="E262" s="20"/>
      <c r="F262" s="20"/>
      <c r="G262" s="21"/>
      <c r="H262" s="20"/>
      <c r="I262" s="20"/>
      <c r="J262" s="20"/>
      <c r="K262" s="20"/>
      <c r="L262" s="20"/>
      <c r="M262" s="20"/>
      <c r="N262" s="20"/>
      <c r="O262" s="20"/>
    </row>
    <row r="263" spans="1:15" x14ac:dyDescent="0.3">
      <c r="A263" s="7">
        <f t="shared" si="8"/>
        <v>1900</v>
      </c>
      <c r="B263" s="7">
        <f t="shared" si="9"/>
        <v>1</v>
      </c>
      <c r="C263" s="22"/>
      <c r="D263" s="20"/>
      <c r="E263" s="20"/>
      <c r="F263" s="20"/>
      <c r="G263" s="21"/>
      <c r="H263" s="20"/>
      <c r="I263" s="20"/>
      <c r="J263" s="20"/>
      <c r="K263" s="20"/>
      <c r="L263" s="20"/>
      <c r="M263" s="20"/>
      <c r="N263" s="20"/>
      <c r="O263" s="20"/>
    </row>
    <row r="264" spans="1:15" x14ac:dyDescent="0.3">
      <c r="A264" s="7">
        <f t="shared" si="8"/>
        <v>1900</v>
      </c>
      <c r="B264" s="7">
        <f t="shared" si="9"/>
        <v>1</v>
      </c>
      <c r="C264" s="22"/>
      <c r="D264" s="20"/>
      <c r="E264" s="20"/>
      <c r="F264" s="20"/>
      <c r="G264" s="21"/>
      <c r="H264" s="20"/>
      <c r="I264" s="20"/>
      <c r="J264" s="20"/>
      <c r="K264" s="20"/>
      <c r="L264" s="20"/>
      <c r="M264" s="20"/>
      <c r="N264" s="20"/>
      <c r="O264" s="20"/>
    </row>
    <row r="265" spans="1:15" x14ac:dyDescent="0.3">
      <c r="A265" s="7">
        <f t="shared" si="8"/>
        <v>1900</v>
      </c>
      <c r="B265" s="7">
        <f t="shared" si="9"/>
        <v>1</v>
      </c>
      <c r="C265" s="22"/>
      <c r="D265" s="20"/>
      <c r="E265" s="20"/>
      <c r="F265" s="20"/>
      <c r="G265" s="21"/>
      <c r="H265" s="20"/>
      <c r="I265" s="20"/>
      <c r="J265" s="20"/>
      <c r="K265" s="20"/>
      <c r="L265" s="20"/>
      <c r="M265" s="20"/>
      <c r="N265" s="20"/>
      <c r="O265" s="20"/>
    </row>
    <row r="266" spans="1:15" x14ac:dyDescent="0.3">
      <c r="A266" s="7">
        <f t="shared" si="8"/>
        <v>1900</v>
      </c>
      <c r="B266" s="7">
        <f t="shared" si="9"/>
        <v>1</v>
      </c>
      <c r="C266" s="22"/>
      <c r="D266" s="20"/>
      <c r="E266" s="20"/>
      <c r="F266" s="20"/>
      <c r="G266" s="21"/>
      <c r="H266" s="20"/>
      <c r="I266" s="20"/>
      <c r="J266" s="20"/>
      <c r="K266" s="20"/>
      <c r="L266" s="20"/>
      <c r="M266" s="20"/>
      <c r="N266" s="20"/>
      <c r="O266" s="20"/>
    </row>
    <row r="267" spans="1:15" x14ac:dyDescent="0.3">
      <c r="A267" s="7">
        <f t="shared" si="8"/>
        <v>1900</v>
      </c>
      <c r="B267" s="7">
        <f t="shared" si="9"/>
        <v>1</v>
      </c>
      <c r="C267" s="22"/>
      <c r="D267" s="20"/>
      <c r="E267" s="20"/>
      <c r="F267" s="20"/>
      <c r="G267" s="21"/>
      <c r="H267" s="20"/>
      <c r="I267" s="20"/>
      <c r="J267" s="20"/>
      <c r="K267" s="20"/>
      <c r="L267" s="20"/>
      <c r="M267" s="20"/>
      <c r="N267" s="20"/>
      <c r="O267" s="20"/>
    </row>
    <row r="268" spans="1:15" x14ac:dyDescent="0.3">
      <c r="A268" s="7">
        <f t="shared" si="8"/>
        <v>1900</v>
      </c>
      <c r="B268" s="7">
        <f t="shared" si="9"/>
        <v>1</v>
      </c>
      <c r="C268" s="22"/>
      <c r="D268" s="20"/>
      <c r="E268" s="20"/>
      <c r="F268" s="20"/>
      <c r="G268" s="21"/>
      <c r="H268" s="20"/>
      <c r="I268" s="20"/>
      <c r="J268" s="20"/>
      <c r="K268" s="20"/>
      <c r="L268" s="20"/>
      <c r="M268" s="20"/>
      <c r="N268" s="20"/>
      <c r="O268" s="20"/>
    </row>
    <row r="269" spans="1:15" x14ac:dyDescent="0.3">
      <c r="A269" s="7">
        <f t="shared" si="8"/>
        <v>1900</v>
      </c>
      <c r="B269" s="7">
        <f t="shared" si="9"/>
        <v>1</v>
      </c>
      <c r="C269" s="22"/>
      <c r="D269" s="20"/>
      <c r="E269" s="20"/>
      <c r="F269" s="20"/>
      <c r="G269" s="21"/>
      <c r="H269" s="20"/>
      <c r="I269" s="20"/>
      <c r="J269" s="20"/>
      <c r="K269" s="20"/>
      <c r="L269" s="20"/>
      <c r="M269" s="20"/>
      <c r="N269" s="20"/>
      <c r="O269" s="20"/>
    </row>
    <row r="270" spans="1:15" x14ac:dyDescent="0.3">
      <c r="A270" s="7">
        <f t="shared" si="8"/>
        <v>1900</v>
      </c>
      <c r="B270" s="7">
        <f t="shared" si="9"/>
        <v>1</v>
      </c>
      <c r="C270" s="22"/>
      <c r="D270" s="20"/>
      <c r="E270" s="20"/>
      <c r="F270" s="20"/>
      <c r="G270" s="21"/>
      <c r="H270" s="20"/>
      <c r="I270" s="20"/>
      <c r="J270" s="20"/>
      <c r="K270" s="20"/>
      <c r="L270" s="20"/>
      <c r="M270" s="20"/>
      <c r="N270" s="20"/>
      <c r="O270" s="20"/>
    </row>
    <row r="271" spans="1:15" x14ac:dyDescent="0.3">
      <c r="A271" s="7">
        <f t="shared" si="8"/>
        <v>1900</v>
      </c>
      <c r="B271" s="7">
        <f t="shared" si="9"/>
        <v>1</v>
      </c>
      <c r="C271" s="22"/>
      <c r="D271" s="20"/>
      <c r="E271" s="20"/>
      <c r="F271" s="20"/>
      <c r="G271" s="21"/>
      <c r="H271" s="20"/>
      <c r="I271" s="20"/>
      <c r="J271" s="20"/>
      <c r="K271" s="20"/>
      <c r="L271" s="20"/>
      <c r="M271" s="20"/>
      <c r="N271" s="20"/>
      <c r="O271" s="20"/>
    </row>
    <row r="272" spans="1:15" x14ac:dyDescent="0.3">
      <c r="A272" s="7">
        <f t="shared" si="8"/>
        <v>1900</v>
      </c>
      <c r="B272" s="7">
        <f t="shared" si="9"/>
        <v>1</v>
      </c>
      <c r="C272" s="22"/>
      <c r="D272" s="20"/>
      <c r="E272" s="20"/>
      <c r="F272" s="20"/>
      <c r="G272" s="21"/>
      <c r="H272" s="20"/>
      <c r="I272" s="20"/>
      <c r="J272" s="20"/>
      <c r="K272" s="20"/>
      <c r="L272" s="20"/>
      <c r="M272" s="20"/>
      <c r="N272" s="20"/>
      <c r="O272" s="20"/>
    </row>
    <row r="273" spans="1:15" x14ac:dyDescent="0.3">
      <c r="A273" s="7">
        <f t="shared" si="8"/>
        <v>1900</v>
      </c>
      <c r="B273" s="7">
        <f t="shared" si="9"/>
        <v>1</v>
      </c>
      <c r="C273" s="22"/>
      <c r="D273" s="20"/>
      <c r="E273" s="20"/>
      <c r="F273" s="20"/>
      <c r="G273" s="21"/>
      <c r="H273" s="20"/>
      <c r="I273" s="20"/>
      <c r="J273" s="20"/>
      <c r="K273" s="20"/>
      <c r="L273" s="20"/>
      <c r="M273" s="20"/>
      <c r="N273" s="20"/>
      <c r="O273" s="20"/>
    </row>
    <row r="274" spans="1:15" x14ac:dyDescent="0.3">
      <c r="A274" s="7">
        <f t="shared" si="8"/>
        <v>1900</v>
      </c>
      <c r="B274" s="7">
        <f t="shared" si="9"/>
        <v>1</v>
      </c>
      <c r="C274" s="22"/>
      <c r="D274" s="20"/>
      <c r="E274" s="20"/>
      <c r="F274" s="20"/>
      <c r="G274" s="21"/>
      <c r="H274" s="20"/>
      <c r="I274" s="20"/>
      <c r="J274" s="20"/>
      <c r="K274" s="20"/>
      <c r="L274" s="20"/>
      <c r="M274" s="20"/>
      <c r="N274" s="20"/>
      <c r="O274" s="20"/>
    </row>
    <row r="275" spans="1:15" x14ac:dyDescent="0.3">
      <c r="A275" s="7">
        <f t="shared" si="8"/>
        <v>1900</v>
      </c>
      <c r="B275" s="7">
        <f t="shared" si="9"/>
        <v>1</v>
      </c>
      <c r="C275" s="22"/>
      <c r="D275" s="20"/>
      <c r="E275" s="20"/>
      <c r="F275" s="20"/>
      <c r="G275" s="21"/>
      <c r="H275" s="20"/>
      <c r="I275" s="20"/>
      <c r="J275" s="20"/>
      <c r="K275" s="20"/>
      <c r="L275" s="20"/>
      <c r="M275" s="20"/>
      <c r="N275" s="20"/>
      <c r="O275" s="20"/>
    </row>
    <row r="276" spans="1:15" x14ac:dyDescent="0.3">
      <c r="A276" s="7">
        <f t="shared" si="8"/>
        <v>1900</v>
      </c>
      <c r="B276" s="7">
        <f t="shared" si="9"/>
        <v>1</v>
      </c>
      <c r="C276" s="22"/>
      <c r="D276" s="20"/>
      <c r="E276" s="20"/>
      <c r="F276" s="20"/>
      <c r="G276" s="21"/>
      <c r="H276" s="20"/>
      <c r="I276" s="20"/>
      <c r="J276" s="20"/>
      <c r="K276" s="20"/>
      <c r="L276" s="20"/>
      <c r="M276" s="20"/>
      <c r="N276" s="20"/>
      <c r="O276" s="20"/>
    </row>
    <row r="277" spans="1:15" x14ac:dyDescent="0.3">
      <c r="A277" s="7">
        <f t="shared" si="8"/>
        <v>1900</v>
      </c>
      <c r="B277" s="7">
        <f t="shared" si="9"/>
        <v>1</v>
      </c>
      <c r="C277" s="22"/>
      <c r="D277" s="20"/>
      <c r="E277" s="20"/>
      <c r="F277" s="20"/>
      <c r="G277" s="21"/>
      <c r="H277" s="20"/>
      <c r="I277" s="20"/>
      <c r="J277" s="20"/>
      <c r="K277" s="20"/>
      <c r="L277" s="20"/>
      <c r="M277" s="20"/>
      <c r="N277" s="20"/>
      <c r="O277" s="20"/>
    </row>
    <row r="278" spans="1:15" x14ac:dyDescent="0.3">
      <c r="A278" s="7">
        <f t="shared" si="8"/>
        <v>1900</v>
      </c>
      <c r="B278" s="7">
        <f t="shared" si="9"/>
        <v>1</v>
      </c>
      <c r="C278" s="22"/>
      <c r="D278" s="20"/>
      <c r="E278" s="20"/>
      <c r="F278" s="20"/>
      <c r="G278" s="21"/>
      <c r="H278" s="20"/>
      <c r="I278" s="20"/>
      <c r="J278" s="20"/>
      <c r="K278" s="20"/>
      <c r="L278" s="20"/>
      <c r="M278" s="20"/>
      <c r="N278" s="20"/>
      <c r="O278" s="20"/>
    </row>
    <row r="279" spans="1:15" x14ac:dyDescent="0.3">
      <c r="A279" s="7">
        <f t="shared" si="8"/>
        <v>1900</v>
      </c>
      <c r="B279" s="7">
        <f t="shared" si="9"/>
        <v>1</v>
      </c>
      <c r="C279" s="22"/>
      <c r="D279" s="20"/>
      <c r="E279" s="20"/>
      <c r="F279" s="20"/>
      <c r="G279" s="21"/>
      <c r="H279" s="20"/>
      <c r="I279" s="20"/>
      <c r="J279" s="20"/>
      <c r="K279" s="20"/>
      <c r="L279" s="20"/>
      <c r="M279" s="20"/>
      <c r="N279" s="20"/>
      <c r="O279" s="20"/>
    </row>
    <row r="280" spans="1:15" x14ac:dyDescent="0.3">
      <c r="A280" s="7">
        <f t="shared" si="8"/>
        <v>1900</v>
      </c>
      <c r="B280" s="7">
        <f t="shared" si="9"/>
        <v>1</v>
      </c>
      <c r="C280" s="22"/>
      <c r="D280" s="20"/>
      <c r="E280" s="20"/>
      <c r="F280" s="20"/>
      <c r="G280" s="21"/>
      <c r="H280" s="20"/>
      <c r="I280" s="20"/>
      <c r="J280" s="20"/>
      <c r="K280" s="20"/>
      <c r="L280" s="20"/>
      <c r="M280" s="20"/>
      <c r="N280" s="20"/>
      <c r="O280" s="20"/>
    </row>
    <row r="281" spans="1:15" x14ac:dyDescent="0.3">
      <c r="A281" s="7">
        <f t="shared" si="8"/>
        <v>1900</v>
      </c>
      <c r="B281" s="7">
        <f t="shared" si="9"/>
        <v>1</v>
      </c>
      <c r="C281" s="22"/>
      <c r="D281" s="20"/>
      <c r="E281" s="20"/>
      <c r="F281" s="20"/>
      <c r="G281" s="21"/>
      <c r="H281" s="20"/>
      <c r="I281" s="20"/>
      <c r="J281" s="20"/>
      <c r="K281" s="20"/>
      <c r="L281" s="20"/>
      <c r="M281" s="20"/>
      <c r="N281" s="20"/>
      <c r="O281" s="20"/>
    </row>
    <row r="282" spans="1:15" x14ac:dyDescent="0.3">
      <c r="A282" s="7">
        <f t="shared" si="8"/>
        <v>1900</v>
      </c>
      <c r="B282" s="7">
        <f t="shared" si="9"/>
        <v>1</v>
      </c>
      <c r="C282" s="22"/>
      <c r="D282" s="20"/>
      <c r="E282" s="20"/>
      <c r="F282" s="20"/>
      <c r="G282" s="21"/>
      <c r="H282" s="20"/>
      <c r="I282" s="20"/>
      <c r="J282" s="20"/>
      <c r="K282" s="20"/>
      <c r="L282" s="20"/>
      <c r="M282" s="20"/>
      <c r="N282" s="20"/>
      <c r="O282" s="20"/>
    </row>
    <row r="283" spans="1:15" x14ac:dyDescent="0.3">
      <c r="A283" s="7">
        <f t="shared" si="8"/>
        <v>1900</v>
      </c>
      <c r="B283" s="7">
        <f t="shared" si="9"/>
        <v>1</v>
      </c>
      <c r="C283" s="22"/>
      <c r="D283" s="20"/>
      <c r="E283" s="20"/>
      <c r="F283" s="20"/>
      <c r="G283" s="21"/>
      <c r="H283" s="20"/>
      <c r="I283" s="20"/>
      <c r="J283" s="20"/>
      <c r="K283" s="20"/>
      <c r="L283" s="20"/>
      <c r="M283" s="20"/>
      <c r="N283" s="20"/>
      <c r="O283" s="20"/>
    </row>
    <row r="284" spans="1:15" x14ac:dyDescent="0.3">
      <c r="A284" s="7">
        <f t="shared" si="8"/>
        <v>1900</v>
      </c>
      <c r="B284" s="7">
        <f t="shared" si="9"/>
        <v>1</v>
      </c>
      <c r="C284" s="22"/>
      <c r="D284" s="20"/>
      <c r="E284" s="20"/>
      <c r="F284" s="20"/>
      <c r="G284" s="21"/>
      <c r="H284" s="20"/>
      <c r="I284" s="20"/>
      <c r="J284" s="20"/>
      <c r="K284" s="20"/>
      <c r="L284" s="20"/>
      <c r="M284" s="20"/>
      <c r="N284" s="20"/>
      <c r="O284" s="20"/>
    </row>
    <row r="285" spans="1:15" x14ac:dyDescent="0.3">
      <c r="A285" s="7">
        <f t="shared" si="8"/>
        <v>1900</v>
      </c>
      <c r="B285" s="7">
        <f t="shared" si="9"/>
        <v>1</v>
      </c>
      <c r="C285" s="22"/>
      <c r="D285" s="20"/>
      <c r="E285" s="20"/>
      <c r="F285" s="20"/>
      <c r="G285" s="21"/>
      <c r="H285" s="20"/>
      <c r="I285" s="20"/>
      <c r="J285" s="20"/>
      <c r="K285" s="20"/>
      <c r="L285" s="20"/>
      <c r="M285" s="20"/>
      <c r="N285" s="20"/>
      <c r="O285" s="20"/>
    </row>
    <row r="286" spans="1:15" x14ac:dyDescent="0.3">
      <c r="A286" s="7">
        <f t="shared" si="8"/>
        <v>1900</v>
      </c>
      <c r="B286" s="7">
        <f t="shared" si="9"/>
        <v>1</v>
      </c>
      <c r="C286" s="22"/>
      <c r="D286" s="20"/>
      <c r="E286" s="20"/>
      <c r="F286" s="20"/>
      <c r="G286" s="21"/>
      <c r="H286" s="20"/>
      <c r="I286" s="20"/>
      <c r="J286" s="20"/>
      <c r="K286" s="20"/>
      <c r="L286" s="20"/>
      <c r="M286" s="20"/>
      <c r="N286" s="20"/>
      <c r="O286" s="20"/>
    </row>
    <row r="287" spans="1:15" x14ac:dyDescent="0.3">
      <c r="A287" s="7">
        <f t="shared" si="8"/>
        <v>1900</v>
      </c>
      <c r="B287" s="7">
        <f t="shared" si="9"/>
        <v>1</v>
      </c>
      <c r="C287" s="22"/>
      <c r="D287" s="20"/>
      <c r="E287" s="20"/>
      <c r="F287" s="20"/>
      <c r="G287" s="21"/>
      <c r="H287" s="20"/>
      <c r="I287" s="20"/>
      <c r="J287" s="20"/>
      <c r="K287" s="20"/>
      <c r="L287" s="20"/>
      <c r="M287" s="20"/>
      <c r="N287" s="20"/>
      <c r="O287" s="20"/>
    </row>
    <row r="288" spans="1:15" x14ac:dyDescent="0.3">
      <c r="A288" s="7">
        <f t="shared" si="8"/>
        <v>1900</v>
      </c>
      <c r="B288" s="7">
        <f t="shared" si="9"/>
        <v>1</v>
      </c>
      <c r="C288" s="22"/>
      <c r="D288" s="20"/>
      <c r="E288" s="20"/>
      <c r="F288" s="20"/>
      <c r="G288" s="21"/>
      <c r="H288" s="20"/>
      <c r="I288" s="20"/>
      <c r="J288" s="20"/>
      <c r="K288" s="20"/>
      <c r="L288" s="20"/>
      <c r="M288" s="20"/>
      <c r="N288" s="20"/>
      <c r="O288" s="20"/>
    </row>
    <row r="289" spans="1:15" x14ac:dyDescent="0.3">
      <c r="A289" s="7">
        <f t="shared" si="8"/>
        <v>1900</v>
      </c>
      <c r="B289" s="7">
        <f t="shared" si="9"/>
        <v>1</v>
      </c>
      <c r="C289" s="22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</row>
    <row r="290" spans="1:15" x14ac:dyDescent="0.3">
      <c r="A290" s="7">
        <f t="shared" si="8"/>
        <v>1900</v>
      </c>
      <c r="B290" s="7">
        <f t="shared" si="9"/>
        <v>1</v>
      </c>
      <c r="C290" s="22"/>
      <c r="D290" s="20"/>
      <c r="E290" s="20"/>
      <c r="F290" s="20"/>
      <c r="G290" s="21"/>
      <c r="H290" s="20"/>
      <c r="I290" s="20"/>
      <c r="J290" s="20"/>
      <c r="K290" s="20"/>
      <c r="L290" s="20"/>
      <c r="M290" s="20"/>
      <c r="N290" s="20"/>
      <c r="O290" s="20"/>
    </row>
    <row r="291" spans="1:15" x14ac:dyDescent="0.3">
      <c r="A291" s="7">
        <f t="shared" si="8"/>
        <v>1900</v>
      </c>
      <c r="B291" s="7">
        <f t="shared" si="9"/>
        <v>1</v>
      </c>
      <c r="C291" s="22"/>
      <c r="D291" s="20"/>
      <c r="E291" s="20"/>
      <c r="F291" s="20"/>
      <c r="G291" s="21"/>
      <c r="H291" s="20"/>
      <c r="I291" s="20"/>
      <c r="J291" s="20"/>
      <c r="K291" s="20"/>
      <c r="L291" s="20"/>
      <c r="M291" s="20"/>
      <c r="N291" s="20"/>
      <c r="O291" s="20"/>
    </row>
    <row r="292" spans="1:15" x14ac:dyDescent="0.3">
      <c r="A292" s="7">
        <f t="shared" si="8"/>
        <v>1900</v>
      </c>
      <c r="B292" s="7">
        <f t="shared" si="9"/>
        <v>1</v>
      </c>
      <c r="C292" s="22"/>
      <c r="D292" s="20"/>
      <c r="E292" s="20"/>
      <c r="F292" s="20"/>
      <c r="G292" s="21"/>
      <c r="H292" s="20"/>
      <c r="I292" s="20"/>
      <c r="J292" s="20"/>
      <c r="K292" s="20"/>
      <c r="L292" s="20"/>
      <c r="M292" s="20"/>
      <c r="N292" s="20"/>
      <c r="O292" s="20"/>
    </row>
    <row r="293" spans="1:15" x14ac:dyDescent="0.3">
      <c r="A293" s="7">
        <f t="shared" si="8"/>
        <v>1900</v>
      </c>
      <c r="B293" s="7">
        <f t="shared" si="9"/>
        <v>1</v>
      </c>
      <c r="C293" s="22"/>
      <c r="D293" s="20"/>
      <c r="E293" s="20"/>
      <c r="F293" s="20"/>
      <c r="G293" s="21"/>
      <c r="H293" s="20"/>
      <c r="I293" s="20"/>
      <c r="J293" s="20"/>
      <c r="K293" s="20"/>
      <c r="L293" s="20"/>
      <c r="M293" s="20"/>
      <c r="N293" s="20"/>
      <c r="O293" s="20"/>
    </row>
    <row r="294" spans="1:15" x14ac:dyDescent="0.3">
      <c r="A294" s="7">
        <f t="shared" si="8"/>
        <v>1900</v>
      </c>
      <c r="B294" s="7">
        <f t="shared" si="9"/>
        <v>1</v>
      </c>
      <c r="C294" s="22"/>
      <c r="D294" s="20"/>
      <c r="E294" s="20"/>
      <c r="F294" s="20"/>
      <c r="G294" s="21"/>
      <c r="H294" s="20"/>
      <c r="I294" s="20"/>
      <c r="J294" s="20"/>
      <c r="K294" s="20"/>
      <c r="L294" s="20"/>
      <c r="M294" s="20"/>
      <c r="N294" s="20"/>
      <c r="O294" s="20"/>
    </row>
    <row r="295" spans="1:15" x14ac:dyDescent="0.3">
      <c r="A295" s="7">
        <f t="shared" si="8"/>
        <v>1900</v>
      </c>
      <c r="B295" s="7">
        <f t="shared" si="9"/>
        <v>1</v>
      </c>
      <c r="C295" s="22"/>
      <c r="D295" s="20"/>
      <c r="E295" s="20"/>
      <c r="F295" s="20"/>
      <c r="G295" s="21"/>
      <c r="H295" s="20"/>
      <c r="I295" s="20"/>
      <c r="J295" s="20"/>
      <c r="K295" s="20"/>
      <c r="L295" s="20"/>
      <c r="M295" s="20"/>
      <c r="N295" s="20"/>
      <c r="O295" s="20"/>
    </row>
    <row r="296" spans="1:15" x14ac:dyDescent="0.3">
      <c r="A296" s="7">
        <f t="shared" si="8"/>
        <v>1900</v>
      </c>
      <c r="B296" s="7">
        <f t="shared" si="9"/>
        <v>1</v>
      </c>
      <c r="C296" s="22"/>
      <c r="D296" s="20"/>
      <c r="E296" s="20"/>
      <c r="F296" s="20"/>
      <c r="G296" s="21"/>
      <c r="H296" s="20"/>
      <c r="I296" s="20"/>
      <c r="J296" s="20"/>
      <c r="K296" s="20"/>
      <c r="L296" s="20"/>
      <c r="M296" s="20"/>
      <c r="N296" s="20"/>
      <c r="O296" s="20"/>
    </row>
    <row r="297" spans="1:15" x14ac:dyDescent="0.3">
      <c r="A297" s="7">
        <f t="shared" si="8"/>
        <v>1900</v>
      </c>
      <c r="B297" s="7">
        <f t="shared" si="9"/>
        <v>1</v>
      </c>
      <c r="C297" s="22"/>
      <c r="D297" s="20"/>
      <c r="E297" s="20"/>
      <c r="F297" s="20"/>
      <c r="G297" s="21"/>
      <c r="H297" s="20"/>
      <c r="I297" s="20"/>
      <c r="J297" s="20"/>
      <c r="K297" s="20"/>
      <c r="L297" s="20"/>
      <c r="M297" s="20"/>
      <c r="N297" s="20"/>
      <c r="O297" s="20"/>
    </row>
    <row r="298" spans="1:15" x14ac:dyDescent="0.3">
      <c r="A298" s="7">
        <f t="shared" si="8"/>
        <v>1900</v>
      </c>
      <c r="B298" s="7">
        <f t="shared" si="9"/>
        <v>1</v>
      </c>
      <c r="C298" s="22"/>
      <c r="D298" s="20"/>
      <c r="E298" s="20"/>
      <c r="F298" s="20"/>
      <c r="G298" s="21"/>
      <c r="H298" s="20"/>
      <c r="I298" s="20"/>
      <c r="J298" s="20"/>
      <c r="K298" s="20"/>
      <c r="L298" s="20"/>
      <c r="M298" s="20"/>
      <c r="N298" s="20"/>
      <c r="O298" s="20"/>
    </row>
    <row r="299" spans="1:15" x14ac:dyDescent="0.3">
      <c r="A299" s="7">
        <f t="shared" si="8"/>
        <v>1900</v>
      </c>
      <c r="B299" s="7">
        <f t="shared" si="9"/>
        <v>1</v>
      </c>
      <c r="C299" s="22"/>
      <c r="D299" s="20"/>
      <c r="E299" s="20"/>
      <c r="F299" s="20"/>
      <c r="G299" s="21"/>
      <c r="H299" s="20"/>
      <c r="I299" s="20"/>
      <c r="J299" s="20"/>
      <c r="K299" s="20"/>
      <c r="L299" s="20"/>
      <c r="M299" s="20"/>
      <c r="N299" s="20"/>
      <c r="O299" s="20"/>
    </row>
    <row r="300" spans="1:15" x14ac:dyDescent="0.3">
      <c r="A300" s="7">
        <f t="shared" si="8"/>
        <v>1900</v>
      </c>
      <c r="B300" s="7">
        <f t="shared" si="9"/>
        <v>1</v>
      </c>
      <c r="C300" s="22"/>
      <c r="D300" s="20"/>
      <c r="E300" s="20"/>
      <c r="F300" s="20"/>
      <c r="G300" s="21"/>
      <c r="H300" s="20"/>
      <c r="I300" s="20"/>
      <c r="J300" s="20"/>
      <c r="K300" s="20"/>
      <c r="L300" s="20"/>
      <c r="M300" s="20"/>
      <c r="N300" s="20"/>
      <c r="O300" s="20"/>
    </row>
    <row r="301" spans="1:15" x14ac:dyDescent="0.3">
      <c r="A301" s="7">
        <f t="shared" si="8"/>
        <v>1900</v>
      </c>
      <c r="B301" s="7">
        <f t="shared" si="9"/>
        <v>1</v>
      </c>
      <c r="C301" s="22"/>
      <c r="D301" s="20"/>
      <c r="E301" s="20"/>
      <c r="F301" s="20"/>
      <c r="G301" s="21"/>
      <c r="H301" s="20"/>
      <c r="I301" s="20"/>
      <c r="J301" s="20"/>
      <c r="K301" s="20"/>
      <c r="L301" s="20"/>
      <c r="M301" s="20"/>
      <c r="N301" s="20"/>
      <c r="O301" s="20"/>
    </row>
    <row r="302" spans="1:15" x14ac:dyDescent="0.3">
      <c r="A302" s="7">
        <f t="shared" si="8"/>
        <v>1900</v>
      </c>
      <c r="B302" s="7">
        <f t="shared" si="9"/>
        <v>1</v>
      </c>
      <c r="C302" s="22"/>
      <c r="D302" s="20"/>
      <c r="E302" s="20"/>
      <c r="F302" s="20"/>
      <c r="G302" s="21"/>
      <c r="H302" s="20"/>
      <c r="I302" s="20"/>
      <c r="J302" s="20"/>
      <c r="K302" s="20"/>
      <c r="L302" s="20"/>
      <c r="M302" s="20"/>
      <c r="N302" s="20"/>
      <c r="O302" s="20"/>
    </row>
    <row r="303" spans="1:15" x14ac:dyDescent="0.3">
      <c r="A303" s="7">
        <f t="shared" si="8"/>
        <v>1900</v>
      </c>
      <c r="B303" s="7">
        <f t="shared" si="9"/>
        <v>1</v>
      </c>
      <c r="C303" s="22"/>
      <c r="D303" s="20"/>
      <c r="E303" s="20"/>
      <c r="F303" s="20"/>
      <c r="G303" s="21"/>
      <c r="H303" s="20"/>
      <c r="I303" s="20"/>
      <c r="J303" s="20"/>
      <c r="K303" s="20"/>
      <c r="L303" s="20"/>
      <c r="M303" s="20"/>
      <c r="N303" s="20"/>
      <c r="O303" s="20"/>
    </row>
    <row r="304" spans="1:15" x14ac:dyDescent="0.3">
      <c r="A304" s="7">
        <f t="shared" si="8"/>
        <v>1900</v>
      </c>
      <c r="B304" s="7">
        <f t="shared" si="9"/>
        <v>1</v>
      </c>
      <c r="C304" s="22"/>
      <c r="D304" s="20"/>
      <c r="E304" s="20"/>
      <c r="F304" s="20"/>
      <c r="G304" s="21"/>
      <c r="H304" s="20"/>
      <c r="I304" s="20"/>
      <c r="J304" s="20"/>
      <c r="K304" s="20"/>
      <c r="L304" s="20"/>
      <c r="M304" s="20"/>
      <c r="N304" s="20"/>
      <c r="O304" s="20"/>
    </row>
    <row r="305" spans="1:15" x14ac:dyDescent="0.3">
      <c r="A305" s="7">
        <f t="shared" si="8"/>
        <v>1900</v>
      </c>
      <c r="B305" s="7">
        <f t="shared" si="9"/>
        <v>1</v>
      </c>
      <c r="C305" s="22"/>
      <c r="D305" s="20"/>
      <c r="E305" s="20"/>
      <c r="F305" s="20"/>
      <c r="G305" s="21"/>
      <c r="H305" s="20"/>
      <c r="I305" s="20"/>
      <c r="J305" s="20"/>
      <c r="K305" s="20"/>
      <c r="L305" s="20"/>
      <c r="M305" s="20"/>
      <c r="N305" s="20"/>
      <c r="O305" s="20"/>
    </row>
    <row r="306" spans="1:15" x14ac:dyDescent="0.3">
      <c r="A306" s="7">
        <f t="shared" si="8"/>
        <v>1900</v>
      </c>
      <c r="B306" s="7">
        <f t="shared" si="9"/>
        <v>1</v>
      </c>
      <c r="C306" s="22"/>
      <c r="D306" s="20"/>
      <c r="E306" s="20"/>
      <c r="F306" s="20"/>
      <c r="G306" s="21"/>
      <c r="H306" s="20"/>
      <c r="I306" s="20"/>
      <c r="J306" s="20"/>
      <c r="K306" s="20"/>
      <c r="L306" s="20"/>
      <c r="M306" s="20"/>
      <c r="N306" s="20"/>
      <c r="O306" s="20"/>
    </row>
    <row r="307" spans="1:15" x14ac:dyDescent="0.3">
      <c r="A307" s="7">
        <f t="shared" si="8"/>
        <v>1900</v>
      </c>
      <c r="B307" s="7">
        <f t="shared" si="9"/>
        <v>1</v>
      </c>
      <c r="C307" s="22"/>
      <c r="D307" s="20"/>
      <c r="E307" s="20"/>
      <c r="F307" s="20"/>
      <c r="G307" s="21"/>
      <c r="H307" s="20"/>
      <c r="I307" s="20"/>
      <c r="J307" s="20"/>
      <c r="K307" s="20"/>
      <c r="L307" s="20"/>
      <c r="M307" s="20"/>
      <c r="N307" s="20"/>
      <c r="O307" s="20"/>
    </row>
    <row r="308" spans="1:15" x14ac:dyDescent="0.3">
      <c r="A308" s="7">
        <f t="shared" si="8"/>
        <v>1900</v>
      </c>
      <c r="B308" s="7">
        <f t="shared" si="9"/>
        <v>1</v>
      </c>
      <c r="C308" s="22"/>
      <c r="D308" s="20"/>
      <c r="E308" s="20"/>
      <c r="F308" s="20"/>
      <c r="G308" s="21"/>
      <c r="H308" s="20"/>
      <c r="I308" s="20"/>
      <c r="J308" s="20"/>
      <c r="K308" s="20"/>
      <c r="L308" s="20"/>
      <c r="M308" s="20"/>
      <c r="N308" s="20"/>
      <c r="O308" s="20"/>
    </row>
    <row r="309" spans="1:15" x14ac:dyDescent="0.3">
      <c r="A309" s="7">
        <f t="shared" si="8"/>
        <v>1900</v>
      </c>
      <c r="B309" s="7">
        <f t="shared" si="9"/>
        <v>1</v>
      </c>
      <c r="C309" s="22"/>
      <c r="D309" s="20"/>
      <c r="E309" s="20"/>
      <c r="F309" s="20"/>
      <c r="G309" s="21"/>
      <c r="H309" s="20"/>
      <c r="I309" s="20"/>
      <c r="J309" s="20"/>
      <c r="K309" s="20"/>
      <c r="L309" s="20"/>
      <c r="M309" s="20"/>
      <c r="N309" s="20"/>
      <c r="O309" s="20"/>
    </row>
    <row r="310" spans="1:15" x14ac:dyDescent="0.3">
      <c r="A310" s="7">
        <f t="shared" si="8"/>
        <v>1900</v>
      </c>
      <c r="B310" s="7">
        <f t="shared" si="9"/>
        <v>1</v>
      </c>
      <c r="C310" s="22"/>
      <c r="D310" s="20"/>
      <c r="E310" s="20"/>
      <c r="F310" s="20"/>
      <c r="G310" s="21"/>
      <c r="H310" s="20"/>
      <c r="I310" s="20"/>
      <c r="J310" s="20"/>
      <c r="K310" s="20"/>
      <c r="L310" s="20"/>
      <c r="M310" s="20"/>
      <c r="N310" s="20"/>
      <c r="O310" s="20"/>
    </row>
    <row r="311" spans="1:15" x14ac:dyDescent="0.3">
      <c r="A311" s="7">
        <f t="shared" si="8"/>
        <v>1900</v>
      </c>
      <c r="B311" s="7">
        <f t="shared" si="9"/>
        <v>1</v>
      </c>
      <c r="C311" s="22"/>
      <c r="D311" s="20"/>
      <c r="E311" s="20"/>
      <c r="F311" s="20"/>
      <c r="G311" s="21"/>
      <c r="H311" s="20"/>
      <c r="I311" s="20"/>
      <c r="J311" s="20"/>
      <c r="K311" s="20"/>
      <c r="L311" s="20"/>
      <c r="M311" s="20"/>
      <c r="N311" s="20"/>
      <c r="O311" s="20"/>
    </row>
    <row r="312" spans="1:15" x14ac:dyDescent="0.3">
      <c r="A312" s="7">
        <f t="shared" si="8"/>
        <v>1900</v>
      </c>
      <c r="B312" s="7">
        <f t="shared" si="9"/>
        <v>1</v>
      </c>
      <c r="C312" s="22"/>
      <c r="D312" s="20"/>
      <c r="E312" s="20"/>
      <c r="F312" s="20"/>
      <c r="G312" s="21"/>
      <c r="H312" s="20"/>
      <c r="I312" s="20"/>
      <c r="J312" s="20"/>
      <c r="K312" s="20"/>
      <c r="L312" s="20"/>
      <c r="M312" s="20"/>
      <c r="N312" s="20"/>
      <c r="O312" s="20"/>
    </row>
    <row r="313" spans="1:15" x14ac:dyDescent="0.3">
      <c r="A313" s="7">
        <f t="shared" si="8"/>
        <v>1900</v>
      </c>
      <c r="B313" s="7">
        <f t="shared" si="9"/>
        <v>1</v>
      </c>
      <c r="C313" s="22"/>
      <c r="D313" s="20"/>
      <c r="E313" s="20"/>
      <c r="F313" s="20"/>
      <c r="G313" s="21"/>
      <c r="H313" s="20"/>
      <c r="I313" s="20"/>
      <c r="J313" s="20"/>
      <c r="K313" s="20"/>
      <c r="L313" s="20"/>
      <c r="M313" s="20"/>
      <c r="N313" s="20"/>
      <c r="O313" s="20"/>
    </row>
    <row r="314" spans="1:15" x14ac:dyDescent="0.3">
      <c r="A314" s="7">
        <f t="shared" si="8"/>
        <v>1900</v>
      </c>
      <c r="B314" s="7">
        <f t="shared" si="9"/>
        <v>1</v>
      </c>
      <c r="C314" s="22"/>
      <c r="D314" s="20"/>
      <c r="E314" s="20"/>
      <c r="F314" s="20"/>
      <c r="G314" s="21"/>
      <c r="H314" s="20"/>
      <c r="I314" s="20"/>
      <c r="J314" s="20"/>
      <c r="K314" s="20"/>
      <c r="L314" s="20"/>
      <c r="M314" s="20"/>
      <c r="N314" s="20"/>
      <c r="O314" s="20"/>
    </row>
    <row r="315" spans="1:15" x14ac:dyDescent="0.3">
      <c r="A315" s="7">
        <f t="shared" si="8"/>
        <v>1900</v>
      </c>
      <c r="B315" s="7">
        <f t="shared" si="9"/>
        <v>1</v>
      </c>
      <c r="C315" s="22"/>
      <c r="D315" s="20"/>
      <c r="E315" s="20"/>
      <c r="F315" s="20"/>
      <c r="G315" s="21"/>
      <c r="H315" s="20"/>
      <c r="I315" s="20"/>
      <c r="J315" s="20"/>
      <c r="K315" s="20"/>
      <c r="L315" s="20"/>
      <c r="M315" s="20"/>
      <c r="N315" s="20"/>
      <c r="O315" s="20"/>
    </row>
    <row r="316" spans="1:15" x14ac:dyDescent="0.3">
      <c r="A316" s="7">
        <f t="shared" si="8"/>
        <v>1900</v>
      </c>
      <c r="B316" s="7">
        <f t="shared" si="9"/>
        <v>1</v>
      </c>
      <c r="C316" s="22"/>
      <c r="D316" s="20"/>
      <c r="E316" s="20"/>
      <c r="F316" s="20"/>
      <c r="G316" s="21"/>
      <c r="H316" s="20"/>
      <c r="I316" s="20"/>
      <c r="J316" s="20"/>
      <c r="K316" s="20"/>
      <c r="L316" s="20"/>
      <c r="M316" s="20"/>
      <c r="N316" s="20"/>
      <c r="O316" s="20"/>
    </row>
    <row r="317" spans="1:15" x14ac:dyDescent="0.3">
      <c r="A317" s="7">
        <f t="shared" si="8"/>
        <v>1900</v>
      </c>
      <c r="B317" s="7">
        <f t="shared" si="9"/>
        <v>1</v>
      </c>
      <c r="C317" s="22"/>
      <c r="D317" s="20"/>
      <c r="E317" s="20"/>
      <c r="F317" s="20"/>
      <c r="G317" s="21"/>
      <c r="H317" s="20"/>
      <c r="I317" s="20"/>
      <c r="J317" s="20"/>
      <c r="K317" s="20"/>
      <c r="L317" s="20"/>
      <c r="M317" s="20"/>
      <c r="N317" s="20"/>
      <c r="O317" s="20"/>
    </row>
    <row r="318" spans="1:15" x14ac:dyDescent="0.3">
      <c r="A318" s="7">
        <f t="shared" si="8"/>
        <v>1900</v>
      </c>
      <c r="B318" s="7">
        <f t="shared" si="9"/>
        <v>1</v>
      </c>
      <c r="C318" s="22"/>
      <c r="D318" s="20"/>
      <c r="E318" s="20"/>
      <c r="F318" s="20"/>
      <c r="G318" s="21"/>
      <c r="H318" s="20"/>
      <c r="I318" s="20"/>
      <c r="J318" s="20"/>
      <c r="K318" s="20"/>
      <c r="L318" s="20"/>
      <c r="M318" s="20"/>
      <c r="N318" s="20"/>
      <c r="O318" s="20"/>
    </row>
    <row r="319" spans="1:15" x14ac:dyDescent="0.3">
      <c r="A319" s="7">
        <f t="shared" si="8"/>
        <v>1900</v>
      </c>
      <c r="B319" s="7">
        <f t="shared" si="9"/>
        <v>1</v>
      </c>
      <c r="C319" s="22"/>
      <c r="D319" s="20"/>
      <c r="E319" s="20"/>
      <c r="F319" s="20"/>
      <c r="G319" s="21"/>
      <c r="H319" s="20"/>
      <c r="I319" s="20"/>
      <c r="J319" s="20"/>
      <c r="K319" s="20"/>
      <c r="L319" s="20"/>
      <c r="M319" s="20"/>
      <c r="N319" s="20"/>
      <c r="O319" s="20"/>
    </row>
    <row r="320" spans="1:15" x14ac:dyDescent="0.3">
      <c r="A320" s="7">
        <f t="shared" si="8"/>
        <v>1900</v>
      </c>
      <c r="B320" s="7">
        <f t="shared" si="9"/>
        <v>1</v>
      </c>
      <c r="C320" s="22"/>
      <c r="D320" s="20"/>
      <c r="E320" s="20"/>
      <c r="F320" s="20"/>
      <c r="G320" s="21"/>
      <c r="H320" s="20"/>
      <c r="I320" s="20"/>
      <c r="J320" s="20"/>
      <c r="K320" s="20"/>
      <c r="L320" s="20"/>
      <c r="M320" s="20"/>
      <c r="N320" s="20"/>
      <c r="O320" s="20"/>
    </row>
    <row r="321" spans="1:15" x14ac:dyDescent="0.3">
      <c r="A321" s="7">
        <f t="shared" si="8"/>
        <v>1900</v>
      </c>
      <c r="B321" s="7">
        <f t="shared" si="9"/>
        <v>1</v>
      </c>
      <c r="C321" s="22"/>
      <c r="D321" s="20"/>
      <c r="E321" s="20"/>
      <c r="F321" s="20"/>
      <c r="G321" s="21"/>
      <c r="H321" s="20"/>
      <c r="I321" s="20"/>
      <c r="J321" s="20"/>
      <c r="K321" s="20"/>
      <c r="L321" s="20"/>
      <c r="M321" s="20"/>
      <c r="N321" s="20"/>
      <c r="O321" s="20"/>
    </row>
    <row r="322" spans="1:15" x14ac:dyDescent="0.3">
      <c r="A322" s="7">
        <f t="shared" ref="A322:A385" si="10">YEAR(C322)</f>
        <v>1900</v>
      </c>
      <c r="B322" s="7">
        <f t="shared" ref="B322:B385" si="11">MONTH(C322)</f>
        <v>1</v>
      </c>
      <c r="C322" s="22"/>
      <c r="D322" s="20"/>
      <c r="E322" s="20"/>
      <c r="F322" s="20"/>
      <c r="G322" s="21"/>
      <c r="H322" s="20"/>
      <c r="I322" s="20"/>
      <c r="J322" s="20"/>
      <c r="K322" s="20"/>
      <c r="L322" s="20"/>
      <c r="M322" s="20"/>
      <c r="N322" s="20"/>
      <c r="O322" s="20"/>
    </row>
    <row r="323" spans="1:15" x14ac:dyDescent="0.3">
      <c r="A323" s="7">
        <f t="shared" si="10"/>
        <v>1900</v>
      </c>
      <c r="B323" s="7">
        <f t="shared" si="11"/>
        <v>1</v>
      </c>
      <c r="C323" s="22"/>
      <c r="D323" s="20"/>
      <c r="E323" s="20"/>
      <c r="F323" s="20"/>
      <c r="G323" s="21"/>
      <c r="H323" s="20"/>
      <c r="I323" s="20"/>
      <c r="J323" s="20"/>
      <c r="K323" s="20"/>
      <c r="L323" s="20"/>
      <c r="M323" s="20"/>
      <c r="N323" s="20"/>
      <c r="O323" s="20"/>
    </row>
    <row r="324" spans="1:15" x14ac:dyDescent="0.3">
      <c r="A324" s="7">
        <f t="shared" si="10"/>
        <v>1900</v>
      </c>
      <c r="B324" s="7">
        <f t="shared" si="11"/>
        <v>1</v>
      </c>
      <c r="C324" s="22"/>
      <c r="D324" s="20"/>
      <c r="E324" s="20"/>
      <c r="F324" s="20"/>
      <c r="G324" s="21"/>
      <c r="H324" s="20"/>
      <c r="I324" s="20"/>
      <c r="J324" s="20"/>
      <c r="K324" s="20"/>
      <c r="L324" s="20"/>
      <c r="M324" s="20"/>
      <c r="N324" s="20"/>
      <c r="O324" s="20"/>
    </row>
    <row r="325" spans="1:15" x14ac:dyDescent="0.3">
      <c r="A325" s="7">
        <f t="shared" si="10"/>
        <v>1900</v>
      </c>
      <c r="B325" s="7">
        <f t="shared" si="11"/>
        <v>1</v>
      </c>
      <c r="C325" s="22"/>
      <c r="D325" s="20"/>
      <c r="E325" s="20"/>
      <c r="F325" s="20"/>
      <c r="G325" s="21"/>
      <c r="H325" s="20"/>
      <c r="I325" s="20"/>
      <c r="J325" s="20"/>
      <c r="K325" s="20"/>
      <c r="L325" s="20"/>
      <c r="M325" s="20"/>
      <c r="N325" s="20"/>
      <c r="O325" s="20"/>
    </row>
    <row r="326" spans="1:15" x14ac:dyDescent="0.3">
      <c r="A326" s="7">
        <f t="shared" si="10"/>
        <v>1900</v>
      </c>
      <c r="B326" s="7">
        <f t="shared" si="11"/>
        <v>1</v>
      </c>
      <c r="C326" s="22"/>
      <c r="D326" s="20"/>
      <c r="E326" s="20"/>
      <c r="F326" s="20"/>
      <c r="G326" s="21"/>
      <c r="H326" s="20"/>
      <c r="I326" s="20"/>
      <c r="J326" s="20"/>
      <c r="K326" s="20"/>
      <c r="L326" s="20"/>
      <c r="M326" s="20"/>
      <c r="N326" s="20"/>
      <c r="O326" s="20"/>
    </row>
    <row r="327" spans="1:15" x14ac:dyDescent="0.3">
      <c r="A327" s="7">
        <f t="shared" si="10"/>
        <v>1900</v>
      </c>
      <c r="B327" s="7">
        <f t="shared" si="11"/>
        <v>1</v>
      </c>
      <c r="C327" s="22"/>
      <c r="D327" s="20"/>
      <c r="E327" s="20"/>
      <c r="F327" s="20"/>
      <c r="G327" s="21"/>
      <c r="H327" s="20"/>
      <c r="I327" s="20"/>
      <c r="J327" s="20"/>
      <c r="K327" s="20"/>
      <c r="L327" s="20"/>
      <c r="M327" s="20"/>
      <c r="N327" s="20"/>
      <c r="O327" s="20"/>
    </row>
    <row r="328" spans="1:15" x14ac:dyDescent="0.3">
      <c r="A328" s="7">
        <f t="shared" si="10"/>
        <v>1900</v>
      </c>
      <c r="B328" s="7">
        <f t="shared" si="11"/>
        <v>1</v>
      </c>
      <c r="C328" s="22"/>
      <c r="D328" s="20"/>
      <c r="E328" s="20"/>
      <c r="F328" s="20"/>
      <c r="G328" s="21"/>
      <c r="H328" s="20"/>
      <c r="I328" s="20"/>
      <c r="J328" s="20"/>
      <c r="K328" s="20"/>
      <c r="L328" s="20"/>
      <c r="M328" s="20"/>
      <c r="N328" s="20"/>
      <c r="O328" s="20"/>
    </row>
    <row r="329" spans="1:15" x14ac:dyDescent="0.3">
      <c r="A329" s="7">
        <f t="shared" si="10"/>
        <v>1900</v>
      </c>
      <c r="B329" s="7">
        <f t="shared" si="11"/>
        <v>1</v>
      </c>
      <c r="C329" s="22"/>
      <c r="D329" s="20"/>
      <c r="E329" s="20"/>
      <c r="F329" s="20"/>
      <c r="G329" s="21"/>
      <c r="H329" s="20"/>
      <c r="I329" s="20"/>
      <c r="J329" s="20"/>
      <c r="K329" s="20"/>
      <c r="L329" s="20"/>
      <c r="M329" s="20"/>
      <c r="N329" s="20"/>
      <c r="O329" s="20"/>
    </row>
    <row r="330" spans="1:15" x14ac:dyDescent="0.3">
      <c r="A330" s="7">
        <f t="shared" si="10"/>
        <v>1900</v>
      </c>
      <c r="B330" s="7">
        <f t="shared" si="11"/>
        <v>1</v>
      </c>
      <c r="C330" s="22"/>
      <c r="D330" s="20"/>
      <c r="E330" s="20"/>
      <c r="F330" s="20"/>
      <c r="G330" s="21"/>
      <c r="H330" s="20"/>
      <c r="I330" s="20"/>
      <c r="J330" s="20"/>
      <c r="K330" s="20"/>
      <c r="L330" s="20"/>
      <c r="M330" s="20"/>
      <c r="N330" s="20"/>
      <c r="O330" s="20"/>
    </row>
    <row r="331" spans="1:15" x14ac:dyDescent="0.3">
      <c r="A331" s="7">
        <f t="shared" si="10"/>
        <v>1900</v>
      </c>
      <c r="B331" s="7">
        <f t="shared" si="11"/>
        <v>1</v>
      </c>
      <c r="C331" s="22"/>
      <c r="D331" s="20"/>
      <c r="E331" s="20"/>
      <c r="F331" s="20"/>
      <c r="G331" s="21"/>
      <c r="H331" s="20"/>
      <c r="I331" s="20"/>
      <c r="J331" s="20"/>
      <c r="K331" s="20"/>
      <c r="L331" s="20"/>
      <c r="M331" s="20"/>
      <c r="N331" s="20"/>
      <c r="O331" s="20"/>
    </row>
    <row r="332" spans="1:15" x14ac:dyDescent="0.3">
      <c r="A332" s="7">
        <f t="shared" si="10"/>
        <v>1900</v>
      </c>
      <c r="B332" s="7">
        <f t="shared" si="11"/>
        <v>1</v>
      </c>
      <c r="C332" s="22"/>
      <c r="D332" s="20"/>
      <c r="E332" s="20"/>
      <c r="F332" s="20"/>
      <c r="G332" s="21"/>
      <c r="H332" s="20"/>
      <c r="I332" s="20"/>
      <c r="J332" s="20"/>
      <c r="K332" s="20"/>
      <c r="L332" s="20"/>
      <c r="M332" s="20"/>
      <c r="N332" s="20"/>
      <c r="O332" s="20"/>
    </row>
    <row r="333" spans="1:15" x14ac:dyDescent="0.3">
      <c r="A333" s="7">
        <f t="shared" si="10"/>
        <v>1900</v>
      </c>
      <c r="B333" s="7">
        <f t="shared" si="11"/>
        <v>1</v>
      </c>
      <c r="C333" s="22"/>
      <c r="D333" s="20"/>
      <c r="E333" s="20"/>
      <c r="F333" s="20"/>
      <c r="G333" s="21"/>
      <c r="H333" s="20"/>
      <c r="I333" s="20"/>
      <c r="J333" s="20"/>
      <c r="K333" s="20"/>
      <c r="L333" s="20"/>
      <c r="M333" s="20"/>
      <c r="N333" s="20"/>
      <c r="O333" s="20"/>
    </row>
    <row r="334" spans="1:15" x14ac:dyDescent="0.3">
      <c r="A334" s="7">
        <f t="shared" si="10"/>
        <v>1900</v>
      </c>
      <c r="B334" s="7">
        <f t="shared" si="11"/>
        <v>1</v>
      </c>
      <c r="C334" s="22"/>
      <c r="D334" s="20"/>
      <c r="E334" s="20"/>
      <c r="F334" s="20"/>
      <c r="G334" s="21"/>
      <c r="H334" s="20"/>
      <c r="I334" s="20"/>
      <c r="J334" s="20"/>
      <c r="K334" s="20"/>
      <c r="L334" s="20"/>
      <c r="M334" s="20"/>
      <c r="N334" s="20"/>
      <c r="O334" s="20"/>
    </row>
    <row r="335" spans="1:15" x14ac:dyDescent="0.3">
      <c r="A335" s="7">
        <f t="shared" si="10"/>
        <v>1900</v>
      </c>
      <c r="B335" s="7">
        <f t="shared" si="11"/>
        <v>1</v>
      </c>
      <c r="C335" s="22"/>
      <c r="D335" s="20"/>
      <c r="E335" s="20"/>
      <c r="F335" s="20"/>
      <c r="G335" s="21"/>
      <c r="H335" s="20"/>
      <c r="I335" s="20"/>
      <c r="J335" s="20"/>
      <c r="K335" s="20"/>
      <c r="L335" s="20"/>
      <c r="M335" s="20"/>
      <c r="N335" s="20"/>
      <c r="O335" s="20"/>
    </row>
    <row r="336" spans="1:15" x14ac:dyDescent="0.3">
      <c r="A336" s="7">
        <f t="shared" si="10"/>
        <v>1900</v>
      </c>
      <c r="B336" s="7">
        <f t="shared" si="11"/>
        <v>1</v>
      </c>
      <c r="C336" s="22"/>
      <c r="D336" s="20"/>
      <c r="E336" s="20"/>
      <c r="F336" s="20"/>
      <c r="G336" s="21"/>
      <c r="H336" s="20"/>
      <c r="I336" s="20"/>
      <c r="J336" s="20"/>
      <c r="K336" s="20"/>
      <c r="L336" s="20"/>
      <c r="M336" s="20"/>
      <c r="N336" s="20"/>
      <c r="O336" s="20"/>
    </row>
    <row r="337" spans="1:15" x14ac:dyDescent="0.3">
      <c r="A337" s="7">
        <f t="shared" si="10"/>
        <v>1900</v>
      </c>
      <c r="B337" s="7">
        <f t="shared" si="11"/>
        <v>1</v>
      </c>
      <c r="C337" s="22"/>
      <c r="D337" s="20"/>
      <c r="E337" s="20"/>
      <c r="F337" s="20"/>
      <c r="G337" s="21"/>
      <c r="H337" s="20"/>
      <c r="I337" s="20"/>
      <c r="J337" s="20"/>
      <c r="K337" s="20"/>
      <c r="L337" s="20"/>
      <c r="M337" s="20"/>
      <c r="N337" s="20"/>
      <c r="O337" s="20"/>
    </row>
    <row r="338" spans="1:15" x14ac:dyDescent="0.3">
      <c r="A338" s="7">
        <f t="shared" si="10"/>
        <v>1900</v>
      </c>
      <c r="B338" s="7">
        <f t="shared" si="11"/>
        <v>1</v>
      </c>
      <c r="C338" s="22"/>
      <c r="D338" s="20"/>
      <c r="E338" s="20"/>
      <c r="F338" s="20"/>
      <c r="G338" s="21"/>
      <c r="H338" s="20"/>
      <c r="I338" s="20"/>
      <c r="J338" s="20"/>
      <c r="K338" s="20"/>
      <c r="L338" s="20"/>
      <c r="M338" s="20"/>
      <c r="N338" s="20"/>
      <c r="O338" s="20"/>
    </row>
    <row r="339" spans="1:15" x14ac:dyDescent="0.3">
      <c r="A339" s="7">
        <f t="shared" si="10"/>
        <v>1900</v>
      </c>
      <c r="B339" s="7">
        <f t="shared" si="11"/>
        <v>1</v>
      </c>
      <c r="C339" s="22"/>
      <c r="D339" s="20"/>
      <c r="E339" s="20"/>
      <c r="F339" s="20"/>
      <c r="G339" s="21"/>
      <c r="H339" s="20"/>
      <c r="I339" s="20"/>
      <c r="J339" s="20"/>
      <c r="K339" s="20"/>
      <c r="L339" s="20"/>
      <c r="M339" s="20"/>
      <c r="N339" s="20"/>
      <c r="O339" s="20"/>
    </row>
    <row r="340" spans="1:15" x14ac:dyDescent="0.3">
      <c r="A340" s="7">
        <f t="shared" si="10"/>
        <v>1900</v>
      </c>
      <c r="B340" s="7">
        <f t="shared" si="11"/>
        <v>1</v>
      </c>
      <c r="C340" s="22"/>
      <c r="D340" s="20"/>
      <c r="E340" s="20"/>
      <c r="F340" s="20"/>
      <c r="G340" s="21"/>
      <c r="H340" s="20"/>
      <c r="I340" s="20"/>
      <c r="J340" s="20"/>
      <c r="K340" s="20"/>
      <c r="L340" s="20"/>
      <c r="M340" s="20"/>
      <c r="N340" s="20"/>
      <c r="O340" s="20"/>
    </row>
    <row r="341" spans="1:15" x14ac:dyDescent="0.3">
      <c r="A341" s="7">
        <f t="shared" si="10"/>
        <v>1900</v>
      </c>
      <c r="B341" s="7">
        <f t="shared" si="11"/>
        <v>1</v>
      </c>
      <c r="C341" s="22"/>
      <c r="D341" s="20"/>
      <c r="E341" s="20"/>
      <c r="F341" s="20"/>
      <c r="G341" s="21"/>
      <c r="H341" s="20"/>
      <c r="I341" s="20"/>
      <c r="J341" s="20"/>
      <c r="K341" s="20"/>
      <c r="L341" s="20"/>
      <c r="M341" s="20"/>
      <c r="N341" s="20"/>
      <c r="O341" s="20"/>
    </row>
    <row r="342" spans="1:15" x14ac:dyDescent="0.3">
      <c r="A342" s="7">
        <f t="shared" si="10"/>
        <v>1900</v>
      </c>
      <c r="B342" s="7">
        <f t="shared" si="11"/>
        <v>1</v>
      </c>
      <c r="C342" s="22"/>
      <c r="D342" s="20"/>
      <c r="E342" s="20"/>
      <c r="F342" s="20"/>
      <c r="G342" s="21"/>
      <c r="H342" s="20"/>
      <c r="I342" s="20"/>
      <c r="J342" s="20"/>
      <c r="K342" s="20"/>
      <c r="L342" s="20"/>
      <c r="M342" s="20"/>
      <c r="N342" s="20"/>
      <c r="O342" s="20"/>
    </row>
    <row r="343" spans="1:15" x14ac:dyDescent="0.3">
      <c r="A343" s="7">
        <f t="shared" si="10"/>
        <v>1900</v>
      </c>
      <c r="B343" s="7">
        <f t="shared" si="11"/>
        <v>1</v>
      </c>
      <c r="C343" s="22"/>
      <c r="D343" s="20"/>
      <c r="E343" s="20"/>
      <c r="F343" s="20"/>
      <c r="G343" s="21"/>
      <c r="H343" s="20"/>
      <c r="I343" s="20"/>
      <c r="J343" s="20"/>
      <c r="K343" s="20"/>
      <c r="L343" s="20"/>
      <c r="M343" s="20"/>
      <c r="N343" s="20"/>
      <c r="O343" s="20"/>
    </row>
    <row r="344" spans="1:15" x14ac:dyDescent="0.3">
      <c r="A344" s="7">
        <f t="shared" si="10"/>
        <v>1900</v>
      </c>
      <c r="B344" s="7">
        <f t="shared" si="11"/>
        <v>1</v>
      </c>
      <c r="C344" s="22"/>
      <c r="D344" s="20"/>
      <c r="E344" s="20"/>
      <c r="F344" s="20"/>
      <c r="G344" s="21"/>
      <c r="H344" s="20"/>
      <c r="I344" s="20"/>
      <c r="J344" s="20"/>
      <c r="K344" s="20"/>
      <c r="L344" s="20"/>
      <c r="M344" s="20"/>
      <c r="N344" s="20"/>
      <c r="O344" s="20"/>
    </row>
    <row r="345" spans="1:15" x14ac:dyDescent="0.3">
      <c r="A345" s="7">
        <f t="shared" si="10"/>
        <v>1900</v>
      </c>
      <c r="B345" s="7">
        <f t="shared" si="11"/>
        <v>1</v>
      </c>
      <c r="C345" s="22"/>
      <c r="D345" s="20"/>
      <c r="E345" s="20"/>
      <c r="F345" s="20"/>
      <c r="G345" s="21"/>
      <c r="H345" s="20"/>
      <c r="I345" s="20"/>
      <c r="J345" s="20"/>
      <c r="K345" s="20"/>
      <c r="L345" s="20"/>
      <c r="M345" s="20"/>
      <c r="N345" s="20"/>
      <c r="O345" s="20"/>
    </row>
    <row r="346" spans="1:15" x14ac:dyDescent="0.3">
      <c r="A346" s="7">
        <f t="shared" si="10"/>
        <v>1900</v>
      </c>
      <c r="B346" s="7">
        <f t="shared" si="11"/>
        <v>1</v>
      </c>
      <c r="C346" s="22"/>
      <c r="D346" s="20"/>
      <c r="E346" s="20"/>
      <c r="F346" s="20"/>
      <c r="G346" s="21"/>
      <c r="H346" s="20"/>
      <c r="I346" s="20"/>
      <c r="J346" s="20"/>
      <c r="K346" s="20"/>
      <c r="L346" s="20"/>
      <c r="M346" s="20"/>
      <c r="N346" s="20"/>
      <c r="O346" s="20"/>
    </row>
    <row r="347" spans="1:15" x14ac:dyDescent="0.3">
      <c r="A347" s="7">
        <f t="shared" si="10"/>
        <v>1900</v>
      </c>
      <c r="B347" s="7">
        <f t="shared" si="11"/>
        <v>1</v>
      </c>
      <c r="C347" s="22"/>
      <c r="D347" s="20"/>
      <c r="E347" s="20"/>
      <c r="F347" s="20"/>
      <c r="G347" s="21"/>
      <c r="H347" s="20"/>
      <c r="I347" s="20"/>
      <c r="J347" s="20"/>
      <c r="K347" s="20"/>
      <c r="L347" s="20"/>
      <c r="M347" s="20"/>
      <c r="N347" s="20"/>
      <c r="O347" s="20"/>
    </row>
    <row r="348" spans="1:15" x14ac:dyDescent="0.3">
      <c r="A348" s="7">
        <f t="shared" si="10"/>
        <v>1900</v>
      </c>
      <c r="B348" s="7">
        <f t="shared" si="11"/>
        <v>1</v>
      </c>
      <c r="C348" s="22"/>
      <c r="D348" s="20"/>
      <c r="E348" s="20"/>
      <c r="F348" s="20"/>
      <c r="G348" s="21"/>
      <c r="H348" s="20"/>
      <c r="I348" s="20"/>
      <c r="J348" s="20"/>
      <c r="K348" s="20"/>
      <c r="L348" s="20"/>
      <c r="M348" s="20"/>
      <c r="N348" s="20"/>
      <c r="O348" s="20"/>
    </row>
    <row r="349" spans="1:15" x14ac:dyDescent="0.3">
      <c r="A349" s="7">
        <f t="shared" si="10"/>
        <v>1900</v>
      </c>
      <c r="B349" s="7">
        <f t="shared" si="11"/>
        <v>1</v>
      </c>
      <c r="C349" s="22"/>
      <c r="D349" s="20"/>
      <c r="E349" s="20"/>
      <c r="F349" s="20"/>
      <c r="G349" s="21"/>
      <c r="H349" s="20"/>
      <c r="I349" s="20"/>
      <c r="J349" s="20"/>
      <c r="K349" s="20"/>
      <c r="L349" s="20"/>
      <c r="M349" s="20"/>
      <c r="N349" s="20"/>
      <c r="O349" s="20"/>
    </row>
    <row r="350" spans="1:15" x14ac:dyDescent="0.3">
      <c r="A350" s="7">
        <f t="shared" si="10"/>
        <v>1900</v>
      </c>
      <c r="B350" s="7">
        <f t="shared" si="11"/>
        <v>1</v>
      </c>
      <c r="C350" s="22"/>
      <c r="D350" s="20"/>
      <c r="E350" s="20"/>
      <c r="F350" s="20"/>
      <c r="G350" s="21"/>
      <c r="H350" s="20"/>
      <c r="I350" s="20"/>
      <c r="J350" s="20"/>
      <c r="K350" s="20"/>
      <c r="L350" s="20"/>
      <c r="M350" s="20"/>
      <c r="N350" s="20"/>
      <c r="O350" s="20"/>
    </row>
    <row r="351" spans="1:15" x14ac:dyDescent="0.3">
      <c r="A351" s="7">
        <f t="shared" si="10"/>
        <v>1900</v>
      </c>
      <c r="B351" s="7">
        <f t="shared" si="11"/>
        <v>1</v>
      </c>
      <c r="C351" s="22"/>
      <c r="D351" s="20"/>
      <c r="E351" s="20"/>
      <c r="F351" s="20"/>
      <c r="G351" s="21"/>
      <c r="H351" s="20"/>
      <c r="I351" s="20"/>
      <c r="J351" s="20"/>
      <c r="K351" s="20"/>
      <c r="L351" s="20"/>
      <c r="M351" s="20"/>
      <c r="N351" s="20"/>
      <c r="O351" s="20"/>
    </row>
    <row r="352" spans="1:15" x14ac:dyDescent="0.3">
      <c r="A352" s="7">
        <f t="shared" si="10"/>
        <v>1900</v>
      </c>
      <c r="B352" s="7">
        <f t="shared" si="11"/>
        <v>1</v>
      </c>
      <c r="C352" s="22"/>
      <c r="D352" s="20"/>
      <c r="E352" s="20"/>
      <c r="F352" s="20"/>
      <c r="G352" s="21"/>
      <c r="H352" s="20"/>
      <c r="I352" s="20"/>
      <c r="J352" s="20"/>
      <c r="K352" s="20"/>
      <c r="L352" s="20"/>
      <c r="M352" s="20"/>
      <c r="N352" s="20"/>
      <c r="O352" s="20"/>
    </row>
    <row r="353" spans="1:15" x14ac:dyDescent="0.3">
      <c r="A353" s="7">
        <f t="shared" si="10"/>
        <v>1900</v>
      </c>
      <c r="B353" s="7">
        <f t="shared" si="11"/>
        <v>1</v>
      </c>
      <c r="C353" s="22"/>
      <c r="D353" s="20"/>
      <c r="E353" s="20"/>
      <c r="F353" s="20"/>
      <c r="G353" s="21"/>
      <c r="H353" s="20"/>
      <c r="I353" s="20"/>
      <c r="J353" s="20"/>
      <c r="K353" s="20"/>
      <c r="L353" s="20"/>
      <c r="M353" s="20"/>
      <c r="N353" s="20"/>
      <c r="O353" s="20"/>
    </row>
    <row r="354" spans="1:15" x14ac:dyDescent="0.3">
      <c r="A354" s="7">
        <f t="shared" si="10"/>
        <v>1900</v>
      </c>
      <c r="B354" s="7">
        <f t="shared" si="11"/>
        <v>1</v>
      </c>
      <c r="C354" s="22"/>
      <c r="D354" s="20"/>
      <c r="E354" s="20"/>
      <c r="F354" s="20"/>
      <c r="G354" s="21"/>
      <c r="H354" s="20"/>
      <c r="I354" s="20"/>
      <c r="J354" s="20"/>
      <c r="K354" s="20"/>
      <c r="L354" s="20"/>
      <c r="M354" s="20"/>
      <c r="N354" s="20"/>
      <c r="O354" s="20"/>
    </row>
    <row r="355" spans="1:15" x14ac:dyDescent="0.3">
      <c r="A355" s="7">
        <f t="shared" si="10"/>
        <v>1900</v>
      </c>
      <c r="B355" s="7">
        <f t="shared" si="11"/>
        <v>1</v>
      </c>
      <c r="C355" s="22"/>
      <c r="D355" s="20"/>
      <c r="E355" s="20"/>
      <c r="F355" s="20"/>
      <c r="G355" s="21"/>
      <c r="H355" s="20"/>
      <c r="I355" s="20"/>
      <c r="J355" s="20"/>
      <c r="K355" s="20"/>
      <c r="L355" s="20"/>
      <c r="M355" s="20"/>
      <c r="N355" s="20"/>
      <c r="O355" s="20"/>
    </row>
    <row r="356" spans="1:15" x14ac:dyDescent="0.3">
      <c r="A356" s="7">
        <f t="shared" si="10"/>
        <v>1900</v>
      </c>
      <c r="B356" s="7">
        <f t="shared" si="11"/>
        <v>1</v>
      </c>
      <c r="C356" s="22"/>
      <c r="D356" s="20"/>
      <c r="E356" s="20"/>
      <c r="F356" s="20"/>
      <c r="G356" s="21"/>
      <c r="H356" s="20"/>
      <c r="I356" s="20"/>
      <c r="J356" s="20"/>
      <c r="K356" s="20"/>
      <c r="L356" s="20"/>
      <c r="M356" s="20"/>
      <c r="N356" s="20"/>
      <c r="O356" s="20"/>
    </row>
    <row r="357" spans="1:15" x14ac:dyDescent="0.3">
      <c r="A357" s="7">
        <f t="shared" si="10"/>
        <v>1900</v>
      </c>
      <c r="B357" s="7">
        <f t="shared" si="11"/>
        <v>1</v>
      </c>
      <c r="C357" s="22"/>
      <c r="D357" s="20"/>
      <c r="E357" s="20"/>
      <c r="F357" s="20"/>
      <c r="G357" s="21"/>
      <c r="H357" s="20"/>
      <c r="I357" s="20"/>
      <c r="J357" s="20"/>
      <c r="K357" s="20"/>
      <c r="L357" s="20"/>
      <c r="M357" s="20"/>
      <c r="N357" s="20"/>
      <c r="O357" s="20"/>
    </row>
    <row r="358" spans="1:15" x14ac:dyDescent="0.3">
      <c r="A358" s="7">
        <f t="shared" si="10"/>
        <v>1900</v>
      </c>
      <c r="B358" s="7">
        <f t="shared" si="11"/>
        <v>1</v>
      </c>
      <c r="C358" s="22"/>
      <c r="D358" s="20"/>
      <c r="E358" s="20"/>
      <c r="F358" s="20"/>
      <c r="G358" s="21"/>
      <c r="H358" s="20"/>
      <c r="I358" s="20"/>
      <c r="J358" s="20"/>
      <c r="K358" s="20"/>
      <c r="L358" s="20"/>
      <c r="M358" s="20"/>
      <c r="N358" s="20"/>
      <c r="O358" s="20"/>
    </row>
    <row r="359" spans="1:15" x14ac:dyDescent="0.3">
      <c r="A359" s="7">
        <f t="shared" si="10"/>
        <v>1900</v>
      </c>
      <c r="B359" s="7">
        <f t="shared" si="11"/>
        <v>1</v>
      </c>
      <c r="C359" s="22"/>
      <c r="D359" s="20"/>
      <c r="E359" s="20"/>
      <c r="F359" s="20"/>
      <c r="G359" s="21"/>
      <c r="H359" s="20"/>
      <c r="I359" s="20"/>
      <c r="J359" s="20"/>
      <c r="K359" s="20"/>
      <c r="L359" s="20"/>
      <c r="M359" s="20"/>
      <c r="N359" s="20"/>
      <c r="O359" s="20"/>
    </row>
    <row r="360" spans="1:15" x14ac:dyDescent="0.3">
      <c r="A360" s="7">
        <f t="shared" si="10"/>
        <v>1900</v>
      </c>
      <c r="B360" s="7">
        <f t="shared" si="11"/>
        <v>1</v>
      </c>
      <c r="C360" s="22"/>
      <c r="D360" s="20"/>
      <c r="E360" s="20"/>
      <c r="F360" s="20"/>
      <c r="G360" s="21"/>
      <c r="H360" s="20"/>
      <c r="I360" s="20"/>
      <c r="J360" s="20"/>
      <c r="K360" s="20"/>
      <c r="L360" s="20"/>
      <c r="M360" s="20"/>
      <c r="N360" s="20"/>
      <c r="O360" s="20"/>
    </row>
    <row r="361" spans="1:15" x14ac:dyDescent="0.3">
      <c r="A361" s="7">
        <f t="shared" si="10"/>
        <v>1900</v>
      </c>
      <c r="B361" s="7">
        <f t="shared" si="11"/>
        <v>1</v>
      </c>
      <c r="C361" s="22"/>
      <c r="D361" s="20"/>
      <c r="E361" s="20"/>
      <c r="F361" s="20"/>
      <c r="G361" s="21"/>
      <c r="H361" s="20"/>
      <c r="I361" s="20"/>
      <c r="J361" s="20"/>
      <c r="K361" s="20"/>
      <c r="L361" s="20"/>
      <c r="M361" s="20"/>
      <c r="N361" s="20"/>
      <c r="O361" s="20"/>
    </row>
    <row r="362" spans="1:15" x14ac:dyDescent="0.3">
      <c r="A362" s="7">
        <f t="shared" si="10"/>
        <v>1900</v>
      </c>
      <c r="B362" s="7">
        <f t="shared" si="11"/>
        <v>1</v>
      </c>
      <c r="C362" s="22"/>
      <c r="D362" s="20"/>
      <c r="E362" s="20"/>
      <c r="F362" s="20"/>
      <c r="G362" s="21"/>
      <c r="H362" s="20"/>
      <c r="I362" s="20"/>
      <c r="J362" s="20"/>
      <c r="K362" s="20"/>
      <c r="L362" s="20"/>
      <c r="M362" s="20"/>
      <c r="N362" s="20"/>
      <c r="O362" s="20"/>
    </row>
    <row r="363" spans="1:15" x14ac:dyDescent="0.3">
      <c r="A363" s="7">
        <f t="shared" si="10"/>
        <v>1900</v>
      </c>
      <c r="B363" s="7">
        <f t="shared" si="11"/>
        <v>1</v>
      </c>
      <c r="C363" s="22"/>
      <c r="D363" s="20"/>
      <c r="E363" s="20"/>
      <c r="F363" s="20"/>
      <c r="G363" s="21"/>
      <c r="H363" s="20"/>
      <c r="I363" s="20"/>
      <c r="J363" s="20"/>
      <c r="K363" s="20"/>
      <c r="L363" s="20"/>
      <c r="M363" s="20"/>
      <c r="N363" s="20"/>
      <c r="O363" s="20"/>
    </row>
    <row r="364" spans="1:15" x14ac:dyDescent="0.3">
      <c r="A364" s="7">
        <f t="shared" si="10"/>
        <v>1900</v>
      </c>
      <c r="B364" s="7">
        <f t="shared" si="11"/>
        <v>1</v>
      </c>
      <c r="C364" s="22"/>
      <c r="D364" s="20"/>
      <c r="E364" s="20"/>
      <c r="F364" s="20"/>
      <c r="G364" s="21"/>
      <c r="H364" s="20"/>
      <c r="I364" s="20"/>
      <c r="J364" s="20"/>
      <c r="K364" s="20"/>
      <c r="L364" s="20"/>
      <c r="M364" s="20"/>
      <c r="N364" s="20"/>
      <c r="O364" s="20"/>
    </row>
    <row r="365" spans="1:15" x14ac:dyDescent="0.3">
      <c r="A365" s="7">
        <f t="shared" si="10"/>
        <v>1900</v>
      </c>
      <c r="B365" s="7">
        <f t="shared" si="11"/>
        <v>1</v>
      </c>
      <c r="C365" s="22"/>
      <c r="D365" s="20"/>
      <c r="E365" s="20"/>
      <c r="F365" s="20"/>
      <c r="G365" s="21"/>
      <c r="H365" s="20"/>
      <c r="I365" s="20"/>
      <c r="J365" s="20"/>
      <c r="K365" s="20"/>
      <c r="L365" s="20"/>
      <c r="M365" s="20"/>
      <c r="N365" s="20"/>
      <c r="O365" s="20"/>
    </row>
    <row r="366" spans="1:15" x14ac:dyDescent="0.3">
      <c r="A366" s="7">
        <f t="shared" si="10"/>
        <v>1900</v>
      </c>
      <c r="B366" s="7">
        <f t="shared" si="11"/>
        <v>1</v>
      </c>
      <c r="C366" s="22"/>
      <c r="D366" s="20"/>
      <c r="E366" s="20"/>
      <c r="F366" s="20"/>
      <c r="G366" s="21"/>
      <c r="H366" s="20"/>
      <c r="I366" s="20"/>
      <c r="J366" s="20"/>
      <c r="K366" s="20"/>
      <c r="L366" s="20"/>
      <c r="M366" s="20"/>
      <c r="N366" s="20"/>
      <c r="O366" s="20"/>
    </row>
    <row r="367" spans="1:15" x14ac:dyDescent="0.3">
      <c r="A367" s="7">
        <f t="shared" si="10"/>
        <v>1900</v>
      </c>
      <c r="B367" s="7">
        <f t="shared" si="11"/>
        <v>1</v>
      </c>
      <c r="C367" s="22"/>
      <c r="D367" s="20"/>
      <c r="E367" s="20"/>
      <c r="F367" s="20"/>
      <c r="G367" s="21"/>
      <c r="H367" s="20"/>
      <c r="I367" s="20"/>
      <c r="J367" s="20"/>
      <c r="K367" s="20"/>
      <c r="L367" s="20"/>
      <c r="M367" s="20"/>
      <c r="N367" s="20"/>
      <c r="O367" s="20"/>
    </row>
    <row r="368" spans="1:15" x14ac:dyDescent="0.3">
      <c r="A368" s="7">
        <f t="shared" si="10"/>
        <v>1900</v>
      </c>
      <c r="B368" s="7">
        <f t="shared" si="11"/>
        <v>1</v>
      </c>
      <c r="C368" s="22"/>
      <c r="D368" s="20"/>
      <c r="E368" s="20"/>
      <c r="F368" s="20"/>
      <c r="G368" s="21"/>
      <c r="H368" s="20"/>
      <c r="I368" s="20"/>
      <c r="J368" s="20"/>
      <c r="K368" s="20"/>
      <c r="L368" s="20"/>
      <c r="M368" s="20"/>
      <c r="N368" s="20"/>
      <c r="O368" s="20"/>
    </row>
    <row r="369" spans="1:15" x14ac:dyDescent="0.3">
      <c r="A369" s="7">
        <f t="shared" si="10"/>
        <v>1900</v>
      </c>
      <c r="B369" s="7">
        <f t="shared" si="11"/>
        <v>1</v>
      </c>
      <c r="C369" s="22"/>
      <c r="D369" s="20"/>
      <c r="E369" s="20"/>
      <c r="F369" s="20"/>
      <c r="G369" s="21"/>
      <c r="H369" s="20"/>
      <c r="I369" s="20"/>
      <c r="J369" s="20"/>
      <c r="K369" s="20"/>
      <c r="L369" s="20"/>
      <c r="M369" s="20"/>
      <c r="N369" s="20"/>
      <c r="O369" s="20"/>
    </row>
    <row r="370" spans="1:15" x14ac:dyDescent="0.3">
      <c r="A370" s="7">
        <f t="shared" si="10"/>
        <v>1900</v>
      </c>
      <c r="B370" s="7">
        <f t="shared" si="11"/>
        <v>1</v>
      </c>
      <c r="C370" s="22"/>
      <c r="D370" s="20"/>
      <c r="E370" s="20"/>
      <c r="F370" s="20"/>
      <c r="G370" s="21"/>
      <c r="H370" s="20"/>
      <c r="I370" s="20"/>
      <c r="J370" s="20"/>
      <c r="K370" s="20"/>
      <c r="L370" s="20"/>
      <c r="M370" s="20"/>
      <c r="N370" s="20"/>
      <c r="O370" s="20"/>
    </row>
    <row r="371" spans="1:15" x14ac:dyDescent="0.3">
      <c r="A371" s="7">
        <f t="shared" si="10"/>
        <v>1900</v>
      </c>
      <c r="B371" s="7">
        <f t="shared" si="11"/>
        <v>1</v>
      </c>
      <c r="C371" s="22"/>
      <c r="D371" s="20"/>
      <c r="E371" s="20"/>
      <c r="F371" s="20"/>
      <c r="G371" s="21"/>
      <c r="H371" s="20"/>
      <c r="I371" s="20"/>
      <c r="J371" s="20"/>
      <c r="K371" s="20"/>
      <c r="L371" s="20"/>
      <c r="M371" s="20"/>
      <c r="N371" s="20"/>
      <c r="O371" s="20"/>
    </row>
    <row r="372" spans="1:15" x14ac:dyDescent="0.3">
      <c r="A372" s="7">
        <f t="shared" si="10"/>
        <v>1900</v>
      </c>
      <c r="B372" s="7">
        <f t="shared" si="11"/>
        <v>1</v>
      </c>
      <c r="C372" s="22"/>
      <c r="D372" s="20"/>
      <c r="E372" s="20"/>
      <c r="F372" s="20"/>
      <c r="G372" s="21"/>
      <c r="H372" s="20"/>
      <c r="I372" s="20"/>
      <c r="J372" s="20"/>
      <c r="K372" s="20"/>
      <c r="L372" s="20"/>
      <c r="M372" s="20"/>
      <c r="N372" s="20"/>
      <c r="O372" s="20"/>
    </row>
    <row r="373" spans="1:15" x14ac:dyDescent="0.3">
      <c r="A373" s="7">
        <f t="shared" si="10"/>
        <v>1900</v>
      </c>
      <c r="B373" s="7">
        <f t="shared" si="11"/>
        <v>1</v>
      </c>
      <c r="C373" s="22"/>
      <c r="D373" s="20"/>
      <c r="E373" s="20"/>
      <c r="F373" s="20"/>
      <c r="G373" s="21"/>
      <c r="H373" s="20"/>
      <c r="I373" s="20"/>
      <c r="J373" s="20"/>
      <c r="K373" s="20"/>
      <c r="L373" s="20"/>
      <c r="M373" s="20"/>
      <c r="N373" s="20"/>
      <c r="O373" s="20"/>
    </row>
    <row r="374" spans="1:15" x14ac:dyDescent="0.3">
      <c r="A374" s="7">
        <f t="shared" si="10"/>
        <v>1900</v>
      </c>
      <c r="B374" s="7">
        <f t="shared" si="11"/>
        <v>1</v>
      </c>
      <c r="C374" s="22"/>
      <c r="D374" s="20"/>
      <c r="E374" s="20"/>
      <c r="F374" s="20"/>
      <c r="G374" s="21"/>
      <c r="H374" s="20"/>
      <c r="I374" s="20"/>
      <c r="J374" s="20"/>
      <c r="K374" s="20"/>
      <c r="L374" s="20"/>
      <c r="M374" s="20"/>
      <c r="N374" s="20"/>
      <c r="O374" s="20"/>
    </row>
    <row r="375" spans="1:15" x14ac:dyDescent="0.3">
      <c r="A375" s="7">
        <f t="shared" si="10"/>
        <v>1900</v>
      </c>
      <c r="B375" s="7">
        <f t="shared" si="11"/>
        <v>1</v>
      </c>
      <c r="C375" s="22"/>
      <c r="D375" s="20"/>
      <c r="E375" s="20"/>
      <c r="F375" s="20"/>
      <c r="G375" s="21"/>
      <c r="H375" s="20"/>
      <c r="I375" s="20"/>
      <c r="J375" s="20"/>
      <c r="K375" s="20"/>
      <c r="L375" s="20"/>
      <c r="M375" s="20"/>
      <c r="N375" s="20"/>
      <c r="O375" s="20"/>
    </row>
    <row r="376" spans="1:15" x14ac:dyDescent="0.3">
      <c r="A376" s="7">
        <f t="shared" si="10"/>
        <v>1900</v>
      </c>
      <c r="B376" s="7">
        <f t="shared" si="11"/>
        <v>1</v>
      </c>
      <c r="C376" s="22"/>
      <c r="D376" s="20"/>
      <c r="E376" s="20"/>
      <c r="F376" s="20"/>
      <c r="G376" s="21"/>
      <c r="H376" s="20"/>
      <c r="I376" s="20"/>
      <c r="J376" s="20"/>
      <c r="K376" s="20"/>
      <c r="L376" s="20"/>
      <c r="M376" s="20"/>
      <c r="N376" s="20"/>
      <c r="O376" s="20"/>
    </row>
    <row r="377" spans="1:15" x14ac:dyDescent="0.3">
      <c r="A377" s="7">
        <f t="shared" si="10"/>
        <v>1900</v>
      </c>
      <c r="B377" s="7">
        <f t="shared" si="11"/>
        <v>1</v>
      </c>
      <c r="C377" s="22"/>
      <c r="D377" s="20"/>
      <c r="E377" s="20"/>
      <c r="F377" s="20"/>
      <c r="G377" s="21"/>
      <c r="H377" s="20"/>
      <c r="I377" s="20"/>
      <c r="J377" s="20"/>
      <c r="K377" s="20"/>
      <c r="L377" s="20"/>
      <c r="M377" s="20"/>
      <c r="N377" s="20"/>
      <c r="O377" s="20"/>
    </row>
    <row r="378" spans="1:15" x14ac:dyDescent="0.3">
      <c r="A378" s="7">
        <f t="shared" si="10"/>
        <v>1900</v>
      </c>
      <c r="B378" s="7">
        <f t="shared" si="11"/>
        <v>1</v>
      </c>
      <c r="C378" s="22"/>
      <c r="D378" s="20"/>
      <c r="E378" s="20"/>
      <c r="F378" s="20"/>
      <c r="G378" s="21"/>
      <c r="H378" s="20"/>
      <c r="I378" s="20"/>
      <c r="J378" s="20"/>
      <c r="K378" s="20"/>
      <c r="L378" s="20"/>
      <c r="M378" s="20"/>
      <c r="N378" s="20"/>
      <c r="O378" s="20"/>
    </row>
    <row r="379" spans="1:15" x14ac:dyDescent="0.3">
      <c r="A379" s="7">
        <f t="shared" si="10"/>
        <v>1900</v>
      </c>
      <c r="B379" s="7">
        <f t="shared" si="11"/>
        <v>1</v>
      </c>
      <c r="C379" s="22"/>
      <c r="D379" s="20"/>
      <c r="E379" s="20"/>
      <c r="F379" s="20"/>
      <c r="G379" s="21"/>
      <c r="H379" s="20"/>
      <c r="I379" s="20"/>
      <c r="J379" s="20"/>
      <c r="K379" s="20"/>
      <c r="L379" s="20"/>
      <c r="M379" s="20"/>
      <c r="N379" s="20"/>
      <c r="O379" s="20"/>
    </row>
    <row r="380" spans="1:15" x14ac:dyDescent="0.3">
      <c r="A380" s="7">
        <f t="shared" si="10"/>
        <v>1900</v>
      </c>
      <c r="B380" s="7">
        <f t="shared" si="11"/>
        <v>1</v>
      </c>
      <c r="C380" s="22"/>
      <c r="D380" s="20"/>
      <c r="E380" s="20"/>
      <c r="F380" s="20"/>
      <c r="G380" s="21"/>
      <c r="H380" s="20"/>
      <c r="I380" s="20"/>
      <c r="J380" s="20"/>
      <c r="K380" s="20"/>
      <c r="L380" s="20"/>
      <c r="M380" s="20"/>
      <c r="N380" s="20"/>
      <c r="O380" s="20"/>
    </row>
    <row r="381" spans="1:15" x14ac:dyDescent="0.3">
      <c r="A381" s="7">
        <f t="shared" si="10"/>
        <v>1900</v>
      </c>
      <c r="B381" s="7">
        <f t="shared" si="11"/>
        <v>1</v>
      </c>
      <c r="C381" s="22"/>
      <c r="D381" s="20"/>
      <c r="E381" s="20"/>
      <c r="F381" s="20"/>
      <c r="G381" s="21"/>
      <c r="H381" s="20"/>
      <c r="I381" s="20"/>
      <c r="J381" s="20"/>
      <c r="K381" s="20"/>
      <c r="L381" s="20"/>
      <c r="M381" s="20"/>
      <c r="N381" s="20"/>
      <c r="O381" s="20"/>
    </row>
    <row r="382" spans="1:15" x14ac:dyDescent="0.3">
      <c r="A382" s="7">
        <f t="shared" si="10"/>
        <v>1900</v>
      </c>
      <c r="B382" s="7">
        <f t="shared" si="11"/>
        <v>1</v>
      </c>
      <c r="C382" s="22"/>
      <c r="D382" s="20"/>
      <c r="E382" s="20"/>
      <c r="F382" s="20"/>
      <c r="G382" s="21"/>
      <c r="H382" s="20"/>
      <c r="I382" s="20"/>
      <c r="J382" s="20"/>
      <c r="K382" s="20"/>
      <c r="L382" s="20"/>
      <c r="M382" s="20"/>
      <c r="N382" s="20"/>
      <c r="O382" s="20"/>
    </row>
    <row r="383" spans="1:15" x14ac:dyDescent="0.3">
      <c r="A383" s="7">
        <f t="shared" si="10"/>
        <v>1900</v>
      </c>
      <c r="B383" s="7">
        <f t="shared" si="11"/>
        <v>1</v>
      </c>
      <c r="C383" s="22"/>
      <c r="D383" s="20"/>
      <c r="E383" s="20"/>
      <c r="F383" s="20"/>
      <c r="G383" s="21"/>
      <c r="H383" s="20"/>
      <c r="I383" s="20"/>
      <c r="J383" s="20"/>
      <c r="K383" s="20"/>
      <c r="L383" s="20"/>
      <c r="M383" s="20"/>
      <c r="N383" s="20"/>
      <c r="O383" s="20"/>
    </row>
    <row r="384" spans="1:15" x14ac:dyDescent="0.3">
      <c r="A384" s="7">
        <f t="shared" si="10"/>
        <v>1900</v>
      </c>
      <c r="B384" s="7">
        <f t="shared" si="11"/>
        <v>1</v>
      </c>
      <c r="C384" s="22"/>
      <c r="D384" s="20"/>
      <c r="E384" s="20"/>
      <c r="F384" s="20"/>
      <c r="G384" s="21"/>
      <c r="H384" s="20"/>
      <c r="I384" s="20"/>
      <c r="J384" s="20"/>
      <c r="K384" s="20"/>
      <c r="L384" s="20"/>
      <c r="M384" s="20"/>
      <c r="N384" s="20"/>
      <c r="O384" s="20"/>
    </row>
    <row r="385" spans="1:15" x14ac:dyDescent="0.3">
      <c r="A385" s="7">
        <f t="shared" si="10"/>
        <v>1900</v>
      </c>
      <c r="B385" s="7">
        <f t="shared" si="11"/>
        <v>1</v>
      </c>
      <c r="C385" s="22"/>
      <c r="D385" s="20"/>
      <c r="E385" s="20"/>
      <c r="F385" s="20"/>
      <c r="G385" s="21"/>
      <c r="H385" s="20"/>
      <c r="I385" s="20"/>
      <c r="J385" s="20"/>
      <c r="K385" s="20"/>
      <c r="L385" s="20"/>
      <c r="M385" s="20"/>
      <c r="N385" s="20"/>
      <c r="O385" s="20"/>
    </row>
    <row r="386" spans="1:15" x14ac:dyDescent="0.3">
      <c r="A386" s="7">
        <f t="shared" ref="A386:A449" si="12">YEAR(C386)</f>
        <v>1900</v>
      </c>
      <c r="B386" s="7">
        <f t="shared" ref="B386:B449" si="13">MONTH(C386)</f>
        <v>1</v>
      </c>
      <c r="C386" s="22"/>
      <c r="D386" s="20"/>
      <c r="E386" s="20"/>
      <c r="F386" s="20"/>
      <c r="G386" s="21"/>
      <c r="H386" s="20"/>
      <c r="I386" s="20"/>
      <c r="J386" s="20"/>
      <c r="K386" s="20"/>
      <c r="L386" s="20"/>
      <c r="M386" s="20"/>
      <c r="N386" s="20"/>
      <c r="O386" s="20"/>
    </row>
    <row r="387" spans="1:15" x14ac:dyDescent="0.3">
      <c r="A387" s="7">
        <f t="shared" si="12"/>
        <v>1900</v>
      </c>
      <c r="B387" s="7">
        <f t="shared" si="13"/>
        <v>1</v>
      </c>
      <c r="C387" s="22"/>
      <c r="D387" s="20"/>
      <c r="E387" s="20"/>
      <c r="F387" s="20"/>
      <c r="G387" s="21"/>
      <c r="H387" s="20"/>
      <c r="I387" s="20"/>
      <c r="J387" s="20"/>
      <c r="K387" s="20"/>
      <c r="L387" s="20"/>
      <c r="M387" s="20"/>
      <c r="N387" s="20"/>
      <c r="O387" s="20"/>
    </row>
    <row r="388" spans="1:15" x14ac:dyDescent="0.3">
      <c r="A388" s="7">
        <f t="shared" si="12"/>
        <v>1900</v>
      </c>
      <c r="B388" s="7">
        <f t="shared" si="13"/>
        <v>1</v>
      </c>
      <c r="C388" s="22"/>
      <c r="D388" s="20"/>
      <c r="E388" s="20"/>
      <c r="F388" s="20"/>
      <c r="G388" s="21"/>
      <c r="H388" s="20"/>
      <c r="I388" s="20"/>
      <c r="J388" s="20"/>
      <c r="K388" s="20"/>
      <c r="L388" s="20"/>
      <c r="M388" s="20"/>
      <c r="N388" s="20"/>
      <c r="O388" s="20"/>
    </row>
    <row r="389" spans="1:15" x14ac:dyDescent="0.3">
      <c r="A389" s="7">
        <f t="shared" si="12"/>
        <v>1900</v>
      </c>
      <c r="B389" s="7">
        <f t="shared" si="13"/>
        <v>1</v>
      </c>
      <c r="C389" s="22"/>
      <c r="D389" s="20"/>
      <c r="E389" s="20"/>
      <c r="F389" s="20"/>
      <c r="G389" s="21"/>
      <c r="H389" s="20"/>
      <c r="I389" s="20"/>
      <c r="J389" s="20"/>
      <c r="K389" s="20"/>
      <c r="L389" s="20"/>
      <c r="M389" s="20"/>
      <c r="N389" s="20"/>
      <c r="O389" s="20"/>
    </row>
    <row r="390" spans="1:15" x14ac:dyDescent="0.3">
      <c r="A390" s="7">
        <f t="shared" si="12"/>
        <v>1900</v>
      </c>
      <c r="B390" s="7">
        <f t="shared" si="13"/>
        <v>1</v>
      </c>
      <c r="C390" s="22"/>
      <c r="D390" s="20"/>
      <c r="E390" s="20"/>
      <c r="F390" s="20"/>
      <c r="G390" s="21"/>
      <c r="H390" s="20"/>
      <c r="I390" s="20"/>
      <c r="J390" s="20"/>
      <c r="K390" s="20"/>
      <c r="L390" s="20"/>
      <c r="M390" s="20"/>
      <c r="N390" s="20"/>
      <c r="O390" s="20"/>
    </row>
    <row r="391" spans="1:15" x14ac:dyDescent="0.3">
      <c r="A391" s="7">
        <f t="shared" si="12"/>
        <v>1900</v>
      </c>
      <c r="B391" s="7">
        <f t="shared" si="13"/>
        <v>1</v>
      </c>
      <c r="C391" s="22"/>
      <c r="D391" s="20"/>
      <c r="E391" s="20"/>
      <c r="F391" s="20"/>
      <c r="G391" s="21"/>
      <c r="H391" s="20"/>
      <c r="I391" s="20"/>
      <c r="J391" s="20"/>
      <c r="K391" s="20"/>
      <c r="L391" s="20"/>
      <c r="M391" s="20"/>
      <c r="N391" s="20"/>
      <c r="O391" s="20"/>
    </row>
    <row r="392" spans="1:15" x14ac:dyDescent="0.3">
      <c r="A392" s="7">
        <f t="shared" si="12"/>
        <v>1900</v>
      </c>
      <c r="B392" s="7">
        <f t="shared" si="13"/>
        <v>1</v>
      </c>
      <c r="C392" s="22"/>
      <c r="D392" s="20"/>
      <c r="E392" s="20"/>
      <c r="F392" s="20"/>
      <c r="G392" s="21"/>
      <c r="H392" s="20"/>
      <c r="I392" s="20"/>
      <c r="J392" s="20"/>
      <c r="K392" s="20"/>
      <c r="L392" s="20"/>
      <c r="M392" s="20"/>
      <c r="N392" s="20"/>
      <c r="O392" s="20"/>
    </row>
    <row r="393" spans="1:15" x14ac:dyDescent="0.3">
      <c r="A393" s="7">
        <f t="shared" si="12"/>
        <v>1900</v>
      </c>
      <c r="B393" s="7">
        <f t="shared" si="13"/>
        <v>1</v>
      </c>
      <c r="C393" s="22"/>
      <c r="D393" s="20"/>
      <c r="E393" s="20"/>
      <c r="F393" s="20"/>
      <c r="G393" s="21"/>
      <c r="H393" s="20"/>
      <c r="I393" s="20"/>
      <c r="J393" s="20"/>
      <c r="K393" s="20"/>
      <c r="L393" s="20"/>
      <c r="M393" s="20"/>
      <c r="N393" s="20"/>
      <c r="O393" s="20"/>
    </row>
    <row r="394" spans="1:15" x14ac:dyDescent="0.3">
      <c r="A394" s="7">
        <f t="shared" si="12"/>
        <v>1900</v>
      </c>
      <c r="B394" s="7">
        <f t="shared" si="13"/>
        <v>1</v>
      </c>
      <c r="C394" s="22"/>
      <c r="D394" s="20"/>
      <c r="E394" s="20"/>
      <c r="F394" s="20"/>
      <c r="G394" s="21"/>
      <c r="H394" s="20"/>
      <c r="I394" s="20"/>
      <c r="J394" s="20"/>
      <c r="K394" s="20"/>
      <c r="L394" s="20"/>
      <c r="M394" s="20"/>
      <c r="N394" s="20"/>
      <c r="O394" s="20"/>
    </row>
    <row r="395" spans="1:15" x14ac:dyDescent="0.3">
      <c r="A395" s="7">
        <f t="shared" si="12"/>
        <v>1900</v>
      </c>
      <c r="B395" s="7">
        <f t="shared" si="13"/>
        <v>1</v>
      </c>
      <c r="C395" s="22"/>
      <c r="D395" s="20"/>
      <c r="E395" s="20"/>
      <c r="F395" s="20"/>
      <c r="G395" s="21"/>
      <c r="H395" s="20"/>
      <c r="I395" s="20"/>
      <c r="J395" s="20"/>
      <c r="K395" s="20"/>
      <c r="L395" s="20"/>
      <c r="M395" s="20"/>
      <c r="N395" s="20"/>
      <c r="O395" s="20"/>
    </row>
    <row r="396" spans="1:15" x14ac:dyDescent="0.3">
      <c r="A396" s="7">
        <f t="shared" si="12"/>
        <v>1900</v>
      </c>
      <c r="B396" s="7">
        <f t="shared" si="13"/>
        <v>1</v>
      </c>
      <c r="C396" s="22"/>
      <c r="D396" s="20"/>
      <c r="E396" s="20"/>
      <c r="F396" s="20"/>
      <c r="G396" s="21"/>
      <c r="H396" s="20"/>
      <c r="I396" s="20"/>
      <c r="J396" s="20"/>
      <c r="K396" s="20"/>
      <c r="L396" s="20"/>
      <c r="M396" s="20"/>
      <c r="N396" s="20"/>
      <c r="O396" s="20"/>
    </row>
    <row r="397" spans="1:15" x14ac:dyDescent="0.3">
      <c r="A397" s="7">
        <f t="shared" si="12"/>
        <v>1900</v>
      </c>
      <c r="B397" s="7">
        <f t="shared" si="13"/>
        <v>1</v>
      </c>
      <c r="C397" s="22"/>
      <c r="D397" s="20"/>
      <c r="E397" s="20"/>
      <c r="F397" s="20"/>
      <c r="G397" s="21"/>
      <c r="H397" s="20"/>
      <c r="I397" s="20"/>
      <c r="J397" s="20"/>
      <c r="K397" s="20"/>
      <c r="L397" s="20"/>
      <c r="M397" s="20"/>
      <c r="N397" s="20"/>
      <c r="O397" s="20"/>
    </row>
    <row r="398" spans="1:15" x14ac:dyDescent="0.3">
      <c r="A398" s="7">
        <f t="shared" si="12"/>
        <v>1900</v>
      </c>
      <c r="B398" s="7">
        <f t="shared" si="13"/>
        <v>1</v>
      </c>
      <c r="C398" s="22"/>
      <c r="D398" s="20"/>
      <c r="E398" s="20"/>
      <c r="F398" s="20"/>
      <c r="G398" s="21"/>
      <c r="H398" s="20"/>
      <c r="I398" s="20"/>
      <c r="J398" s="20"/>
      <c r="K398" s="20"/>
      <c r="L398" s="20"/>
      <c r="M398" s="20"/>
      <c r="N398" s="20"/>
      <c r="O398" s="20"/>
    </row>
    <row r="399" spans="1:15" x14ac:dyDescent="0.3">
      <c r="A399" s="7">
        <f t="shared" si="12"/>
        <v>1900</v>
      </c>
      <c r="B399" s="7">
        <f t="shared" si="13"/>
        <v>1</v>
      </c>
      <c r="C399" s="22"/>
      <c r="D399" s="20"/>
      <c r="E399" s="20"/>
      <c r="F399" s="20"/>
      <c r="G399" s="21"/>
      <c r="H399" s="20"/>
      <c r="I399" s="20"/>
      <c r="J399" s="20"/>
      <c r="K399" s="20"/>
      <c r="L399" s="20"/>
      <c r="M399" s="20"/>
      <c r="N399" s="20"/>
      <c r="O399" s="20"/>
    </row>
    <row r="400" spans="1:15" x14ac:dyDescent="0.3">
      <c r="A400" s="7">
        <f t="shared" si="12"/>
        <v>1900</v>
      </c>
      <c r="B400" s="7">
        <f t="shared" si="13"/>
        <v>1</v>
      </c>
      <c r="C400" s="22"/>
      <c r="D400" s="20"/>
      <c r="E400" s="20"/>
      <c r="F400" s="20"/>
      <c r="G400" s="21"/>
      <c r="H400" s="20"/>
      <c r="I400" s="20"/>
      <c r="J400" s="20"/>
      <c r="K400" s="20"/>
      <c r="L400" s="20"/>
      <c r="M400" s="20"/>
      <c r="N400" s="20"/>
      <c r="O400" s="20"/>
    </row>
    <row r="401" spans="1:15" x14ac:dyDescent="0.3">
      <c r="A401" s="7">
        <f t="shared" si="12"/>
        <v>1900</v>
      </c>
      <c r="B401" s="7">
        <f t="shared" si="13"/>
        <v>1</v>
      </c>
      <c r="C401" s="22"/>
      <c r="D401" s="20"/>
      <c r="E401" s="20"/>
      <c r="F401" s="20"/>
      <c r="G401" s="21"/>
      <c r="H401" s="20"/>
      <c r="I401" s="20"/>
      <c r="J401" s="20"/>
      <c r="K401" s="20"/>
      <c r="L401" s="20"/>
      <c r="M401" s="20"/>
      <c r="N401" s="20"/>
      <c r="O401" s="20"/>
    </row>
    <row r="402" spans="1:15" x14ac:dyDescent="0.3">
      <c r="A402" s="7">
        <f t="shared" si="12"/>
        <v>1900</v>
      </c>
      <c r="B402" s="7">
        <f t="shared" si="13"/>
        <v>1</v>
      </c>
      <c r="C402" s="22"/>
      <c r="D402" s="20"/>
      <c r="E402" s="20"/>
      <c r="F402" s="20"/>
      <c r="G402" s="21"/>
      <c r="H402" s="20"/>
      <c r="I402" s="20"/>
      <c r="J402" s="20"/>
      <c r="K402" s="20"/>
      <c r="L402" s="20"/>
      <c r="M402" s="20"/>
      <c r="N402" s="20"/>
      <c r="O402" s="20"/>
    </row>
    <row r="403" spans="1:15" x14ac:dyDescent="0.3">
      <c r="A403" s="7">
        <f t="shared" si="12"/>
        <v>1900</v>
      </c>
      <c r="B403" s="7">
        <f t="shared" si="13"/>
        <v>1</v>
      </c>
      <c r="C403" s="22"/>
      <c r="D403" s="20"/>
      <c r="E403" s="20"/>
      <c r="F403" s="20"/>
      <c r="G403" s="21"/>
      <c r="H403" s="20"/>
      <c r="I403" s="20"/>
      <c r="J403" s="20"/>
      <c r="K403" s="20"/>
      <c r="L403" s="20"/>
      <c r="M403" s="20"/>
      <c r="N403" s="20"/>
      <c r="O403" s="20"/>
    </row>
    <row r="404" spans="1:15" x14ac:dyDescent="0.3">
      <c r="A404" s="7">
        <f t="shared" si="12"/>
        <v>1900</v>
      </c>
      <c r="B404" s="7">
        <f t="shared" si="13"/>
        <v>1</v>
      </c>
      <c r="C404" s="22"/>
      <c r="D404" s="20"/>
      <c r="E404" s="20"/>
      <c r="F404" s="20"/>
      <c r="G404" s="21"/>
      <c r="H404" s="20"/>
      <c r="I404" s="20"/>
      <c r="J404" s="20"/>
      <c r="K404" s="20"/>
      <c r="L404" s="20"/>
      <c r="M404" s="20"/>
      <c r="N404" s="20"/>
      <c r="O404" s="20"/>
    </row>
    <row r="405" spans="1:15" x14ac:dyDescent="0.3">
      <c r="A405" s="7">
        <f t="shared" si="12"/>
        <v>1900</v>
      </c>
      <c r="B405" s="7">
        <f t="shared" si="13"/>
        <v>1</v>
      </c>
      <c r="C405" s="22"/>
      <c r="D405" s="20"/>
      <c r="E405" s="20"/>
      <c r="F405" s="20"/>
      <c r="G405" s="21"/>
      <c r="H405" s="20"/>
      <c r="I405" s="20"/>
      <c r="J405" s="20"/>
      <c r="K405" s="20"/>
      <c r="L405" s="20"/>
      <c r="M405" s="20"/>
      <c r="N405" s="20"/>
      <c r="O405" s="20"/>
    </row>
    <row r="406" spans="1:15" x14ac:dyDescent="0.3">
      <c r="A406" s="7">
        <f t="shared" si="12"/>
        <v>1900</v>
      </c>
      <c r="B406" s="7">
        <f t="shared" si="13"/>
        <v>1</v>
      </c>
      <c r="C406" s="22"/>
      <c r="D406" s="20"/>
      <c r="E406" s="20"/>
      <c r="F406" s="20"/>
      <c r="G406" s="21"/>
      <c r="H406" s="20"/>
      <c r="I406" s="20"/>
      <c r="J406" s="20"/>
      <c r="K406" s="20"/>
      <c r="L406" s="20"/>
      <c r="M406" s="20"/>
      <c r="N406" s="20"/>
      <c r="O406" s="20"/>
    </row>
    <row r="407" spans="1:15" x14ac:dyDescent="0.3">
      <c r="A407" s="7">
        <f t="shared" si="12"/>
        <v>1900</v>
      </c>
      <c r="B407" s="7">
        <f t="shared" si="13"/>
        <v>1</v>
      </c>
      <c r="C407" s="22"/>
      <c r="D407" s="20"/>
      <c r="E407" s="20"/>
      <c r="F407" s="20"/>
      <c r="G407" s="21"/>
      <c r="H407" s="20"/>
      <c r="I407" s="20"/>
      <c r="J407" s="20"/>
      <c r="K407" s="20"/>
      <c r="L407" s="20"/>
      <c r="M407" s="20"/>
      <c r="N407" s="20"/>
      <c r="O407" s="20"/>
    </row>
    <row r="408" spans="1:15" x14ac:dyDescent="0.3">
      <c r="A408" s="7">
        <f t="shared" si="12"/>
        <v>1900</v>
      </c>
      <c r="B408" s="7">
        <f t="shared" si="13"/>
        <v>1</v>
      </c>
      <c r="C408" s="22"/>
      <c r="D408" s="20"/>
      <c r="E408" s="20"/>
      <c r="F408" s="20"/>
      <c r="G408" s="21"/>
      <c r="H408" s="20"/>
      <c r="I408" s="20"/>
      <c r="J408" s="20"/>
      <c r="K408" s="20"/>
      <c r="L408" s="20"/>
      <c r="M408" s="20"/>
      <c r="N408" s="20"/>
      <c r="O408" s="20"/>
    </row>
    <row r="409" spans="1:15" x14ac:dyDescent="0.3">
      <c r="A409" s="7">
        <f t="shared" si="12"/>
        <v>1900</v>
      </c>
      <c r="B409" s="7">
        <f t="shared" si="13"/>
        <v>1</v>
      </c>
      <c r="C409" s="22"/>
      <c r="D409" s="20"/>
      <c r="E409" s="20"/>
      <c r="F409" s="20"/>
      <c r="G409" s="21"/>
      <c r="H409" s="20"/>
      <c r="I409" s="20"/>
      <c r="J409" s="20"/>
      <c r="K409" s="20"/>
      <c r="L409" s="20"/>
      <c r="M409" s="20"/>
      <c r="N409" s="20"/>
      <c r="O409" s="20"/>
    </row>
    <row r="410" spans="1:15" x14ac:dyDescent="0.3">
      <c r="A410" s="7">
        <f t="shared" si="12"/>
        <v>1900</v>
      </c>
      <c r="B410" s="7">
        <f t="shared" si="13"/>
        <v>1</v>
      </c>
      <c r="C410" s="22"/>
      <c r="D410" s="20"/>
      <c r="E410" s="20"/>
      <c r="F410" s="20"/>
      <c r="G410" s="21"/>
      <c r="H410" s="20"/>
      <c r="I410" s="20"/>
      <c r="J410" s="20"/>
      <c r="K410" s="20"/>
      <c r="L410" s="20"/>
      <c r="M410" s="20"/>
      <c r="N410" s="20"/>
      <c r="O410" s="20"/>
    </row>
    <row r="411" spans="1:15" x14ac:dyDescent="0.3">
      <c r="A411" s="7">
        <f t="shared" si="12"/>
        <v>1900</v>
      </c>
      <c r="B411" s="7">
        <f t="shared" si="13"/>
        <v>1</v>
      </c>
      <c r="C411" s="22"/>
      <c r="D411" s="20"/>
      <c r="E411" s="20"/>
      <c r="F411" s="20"/>
      <c r="G411" s="21"/>
      <c r="H411" s="20"/>
      <c r="I411" s="20"/>
      <c r="J411" s="20"/>
      <c r="K411" s="20"/>
      <c r="L411" s="20"/>
      <c r="M411" s="20"/>
      <c r="N411" s="20"/>
      <c r="O411" s="20"/>
    </row>
    <row r="412" spans="1:15" x14ac:dyDescent="0.3">
      <c r="A412" s="7">
        <f t="shared" si="12"/>
        <v>1900</v>
      </c>
      <c r="B412" s="7">
        <f t="shared" si="13"/>
        <v>1</v>
      </c>
      <c r="C412" s="22"/>
      <c r="D412" s="20"/>
      <c r="E412" s="20"/>
      <c r="F412" s="20"/>
      <c r="G412" s="21"/>
      <c r="H412" s="20"/>
      <c r="I412" s="20"/>
      <c r="J412" s="20"/>
      <c r="K412" s="20"/>
      <c r="L412" s="20"/>
      <c r="M412" s="20"/>
      <c r="N412" s="20"/>
      <c r="O412" s="20"/>
    </row>
    <row r="413" spans="1:15" x14ac:dyDescent="0.3">
      <c r="A413" s="7">
        <f t="shared" si="12"/>
        <v>1900</v>
      </c>
      <c r="B413" s="7">
        <f t="shared" si="13"/>
        <v>1</v>
      </c>
      <c r="C413" s="22"/>
      <c r="D413" s="20"/>
      <c r="E413" s="20"/>
      <c r="F413" s="20"/>
      <c r="G413" s="21"/>
      <c r="H413" s="20"/>
      <c r="I413" s="20"/>
      <c r="J413" s="20"/>
      <c r="K413" s="20"/>
      <c r="L413" s="20"/>
      <c r="M413" s="20"/>
      <c r="N413" s="20"/>
      <c r="O413" s="20"/>
    </row>
    <row r="414" spans="1:15" x14ac:dyDescent="0.3">
      <c r="A414" s="7">
        <f t="shared" si="12"/>
        <v>1900</v>
      </c>
      <c r="B414" s="7">
        <f t="shared" si="13"/>
        <v>1</v>
      </c>
      <c r="C414" s="22"/>
      <c r="D414" s="20"/>
      <c r="E414" s="20"/>
      <c r="F414" s="20"/>
      <c r="G414" s="21"/>
      <c r="H414" s="20"/>
      <c r="I414" s="20"/>
      <c r="J414" s="20"/>
      <c r="K414" s="20"/>
      <c r="L414" s="20"/>
      <c r="M414" s="20"/>
      <c r="N414" s="20"/>
      <c r="O414" s="20"/>
    </row>
    <row r="415" spans="1:15" x14ac:dyDescent="0.3">
      <c r="A415" s="7">
        <f t="shared" si="12"/>
        <v>1900</v>
      </c>
      <c r="B415" s="7">
        <f t="shared" si="13"/>
        <v>1</v>
      </c>
      <c r="C415" s="22"/>
      <c r="D415" s="20"/>
      <c r="E415" s="20"/>
      <c r="F415" s="20"/>
      <c r="G415" s="21"/>
      <c r="H415" s="20"/>
      <c r="I415" s="20"/>
      <c r="J415" s="20"/>
      <c r="K415" s="20"/>
      <c r="L415" s="20"/>
      <c r="M415" s="20"/>
      <c r="N415" s="20"/>
      <c r="O415" s="20"/>
    </row>
    <row r="416" spans="1:15" x14ac:dyDescent="0.3">
      <c r="A416" s="7">
        <f t="shared" si="12"/>
        <v>1900</v>
      </c>
      <c r="B416" s="7">
        <f t="shared" si="13"/>
        <v>1</v>
      </c>
      <c r="C416" s="22"/>
      <c r="D416" s="20"/>
      <c r="E416" s="20"/>
      <c r="F416" s="20"/>
      <c r="G416" s="21"/>
      <c r="H416" s="20"/>
      <c r="I416" s="20"/>
      <c r="J416" s="20"/>
      <c r="K416" s="20"/>
      <c r="L416" s="20"/>
      <c r="M416" s="20"/>
      <c r="N416" s="20"/>
      <c r="O416" s="20"/>
    </row>
    <row r="417" spans="1:15" x14ac:dyDescent="0.3">
      <c r="A417" s="7">
        <f t="shared" si="12"/>
        <v>1900</v>
      </c>
      <c r="B417" s="7">
        <f t="shared" si="13"/>
        <v>1</v>
      </c>
      <c r="C417" s="22"/>
      <c r="D417" s="20"/>
      <c r="E417" s="20"/>
      <c r="F417" s="20"/>
      <c r="G417" s="21"/>
      <c r="H417" s="20"/>
      <c r="I417" s="20"/>
      <c r="J417" s="20"/>
      <c r="K417" s="20"/>
      <c r="L417" s="20"/>
      <c r="M417" s="20"/>
      <c r="N417" s="20"/>
      <c r="O417" s="20"/>
    </row>
    <row r="418" spans="1:15" x14ac:dyDescent="0.3">
      <c r="A418" s="7">
        <f t="shared" si="12"/>
        <v>1900</v>
      </c>
      <c r="B418" s="7">
        <f t="shared" si="13"/>
        <v>1</v>
      </c>
      <c r="C418" s="22"/>
      <c r="D418" s="20"/>
      <c r="E418" s="20"/>
      <c r="F418" s="20"/>
      <c r="G418" s="21"/>
      <c r="H418" s="20"/>
      <c r="I418" s="20"/>
      <c r="J418" s="20"/>
      <c r="K418" s="20"/>
      <c r="L418" s="20"/>
      <c r="M418" s="20"/>
      <c r="N418" s="20"/>
      <c r="O418" s="20"/>
    </row>
    <row r="419" spans="1:15" x14ac:dyDescent="0.3">
      <c r="A419" s="7">
        <f t="shared" si="12"/>
        <v>1900</v>
      </c>
      <c r="B419" s="7">
        <f t="shared" si="13"/>
        <v>1</v>
      </c>
      <c r="C419" s="22"/>
      <c r="D419" s="20"/>
      <c r="E419" s="20"/>
      <c r="F419" s="20"/>
      <c r="G419" s="21"/>
      <c r="H419" s="20"/>
      <c r="I419" s="20"/>
      <c r="J419" s="20"/>
      <c r="K419" s="20"/>
      <c r="L419" s="20"/>
      <c r="M419" s="20"/>
      <c r="N419" s="20"/>
      <c r="O419" s="20"/>
    </row>
    <row r="420" spans="1:15" x14ac:dyDescent="0.3">
      <c r="A420" s="7">
        <f t="shared" si="12"/>
        <v>1900</v>
      </c>
      <c r="B420" s="7">
        <f t="shared" si="13"/>
        <v>1</v>
      </c>
      <c r="C420" s="22"/>
      <c r="D420" s="20"/>
      <c r="E420" s="20"/>
      <c r="F420" s="20"/>
      <c r="G420" s="21"/>
      <c r="H420" s="20"/>
      <c r="I420" s="20"/>
      <c r="J420" s="20"/>
      <c r="K420" s="20"/>
      <c r="L420" s="20"/>
      <c r="M420" s="20"/>
      <c r="N420" s="20"/>
      <c r="O420" s="20"/>
    </row>
    <row r="421" spans="1:15" x14ac:dyDescent="0.3">
      <c r="A421" s="7">
        <f t="shared" si="12"/>
        <v>1900</v>
      </c>
      <c r="B421" s="7">
        <f t="shared" si="13"/>
        <v>1</v>
      </c>
      <c r="C421" s="22"/>
      <c r="D421" s="20"/>
      <c r="E421" s="20"/>
      <c r="F421" s="20"/>
      <c r="G421" s="21"/>
      <c r="H421" s="20"/>
      <c r="I421" s="20"/>
      <c r="J421" s="20"/>
      <c r="K421" s="20"/>
      <c r="L421" s="20"/>
      <c r="M421" s="20"/>
      <c r="N421" s="20"/>
      <c r="O421" s="20"/>
    </row>
    <row r="422" spans="1:15" x14ac:dyDescent="0.3">
      <c r="A422" s="7">
        <f t="shared" si="12"/>
        <v>1900</v>
      </c>
      <c r="B422" s="7">
        <f t="shared" si="13"/>
        <v>1</v>
      </c>
      <c r="C422" s="22"/>
      <c r="D422" s="20"/>
      <c r="E422" s="20"/>
      <c r="F422" s="20"/>
      <c r="G422" s="21"/>
      <c r="H422" s="20"/>
      <c r="I422" s="20"/>
      <c r="J422" s="20"/>
      <c r="K422" s="20"/>
      <c r="L422" s="20"/>
      <c r="M422" s="20"/>
      <c r="N422" s="20"/>
      <c r="O422" s="20"/>
    </row>
    <row r="423" spans="1:15" x14ac:dyDescent="0.15">
      <c r="A423" s="7">
        <f t="shared" si="12"/>
        <v>1900</v>
      </c>
      <c r="B423" s="7">
        <f t="shared" si="13"/>
        <v>1</v>
      </c>
      <c r="C423" s="61"/>
      <c r="G423" s="63"/>
    </row>
    <row r="424" spans="1:15" x14ac:dyDescent="0.15">
      <c r="A424" s="7">
        <f t="shared" si="12"/>
        <v>1900</v>
      </c>
      <c r="B424" s="7">
        <f t="shared" si="13"/>
        <v>1</v>
      </c>
      <c r="C424" s="61"/>
      <c r="G424" s="63"/>
    </row>
    <row r="425" spans="1:15" x14ac:dyDescent="0.15">
      <c r="A425" s="7">
        <f t="shared" si="12"/>
        <v>1900</v>
      </c>
      <c r="B425" s="7">
        <f t="shared" si="13"/>
        <v>1</v>
      </c>
      <c r="C425" s="61"/>
    </row>
    <row r="426" spans="1:15" x14ac:dyDescent="0.15">
      <c r="A426" s="7">
        <f t="shared" si="12"/>
        <v>1900</v>
      </c>
      <c r="B426" s="7">
        <f t="shared" si="13"/>
        <v>1</v>
      </c>
      <c r="C426" s="61"/>
    </row>
    <row r="427" spans="1:15" x14ac:dyDescent="0.15">
      <c r="A427" s="7">
        <f t="shared" si="12"/>
        <v>1900</v>
      </c>
      <c r="B427" s="7">
        <f t="shared" si="13"/>
        <v>1</v>
      </c>
      <c r="C427" s="61"/>
    </row>
    <row r="428" spans="1:15" x14ac:dyDescent="0.15">
      <c r="A428" s="7">
        <f t="shared" si="12"/>
        <v>1900</v>
      </c>
      <c r="B428" s="7">
        <f t="shared" si="13"/>
        <v>1</v>
      </c>
      <c r="C428" s="61"/>
    </row>
    <row r="429" spans="1:15" x14ac:dyDescent="0.15">
      <c r="A429" s="7">
        <f t="shared" si="12"/>
        <v>1900</v>
      </c>
      <c r="B429" s="7">
        <f t="shared" si="13"/>
        <v>1</v>
      </c>
      <c r="C429" s="61"/>
    </row>
    <row r="430" spans="1:15" x14ac:dyDescent="0.15">
      <c r="A430" s="7">
        <f t="shared" si="12"/>
        <v>1900</v>
      </c>
      <c r="B430" s="7">
        <f t="shared" si="13"/>
        <v>1</v>
      </c>
      <c r="C430" s="61"/>
    </row>
    <row r="431" spans="1:15" x14ac:dyDescent="0.15">
      <c r="A431" s="7">
        <f t="shared" si="12"/>
        <v>1900</v>
      </c>
      <c r="B431" s="7">
        <f t="shared" si="13"/>
        <v>1</v>
      </c>
      <c r="C431" s="61"/>
      <c r="G431" s="63"/>
    </row>
    <row r="432" spans="1:15" x14ac:dyDescent="0.15">
      <c r="A432" s="7">
        <f t="shared" si="12"/>
        <v>1900</v>
      </c>
      <c r="B432" s="7">
        <f t="shared" si="13"/>
        <v>1</v>
      </c>
      <c r="C432" s="61"/>
    </row>
    <row r="433" spans="1:7" x14ac:dyDescent="0.15">
      <c r="A433" s="7">
        <f t="shared" si="12"/>
        <v>1900</v>
      </c>
      <c r="B433" s="7">
        <f t="shared" si="13"/>
        <v>1</v>
      </c>
      <c r="C433" s="61"/>
    </row>
    <row r="434" spans="1:7" x14ac:dyDescent="0.15">
      <c r="A434" s="7">
        <f t="shared" si="12"/>
        <v>1900</v>
      </c>
      <c r="B434" s="7">
        <f t="shared" si="13"/>
        <v>1</v>
      </c>
      <c r="C434" s="61"/>
    </row>
    <row r="435" spans="1:7" x14ac:dyDescent="0.15">
      <c r="A435" s="7">
        <f t="shared" si="12"/>
        <v>1900</v>
      </c>
      <c r="B435" s="7">
        <f t="shared" si="13"/>
        <v>1</v>
      </c>
      <c r="C435" s="61"/>
      <c r="G435" s="63"/>
    </row>
    <row r="436" spans="1:7" x14ac:dyDescent="0.15">
      <c r="A436" s="7">
        <f t="shared" si="12"/>
        <v>1900</v>
      </c>
      <c r="B436" s="7">
        <f t="shared" si="13"/>
        <v>1</v>
      </c>
      <c r="C436" s="61"/>
    </row>
    <row r="437" spans="1:7" x14ac:dyDescent="0.15">
      <c r="A437" s="7">
        <f t="shared" si="12"/>
        <v>1900</v>
      </c>
      <c r="B437" s="7">
        <f t="shared" si="13"/>
        <v>1</v>
      </c>
      <c r="C437" s="61"/>
    </row>
    <row r="438" spans="1:7" x14ac:dyDescent="0.15">
      <c r="A438" s="7">
        <f t="shared" si="12"/>
        <v>1900</v>
      </c>
      <c r="B438" s="7">
        <f t="shared" si="13"/>
        <v>1</v>
      </c>
      <c r="C438" s="61"/>
    </row>
    <row r="439" spans="1:7" x14ac:dyDescent="0.15">
      <c r="A439" s="7">
        <f t="shared" si="12"/>
        <v>1900</v>
      </c>
      <c r="B439" s="7">
        <f t="shared" si="13"/>
        <v>1</v>
      </c>
      <c r="C439" s="61"/>
      <c r="G439" s="63"/>
    </row>
    <row r="440" spans="1:7" x14ac:dyDescent="0.15">
      <c r="A440" s="7">
        <f t="shared" si="12"/>
        <v>1900</v>
      </c>
      <c r="B440" s="7">
        <f t="shared" si="13"/>
        <v>1</v>
      </c>
      <c r="C440" s="61"/>
    </row>
    <row r="441" spans="1:7" x14ac:dyDescent="0.15">
      <c r="A441" s="7">
        <f t="shared" si="12"/>
        <v>1900</v>
      </c>
      <c r="B441" s="7">
        <f t="shared" si="13"/>
        <v>1</v>
      </c>
      <c r="C441" s="61"/>
    </row>
    <row r="442" spans="1:7" x14ac:dyDescent="0.15">
      <c r="A442" s="7">
        <f t="shared" si="12"/>
        <v>1900</v>
      </c>
      <c r="B442" s="7">
        <f t="shared" si="13"/>
        <v>1</v>
      </c>
      <c r="C442" s="61"/>
    </row>
    <row r="443" spans="1:7" x14ac:dyDescent="0.15">
      <c r="A443" s="7">
        <f t="shared" si="12"/>
        <v>1900</v>
      </c>
      <c r="B443" s="7">
        <f t="shared" si="13"/>
        <v>1</v>
      </c>
      <c r="C443" s="61"/>
      <c r="G443" s="63"/>
    </row>
    <row r="444" spans="1:7" x14ac:dyDescent="0.15">
      <c r="A444" s="7">
        <f t="shared" si="12"/>
        <v>1900</v>
      </c>
      <c r="B444" s="7">
        <f t="shared" si="13"/>
        <v>1</v>
      </c>
      <c r="C444" s="61"/>
    </row>
    <row r="445" spans="1:7" x14ac:dyDescent="0.15">
      <c r="A445" s="7">
        <f t="shared" si="12"/>
        <v>1900</v>
      </c>
      <c r="B445" s="7">
        <f t="shared" si="13"/>
        <v>1</v>
      </c>
      <c r="C445" s="61"/>
    </row>
    <row r="446" spans="1:7" x14ac:dyDescent="0.15">
      <c r="A446" s="7">
        <f t="shared" si="12"/>
        <v>1900</v>
      </c>
      <c r="B446" s="7">
        <f t="shared" si="13"/>
        <v>1</v>
      </c>
      <c r="C446" s="61"/>
    </row>
    <row r="447" spans="1:7" x14ac:dyDescent="0.15">
      <c r="A447" s="7">
        <f t="shared" si="12"/>
        <v>1900</v>
      </c>
      <c r="B447" s="7">
        <f t="shared" si="13"/>
        <v>1</v>
      </c>
      <c r="C447" s="61"/>
      <c r="G447" s="63"/>
    </row>
    <row r="448" spans="1:7" x14ac:dyDescent="0.15">
      <c r="A448" s="7">
        <f t="shared" si="12"/>
        <v>1900</v>
      </c>
      <c r="B448" s="7">
        <f t="shared" si="13"/>
        <v>1</v>
      </c>
      <c r="C448" s="61"/>
    </row>
    <row r="449" spans="1:7" x14ac:dyDescent="0.15">
      <c r="A449" s="7">
        <f t="shared" si="12"/>
        <v>1900</v>
      </c>
      <c r="B449" s="7">
        <f t="shared" si="13"/>
        <v>1</v>
      </c>
      <c r="C449" s="61"/>
    </row>
    <row r="450" spans="1:7" x14ac:dyDescent="0.15">
      <c r="A450" s="7">
        <f t="shared" ref="A450:A489" si="14">YEAR(C450)</f>
        <v>1900</v>
      </c>
      <c r="B450" s="7">
        <f t="shared" ref="B450:B513" si="15">MONTH(C450)</f>
        <v>1</v>
      </c>
      <c r="C450" s="61"/>
    </row>
    <row r="451" spans="1:7" x14ac:dyDescent="0.15">
      <c r="A451" s="7">
        <f t="shared" si="14"/>
        <v>1900</v>
      </c>
      <c r="B451" s="7">
        <f t="shared" si="15"/>
        <v>1</v>
      </c>
      <c r="C451" s="61"/>
      <c r="G451" s="63"/>
    </row>
    <row r="452" spans="1:7" x14ac:dyDescent="0.15">
      <c r="A452" s="7">
        <f t="shared" si="14"/>
        <v>1900</v>
      </c>
      <c r="B452" s="7">
        <f t="shared" si="15"/>
        <v>1</v>
      </c>
      <c r="C452" s="61"/>
    </row>
    <row r="453" spans="1:7" x14ac:dyDescent="0.15">
      <c r="A453" s="7">
        <f t="shared" si="14"/>
        <v>1900</v>
      </c>
      <c r="B453" s="7">
        <f t="shared" si="15"/>
        <v>1</v>
      </c>
      <c r="C453" s="61"/>
    </row>
    <row r="454" spans="1:7" x14ac:dyDescent="0.15">
      <c r="A454" s="7">
        <f t="shared" si="14"/>
        <v>1900</v>
      </c>
      <c r="B454" s="7">
        <f t="shared" si="15"/>
        <v>1</v>
      </c>
      <c r="C454" s="61"/>
    </row>
    <row r="455" spans="1:7" x14ac:dyDescent="0.15">
      <c r="A455" s="7">
        <f t="shared" si="14"/>
        <v>1900</v>
      </c>
      <c r="B455" s="7">
        <f t="shared" si="15"/>
        <v>1</v>
      </c>
      <c r="C455" s="61"/>
    </row>
    <row r="456" spans="1:7" x14ac:dyDescent="0.15">
      <c r="A456" s="7">
        <f t="shared" si="14"/>
        <v>1900</v>
      </c>
      <c r="B456" s="7">
        <f t="shared" si="15"/>
        <v>1</v>
      </c>
      <c r="C456" s="61"/>
    </row>
    <row r="457" spans="1:7" x14ac:dyDescent="0.15">
      <c r="A457" s="7">
        <f t="shared" si="14"/>
        <v>1900</v>
      </c>
      <c r="B457" s="7">
        <f t="shared" si="15"/>
        <v>1</v>
      </c>
      <c r="C457" s="61"/>
    </row>
    <row r="458" spans="1:7" x14ac:dyDescent="0.15">
      <c r="A458" s="7">
        <f t="shared" si="14"/>
        <v>1900</v>
      </c>
      <c r="B458" s="7">
        <f t="shared" si="15"/>
        <v>1</v>
      </c>
      <c r="C458" s="61"/>
    </row>
    <row r="459" spans="1:7" x14ac:dyDescent="0.15">
      <c r="A459" s="7">
        <f t="shared" si="14"/>
        <v>1900</v>
      </c>
      <c r="B459" s="7">
        <f t="shared" si="15"/>
        <v>1</v>
      </c>
      <c r="C459" s="61"/>
      <c r="G459" s="63"/>
    </row>
    <row r="460" spans="1:7" x14ac:dyDescent="0.15">
      <c r="A460" s="7">
        <f t="shared" si="14"/>
        <v>1900</v>
      </c>
      <c r="B460" s="7">
        <f t="shared" si="15"/>
        <v>1</v>
      </c>
      <c r="C460" s="61"/>
    </row>
    <row r="461" spans="1:7" x14ac:dyDescent="0.15">
      <c r="A461" s="7">
        <f t="shared" si="14"/>
        <v>1900</v>
      </c>
      <c r="B461" s="7">
        <f t="shared" si="15"/>
        <v>1</v>
      </c>
      <c r="C461" s="61"/>
    </row>
    <row r="462" spans="1:7" x14ac:dyDescent="0.15">
      <c r="A462" s="7">
        <f t="shared" si="14"/>
        <v>1900</v>
      </c>
      <c r="B462" s="7">
        <f t="shared" si="15"/>
        <v>1</v>
      </c>
      <c r="C462" s="61"/>
    </row>
    <row r="463" spans="1:7" x14ac:dyDescent="0.15">
      <c r="A463" s="7">
        <f t="shared" si="14"/>
        <v>1900</v>
      </c>
      <c r="B463" s="7">
        <f t="shared" si="15"/>
        <v>1</v>
      </c>
      <c r="C463" s="61"/>
      <c r="G463" s="63"/>
    </row>
    <row r="464" spans="1:7" x14ac:dyDescent="0.15">
      <c r="A464" s="7">
        <f t="shared" si="14"/>
        <v>1900</v>
      </c>
      <c r="B464" s="7">
        <f t="shared" si="15"/>
        <v>1</v>
      </c>
      <c r="C464" s="61"/>
    </row>
    <row r="465" spans="1:7" x14ac:dyDescent="0.15">
      <c r="A465" s="7">
        <f t="shared" si="14"/>
        <v>1900</v>
      </c>
      <c r="B465" s="7">
        <f t="shared" si="15"/>
        <v>1</v>
      </c>
      <c r="C465" s="61"/>
    </row>
    <row r="466" spans="1:7" x14ac:dyDescent="0.15">
      <c r="A466" s="7">
        <f t="shared" si="14"/>
        <v>1900</v>
      </c>
      <c r="B466" s="7">
        <f t="shared" si="15"/>
        <v>1</v>
      </c>
      <c r="C466" s="61"/>
    </row>
    <row r="467" spans="1:7" x14ac:dyDescent="0.15">
      <c r="A467" s="7">
        <f t="shared" si="14"/>
        <v>1900</v>
      </c>
      <c r="B467" s="7">
        <f t="shared" si="15"/>
        <v>1</v>
      </c>
      <c r="C467" s="61"/>
      <c r="G467" s="63"/>
    </row>
    <row r="468" spans="1:7" x14ac:dyDescent="0.15">
      <c r="A468" s="7">
        <f t="shared" si="14"/>
        <v>1900</v>
      </c>
      <c r="B468" s="7">
        <f t="shared" si="15"/>
        <v>1</v>
      </c>
      <c r="C468" s="61"/>
    </row>
    <row r="469" spans="1:7" x14ac:dyDescent="0.15">
      <c r="A469" s="7">
        <f t="shared" si="14"/>
        <v>1900</v>
      </c>
      <c r="B469" s="7">
        <f t="shared" si="15"/>
        <v>1</v>
      </c>
      <c r="C469" s="61"/>
    </row>
    <row r="470" spans="1:7" x14ac:dyDescent="0.15">
      <c r="A470" s="7">
        <f t="shared" si="14"/>
        <v>1900</v>
      </c>
      <c r="B470" s="7">
        <f t="shared" si="15"/>
        <v>1</v>
      </c>
      <c r="C470" s="61"/>
    </row>
    <row r="471" spans="1:7" x14ac:dyDescent="0.15">
      <c r="A471" s="7">
        <f t="shared" si="14"/>
        <v>1900</v>
      </c>
      <c r="B471" s="7">
        <f t="shared" si="15"/>
        <v>1</v>
      </c>
      <c r="C471" s="61"/>
      <c r="G471" s="63"/>
    </row>
    <row r="472" spans="1:7" x14ac:dyDescent="0.15">
      <c r="A472" s="7">
        <f t="shared" si="14"/>
        <v>1900</v>
      </c>
      <c r="B472" s="7">
        <f t="shared" si="15"/>
        <v>1</v>
      </c>
      <c r="C472" s="61"/>
    </row>
    <row r="473" spans="1:7" x14ac:dyDescent="0.15">
      <c r="A473" s="7">
        <f t="shared" si="14"/>
        <v>1900</v>
      </c>
      <c r="B473" s="7">
        <f t="shared" si="15"/>
        <v>1</v>
      </c>
      <c r="C473" s="61"/>
    </row>
    <row r="474" spans="1:7" x14ac:dyDescent="0.15">
      <c r="A474" s="7">
        <f t="shared" si="14"/>
        <v>1900</v>
      </c>
      <c r="B474" s="7">
        <f t="shared" si="15"/>
        <v>1</v>
      </c>
      <c r="C474" s="61"/>
    </row>
    <row r="475" spans="1:7" x14ac:dyDescent="0.15">
      <c r="A475" s="7">
        <f t="shared" si="14"/>
        <v>1900</v>
      </c>
      <c r="B475" s="7">
        <f t="shared" si="15"/>
        <v>1</v>
      </c>
      <c r="C475" s="61"/>
    </row>
    <row r="476" spans="1:7" x14ac:dyDescent="0.15">
      <c r="A476" s="7">
        <f t="shared" si="14"/>
        <v>1900</v>
      </c>
      <c r="B476" s="7">
        <f t="shared" si="15"/>
        <v>1</v>
      </c>
      <c r="C476" s="61"/>
    </row>
    <row r="477" spans="1:7" x14ac:dyDescent="0.15">
      <c r="A477" s="7">
        <f t="shared" si="14"/>
        <v>1900</v>
      </c>
      <c r="B477" s="7">
        <f t="shared" si="15"/>
        <v>1</v>
      </c>
      <c r="C477" s="61"/>
    </row>
    <row r="478" spans="1:7" x14ac:dyDescent="0.15">
      <c r="A478" s="7">
        <f t="shared" si="14"/>
        <v>1900</v>
      </c>
      <c r="B478" s="7">
        <f t="shared" si="15"/>
        <v>1</v>
      </c>
      <c r="C478" s="61"/>
    </row>
    <row r="479" spans="1:7" x14ac:dyDescent="0.15">
      <c r="A479" s="7">
        <f t="shared" si="14"/>
        <v>1900</v>
      </c>
      <c r="B479" s="7">
        <f t="shared" si="15"/>
        <v>1</v>
      </c>
      <c r="C479" s="61"/>
    </row>
    <row r="480" spans="1:7" x14ac:dyDescent="0.15">
      <c r="A480" s="7">
        <f t="shared" si="14"/>
        <v>1900</v>
      </c>
      <c r="B480" s="7">
        <f t="shared" si="15"/>
        <v>1</v>
      </c>
      <c r="C480" s="61"/>
    </row>
    <row r="481" spans="1:7" x14ac:dyDescent="0.15">
      <c r="A481" s="7">
        <f t="shared" si="14"/>
        <v>1900</v>
      </c>
      <c r="B481" s="7">
        <f t="shared" si="15"/>
        <v>1</v>
      </c>
      <c r="C481" s="61"/>
    </row>
    <row r="482" spans="1:7" x14ac:dyDescent="0.15">
      <c r="A482" s="7">
        <f t="shared" si="14"/>
        <v>1900</v>
      </c>
      <c r="B482" s="7">
        <f t="shared" si="15"/>
        <v>1</v>
      </c>
      <c r="C482" s="61"/>
    </row>
    <row r="483" spans="1:7" x14ac:dyDescent="0.15">
      <c r="A483" s="7">
        <f t="shared" si="14"/>
        <v>1900</v>
      </c>
      <c r="B483" s="7">
        <f t="shared" si="15"/>
        <v>1</v>
      </c>
      <c r="C483" s="61"/>
    </row>
    <row r="484" spans="1:7" x14ac:dyDescent="0.15">
      <c r="A484" s="7">
        <f t="shared" si="14"/>
        <v>1900</v>
      </c>
      <c r="B484" s="7">
        <f t="shared" si="15"/>
        <v>1</v>
      </c>
      <c r="C484" s="61"/>
      <c r="G484" s="63"/>
    </row>
    <row r="485" spans="1:7" x14ac:dyDescent="0.15">
      <c r="A485" s="7">
        <f t="shared" si="14"/>
        <v>1900</v>
      </c>
      <c r="B485" s="7">
        <f t="shared" si="15"/>
        <v>1</v>
      </c>
      <c r="C485" s="61"/>
    </row>
    <row r="486" spans="1:7" x14ac:dyDescent="0.15">
      <c r="A486" s="7">
        <f t="shared" si="14"/>
        <v>1900</v>
      </c>
      <c r="B486" s="7">
        <f t="shared" si="15"/>
        <v>1</v>
      </c>
      <c r="C486" s="61"/>
    </row>
    <row r="487" spans="1:7" x14ac:dyDescent="0.15">
      <c r="A487" s="7">
        <f t="shared" si="14"/>
        <v>1900</v>
      </c>
      <c r="B487" s="7">
        <f t="shared" si="15"/>
        <v>1</v>
      </c>
      <c r="C487" s="61"/>
    </row>
    <row r="488" spans="1:7" x14ac:dyDescent="0.15">
      <c r="A488" s="7">
        <f t="shared" si="14"/>
        <v>1900</v>
      </c>
      <c r="B488" s="7">
        <f t="shared" si="15"/>
        <v>1</v>
      </c>
      <c r="C488" s="61"/>
    </row>
    <row r="489" spans="1:7" x14ac:dyDescent="0.15">
      <c r="A489" s="7">
        <f t="shared" si="14"/>
        <v>1900</v>
      </c>
      <c r="B489" s="7">
        <f t="shared" si="15"/>
        <v>1</v>
      </c>
      <c r="C489" s="61"/>
    </row>
  </sheetData>
  <phoneticPr fontId="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48" zoomScale="120" zoomScaleNormal="120" workbookViewId="0">
      <selection activeCell="I164" sqref="I164"/>
    </sheetView>
  </sheetViews>
  <sheetFormatPr defaultColWidth="8.875" defaultRowHeight="13.5" x14ac:dyDescent="0.15"/>
  <cols>
    <col min="1" max="2" width="10.125" style="62" customWidth="1"/>
    <col min="3" max="3" width="14.125" style="62" customWidth="1"/>
    <col min="4" max="5" width="12.5" style="62" customWidth="1"/>
    <col min="6" max="6" width="15.125" style="62" customWidth="1"/>
    <col min="7" max="7" width="17" style="62" customWidth="1"/>
  </cols>
  <sheetData>
    <row r="1" spans="1:7" ht="17.25" customHeight="1" thickBot="1" x14ac:dyDescent="0.2">
      <c r="A1" s="42" t="s">
        <v>127</v>
      </c>
      <c r="B1" s="42" t="s">
        <v>129</v>
      </c>
      <c r="C1" s="42" t="s">
        <v>130</v>
      </c>
      <c r="D1" s="42" t="s">
        <v>198</v>
      </c>
      <c r="E1" s="42" t="s">
        <v>199</v>
      </c>
      <c r="F1" s="42" t="s">
        <v>200</v>
      </c>
      <c r="G1" s="42" t="s">
        <v>20</v>
      </c>
    </row>
    <row r="2" spans="1:7" ht="17.25" customHeight="1" thickBot="1" x14ac:dyDescent="0.2">
      <c r="A2" s="55">
        <f t="shared" ref="A2:A33" si="0">YEAR(C2)</f>
        <v>2018</v>
      </c>
      <c r="B2" s="55">
        <f t="shared" ref="B2:B33" si="1">MONTH(C2)</f>
        <v>4</v>
      </c>
      <c r="C2" s="43">
        <v>43191</v>
      </c>
      <c r="D2" s="55">
        <v>33</v>
      </c>
      <c r="E2" s="55">
        <v>8</v>
      </c>
      <c r="F2" s="55">
        <v>20.5</v>
      </c>
      <c r="G2" s="55">
        <v>32.049999999999997</v>
      </c>
    </row>
    <row r="3" spans="1:7" ht="17.25" customHeight="1" thickBot="1" x14ac:dyDescent="0.2">
      <c r="A3" s="55">
        <f t="shared" si="0"/>
        <v>2018</v>
      </c>
      <c r="B3" s="55">
        <f t="shared" si="1"/>
        <v>4</v>
      </c>
      <c r="C3" s="43">
        <v>43192</v>
      </c>
      <c r="D3" s="55">
        <v>30</v>
      </c>
      <c r="E3" s="55">
        <v>11</v>
      </c>
      <c r="F3" s="55">
        <v>41.6</v>
      </c>
      <c r="G3" s="55">
        <v>24.13</v>
      </c>
    </row>
    <row r="4" spans="1:7" ht="17.25" customHeight="1" thickBot="1" x14ac:dyDescent="0.2">
      <c r="A4" s="55">
        <f t="shared" si="0"/>
        <v>2018</v>
      </c>
      <c r="B4" s="55">
        <f t="shared" si="1"/>
        <v>4</v>
      </c>
      <c r="C4" s="43">
        <v>43193</v>
      </c>
      <c r="D4" s="55">
        <v>16</v>
      </c>
      <c r="E4" s="55">
        <v>9</v>
      </c>
      <c r="F4" s="55">
        <v>8.27</v>
      </c>
      <c r="G4" s="55">
        <v>24.31</v>
      </c>
    </row>
    <row r="5" spans="1:7" ht="17.25" customHeight="1" thickBot="1" x14ac:dyDescent="0.2">
      <c r="A5" s="55">
        <f t="shared" si="0"/>
        <v>2018</v>
      </c>
      <c r="B5" s="55">
        <f t="shared" si="1"/>
        <v>4</v>
      </c>
      <c r="C5" s="43">
        <v>43194</v>
      </c>
      <c r="D5" s="55">
        <v>34</v>
      </c>
      <c r="E5" s="55">
        <v>7</v>
      </c>
      <c r="F5" s="55">
        <v>40</v>
      </c>
      <c r="G5" s="55">
        <v>22.58</v>
      </c>
    </row>
    <row r="6" spans="1:7" ht="17.25" customHeight="1" thickBot="1" x14ac:dyDescent="0.2">
      <c r="A6" s="55">
        <f t="shared" si="0"/>
        <v>2018</v>
      </c>
      <c r="B6" s="55">
        <f t="shared" si="1"/>
        <v>4</v>
      </c>
      <c r="C6" s="43">
        <v>43195</v>
      </c>
      <c r="D6" s="55">
        <v>31</v>
      </c>
      <c r="E6" s="55">
        <v>9</v>
      </c>
      <c r="F6" s="55">
        <v>35.799999999999997</v>
      </c>
      <c r="G6" s="55">
        <v>30.52</v>
      </c>
    </row>
    <row r="7" spans="1:7" ht="17.25" customHeight="1" thickBot="1" x14ac:dyDescent="0.2">
      <c r="A7" s="55">
        <f t="shared" si="0"/>
        <v>2018</v>
      </c>
      <c r="B7" s="55">
        <f t="shared" si="1"/>
        <v>4</v>
      </c>
      <c r="C7" s="43">
        <v>43196</v>
      </c>
      <c r="D7" s="55">
        <v>11</v>
      </c>
      <c r="E7" s="55">
        <v>7</v>
      </c>
      <c r="F7" s="55">
        <v>10.75</v>
      </c>
      <c r="G7" s="55">
        <v>28.57</v>
      </c>
    </row>
    <row r="8" spans="1:7" ht="17.25" customHeight="1" thickBot="1" x14ac:dyDescent="0.2">
      <c r="A8" s="55">
        <f t="shared" si="0"/>
        <v>2018</v>
      </c>
      <c r="B8" s="55">
        <f t="shared" si="1"/>
        <v>4</v>
      </c>
      <c r="C8" s="43">
        <v>43197</v>
      </c>
      <c r="D8" s="55">
        <v>16</v>
      </c>
      <c r="E8" s="55">
        <v>7</v>
      </c>
      <c r="F8" s="55">
        <v>17.5</v>
      </c>
      <c r="G8" s="55">
        <v>0</v>
      </c>
    </row>
    <row r="9" spans="1:7" ht="17.25" customHeight="1" thickBot="1" x14ac:dyDescent="0.2">
      <c r="A9" s="55">
        <f t="shared" si="0"/>
        <v>2018</v>
      </c>
      <c r="B9" s="55">
        <f t="shared" si="1"/>
        <v>4</v>
      </c>
      <c r="C9" s="43">
        <v>43198</v>
      </c>
      <c r="D9" s="55">
        <v>11</v>
      </c>
      <c r="E9" s="55">
        <v>6</v>
      </c>
      <c r="F9" s="55">
        <v>8.17</v>
      </c>
      <c r="G9" s="55">
        <v>9.09</v>
      </c>
    </row>
    <row r="10" spans="1:7" ht="17.25" customHeight="1" thickBot="1" x14ac:dyDescent="0.2">
      <c r="A10" s="55">
        <f t="shared" si="0"/>
        <v>2018</v>
      </c>
      <c r="B10" s="55">
        <f t="shared" si="1"/>
        <v>4</v>
      </c>
      <c r="C10" s="43">
        <v>43199</v>
      </c>
      <c r="D10" s="55">
        <v>50</v>
      </c>
      <c r="E10" s="55">
        <v>18</v>
      </c>
      <c r="F10" s="55">
        <v>31</v>
      </c>
      <c r="G10" s="55">
        <v>39.29</v>
      </c>
    </row>
    <row r="11" spans="1:7" ht="17.25" customHeight="1" thickBot="1" x14ac:dyDescent="0.2">
      <c r="A11" s="55">
        <f t="shared" si="0"/>
        <v>2018</v>
      </c>
      <c r="B11" s="55">
        <f t="shared" si="1"/>
        <v>4</v>
      </c>
      <c r="C11" s="43">
        <v>43200</v>
      </c>
      <c r="D11" s="55">
        <v>189</v>
      </c>
      <c r="E11" s="55">
        <v>59</v>
      </c>
      <c r="F11" s="55">
        <v>49.72</v>
      </c>
      <c r="G11" s="55">
        <v>18.760000000000002</v>
      </c>
    </row>
    <row r="12" spans="1:7" ht="17.25" customHeight="1" thickBot="1" x14ac:dyDescent="0.2">
      <c r="A12" s="55">
        <f t="shared" si="0"/>
        <v>2018</v>
      </c>
      <c r="B12" s="55">
        <f t="shared" si="1"/>
        <v>4</v>
      </c>
      <c r="C12" s="43">
        <v>43201</v>
      </c>
      <c r="D12" s="55">
        <v>91</v>
      </c>
      <c r="E12" s="55">
        <v>26</v>
      </c>
      <c r="F12" s="55">
        <v>50.75</v>
      </c>
      <c r="G12" s="55">
        <v>11.48</v>
      </c>
    </row>
    <row r="13" spans="1:7" ht="17.25" customHeight="1" thickBot="1" x14ac:dyDescent="0.2">
      <c r="A13" s="55">
        <f t="shared" si="0"/>
        <v>2018</v>
      </c>
      <c r="B13" s="55">
        <f t="shared" si="1"/>
        <v>4</v>
      </c>
      <c r="C13" s="43">
        <v>43202</v>
      </c>
      <c r="D13" s="55">
        <v>75</v>
      </c>
      <c r="E13" s="55">
        <v>29</v>
      </c>
      <c r="F13" s="55">
        <v>93.67</v>
      </c>
      <c r="G13" s="55">
        <v>25.23</v>
      </c>
    </row>
    <row r="14" spans="1:7" ht="17.25" customHeight="1" thickBot="1" x14ac:dyDescent="0.2">
      <c r="A14" s="55">
        <f t="shared" si="0"/>
        <v>2018</v>
      </c>
      <c r="B14" s="55">
        <f t="shared" si="1"/>
        <v>4</v>
      </c>
      <c r="C14" s="43">
        <v>43203</v>
      </c>
      <c r="D14" s="55">
        <v>92</v>
      </c>
      <c r="E14" s="55">
        <v>29</v>
      </c>
      <c r="F14" s="55">
        <v>47.03</v>
      </c>
      <c r="G14" s="55">
        <v>15.12</v>
      </c>
    </row>
    <row r="15" spans="1:7" ht="17.25" customHeight="1" thickBot="1" x14ac:dyDescent="0.2">
      <c r="A15" s="55">
        <f t="shared" si="0"/>
        <v>2018</v>
      </c>
      <c r="B15" s="55">
        <f t="shared" si="1"/>
        <v>4</v>
      </c>
      <c r="C15" s="43">
        <v>43204</v>
      </c>
      <c r="D15" s="55">
        <v>107</v>
      </c>
      <c r="E15" s="55">
        <v>28</v>
      </c>
      <c r="F15" s="55">
        <v>39.93</v>
      </c>
      <c r="G15" s="55">
        <v>11.92</v>
      </c>
    </row>
    <row r="16" spans="1:7" ht="17.25" customHeight="1" thickBot="1" x14ac:dyDescent="0.2">
      <c r="A16" s="55">
        <f t="shared" si="0"/>
        <v>2018</v>
      </c>
      <c r="B16" s="55">
        <f t="shared" si="1"/>
        <v>4</v>
      </c>
      <c r="C16" s="43">
        <v>43205</v>
      </c>
      <c r="D16" s="55">
        <v>60</v>
      </c>
      <c r="E16" s="55">
        <v>26</v>
      </c>
      <c r="F16" s="55">
        <v>56.85</v>
      </c>
      <c r="G16" s="55">
        <v>18.600000000000001</v>
      </c>
    </row>
    <row r="17" spans="1:7" ht="17.25" customHeight="1" thickBot="1" x14ac:dyDescent="0.2">
      <c r="A17" s="55">
        <f t="shared" si="0"/>
        <v>2018</v>
      </c>
      <c r="B17" s="55">
        <f t="shared" si="1"/>
        <v>4</v>
      </c>
      <c r="C17" s="43">
        <v>43206</v>
      </c>
      <c r="D17" s="55">
        <v>94</v>
      </c>
      <c r="E17" s="55">
        <v>31</v>
      </c>
      <c r="F17" s="55">
        <v>26.55</v>
      </c>
      <c r="G17" s="55">
        <v>22.94</v>
      </c>
    </row>
    <row r="18" spans="1:7" ht="17.25" customHeight="1" thickBot="1" x14ac:dyDescent="0.2">
      <c r="A18" s="55">
        <f t="shared" si="0"/>
        <v>2018</v>
      </c>
      <c r="B18" s="55">
        <f t="shared" si="1"/>
        <v>4</v>
      </c>
      <c r="C18" s="43">
        <v>43207</v>
      </c>
      <c r="D18" s="55">
        <v>102</v>
      </c>
      <c r="E18" s="55">
        <v>27</v>
      </c>
      <c r="F18" s="55">
        <v>26.05</v>
      </c>
      <c r="G18" s="55">
        <v>12.55</v>
      </c>
    </row>
    <row r="19" spans="1:7" ht="17.25" customHeight="1" thickBot="1" x14ac:dyDescent="0.2">
      <c r="A19" s="55">
        <f t="shared" si="0"/>
        <v>2018</v>
      </c>
      <c r="B19" s="55">
        <f t="shared" si="1"/>
        <v>4</v>
      </c>
      <c r="C19" s="43">
        <v>43208</v>
      </c>
      <c r="D19" s="55">
        <v>103</v>
      </c>
      <c r="E19" s="55">
        <v>41</v>
      </c>
      <c r="F19" s="55">
        <v>41.34</v>
      </c>
      <c r="G19" s="55">
        <v>12.8</v>
      </c>
    </row>
    <row r="20" spans="1:7" ht="17.25" customHeight="1" thickBot="1" x14ac:dyDescent="0.2">
      <c r="A20" s="55">
        <f t="shared" si="0"/>
        <v>2018</v>
      </c>
      <c r="B20" s="55">
        <f t="shared" si="1"/>
        <v>4</v>
      </c>
      <c r="C20" s="43">
        <v>43209</v>
      </c>
      <c r="D20" s="55">
        <v>62</v>
      </c>
      <c r="E20" s="55">
        <v>27</v>
      </c>
      <c r="F20" s="55">
        <v>57.36</v>
      </c>
      <c r="G20" s="55">
        <v>25</v>
      </c>
    </row>
    <row r="21" spans="1:7" ht="17.25" customHeight="1" thickBot="1" x14ac:dyDescent="0.2">
      <c r="A21" s="55">
        <f t="shared" si="0"/>
        <v>2018</v>
      </c>
      <c r="B21" s="55">
        <f t="shared" si="1"/>
        <v>4</v>
      </c>
      <c r="C21" s="43">
        <v>43210</v>
      </c>
      <c r="D21" s="55">
        <v>118</v>
      </c>
      <c r="E21" s="55">
        <v>38</v>
      </c>
      <c r="F21" s="55">
        <v>52.25</v>
      </c>
      <c r="G21" s="55">
        <v>11.44</v>
      </c>
    </row>
    <row r="22" spans="1:7" ht="17.25" customHeight="1" thickBot="1" x14ac:dyDescent="0.2">
      <c r="A22" s="55">
        <f t="shared" si="0"/>
        <v>2018</v>
      </c>
      <c r="B22" s="55">
        <f t="shared" si="1"/>
        <v>4</v>
      </c>
      <c r="C22" s="43">
        <v>43211</v>
      </c>
      <c r="D22" s="55">
        <v>136</v>
      </c>
      <c r="E22" s="55">
        <v>36</v>
      </c>
      <c r="F22" s="55">
        <v>47.6</v>
      </c>
      <c r="G22" s="55">
        <v>18.34</v>
      </c>
    </row>
    <row r="23" spans="1:7" ht="17.25" customHeight="1" thickBot="1" x14ac:dyDescent="0.2">
      <c r="A23" s="55">
        <f t="shared" si="0"/>
        <v>2018</v>
      </c>
      <c r="B23" s="55">
        <f t="shared" si="1"/>
        <v>4</v>
      </c>
      <c r="C23" s="43">
        <v>43212</v>
      </c>
      <c r="D23" s="55">
        <v>114</v>
      </c>
      <c r="E23" s="55">
        <v>37</v>
      </c>
      <c r="F23" s="55">
        <v>50.51</v>
      </c>
      <c r="G23" s="55">
        <v>18.309999999999999</v>
      </c>
    </row>
    <row r="24" spans="1:7" ht="17.25" customHeight="1" thickBot="1" x14ac:dyDescent="0.2">
      <c r="A24" s="55">
        <f t="shared" si="0"/>
        <v>2018</v>
      </c>
      <c r="B24" s="55">
        <f t="shared" si="1"/>
        <v>4</v>
      </c>
      <c r="C24" s="43">
        <v>43213</v>
      </c>
      <c r="D24" s="55">
        <v>82</v>
      </c>
      <c r="E24" s="55">
        <v>39</v>
      </c>
      <c r="F24" s="55">
        <v>34.520000000000003</v>
      </c>
      <c r="G24" s="55">
        <v>16.68</v>
      </c>
    </row>
    <row r="25" spans="1:7" ht="17.25" customHeight="1" thickBot="1" x14ac:dyDescent="0.2">
      <c r="A25" s="55">
        <f t="shared" si="0"/>
        <v>2018</v>
      </c>
      <c r="B25" s="55">
        <f t="shared" si="1"/>
        <v>4</v>
      </c>
      <c r="C25" s="43">
        <v>43214</v>
      </c>
      <c r="D25" s="55">
        <v>152</v>
      </c>
      <c r="E25" s="55">
        <v>53</v>
      </c>
      <c r="F25" s="55">
        <v>121.71</v>
      </c>
      <c r="G25" s="55">
        <v>13.97</v>
      </c>
    </row>
    <row r="26" spans="1:7" ht="17.25" customHeight="1" thickBot="1" x14ac:dyDescent="0.2">
      <c r="A26" s="55">
        <f t="shared" si="0"/>
        <v>2018</v>
      </c>
      <c r="B26" s="55">
        <f t="shared" si="1"/>
        <v>4</v>
      </c>
      <c r="C26" s="43">
        <v>43215</v>
      </c>
      <c r="D26" s="55">
        <v>131</v>
      </c>
      <c r="E26" s="55">
        <v>43</v>
      </c>
      <c r="F26" s="55">
        <v>56.12</v>
      </c>
      <c r="G26" s="55">
        <v>12.72</v>
      </c>
    </row>
    <row r="27" spans="1:7" ht="17.25" customHeight="1" thickBot="1" x14ac:dyDescent="0.2">
      <c r="A27" s="55">
        <f t="shared" si="0"/>
        <v>2018</v>
      </c>
      <c r="B27" s="55">
        <f t="shared" si="1"/>
        <v>4</v>
      </c>
      <c r="C27" s="43">
        <v>43216</v>
      </c>
      <c r="D27" s="55">
        <v>109</v>
      </c>
      <c r="E27" s="55">
        <v>35</v>
      </c>
      <c r="F27" s="55">
        <v>207.43</v>
      </c>
      <c r="G27" s="55">
        <v>13.26</v>
      </c>
    </row>
    <row r="28" spans="1:7" ht="17.25" customHeight="1" thickBot="1" x14ac:dyDescent="0.2">
      <c r="A28" s="55">
        <f t="shared" si="0"/>
        <v>2018</v>
      </c>
      <c r="B28" s="55">
        <f t="shared" si="1"/>
        <v>4</v>
      </c>
      <c r="C28" s="43">
        <v>43217</v>
      </c>
      <c r="D28" s="55">
        <v>105</v>
      </c>
      <c r="E28" s="55">
        <v>38</v>
      </c>
      <c r="F28" s="55">
        <v>99.68</v>
      </c>
      <c r="G28" s="55">
        <v>21.51</v>
      </c>
    </row>
    <row r="29" spans="1:7" ht="17.25" customHeight="1" thickBot="1" x14ac:dyDescent="0.2">
      <c r="A29" s="55">
        <f t="shared" si="0"/>
        <v>2018</v>
      </c>
      <c r="B29" s="55">
        <f t="shared" si="1"/>
        <v>4</v>
      </c>
      <c r="C29" s="43">
        <v>43218</v>
      </c>
      <c r="D29" s="55">
        <v>108</v>
      </c>
      <c r="E29" s="55">
        <v>30</v>
      </c>
      <c r="F29" s="55">
        <v>79.69</v>
      </c>
      <c r="G29" s="55">
        <v>14.14</v>
      </c>
    </row>
    <row r="30" spans="1:7" ht="17.25" customHeight="1" thickBot="1" x14ac:dyDescent="0.2">
      <c r="A30" s="55">
        <f t="shared" si="0"/>
        <v>2018</v>
      </c>
      <c r="B30" s="55">
        <f t="shared" si="1"/>
        <v>4</v>
      </c>
      <c r="C30" s="43">
        <v>43219</v>
      </c>
      <c r="D30" s="55">
        <v>81</v>
      </c>
      <c r="E30" s="55">
        <v>33</v>
      </c>
      <c r="F30" s="55">
        <v>86.66</v>
      </c>
      <c r="G30" s="55">
        <v>11.32</v>
      </c>
    </row>
    <row r="31" spans="1:7" ht="17.25" customHeight="1" thickBot="1" x14ac:dyDescent="0.2">
      <c r="A31" s="55">
        <f t="shared" si="0"/>
        <v>2018</v>
      </c>
      <c r="B31" s="55">
        <f t="shared" si="1"/>
        <v>4</v>
      </c>
      <c r="C31" s="43">
        <v>43220</v>
      </c>
      <c r="D31" s="55">
        <v>85</v>
      </c>
      <c r="E31" s="55">
        <v>33</v>
      </c>
      <c r="F31" s="55">
        <v>72.8</v>
      </c>
      <c r="G31" s="55">
        <v>9.2100000000000009</v>
      </c>
    </row>
    <row r="32" spans="1:7" ht="17.25" customHeight="1" thickBot="1" x14ac:dyDescent="0.2">
      <c r="A32" s="55">
        <f t="shared" si="0"/>
        <v>2018</v>
      </c>
      <c r="B32" s="55">
        <f t="shared" si="1"/>
        <v>5</v>
      </c>
      <c r="C32" s="43">
        <v>43221</v>
      </c>
      <c r="D32" s="55">
        <v>104</v>
      </c>
      <c r="E32" s="55">
        <v>40</v>
      </c>
      <c r="F32" s="55">
        <v>46.19</v>
      </c>
      <c r="G32" s="55">
        <v>12.09</v>
      </c>
    </row>
    <row r="33" spans="1:7" ht="17.25" customHeight="1" thickBot="1" x14ac:dyDescent="0.2">
      <c r="A33" s="55">
        <f t="shared" si="0"/>
        <v>2018</v>
      </c>
      <c r="B33" s="55">
        <f t="shared" si="1"/>
        <v>5</v>
      </c>
      <c r="C33" s="43">
        <v>43222</v>
      </c>
      <c r="D33" s="55">
        <v>93</v>
      </c>
      <c r="E33" s="55">
        <v>31</v>
      </c>
      <c r="F33" s="55">
        <v>80.569999999999993</v>
      </c>
      <c r="G33" s="55">
        <v>13.8</v>
      </c>
    </row>
    <row r="34" spans="1:7" ht="17.25" customHeight="1" thickBot="1" x14ac:dyDescent="0.2">
      <c r="A34" s="55">
        <f t="shared" ref="A34:A65" si="2">YEAR(C34)</f>
        <v>2018</v>
      </c>
      <c r="B34" s="55">
        <f t="shared" ref="B34:B65" si="3">MONTH(C34)</f>
        <v>5</v>
      </c>
      <c r="C34" s="43">
        <v>43223</v>
      </c>
      <c r="D34" s="55">
        <v>95</v>
      </c>
      <c r="E34" s="55">
        <v>44</v>
      </c>
      <c r="F34" s="55">
        <v>98.63</v>
      </c>
      <c r="G34" s="55">
        <v>17.7</v>
      </c>
    </row>
    <row r="35" spans="1:7" ht="17.25" customHeight="1" thickBot="1" x14ac:dyDescent="0.2">
      <c r="A35" s="55">
        <f t="shared" si="2"/>
        <v>2018</v>
      </c>
      <c r="B35" s="55">
        <f t="shared" si="3"/>
        <v>5</v>
      </c>
      <c r="C35" s="43">
        <v>43224</v>
      </c>
      <c r="D35" s="55">
        <v>60</v>
      </c>
      <c r="E35" s="55">
        <v>23</v>
      </c>
      <c r="F35" s="55">
        <v>135.37</v>
      </c>
      <c r="G35" s="55">
        <v>21.06</v>
      </c>
    </row>
    <row r="36" spans="1:7" ht="17.25" customHeight="1" thickBot="1" x14ac:dyDescent="0.2">
      <c r="A36" s="55">
        <f t="shared" si="2"/>
        <v>2018</v>
      </c>
      <c r="B36" s="55">
        <f t="shared" si="3"/>
        <v>5</v>
      </c>
      <c r="C36" s="43">
        <v>43225</v>
      </c>
      <c r="D36" s="55">
        <v>141</v>
      </c>
      <c r="E36" s="55">
        <v>41</v>
      </c>
      <c r="F36" s="55">
        <v>150.65</v>
      </c>
      <c r="G36" s="55">
        <v>14.28</v>
      </c>
    </row>
    <row r="37" spans="1:7" ht="17.25" customHeight="1" thickBot="1" x14ac:dyDescent="0.2">
      <c r="A37" s="55">
        <f t="shared" si="2"/>
        <v>2018</v>
      </c>
      <c r="B37" s="55">
        <f t="shared" si="3"/>
        <v>5</v>
      </c>
      <c r="C37" s="43">
        <v>43226</v>
      </c>
      <c r="D37" s="55">
        <v>117</v>
      </c>
      <c r="E37" s="55">
        <v>39</v>
      </c>
      <c r="F37" s="55">
        <v>157.99</v>
      </c>
      <c r="G37" s="55">
        <v>17.600000000000001</v>
      </c>
    </row>
    <row r="38" spans="1:7" ht="17.25" customHeight="1" thickBot="1" x14ac:dyDescent="0.2">
      <c r="A38" s="55">
        <f t="shared" si="2"/>
        <v>2018</v>
      </c>
      <c r="B38" s="55">
        <f t="shared" si="3"/>
        <v>5</v>
      </c>
      <c r="C38" s="43">
        <v>43227</v>
      </c>
      <c r="D38" s="55">
        <v>110</v>
      </c>
      <c r="E38" s="55">
        <v>36</v>
      </c>
      <c r="F38" s="55">
        <v>252.81</v>
      </c>
      <c r="G38" s="55">
        <v>14.98</v>
      </c>
    </row>
    <row r="39" spans="1:7" ht="17.25" customHeight="1" thickBot="1" x14ac:dyDescent="0.2">
      <c r="A39" s="55">
        <f t="shared" si="2"/>
        <v>2018</v>
      </c>
      <c r="B39" s="55">
        <f t="shared" si="3"/>
        <v>5</v>
      </c>
      <c r="C39" s="43">
        <v>43228</v>
      </c>
      <c r="D39" s="55">
        <v>160</v>
      </c>
      <c r="E39" s="55">
        <v>46</v>
      </c>
      <c r="F39" s="55">
        <v>79.06</v>
      </c>
      <c r="G39" s="55">
        <v>11.81</v>
      </c>
    </row>
    <row r="40" spans="1:7" ht="17.25" customHeight="1" thickBot="1" x14ac:dyDescent="0.2">
      <c r="A40" s="55">
        <f t="shared" si="2"/>
        <v>2018</v>
      </c>
      <c r="B40" s="55">
        <f t="shared" si="3"/>
        <v>5</v>
      </c>
      <c r="C40" s="43">
        <v>43229</v>
      </c>
      <c r="D40" s="55">
        <v>183</v>
      </c>
      <c r="E40" s="55">
        <v>62</v>
      </c>
      <c r="F40" s="55">
        <v>108.97</v>
      </c>
      <c r="G40" s="55">
        <v>16.93</v>
      </c>
    </row>
    <row r="41" spans="1:7" ht="17.25" customHeight="1" thickBot="1" x14ac:dyDescent="0.2">
      <c r="A41" s="55">
        <f t="shared" si="2"/>
        <v>2018</v>
      </c>
      <c r="B41" s="55">
        <f t="shared" si="3"/>
        <v>5</v>
      </c>
      <c r="C41" s="43">
        <v>43230</v>
      </c>
      <c r="D41" s="55">
        <v>164</v>
      </c>
      <c r="E41" s="55">
        <v>53</v>
      </c>
      <c r="F41" s="55">
        <v>116.64</v>
      </c>
      <c r="G41" s="55">
        <v>18.59</v>
      </c>
    </row>
    <row r="42" spans="1:7" ht="17.25" customHeight="1" thickBot="1" x14ac:dyDescent="0.2">
      <c r="A42" s="55">
        <f t="shared" si="2"/>
        <v>2018</v>
      </c>
      <c r="B42" s="55">
        <f t="shared" si="3"/>
        <v>5</v>
      </c>
      <c r="C42" s="43">
        <v>43231</v>
      </c>
      <c r="D42" s="55">
        <v>194</v>
      </c>
      <c r="E42" s="55">
        <v>51</v>
      </c>
      <c r="F42" s="55">
        <v>97.29</v>
      </c>
      <c r="G42" s="55">
        <v>11.33</v>
      </c>
    </row>
    <row r="43" spans="1:7" ht="17.25" customHeight="1" thickBot="1" x14ac:dyDescent="0.2">
      <c r="A43" s="55">
        <f t="shared" si="2"/>
        <v>2018</v>
      </c>
      <c r="B43" s="55">
        <f t="shared" si="3"/>
        <v>5</v>
      </c>
      <c r="C43" s="43">
        <v>43232</v>
      </c>
      <c r="D43" s="55">
        <v>100</v>
      </c>
      <c r="E43" s="55">
        <v>38</v>
      </c>
      <c r="F43" s="55">
        <v>88.34</v>
      </c>
      <c r="G43" s="55">
        <v>13.96</v>
      </c>
    </row>
    <row r="44" spans="1:7" ht="17.25" customHeight="1" thickBot="1" x14ac:dyDescent="0.2">
      <c r="A44" s="55">
        <f t="shared" si="2"/>
        <v>2018</v>
      </c>
      <c r="B44" s="55">
        <f t="shared" si="3"/>
        <v>5</v>
      </c>
      <c r="C44" s="43">
        <v>43233</v>
      </c>
      <c r="D44" s="55">
        <v>104</v>
      </c>
      <c r="E44" s="55">
        <v>34</v>
      </c>
      <c r="F44" s="55">
        <v>102.24</v>
      </c>
      <c r="G44" s="55">
        <v>17</v>
      </c>
    </row>
    <row r="45" spans="1:7" ht="17.25" customHeight="1" thickBot="1" x14ac:dyDescent="0.2">
      <c r="A45" s="55">
        <f t="shared" si="2"/>
        <v>2018</v>
      </c>
      <c r="B45" s="55">
        <f t="shared" si="3"/>
        <v>5</v>
      </c>
      <c r="C45" s="43">
        <v>43234</v>
      </c>
      <c r="D45" s="55">
        <v>166</v>
      </c>
      <c r="E45" s="55">
        <v>50</v>
      </c>
      <c r="F45" s="55">
        <v>85.96</v>
      </c>
      <c r="G45" s="55">
        <v>15.98</v>
      </c>
    </row>
    <row r="46" spans="1:7" ht="17.25" customHeight="1" thickBot="1" x14ac:dyDescent="0.2">
      <c r="A46" s="55">
        <f t="shared" si="2"/>
        <v>2018</v>
      </c>
      <c r="B46" s="55">
        <f t="shared" si="3"/>
        <v>5</v>
      </c>
      <c r="C46" s="43">
        <v>43235</v>
      </c>
      <c r="D46" s="55">
        <v>136</v>
      </c>
      <c r="E46" s="55">
        <v>56</v>
      </c>
      <c r="F46" s="55">
        <v>89.12</v>
      </c>
      <c r="G46" s="55">
        <v>19.2</v>
      </c>
    </row>
    <row r="47" spans="1:7" ht="17.25" customHeight="1" thickBot="1" x14ac:dyDescent="0.2">
      <c r="A47" s="55">
        <f t="shared" si="2"/>
        <v>2018</v>
      </c>
      <c r="B47" s="55">
        <f t="shared" si="3"/>
        <v>5</v>
      </c>
      <c r="C47" s="43">
        <v>43236</v>
      </c>
      <c r="D47" s="55">
        <v>150</v>
      </c>
      <c r="E47" s="55">
        <v>51</v>
      </c>
      <c r="F47" s="55">
        <v>87.96</v>
      </c>
      <c r="G47" s="55">
        <v>14.29</v>
      </c>
    </row>
    <row r="48" spans="1:7" ht="17.25" customHeight="1" thickBot="1" x14ac:dyDescent="0.2">
      <c r="A48" s="55">
        <f t="shared" si="2"/>
        <v>2018</v>
      </c>
      <c r="B48" s="55">
        <f t="shared" si="3"/>
        <v>5</v>
      </c>
      <c r="C48" s="43">
        <v>43237</v>
      </c>
      <c r="D48" s="55">
        <v>156</v>
      </c>
      <c r="E48" s="55">
        <v>38</v>
      </c>
      <c r="F48" s="55">
        <v>351.93</v>
      </c>
      <c r="G48" s="55">
        <v>15.7</v>
      </c>
    </row>
    <row r="49" spans="1:7" ht="17.25" customHeight="1" thickBot="1" x14ac:dyDescent="0.2">
      <c r="A49" s="55">
        <f t="shared" si="2"/>
        <v>2018</v>
      </c>
      <c r="B49" s="55">
        <f t="shared" si="3"/>
        <v>5</v>
      </c>
      <c r="C49" s="43">
        <v>43238</v>
      </c>
      <c r="D49" s="55">
        <v>137</v>
      </c>
      <c r="E49" s="55">
        <v>48</v>
      </c>
      <c r="F49" s="55">
        <v>83.7</v>
      </c>
      <c r="G49" s="55">
        <v>28.54</v>
      </c>
    </row>
    <row r="50" spans="1:7" ht="17.25" customHeight="1" thickBot="1" x14ac:dyDescent="0.2">
      <c r="A50" s="55">
        <f t="shared" si="2"/>
        <v>2018</v>
      </c>
      <c r="B50" s="55">
        <f t="shared" si="3"/>
        <v>5</v>
      </c>
      <c r="C50" s="43">
        <v>43239</v>
      </c>
      <c r="D50" s="55">
        <v>123</v>
      </c>
      <c r="E50" s="55">
        <v>41</v>
      </c>
      <c r="F50" s="55">
        <v>72.19</v>
      </c>
      <c r="G50" s="55">
        <v>8.16</v>
      </c>
    </row>
    <row r="51" spans="1:7" ht="17.25" customHeight="1" thickBot="1" x14ac:dyDescent="0.2">
      <c r="A51" s="55">
        <f t="shared" si="2"/>
        <v>2018</v>
      </c>
      <c r="B51" s="55">
        <f t="shared" si="3"/>
        <v>5</v>
      </c>
      <c r="C51" s="43">
        <v>43240</v>
      </c>
      <c r="D51" s="55">
        <v>97</v>
      </c>
      <c r="E51" s="55">
        <v>29</v>
      </c>
      <c r="F51" s="55">
        <v>78.38</v>
      </c>
      <c r="G51" s="55">
        <v>8.91</v>
      </c>
    </row>
    <row r="52" spans="1:7" ht="17.25" customHeight="1" thickBot="1" x14ac:dyDescent="0.2">
      <c r="A52" s="55">
        <f t="shared" si="2"/>
        <v>2018</v>
      </c>
      <c r="B52" s="55">
        <f t="shared" si="3"/>
        <v>5</v>
      </c>
      <c r="C52" s="43">
        <v>43241</v>
      </c>
      <c r="D52" s="55">
        <v>125</v>
      </c>
      <c r="E52" s="55">
        <v>44</v>
      </c>
      <c r="F52" s="55">
        <v>116.38</v>
      </c>
      <c r="G52" s="55">
        <v>21.89</v>
      </c>
    </row>
    <row r="53" spans="1:7" ht="17.25" customHeight="1" thickBot="1" x14ac:dyDescent="0.2">
      <c r="A53" s="55">
        <f t="shared" si="2"/>
        <v>2018</v>
      </c>
      <c r="B53" s="55">
        <f t="shared" si="3"/>
        <v>5</v>
      </c>
      <c r="C53" s="43">
        <v>43242</v>
      </c>
      <c r="D53" s="55">
        <v>160</v>
      </c>
      <c r="E53" s="55">
        <v>41</v>
      </c>
      <c r="F53" s="55">
        <v>159.68</v>
      </c>
      <c r="G53" s="55">
        <v>16.760000000000002</v>
      </c>
    </row>
    <row r="54" spans="1:7" ht="17.25" customHeight="1" thickBot="1" x14ac:dyDescent="0.2">
      <c r="A54" s="55">
        <f t="shared" si="2"/>
        <v>2018</v>
      </c>
      <c r="B54" s="55">
        <f t="shared" si="3"/>
        <v>5</v>
      </c>
      <c r="C54" s="43">
        <v>43243</v>
      </c>
      <c r="D54" s="55">
        <v>109</v>
      </c>
      <c r="E54" s="55">
        <v>35</v>
      </c>
      <c r="F54" s="55">
        <v>126.02</v>
      </c>
      <c r="G54" s="55">
        <v>10.67</v>
      </c>
    </row>
    <row r="55" spans="1:7" ht="17.25" customHeight="1" thickBot="1" x14ac:dyDescent="0.2">
      <c r="A55" s="55">
        <f t="shared" si="2"/>
        <v>2018</v>
      </c>
      <c r="B55" s="55">
        <f t="shared" si="3"/>
        <v>5</v>
      </c>
      <c r="C55" s="43">
        <v>43244</v>
      </c>
      <c r="D55" s="55">
        <v>143</v>
      </c>
      <c r="E55" s="55">
        <v>44</v>
      </c>
      <c r="F55" s="55">
        <v>67</v>
      </c>
      <c r="G55" s="55">
        <v>30.17</v>
      </c>
    </row>
    <row r="56" spans="1:7" ht="17.25" customHeight="1" thickBot="1" x14ac:dyDescent="0.2">
      <c r="A56" s="55">
        <f t="shared" si="2"/>
        <v>2018</v>
      </c>
      <c r="B56" s="55">
        <f t="shared" si="3"/>
        <v>5</v>
      </c>
      <c r="C56" s="43">
        <v>43245</v>
      </c>
      <c r="D56" s="55">
        <v>155</v>
      </c>
      <c r="E56" s="55">
        <v>52</v>
      </c>
      <c r="F56" s="55">
        <v>89.54</v>
      </c>
      <c r="G56" s="55">
        <v>17.84</v>
      </c>
    </row>
    <row r="57" spans="1:7" ht="17.25" customHeight="1" thickBot="1" x14ac:dyDescent="0.2">
      <c r="A57" s="55">
        <f t="shared" si="2"/>
        <v>2018</v>
      </c>
      <c r="B57" s="55">
        <f t="shared" si="3"/>
        <v>5</v>
      </c>
      <c r="C57" s="43">
        <v>43246</v>
      </c>
      <c r="D57" s="55">
        <v>100</v>
      </c>
      <c r="E57" s="55">
        <v>42</v>
      </c>
      <c r="F57" s="55">
        <v>75.010000000000005</v>
      </c>
      <c r="G57" s="55">
        <v>12.44</v>
      </c>
    </row>
    <row r="58" spans="1:7" ht="17.25" customHeight="1" thickBot="1" x14ac:dyDescent="0.2">
      <c r="A58" s="55">
        <f t="shared" si="2"/>
        <v>2018</v>
      </c>
      <c r="B58" s="55">
        <f t="shared" si="3"/>
        <v>5</v>
      </c>
      <c r="C58" s="43">
        <v>43247</v>
      </c>
      <c r="D58" s="55">
        <v>177</v>
      </c>
      <c r="E58" s="55">
        <v>48</v>
      </c>
      <c r="F58" s="55">
        <v>61.18</v>
      </c>
      <c r="G58" s="55">
        <v>9.15</v>
      </c>
    </row>
    <row r="59" spans="1:7" ht="17.25" customHeight="1" thickBot="1" x14ac:dyDescent="0.2">
      <c r="A59" s="55">
        <f t="shared" si="2"/>
        <v>2018</v>
      </c>
      <c r="B59" s="55">
        <f t="shared" si="3"/>
        <v>5</v>
      </c>
      <c r="C59" s="43">
        <v>43248</v>
      </c>
      <c r="D59" s="55">
        <v>151</v>
      </c>
      <c r="E59" s="55">
        <v>49</v>
      </c>
      <c r="F59" s="55">
        <v>85.42</v>
      </c>
      <c r="G59" s="55">
        <v>7.66</v>
      </c>
    </row>
    <row r="60" spans="1:7" ht="17.25" customHeight="1" thickBot="1" x14ac:dyDescent="0.2">
      <c r="A60" s="55">
        <f t="shared" si="2"/>
        <v>2018</v>
      </c>
      <c r="B60" s="55">
        <f t="shared" si="3"/>
        <v>5</v>
      </c>
      <c r="C60" s="43">
        <v>43249</v>
      </c>
      <c r="D60" s="55">
        <v>115</v>
      </c>
      <c r="E60" s="55">
        <v>47</v>
      </c>
      <c r="F60" s="55">
        <v>62.98</v>
      </c>
      <c r="G60" s="55">
        <v>21.67</v>
      </c>
    </row>
    <row r="61" spans="1:7" ht="17.25" customHeight="1" thickBot="1" x14ac:dyDescent="0.2">
      <c r="A61" s="55">
        <f t="shared" si="2"/>
        <v>2018</v>
      </c>
      <c r="B61" s="55">
        <f t="shared" si="3"/>
        <v>5</v>
      </c>
      <c r="C61" s="43">
        <v>43250</v>
      </c>
      <c r="D61" s="55">
        <v>129</v>
      </c>
      <c r="E61" s="55">
        <v>45</v>
      </c>
      <c r="F61" s="55">
        <v>47.43</v>
      </c>
      <c r="G61" s="55">
        <v>12.69</v>
      </c>
    </row>
    <row r="62" spans="1:7" ht="17.25" customHeight="1" thickBot="1" x14ac:dyDescent="0.2">
      <c r="A62" s="55">
        <f t="shared" si="2"/>
        <v>2018</v>
      </c>
      <c r="B62" s="55">
        <f t="shared" si="3"/>
        <v>5</v>
      </c>
      <c r="C62" s="43">
        <v>43251</v>
      </c>
      <c r="D62" s="55">
        <v>148</v>
      </c>
      <c r="E62" s="55">
        <v>48</v>
      </c>
      <c r="F62" s="55">
        <v>41.7</v>
      </c>
      <c r="G62" s="55">
        <v>26.09</v>
      </c>
    </row>
    <row r="63" spans="1:7" ht="17.25" customHeight="1" thickBot="1" x14ac:dyDescent="0.2">
      <c r="A63" s="55">
        <f t="shared" si="2"/>
        <v>2018</v>
      </c>
      <c r="B63" s="55">
        <f t="shared" si="3"/>
        <v>6</v>
      </c>
      <c r="C63" s="43">
        <v>43252</v>
      </c>
      <c r="D63" s="55">
        <v>85</v>
      </c>
      <c r="E63" s="55">
        <v>36</v>
      </c>
      <c r="F63" s="55">
        <v>125.57</v>
      </c>
      <c r="G63" s="55">
        <v>17.649999999999999</v>
      </c>
    </row>
    <row r="64" spans="1:7" ht="17.25" customHeight="1" thickBot="1" x14ac:dyDescent="0.2">
      <c r="A64" s="55">
        <f t="shared" si="2"/>
        <v>2018</v>
      </c>
      <c r="B64" s="55">
        <f t="shared" si="3"/>
        <v>6</v>
      </c>
      <c r="C64" s="43">
        <v>43253</v>
      </c>
      <c r="D64" s="55">
        <v>104</v>
      </c>
      <c r="E64" s="55">
        <v>40</v>
      </c>
      <c r="F64" s="55">
        <v>98.57</v>
      </c>
      <c r="G64" s="55">
        <v>15.52</v>
      </c>
    </row>
    <row r="65" spans="1:7" ht="17.25" customHeight="1" thickBot="1" x14ac:dyDescent="0.2">
      <c r="A65" s="55">
        <f t="shared" si="2"/>
        <v>2018</v>
      </c>
      <c r="B65" s="55">
        <f t="shared" si="3"/>
        <v>6</v>
      </c>
      <c r="C65" s="43">
        <v>43254</v>
      </c>
      <c r="D65" s="55">
        <v>108</v>
      </c>
      <c r="E65" s="55">
        <v>34</v>
      </c>
      <c r="F65" s="55">
        <v>90.33</v>
      </c>
      <c r="G65" s="55">
        <v>14.29</v>
      </c>
    </row>
    <row r="66" spans="1:7" ht="17.25" customHeight="1" thickBot="1" x14ac:dyDescent="0.2">
      <c r="A66" s="55">
        <f t="shared" ref="A66:A97" si="4">YEAR(C66)</f>
        <v>2018</v>
      </c>
      <c r="B66" s="55">
        <f t="shared" ref="B66:B97" si="5">MONTH(C66)</f>
        <v>6</v>
      </c>
      <c r="C66" s="43">
        <v>43255</v>
      </c>
      <c r="D66" s="55">
        <v>133</v>
      </c>
      <c r="E66" s="55">
        <v>49</v>
      </c>
      <c r="F66" s="55">
        <v>99.78</v>
      </c>
      <c r="G66" s="55">
        <v>14.95</v>
      </c>
    </row>
    <row r="67" spans="1:7" ht="17.25" customHeight="1" thickBot="1" x14ac:dyDescent="0.2">
      <c r="A67" s="55">
        <f t="shared" si="4"/>
        <v>2018</v>
      </c>
      <c r="B67" s="55">
        <f t="shared" si="5"/>
        <v>6</v>
      </c>
      <c r="C67" s="43">
        <v>43256</v>
      </c>
      <c r="D67" s="55">
        <v>127</v>
      </c>
      <c r="E67" s="55">
        <v>48</v>
      </c>
      <c r="F67" s="55">
        <v>48.93</v>
      </c>
      <c r="G67" s="55">
        <v>22.08</v>
      </c>
    </row>
    <row r="68" spans="1:7" ht="17.25" customHeight="1" thickBot="1" x14ac:dyDescent="0.2">
      <c r="A68" s="55">
        <f t="shared" si="4"/>
        <v>2018</v>
      </c>
      <c r="B68" s="55">
        <f t="shared" si="5"/>
        <v>6</v>
      </c>
      <c r="C68" s="43">
        <v>43257</v>
      </c>
      <c r="D68" s="55">
        <v>143</v>
      </c>
      <c r="E68" s="55">
        <v>47</v>
      </c>
      <c r="F68" s="55">
        <v>83.05</v>
      </c>
      <c r="G68" s="55">
        <v>16.170000000000002</v>
      </c>
    </row>
    <row r="69" spans="1:7" ht="17.25" customHeight="1" thickBot="1" x14ac:dyDescent="0.2">
      <c r="A69" s="55">
        <f t="shared" si="4"/>
        <v>2018</v>
      </c>
      <c r="B69" s="55">
        <f t="shared" si="5"/>
        <v>6</v>
      </c>
      <c r="C69" s="43">
        <v>43258</v>
      </c>
      <c r="D69" s="55">
        <v>164</v>
      </c>
      <c r="E69" s="55">
        <v>39</v>
      </c>
      <c r="F69" s="55">
        <v>187.75</v>
      </c>
      <c r="G69" s="55">
        <v>19.14</v>
      </c>
    </row>
    <row r="70" spans="1:7" ht="17.25" customHeight="1" thickBot="1" x14ac:dyDescent="0.2">
      <c r="A70" s="55">
        <f t="shared" si="4"/>
        <v>2018</v>
      </c>
      <c r="B70" s="55">
        <f t="shared" si="5"/>
        <v>6</v>
      </c>
      <c r="C70" s="43">
        <v>43259</v>
      </c>
      <c r="D70" s="55">
        <v>107</v>
      </c>
      <c r="E70" s="55">
        <v>43</v>
      </c>
      <c r="F70" s="55">
        <v>65.930000000000007</v>
      </c>
      <c r="G70" s="55">
        <v>12.81</v>
      </c>
    </row>
    <row r="71" spans="1:7" ht="17.25" customHeight="1" thickBot="1" x14ac:dyDescent="0.2">
      <c r="A71" s="55">
        <f t="shared" si="4"/>
        <v>2018</v>
      </c>
      <c r="B71" s="55">
        <f t="shared" si="5"/>
        <v>6</v>
      </c>
      <c r="C71" s="43">
        <v>43260</v>
      </c>
      <c r="D71" s="55">
        <v>119</v>
      </c>
      <c r="E71" s="55">
        <v>41</v>
      </c>
      <c r="F71" s="55">
        <v>60.85</v>
      </c>
      <c r="G71" s="55">
        <v>13.69</v>
      </c>
    </row>
    <row r="72" spans="1:7" ht="17.25" customHeight="1" thickBot="1" x14ac:dyDescent="0.2">
      <c r="A72" s="55">
        <f t="shared" si="4"/>
        <v>2018</v>
      </c>
      <c r="B72" s="55">
        <f t="shared" si="5"/>
        <v>6</v>
      </c>
      <c r="C72" s="43">
        <v>43261</v>
      </c>
      <c r="D72" s="55">
        <v>98</v>
      </c>
      <c r="E72" s="55">
        <v>44</v>
      </c>
      <c r="F72" s="55">
        <v>47.03</v>
      </c>
      <c r="G72" s="55">
        <v>14.46</v>
      </c>
    </row>
    <row r="73" spans="1:7" ht="17.25" customHeight="1" thickBot="1" x14ac:dyDescent="0.2">
      <c r="A73" s="55">
        <f t="shared" si="4"/>
        <v>2018</v>
      </c>
      <c r="B73" s="55">
        <f t="shared" si="5"/>
        <v>6</v>
      </c>
      <c r="C73" s="43">
        <v>43262</v>
      </c>
      <c r="D73" s="55">
        <v>149</v>
      </c>
      <c r="E73" s="55">
        <v>40</v>
      </c>
      <c r="F73" s="55">
        <v>63.34</v>
      </c>
      <c r="G73" s="55">
        <v>15.16</v>
      </c>
    </row>
    <row r="74" spans="1:7" ht="17.25" customHeight="1" thickBot="1" x14ac:dyDescent="0.2">
      <c r="A74" s="55">
        <f t="shared" si="4"/>
        <v>2018</v>
      </c>
      <c r="B74" s="55">
        <f t="shared" si="5"/>
        <v>6</v>
      </c>
      <c r="C74" s="43">
        <v>43263</v>
      </c>
      <c r="D74" s="55">
        <v>144</v>
      </c>
      <c r="E74" s="55">
        <v>44</v>
      </c>
      <c r="F74" s="55">
        <v>83.36</v>
      </c>
      <c r="G74" s="55">
        <v>22.9</v>
      </c>
    </row>
    <row r="75" spans="1:7" ht="17.25" customHeight="1" thickBot="1" x14ac:dyDescent="0.2">
      <c r="A75" s="55">
        <f t="shared" si="4"/>
        <v>2018</v>
      </c>
      <c r="B75" s="55">
        <f t="shared" si="5"/>
        <v>6</v>
      </c>
      <c r="C75" s="43">
        <v>43264</v>
      </c>
      <c r="D75" s="55">
        <v>99</v>
      </c>
      <c r="E75" s="55">
        <v>24</v>
      </c>
      <c r="F75" s="55">
        <v>81.08</v>
      </c>
      <c r="G75" s="55">
        <v>11.09</v>
      </c>
    </row>
    <row r="76" spans="1:7" ht="17.25" customHeight="1" thickBot="1" x14ac:dyDescent="0.2">
      <c r="A76" s="55">
        <f t="shared" si="4"/>
        <v>2018</v>
      </c>
      <c r="B76" s="55">
        <f t="shared" si="5"/>
        <v>6</v>
      </c>
      <c r="C76" s="43">
        <v>43265</v>
      </c>
      <c r="D76" s="55">
        <v>251</v>
      </c>
      <c r="E76" s="55">
        <v>52</v>
      </c>
      <c r="F76" s="55">
        <v>72.67</v>
      </c>
      <c r="G76" s="55">
        <v>16.100000000000001</v>
      </c>
    </row>
    <row r="77" spans="1:7" ht="17.25" customHeight="1" thickBot="1" x14ac:dyDescent="0.2">
      <c r="A77" s="55">
        <f t="shared" si="4"/>
        <v>2018</v>
      </c>
      <c r="B77" s="55">
        <f t="shared" si="5"/>
        <v>6</v>
      </c>
      <c r="C77" s="43">
        <v>43266</v>
      </c>
      <c r="D77" s="55">
        <v>136</v>
      </c>
      <c r="E77" s="55">
        <v>41</v>
      </c>
      <c r="F77" s="55">
        <v>58.1</v>
      </c>
      <c r="G77" s="55">
        <v>15.39</v>
      </c>
    </row>
    <row r="78" spans="1:7" ht="17.25" customHeight="1" thickBot="1" x14ac:dyDescent="0.2">
      <c r="A78" s="55">
        <f t="shared" si="4"/>
        <v>2018</v>
      </c>
      <c r="B78" s="55">
        <f t="shared" si="5"/>
        <v>6</v>
      </c>
      <c r="C78" s="43">
        <v>43267</v>
      </c>
      <c r="D78" s="55">
        <v>74</v>
      </c>
      <c r="E78" s="55">
        <v>34</v>
      </c>
      <c r="F78" s="55">
        <v>242.69</v>
      </c>
      <c r="G78" s="55">
        <v>10.96</v>
      </c>
    </row>
    <row r="79" spans="1:7" ht="17.25" customHeight="1" thickBot="1" x14ac:dyDescent="0.2">
      <c r="A79" s="55">
        <f t="shared" si="4"/>
        <v>2018</v>
      </c>
      <c r="B79" s="55">
        <f t="shared" si="5"/>
        <v>6</v>
      </c>
      <c r="C79" s="43">
        <v>43268</v>
      </c>
      <c r="D79" s="55">
        <v>68</v>
      </c>
      <c r="E79" s="55">
        <v>28</v>
      </c>
      <c r="F79" s="55">
        <v>47.4</v>
      </c>
      <c r="G79" s="55">
        <v>4.99</v>
      </c>
    </row>
    <row r="80" spans="1:7" ht="17.25" customHeight="1" thickBot="1" x14ac:dyDescent="0.2">
      <c r="A80" s="55">
        <f t="shared" si="4"/>
        <v>2018</v>
      </c>
      <c r="B80" s="55">
        <f t="shared" si="5"/>
        <v>6</v>
      </c>
      <c r="C80" s="43">
        <v>43269</v>
      </c>
      <c r="D80" s="55">
        <v>81</v>
      </c>
      <c r="E80" s="55">
        <v>30</v>
      </c>
      <c r="F80" s="55">
        <v>97.85</v>
      </c>
      <c r="G80" s="55">
        <v>11.42</v>
      </c>
    </row>
    <row r="81" spans="1:7" ht="17.25" customHeight="1" thickBot="1" x14ac:dyDescent="0.2">
      <c r="A81" s="55">
        <f t="shared" si="4"/>
        <v>2018</v>
      </c>
      <c r="B81" s="55">
        <f t="shared" si="5"/>
        <v>6</v>
      </c>
      <c r="C81" s="43">
        <v>43270</v>
      </c>
      <c r="D81" s="55">
        <v>125</v>
      </c>
      <c r="E81" s="55">
        <v>42</v>
      </c>
      <c r="F81" s="55">
        <v>38.020000000000003</v>
      </c>
      <c r="G81" s="55">
        <v>15.11</v>
      </c>
    </row>
    <row r="82" spans="1:7" ht="17.25" customHeight="1" thickBot="1" x14ac:dyDescent="0.2">
      <c r="A82" s="55">
        <f t="shared" si="4"/>
        <v>2018</v>
      </c>
      <c r="B82" s="55">
        <f t="shared" si="5"/>
        <v>6</v>
      </c>
      <c r="C82" s="43">
        <v>43271</v>
      </c>
      <c r="D82" s="55">
        <v>99</v>
      </c>
      <c r="E82" s="55">
        <v>37</v>
      </c>
      <c r="F82" s="55">
        <v>195.65</v>
      </c>
      <c r="G82" s="55">
        <v>23.55</v>
      </c>
    </row>
    <row r="83" spans="1:7" ht="17.25" customHeight="1" thickBot="1" x14ac:dyDescent="0.2">
      <c r="A83" s="55">
        <f t="shared" si="4"/>
        <v>2018</v>
      </c>
      <c r="B83" s="55">
        <f t="shared" si="5"/>
        <v>6</v>
      </c>
      <c r="C83" s="43">
        <v>43272</v>
      </c>
      <c r="D83" s="55">
        <v>116</v>
      </c>
      <c r="E83" s="55">
        <v>31</v>
      </c>
      <c r="F83" s="55">
        <v>126.06</v>
      </c>
      <c r="G83" s="55">
        <v>36.36</v>
      </c>
    </row>
    <row r="84" spans="1:7" ht="17.25" customHeight="1" thickBot="1" x14ac:dyDescent="0.2">
      <c r="A84" s="55">
        <f t="shared" si="4"/>
        <v>2018</v>
      </c>
      <c r="B84" s="55">
        <f t="shared" si="5"/>
        <v>6</v>
      </c>
      <c r="C84" s="43">
        <v>43273</v>
      </c>
      <c r="D84" s="55">
        <v>128</v>
      </c>
      <c r="E84" s="55">
        <v>30</v>
      </c>
      <c r="F84" s="55">
        <v>54.47</v>
      </c>
      <c r="G84" s="55">
        <v>45.8</v>
      </c>
    </row>
    <row r="85" spans="1:7" ht="17.25" customHeight="1" thickBot="1" x14ac:dyDescent="0.2">
      <c r="A85" s="55">
        <f t="shared" si="4"/>
        <v>2018</v>
      </c>
      <c r="B85" s="55">
        <f t="shared" si="5"/>
        <v>6</v>
      </c>
      <c r="C85" s="43">
        <v>43274</v>
      </c>
      <c r="D85" s="55">
        <v>120</v>
      </c>
      <c r="E85" s="55">
        <v>31</v>
      </c>
      <c r="F85" s="55">
        <v>18.79</v>
      </c>
      <c r="G85" s="55">
        <v>34.5</v>
      </c>
    </row>
    <row r="86" spans="1:7" ht="17.25" customHeight="1" thickBot="1" x14ac:dyDescent="0.2">
      <c r="A86" s="55">
        <f t="shared" si="4"/>
        <v>2018</v>
      </c>
      <c r="B86" s="55">
        <f t="shared" si="5"/>
        <v>6</v>
      </c>
      <c r="C86" s="43">
        <v>43275</v>
      </c>
      <c r="D86" s="55">
        <v>119</v>
      </c>
      <c r="E86" s="55">
        <v>31</v>
      </c>
      <c r="F86" s="55">
        <v>41.54</v>
      </c>
      <c r="G86" s="55">
        <v>19.170000000000002</v>
      </c>
    </row>
    <row r="87" spans="1:7" ht="17.25" customHeight="1" thickBot="1" x14ac:dyDescent="0.2">
      <c r="A87" s="55">
        <f t="shared" si="4"/>
        <v>2018</v>
      </c>
      <c r="B87" s="55">
        <f t="shared" si="5"/>
        <v>6</v>
      </c>
      <c r="C87" s="43">
        <v>43276</v>
      </c>
      <c r="D87" s="55">
        <v>116</v>
      </c>
      <c r="E87" s="55">
        <v>34</v>
      </c>
      <c r="F87" s="55">
        <v>22.87</v>
      </c>
      <c r="G87" s="55">
        <v>22.33</v>
      </c>
    </row>
    <row r="88" spans="1:7" ht="17.25" customHeight="1" thickBot="1" x14ac:dyDescent="0.2">
      <c r="A88" s="55">
        <f t="shared" si="4"/>
        <v>2018</v>
      </c>
      <c r="B88" s="55">
        <f t="shared" si="5"/>
        <v>6</v>
      </c>
      <c r="C88" s="43">
        <v>43277</v>
      </c>
      <c r="D88" s="55">
        <v>97</v>
      </c>
      <c r="E88" s="55">
        <v>30</v>
      </c>
      <c r="F88" s="55">
        <v>63.44</v>
      </c>
      <c r="G88" s="55">
        <v>16.489999999999998</v>
      </c>
    </row>
    <row r="89" spans="1:7" ht="17.25" customHeight="1" thickBot="1" x14ac:dyDescent="0.2">
      <c r="A89" s="55">
        <f t="shared" si="4"/>
        <v>2018</v>
      </c>
      <c r="B89" s="55">
        <f t="shared" si="5"/>
        <v>6</v>
      </c>
      <c r="C89" s="43">
        <v>43278</v>
      </c>
      <c r="D89" s="55">
        <v>94</v>
      </c>
      <c r="E89" s="55">
        <v>34</v>
      </c>
      <c r="F89" s="55">
        <v>24.77</v>
      </c>
      <c r="G89" s="55">
        <v>36.19</v>
      </c>
    </row>
    <row r="90" spans="1:7" ht="17.25" customHeight="1" thickBot="1" x14ac:dyDescent="0.2">
      <c r="A90" s="55">
        <f t="shared" si="4"/>
        <v>2018</v>
      </c>
      <c r="B90" s="55">
        <f t="shared" si="5"/>
        <v>6</v>
      </c>
      <c r="C90" s="43">
        <v>43279</v>
      </c>
      <c r="D90" s="55">
        <v>116</v>
      </c>
      <c r="E90" s="55">
        <v>43</v>
      </c>
      <c r="F90" s="55">
        <v>27.16</v>
      </c>
      <c r="G90" s="55">
        <v>39.93</v>
      </c>
    </row>
    <row r="91" spans="1:7" ht="17.25" customHeight="1" thickBot="1" x14ac:dyDescent="0.2">
      <c r="A91" s="55">
        <f t="shared" si="4"/>
        <v>2018</v>
      </c>
      <c r="B91" s="55">
        <f t="shared" si="5"/>
        <v>6</v>
      </c>
      <c r="C91" s="43">
        <v>43280</v>
      </c>
      <c r="D91" s="55">
        <v>88</v>
      </c>
      <c r="E91" s="55">
        <v>36</v>
      </c>
      <c r="F91" s="55">
        <v>21.98</v>
      </c>
      <c r="G91" s="55">
        <v>26.74</v>
      </c>
    </row>
    <row r="92" spans="1:7" ht="17.25" customHeight="1" thickBot="1" x14ac:dyDescent="0.2">
      <c r="A92" s="55">
        <f t="shared" si="4"/>
        <v>2018</v>
      </c>
      <c r="B92" s="55">
        <f t="shared" si="5"/>
        <v>6</v>
      </c>
      <c r="C92" s="43">
        <v>43281</v>
      </c>
      <c r="D92" s="55">
        <v>92</v>
      </c>
      <c r="E92" s="55">
        <v>28</v>
      </c>
      <c r="F92" s="55">
        <v>31.44</v>
      </c>
      <c r="G92" s="55">
        <v>38.75</v>
      </c>
    </row>
    <row r="93" spans="1:7" ht="17.25" customHeight="1" thickBot="1" x14ac:dyDescent="0.2">
      <c r="A93" s="55">
        <f t="shared" si="4"/>
        <v>2018</v>
      </c>
      <c r="B93" s="55">
        <f t="shared" si="5"/>
        <v>7</v>
      </c>
      <c r="C93" s="43">
        <v>43282</v>
      </c>
      <c r="D93" s="55">
        <v>72</v>
      </c>
      <c r="E93" s="55">
        <v>19</v>
      </c>
      <c r="F93" s="55">
        <v>15.89</v>
      </c>
      <c r="G93" s="55">
        <v>20.39</v>
      </c>
    </row>
    <row r="94" spans="1:7" ht="17.25" customHeight="1" thickBot="1" x14ac:dyDescent="0.2">
      <c r="A94" s="55">
        <f t="shared" si="4"/>
        <v>2018</v>
      </c>
      <c r="B94" s="55">
        <f t="shared" si="5"/>
        <v>7</v>
      </c>
      <c r="C94" s="43">
        <v>43283</v>
      </c>
      <c r="D94" s="55">
        <v>177</v>
      </c>
      <c r="E94" s="55">
        <v>37</v>
      </c>
      <c r="F94" s="55">
        <v>47</v>
      </c>
      <c r="G94" s="55">
        <v>19.510000000000002</v>
      </c>
    </row>
    <row r="95" spans="1:7" ht="17.25" customHeight="1" thickBot="1" x14ac:dyDescent="0.2">
      <c r="A95" s="55">
        <f t="shared" si="4"/>
        <v>2018</v>
      </c>
      <c r="B95" s="55">
        <f t="shared" si="5"/>
        <v>7</v>
      </c>
      <c r="C95" s="43">
        <v>43284</v>
      </c>
      <c r="D95" s="55">
        <v>130</v>
      </c>
      <c r="E95" s="55">
        <v>39</v>
      </c>
      <c r="F95" s="55">
        <v>45.5</v>
      </c>
      <c r="G95" s="55">
        <v>33.35</v>
      </c>
    </row>
    <row r="96" spans="1:7" ht="17.25" customHeight="1" thickBot="1" x14ac:dyDescent="0.2">
      <c r="A96" s="55">
        <f t="shared" si="4"/>
        <v>2018</v>
      </c>
      <c r="B96" s="55">
        <f t="shared" si="5"/>
        <v>7</v>
      </c>
      <c r="C96" s="43">
        <v>43285</v>
      </c>
      <c r="D96" s="55">
        <v>110</v>
      </c>
      <c r="E96" s="55">
        <v>35</v>
      </c>
      <c r="F96" s="55">
        <v>20.51</v>
      </c>
      <c r="G96" s="55">
        <v>33.54</v>
      </c>
    </row>
    <row r="97" spans="1:7" ht="17.25" customHeight="1" thickBot="1" x14ac:dyDescent="0.2">
      <c r="A97" s="55">
        <f t="shared" si="4"/>
        <v>2018</v>
      </c>
      <c r="B97" s="55">
        <f t="shared" si="5"/>
        <v>7</v>
      </c>
      <c r="C97" s="43">
        <v>43286</v>
      </c>
      <c r="D97" s="55">
        <v>128</v>
      </c>
      <c r="E97" s="55">
        <v>40</v>
      </c>
      <c r="F97" s="55">
        <v>33.79</v>
      </c>
      <c r="G97" s="55">
        <v>24.51</v>
      </c>
    </row>
    <row r="98" spans="1:7" ht="17.25" customHeight="1" thickBot="1" x14ac:dyDescent="0.2">
      <c r="A98" s="55">
        <f t="shared" ref="A98:A129" si="6">YEAR(C98)</f>
        <v>2018</v>
      </c>
      <c r="B98" s="55">
        <f t="shared" ref="B98:B129" si="7">MONTH(C98)</f>
        <v>7</v>
      </c>
      <c r="C98" s="43">
        <v>43287</v>
      </c>
      <c r="D98" s="55">
        <v>116</v>
      </c>
      <c r="E98" s="55">
        <v>35</v>
      </c>
      <c r="F98" s="55">
        <v>56.45</v>
      </c>
      <c r="G98" s="55">
        <v>35.200000000000003</v>
      </c>
    </row>
    <row r="99" spans="1:7" ht="17.25" customHeight="1" thickBot="1" x14ac:dyDescent="0.2">
      <c r="A99" s="55">
        <f t="shared" si="6"/>
        <v>2018</v>
      </c>
      <c r="B99" s="55">
        <f t="shared" si="7"/>
        <v>7</v>
      </c>
      <c r="C99" s="43">
        <v>43288</v>
      </c>
      <c r="D99" s="55">
        <v>105</v>
      </c>
      <c r="E99" s="55">
        <v>44</v>
      </c>
      <c r="F99" s="55">
        <v>32.29</v>
      </c>
      <c r="G99" s="55">
        <v>31.24</v>
      </c>
    </row>
    <row r="100" spans="1:7" ht="17.25" customHeight="1" thickBot="1" x14ac:dyDescent="0.2">
      <c r="A100" s="55">
        <f t="shared" si="6"/>
        <v>2018</v>
      </c>
      <c r="B100" s="55">
        <f t="shared" si="7"/>
        <v>7</v>
      </c>
      <c r="C100" s="43">
        <v>43289</v>
      </c>
      <c r="D100" s="55">
        <v>58</v>
      </c>
      <c r="E100" s="55">
        <v>23</v>
      </c>
      <c r="F100" s="55">
        <v>31.09</v>
      </c>
      <c r="G100" s="55">
        <v>28.06</v>
      </c>
    </row>
    <row r="101" spans="1:7" ht="17.25" customHeight="1" thickBot="1" x14ac:dyDescent="0.2">
      <c r="A101" s="55">
        <f t="shared" si="6"/>
        <v>2018</v>
      </c>
      <c r="B101" s="55">
        <f t="shared" si="7"/>
        <v>7</v>
      </c>
      <c r="C101" s="43">
        <v>43290</v>
      </c>
      <c r="D101" s="55">
        <v>128</v>
      </c>
      <c r="E101" s="55">
        <v>45</v>
      </c>
      <c r="F101" s="55">
        <v>28.65</v>
      </c>
      <c r="G101" s="55">
        <v>38.479999999999997</v>
      </c>
    </row>
    <row r="102" spans="1:7" ht="17.25" customHeight="1" thickBot="1" x14ac:dyDescent="0.2">
      <c r="A102" s="55">
        <f t="shared" si="6"/>
        <v>2018</v>
      </c>
      <c r="B102" s="55">
        <f t="shared" si="7"/>
        <v>7</v>
      </c>
      <c r="C102" s="43">
        <v>43291</v>
      </c>
      <c r="D102" s="55">
        <v>121</v>
      </c>
      <c r="E102" s="55">
        <v>32</v>
      </c>
      <c r="F102" s="55">
        <v>60.88</v>
      </c>
      <c r="G102" s="55">
        <v>22.31</v>
      </c>
    </row>
    <row r="103" spans="1:7" ht="17.25" customHeight="1" thickBot="1" x14ac:dyDescent="0.2">
      <c r="A103" s="55">
        <f t="shared" si="6"/>
        <v>2018</v>
      </c>
      <c r="B103" s="55">
        <f t="shared" si="7"/>
        <v>7</v>
      </c>
      <c r="C103" s="43">
        <v>43292</v>
      </c>
      <c r="D103" s="55">
        <v>71</v>
      </c>
      <c r="E103" s="55">
        <v>35</v>
      </c>
      <c r="F103" s="55">
        <v>24.69</v>
      </c>
      <c r="G103" s="55">
        <v>24.41</v>
      </c>
    </row>
    <row r="104" spans="1:7" ht="17.25" customHeight="1" thickBot="1" x14ac:dyDescent="0.2">
      <c r="A104" s="55">
        <f t="shared" si="6"/>
        <v>2018</v>
      </c>
      <c r="B104" s="55">
        <f t="shared" si="7"/>
        <v>7</v>
      </c>
      <c r="C104" s="43">
        <v>43293</v>
      </c>
      <c r="D104" s="55">
        <v>157</v>
      </c>
      <c r="E104" s="55">
        <v>44</v>
      </c>
      <c r="F104" s="55">
        <v>57.41</v>
      </c>
      <c r="G104" s="55">
        <v>32.19</v>
      </c>
    </row>
    <row r="105" spans="1:7" ht="17.25" customHeight="1" thickBot="1" x14ac:dyDescent="0.2">
      <c r="A105" s="55">
        <f t="shared" si="6"/>
        <v>2018</v>
      </c>
      <c r="B105" s="55">
        <f t="shared" si="7"/>
        <v>7</v>
      </c>
      <c r="C105" s="43">
        <v>43294</v>
      </c>
      <c r="D105" s="55">
        <v>122</v>
      </c>
      <c r="E105" s="55">
        <v>29</v>
      </c>
      <c r="F105" s="55">
        <v>40.880000000000003</v>
      </c>
      <c r="G105" s="55">
        <v>40.47</v>
      </c>
    </row>
    <row r="106" spans="1:7" ht="17.25" customHeight="1" thickBot="1" x14ac:dyDescent="0.2">
      <c r="A106" s="55">
        <f t="shared" si="6"/>
        <v>2018</v>
      </c>
      <c r="B106" s="55">
        <f t="shared" si="7"/>
        <v>7</v>
      </c>
      <c r="C106" s="43">
        <v>43295</v>
      </c>
      <c r="D106" s="55">
        <v>51</v>
      </c>
      <c r="E106" s="55">
        <v>23</v>
      </c>
      <c r="F106" s="55">
        <v>17.93</v>
      </c>
      <c r="G106" s="55">
        <v>50.71</v>
      </c>
    </row>
    <row r="107" spans="1:7" ht="17.25" customHeight="1" thickBot="1" x14ac:dyDescent="0.2">
      <c r="A107" s="55">
        <f t="shared" si="6"/>
        <v>2018</v>
      </c>
      <c r="B107" s="55">
        <f t="shared" si="7"/>
        <v>7</v>
      </c>
      <c r="C107" s="43">
        <v>43296</v>
      </c>
      <c r="D107" s="55">
        <v>100</v>
      </c>
      <c r="E107" s="55">
        <v>35</v>
      </c>
      <c r="F107" s="55">
        <v>15.11</v>
      </c>
      <c r="G107" s="55">
        <v>23.27</v>
      </c>
    </row>
    <row r="108" spans="1:7" ht="17.25" customHeight="1" thickBot="1" x14ac:dyDescent="0.2">
      <c r="A108" s="55">
        <f t="shared" si="6"/>
        <v>2018</v>
      </c>
      <c r="B108" s="55">
        <f t="shared" si="7"/>
        <v>7</v>
      </c>
      <c r="C108" s="43">
        <v>43297</v>
      </c>
      <c r="D108" s="55">
        <v>64</v>
      </c>
      <c r="E108" s="55">
        <v>27</v>
      </c>
      <c r="F108" s="55">
        <v>35.299999999999997</v>
      </c>
      <c r="G108" s="55">
        <v>35.03</v>
      </c>
    </row>
    <row r="109" spans="1:7" ht="17.25" customHeight="1" thickBot="1" x14ac:dyDescent="0.2">
      <c r="A109" s="55">
        <f t="shared" si="6"/>
        <v>2018</v>
      </c>
      <c r="B109" s="55">
        <f t="shared" si="7"/>
        <v>7</v>
      </c>
      <c r="C109" s="43">
        <v>43298</v>
      </c>
      <c r="D109" s="55">
        <v>106</v>
      </c>
      <c r="E109" s="55">
        <v>29</v>
      </c>
      <c r="F109" s="55">
        <v>28.07</v>
      </c>
      <c r="G109" s="55">
        <v>22.28</v>
      </c>
    </row>
    <row r="110" spans="1:7" ht="17.25" customHeight="1" thickBot="1" x14ac:dyDescent="0.2">
      <c r="A110" s="55">
        <f t="shared" si="6"/>
        <v>2018</v>
      </c>
      <c r="B110" s="55">
        <f t="shared" si="7"/>
        <v>7</v>
      </c>
      <c r="C110" s="43">
        <v>43299</v>
      </c>
      <c r="D110" s="55">
        <v>94</v>
      </c>
      <c r="E110" s="55">
        <v>35</v>
      </c>
      <c r="F110" s="55">
        <v>15.36</v>
      </c>
      <c r="G110" s="55">
        <v>25.63</v>
      </c>
    </row>
    <row r="111" spans="1:7" ht="17.25" customHeight="1" thickBot="1" x14ac:dyDescent="0.2">
      <c r="A111" s="55">
        <f t="shared" si="6"/>
        <v>2018</v>
      </c>
      <c r="B111" s="55">
        <f t="shared" si="7"/>
        <v>7</v>
      </c>
      <c r="C111" s="43">
        <v>43300</v>
      </c>
      <c r="D111" s="55">
        <v>155</v>
      </c>
      <c r="E111" s="55">
        <v>33</v>
      </c>
      <c r="F111" s="55">
        <v>59.36</v>
      </c>
      <c r="G111" s="55">
        <v>20.79</v>
      </c>
    </row>
    <row r="112" spans="1:7" ht="17.25" customHeight="1" thickBot="1" x14ac:dyDescent="0.2">
      <c r="A112" s="55">
        <f t="shared" si="6"/>
        <v>2018</v>
      </c>
      <c r="B112" s="55">
        <f t="shared" si="7"/>
        <v>7</v>
      </c>
      <c r="C112" s="43">
        <v>43301</v>
      </c>
      <c r="D112" s="55">
        <v>82</v>
      </c>
      <c r="E112" s="55">
        <v>27</v>
      </c>
      <c r="F112" s="55">
        <v>26.13</v>
      </c>
      <c r="G112" s="55">
        <v>24.47</v>
      </c>
    </row>
    <row r="113" spans="1:7" ht="17.25" customHeight="1" thickBot="1" x14ac:dyDescent="0.2">
      <c r="A113" s="55">
        <f t="shared" si="6"/>
        <v>2018</v>
      </c>
      <c r="B113" s="55">
        <f t="shared" si="7"/>
        <v>7</v>
      </c>
      <c r="C113" s="43">
        <v>43302</v>
      </c>
      <c r="D113" s="55">
        <v>115</v>
      </c>
      <c r="E113" s="55">
        <v>32</v>
      </c>
      <c r="F113" s="55">
        <v>30.71</v>
      </c>
      <c r="G113" s="55">
        <v>24.69</v>
      </c>
    </row>
    <row r="114" spans="1:7" ht="17.25" customHeight="1" thickBot="1" x14ac:dyDescent="0.2">
      <c r="A114" s="55">
        <f t="shared" si="6"/>
        <v>2018</v>
      </c>
      <c r="B114" s="55">
        <f t="shared" si="7"/>
        <v>7</v>
      </c>
      <c r="C114" s="43">
        <v>43303</v>
      </c>
      <c r="D114" s="55">
        <v>99</v>
      </c>
      <c r="E114" s="55">
        <v>27</v>
      </c>
      <c r="F114" s="55">
        <v>39.520000000000003</v>
      </c>
      <c r="G114" s="55">
        <v>33.25</v>
      </c>
    </row>
    <row r="115" spans="1:7" ht="17.25" customHeight="1" thickBot="1" x14ac:dyDescent="0.2">
      <c r="A115" s="55">
        <f t="shared" si="6"/>
        <v>2018</v>
      </c>
      <c r="B115" s="55">
        <f t="shared" si="7"/>
        <v>7</v>
      </c>
      <c r="C115" s="43">
        <v>43304</v>
      </c>
      <c r="D115" s="55">
        <v>134</v>
      </c>
      <c r="E115" s="55">
        <v>38</v>
      </c>
      <c r="F115" s="55">
        <v>102.58</v>
      </c>
      <c r="G115" s="55">
        <v>36.450000000000003</v>
      </c>
    </row>
    <row r="116" spans="1:7" ht="17.25" customHeight="1" thickBot="1" x14ac:dyDescent="0.2">
      <c r="A116" s="55">
        <f t="shared" si="6"/>
        <v>2018</v>
      </c>
      <c r="B116" s="55">
        <f t="shared" si="7"/>
        <v>7</v>
      </c>
      <c r="C116" s="43">
        <v>43305</v>
      </c>
      <c r="D116" s="55">
        <v>102</v>
      </c>
      <c r="E116" s="55">
        <v>35</v>
      </c>
      <c r="F116" s="55">
        <v>94.22</v>
      </c>
      <c r="G116" s="55">
        <v>26.63</v>
      </c>
    </row>
    <row r="117" spans="1:7" ht="17.25" customHeight="1" thickBot="1" x14ac:dyDescent="0.2">
      <c r="A117" s="55">
        <f t="shared" si="6"/>
        <v>2018</v>
      </c>
      <c r="B117" s="55">
        <f t="shared" si="7"/>
        <v>7</v>
      </c>
      <c r="C117" s="43">
        <v>43306</v>
      </c>
      <c r="D117" s="55">
        <v>106</v>
      </c>
      <c r="E117" s="55">
        <v>33</v>
      </c>
      <c r="F117" s="55">
        <v>20.34</v>
      </c>
      <c r="G117" s="55">
        <v>24.08</v>
      </c>
    </row>
    <row r="118" spans="1:7" ht="17.25" customHeight="1" thickBot="1" x14ac:dyDescent="0.2">
      <c r="A118" s="55">
        <f t="shared" si="6"/>
        <v>2018</v>
      </c>
      <c r="B118" s="55">
        <f t="shared" si="7"/>
        <v>7</v>
      </c>
      <c r="C118" s="43">
        <v>43307</v>
      </c>
      <c r="D118" s="55">
        <v>125</v>
      </c>
      <c r="E118" s="55">
        <v>34</v>
      </c>
      <c r="F118" s="55">
        <v>17.11</v>
      </c>
      <c r="G118" s="55">
        <v>25.51</v>
      </c>
    </row>
    <row r="119" spans="1:7" ht="17.25" customHeight="1" thickBot="1" x14ac:dyDescent="0.2">
      <c r="A119" s="55">
        <f t="shared" si="6"/>
        <v>2018</v>
      </c>
      <c r="B119" s="55">
        <f t="shared" si="7"/>
        <v>7</v>
      </c>
      <c r="C119" s="43">
        <v>43308</v>
      </c>
      <c r="D119" s="55">
        <v>56</v>
      </c>
      <c r="E119" s="55">
        <v>25</v>
      </c>
      <c r="F119" s="55">
        <v>46.35</v>
      </c>
      <c r="G119" s="55">
        <v>22.34</v>
      </c>
    </row>
    <row r="120" spans="1:7" ht="17.25" customHeight="1" thickBot="1" x14ac:dyDescent="0.2">
      <c r="A120" s="55">
        <f t="shared" si="6"/>
        <v>2018</v>
      </c>
      <c r="B120" s="55">
        <f t="shared" si="7"/>
        <v>7</v>
      </c>
      <c r="C120" s="43">
        <v>43309</v>
      </c>
      <c r="D120" s="55">
        <v>89</v>
      </c>
      <c r="E120" s="55">
        <v>32</v>
      </c>
      <c r="F120" s="55">
        <v>27.03</v>
      </c>
      <c r="G120" s="55">
        <v>34.369999999999997</v>
      </c>
    </row>
    <row r="121" spans="1:7" ht="17.25" customHeight="1" thickBot="1" x14ac:dyDescent="0.2">
      <c r="A121" s="55">
        <f t="shared" si="6"/>
        <v>2018</v>
      </c>
      <c r="B121" s="55">
        <f t="shared" si="7"/>
        <v>7</v>
      </c>
      <c r="C121" s="43">
        <v>43310</v>
      </c>
      <c r="D121" s="55">
        <v>83</v>
      </c>
      <c r="E121" s="55">
        <v>28</v>
      </c>
      <c r="F121" s="55">
        <v>11.33</v>
      </c>
      <c r="G121" s="55">
        <v>41.08</v>
      </c>
    </row>
    <row r="122" spans="1:7" ht="17.25" customHeight="1" thickBot="1" x14ac:dyDescent="0.2">
      <c r="A122" s="55">
        <f t="shared" si="6"/>
        <v>2018</v>
      </c>
      <c r="B122" s="55">
        <f t="shared" si="7"/>
        <v>7</v>
      </c>
      <c r="C122" s="43">
        <v>43311</v>
      </c>
      <c r="D122" s="55">
        <v>88</v>
      </c>
      <c r="E122" s="55">
        <v>26</v>
      </c>
      <c r="F122" s="55">
        <v>18.98</v>
      </c>
      <c r="G122" s="55">
        <v>34.21</v>
      </c>
    </row>
    <row r="123" spans="1:7" ht="17.25" customHeight="1" thickBot="1" x14ac:dyDescent="0.2">
      <c r="A123" s="55">
        <f t="shared" si="6"/>
        <v>2018</v>
      </c>
      <c r="B123" s="55">
        <f t="shared" si="7"/>
        <v>7</v>
      </c>
      <c r="C123" s="43">
        <v>43312</v>
      </c>
      <c r="D123" s="55">
        <v>91</v>
      </c>
      <c r="E123" s="55">
        <v>29</v>
      </c>
      <c r="F123" s="55">
        <v>39.229999999999997</v>
      </c>
      <c r="G123" s="55">
        <v>20.440000000000001</v>
      </c>
    </row>
    <row r="124" spans="1:7" ht="17.25" customHeight="1" thickBot="1" x14ac:dyDescent="0.2">
      <c r="A124" s="55">
        <f t="shared" si="6"/>
        <v>2018</v>
      </c>
      <c r="B124" s="55">
        <f t="shared" si="7"/>
        <v>8</v>
      </c>
      <c r="C124" s="43">
        <v>43313</v>
      </c>
      <c r="D124" s="55">
        <v>41</v>
      </c>
      <c r="E124" s="55">
        <v>15</v>
      </c>
      <c r="F124" s="55">
        <v>19.53</v>
      </c>
      <c r="G124" s="55">
        <v>23.13</v>
      </c>
    </row>
    <row r="125" spans="1:7" ht="17.25" customHeight="1" thickBot="1" x14ac:dyDescent="0.2">
      <c r="A125" s="55">
        <f t="shared" si="6"/>
        <v>2018</v>
      </c>
      <c r="B125" s="55">
        <f t="shared" si="7"/>
        <v>8</v>
      </c>
      <c r="C125" s="43">
        <v>43314</v>
      </c>
      <c r="D125" s="55">
        <v>59</v>
      </c>
      <c r="E125" s="55">
        <v>21</v>
      </c>
      <c r="F125" s="55">
        <v>52.63</v>
      </c>
      <c r="G125" s="55">
        <v>32.020000000000003</v>
      </c>
    </row>
    <row r="126" spans="1:7" ht="17.25" customHeight="1" thickBot="1" x14ac:dyDescent="0.2">
      <c r="A126" s="55">
        <f t="shared" si="6"/>
        <v>2018</v>
      </c>
      <c r="B126" s="55">
        <f t="shared" si="7"/>
        <v>8</v>
      </c>
      <c r="C126" s="43">
        <v>43315</v>
      </c>
      <c r="D126" s="55">
        <v>76</v>
      </c>
      <c r="E126" s="55">
        <v>29</v>
      </c>
      <c r="F126" s="55">
        <v>30.75</v>
      </c>
      <c r="G126" s="55">
        <v>46.53</v>
      </c>
    </row>
    <row r="127" spans="1:7" ht="17.25" customHeight="1" thickBot="1" x14ac:dyDescent="0.2">
      <c r="A127" s="55">
        <f t="shared" si="6"/>
        <v>2018</v>
      </c>
      <c r="B127" s="55">
        <f t="shared" si="7"/>
        <v>8</v>
      </c>
      <c r="C127" s="43">
        <v>43316</v>
      </c>
      <c r="D127" s="55">
        <v>50</v>
      </c>
      <c r="E127" s="55">
        <v>26</v>
      </c>
      <c r="F127" s="55">
        <v>14.25</v>
      </c>
      <c r="G127" s="55">
        <v>24.81</v>
      </c>
    </row>
    <row r="128" spans="1:7" ht="17.25" customHeight="1" thickBot="1" x14ac:dyDescent="0.2">
      <c r="A128" s="55">
        <f t="shared" si="6"/>
        <v>2018</v>
      </c>
      <c r="B128" s="55">
        <f t="shared" si="7"/>
        <v>8</v>
      </c>
      <c r="C128" s="43">
        <v>43317</v>
      </c>
      <c r="D128" s="55">
        <v>103</v>
      </c>
      <c r="E128" s="55">
        <v>26</v>
      </c>
      <c r="F128" s="55">
        <v>27.86</v>
      </c>
      <c r="G128" s="55">
        <v>32.72</v>
      </c>
    </row>
    <row r="129" spans="1:7" ht="17.25" customHeight="1" thickBot="1" x14ac:dyDescent="0.2">
      <c r="A129" s="55">
        <f t="shared" si="6"/>
        <v>2018</v>
      </c>
      <c r="B129" s="55">
        <f t="shared" si="7"/>
        <v>8</v>
      </c>
      <c r="C129" s="43">
        <v>43318</v>
      </c>
      <c r="D129" s="55">
        <v>56</v>
      </c>
      <c r="E129" s="55">
        <v>20</v>
      </c>
      <c r="F129" s="55">
        <v>23.92</v>
      </c>
      <c r="G129" s="55">
        <v>27.87</v>
      </c>
    </row>
    <row r="130" spans="1:7" ht="17.25" customHeight="1" thickBot="1" x14ac:dyDescent="0.2">
      <c r="A130" s="55">
        <f t="shared" ref="A130:A154" si="8">YEAR(C130)</f>
        <v>2018</v>
      </c>
      <c r="B130" s="55">
        <f t="shared" ref="B130:B170" si="9">MONTH(C130)</f>
        <v>8</v>
      </c>
      <c r="C130" s="43">
        <v>43319</v>
      </c>
      <c r="D130" s="55">
        <v>60</v>
      </c>
      <c r="E130" s="55">
        <v>20</v>
      </c>
      <c r="F130" s="55">
        <v>52.35</v>
      </c>
      <c r="G130" s="55">
        <v>15.7</v>
      </c>
    </row>
    <row r="131" spans="1:7" ht="17.25" customHeight="1" thickBot="1" x14ac:dyDescent="0.2">
      <c r="A131" s="55">
        <f t="shared" si="8"/>
        <v>2018</v>
      </c>
      <c r="B131" s="55">
        <f t="shared" si="9"/>
        <v>8</v>
      </c>
      <c r="C131" s="43">
        <v>43320</v>
      </c>
      <c r="D131" s="55">
        <v>74</v>
      </c>
      <c r="E131" s="55">
        <v>27</v>
      </c>
      <c r="F131" s="55">
        <v>63.67</v>
      </c>
      <c r="G131" s="55">
        <v>29.64</v>
      </c>
    </row>
    <row r="132" spans="1:7" ht="17.25" customHeight="1" thickBot="1" x14ac:dyDescent="0.2">
      <c r="A132" s="55">
        <f t="shared" si="8"/>
        <v>2018</v>
      </c>
      <c r="B132" s="55">
        <f t="shared" si="9"/>
        <v>8</v>
      </c>
      <c r="C132" s="43">
        <v>43321</v>
      </c>
      <c r="D132" s="55">
        <v>59</v>
      </c>
      <c r="E132" s="55">
        <v>28</v>
      </c>
      <c r="F132" s="55">
        <v>46.7</v>
      </c>
      <c r="G132" s="55">
        <v>19.21</v>
      </c>
    </row>
    <row r="133" spans="1:7" ht="17.25" customHeight="1" thickBot="1" x14ac:dyDescent="0.2">
      <c r="A133" s="55">
        <f t="shared" si="8"/>
        <v>2018</v>
      </c>
      <c r="B133" s="55">
        <f t="shared" si="9"/>
        <v>8</v>
      </c>
      <c r="C133" s="43">
        <v>43322</v>
      </c>
      <c r="D133" s="55">
        <v>86</v>
      </c>
      <c r="E133" s="55">
        <v>31</v>
      </c>
      <c r="F133" s="55">
        <v>39.76</v>
      </c>
      <c r="G133" s="55">
        <v>28.96</v>
      </c>
    </row>
    <row r="134" spans="1:7" ht="17.25" customHeight="1" thickBot="1" x14ac:dyDescent="0.2">
      <c r="A134" s="55">
        <f t="shared" si="8"/>
        <v>2018</v>
      </c>
      <c r="B134" s="55">
        <f t="shared" si="9"/>
        <v>8</v>
      </c>
      <c r="C134" s="43">
        <v>43323</v>
      </c>
      <c r="D134" s="55">
        <v>88</v>
      </c>
      <c r="E134" s="55">
        <v>28</v>
      </c>
      <c r="F134" s="55">
        <v>18.350000000000001</v>
      </c>
      <c r="G134" s="55">
        <v>34.409999999999997</v>
      </c>
    </row>
    <row r="135" spans="1:7" ht="17.25" customHeight="1" thickBot="1" x14ac:dyDescent="0.2">
      <c r="A135" s="55">
        <f t="shared" si="8"/>
        <v>2018</v>
      </c>
      <c r="B135" s="55">
        <f t="shared" si="9"/>
        <v>8</v>
      </c>
      <c r="C135" s="43">
        <v>43324</v>
      </c>
      <c r="D135" s="55">
        <v>92</v>
      </c>
      <c r="E135" s="55">
        <v>29</v>
      </c>
      <c r="F135" s="55">
        <v>32.909999999999997</v>
      </c>
      <c r="G135" s="55">
        <v>25.37</v>
      </c>
    </row>
    <row r="136" spans="1:7" ht="17.25" customHeight="1" thickBot="1" x14ac:dyDescent="0.2">
      <c r="A136" s="55">
        <f t="shared" si="8"/>
        <v>2018</v>
      </c>
      <c r="B136" s="55">
        <f t="shared" si="9"/>
        <v>8</v>
      </c>
      <c r="C136" s="43">
        <v>43325</v>
      </c>
      <c r="D136" s="55">
        <v>117</v>
      </c>
      <c r="E136" s="55">
        <v>28</v>
      </c>
      <c r="F136" s="55">
        <v>29.98</v>
      </c>
      <c r="G136" s="55">
        <v>31.38</v>
      </c>
    </row>
    <row r="137" spans="1:7" ht="17.25" customHeight="1" thickBot="1" x14ac:dyDescent="0.2">
      <c r="A137" s="55">
        <f t="shared" si="8"/>
        <v>2018</v>
      </c>
      <c r="B137" s="55">
        <f t="shared" si="9"/>
        <v>8</v>
      </c>
      <c r="C137" s="43">
        <v>43326</v>
      </c>
      <c r="D137" s="55">
        <v>118</v>
      </c>
      <c r="E137" s="55">
        <v>28</v>
      </c>
      <c r="F137" s="55">
        <v>21.8</v>
      </c>
      <c r="G137" s="55">
        <v>28.45</v>
      </c>
    </row>
    <row r="138" spans="1:7" ht="17.25" customHeight="1" thickBot="1" x14ac:dyDescent="0.2">
      <c r="A138" s="55">
        <f t="shared" si="8"/>
        <v>2018</v>
      </c>
      <c r="B138" s="55">
        <f t="shared" si="9"/>
        <v>8</v>
      </c>
      <c r="C138" s="43">
        <v>43327</v>
      </c>
      <c r="D138" s="55">
        <v>81</v>
      </c>
      <c r="E138" s="55">
        <v>26</v>
      </c>
      <c r="F138" s="55">
        <v>37.71</v>
      </c>
      <c r="G138" s="55">
        <v>31.25</v>
      </c>
    </row>
    <row r="139" spans="1:7" ht="17.25" customHeight="1" thickBot="1" x14ac:dyDescent="0.2">
      <c r="A139" s="55">
        <f t="shared" si="8"/>
        <v>2018</v>
      </c>
      <c r="B139" s="55">
        <f t="shared" si="9"/>
        <v>8</v>
      </c>
      <c r="C139" s="43">
        <v>43328</v>
      </c>
      <c r="D139" s="55">
        <v>87</v>
      </c>
      <c r="E139" s="55">
        <v>37</v>
      </c>
      <c r="F139" s="55">
        <v>56.74</v>
      </c>
      <c r="G139" s="55">
        <v>48.65</v>
      </c>
    </row>
    <row r="140" spans="1:7" ht="17.25" customHeight="1" thickBot="1" x14ac:dyDescent="0.2">
      <c r="A140" s="55">
        <f t="shared" si="8"/>
        <v>2018</v>
      </c>
      <c r="B140" s="55">
        <f t="shared" si="9"/>
        <v>8</v>
      </c>
      <c r="C140" s="43">
        <v>43329</v>
      </c>
      <c r="D140" s="55">
        <v>106</v>
      </c>
      <c r="E140" s="55">
        <v>19</v>
      </c>
      <c r="F140" s="55">
        <v>26.71</v>
      </c>
      <c r="G140" s="55">
        <v>45.25</v>
      </c>
    </row>
    <row r="141" spans="1:7" ht="17.25" customHeight="1" thickBot="1" x14ac:dyDescent="0.2">
      <c r="A141" s="55">
        <f t="shared" si="8"/>
        <v>2018</v>
      </c>
      <c r="B141" s="55">
        <f t="shared" si="9"/>
        <v>8</v>
      </c>
      <c r="C141" s="43">
        <v>43330</v>
      </c>
      <c r="D141" s="55">
        <v>105</v>
      </c>
      <c r="E141" s="55">
        <v>23</v>
      </c>
      <c r="F141" s="55">
        <v>22.74</v>
      </c>
      <c r="G141" s="55">
        <v>33.96</v>
      </c>
    </row>
    <row r="142" spans="1:7" ht="17.25" customHeight="1" thickBot="1" x14ac:dyDescent="0.2">
      <c r="A142" s="55">
        <f t="shared" si="8"/>
        <v>2018</v>
      </c>
      <c r="B142" s="55">
        <f t="shared" si="9"/>
        <v>8</v>
      </c>
      <c r="C142" s="43">
        <v>43331</v>
      </c>
      <c r="D142" s="55">
        <v>54</v>
      </c>
      <c r="E142" s="55">
        <v>20</v>
      </c>
      <c r="F142" s="55">
        <v>18.03</v>
      </c>
      <c r="G142" s="55">
        <v>35.03</v>
      </c>
    </row>
    <row r="143" spans="1:7" ht="17.25" customHeight="1" thickBot="1" x14ac:dyDescent="0.2">
      <c r="A143" s="55">
        <f t="shared" si="8"/>
        <v>2018</v>
      </c>
      <c r="B143" s="55">
        <f t="shared" si="9"/>
        <v>8</v>
      </c>
      <c r="C143" s="43">
        <v>43332</v>
      </c>
      <c r="D143" s="55">
        <v>113</v>
      </c>
      <c r="E143" s="55">
        <v>28</v>
      </c>
      <c r="F143" s="55">
        <v>113.1</v>
      </c>
      <c r="G143" s="55">
        <v>35.33</v>
      </c>
    </row>
    <row r="144" spans="1:7" ht="17.25" customHeight="1" thickBot="1" x14ac:dyDescent="0.2">
      <c r="A144" s="55">
        <f t="shared" si="8"/>
        <v>2018</v>
      </c>
      <c r="B144" s="55">
        <f t="shared" si="9"/>
        <v>8</v>
      </c>
      <c r="C144" s="43">
        <v>43333</v>
      </c>
      <c r="D144" s="55">
        <v>70</v>
      </c>
      <c r="E144" s="55">
        <v>26</v>
      </c>
      <c r="F144" s="55">
        <v>36.53</v>
      </c>
      <c r="G144" s="55">
        <v>20.68</v>
      </c>
    </row>
    <row r="145" spans="1:7" ht="17.25" customHeight="1" thickBot="1" x14ac:dyDescent="0.2">
      <c r="A145" s="55">
        <f t="shared" si="8"/>
        <v>2018</v>
      </c>
      <c r="B145" s="55">
        <f t="shared" si="9"/>
        <v>8</v>
      </c>
      <c r="C145" s="43">
        <v>43334</v>
      </c>
      <c r="D145" s="55">
        <v>49</v>
      </c>
      <c r="E145" s="55">
        <v>22</v>
      </c>
      <c r="F145" s="55">
        <v>37.729999999999997</v>
      </c>
      <c r="G145" s="55">
        <v>34.18</v>
      </c>
    </row>
    <row r="146" spans="1:7" ht="17.25" customHeight="1" thickBot="1" x14ac:dyDescent="0.2">
      <c r="A146" s="55">
        <f t="shared" si="8"/>
        <v>2018</v>
      </c>
      <c r="B146" s="55">
        <f t="shared" si="9"/>
        <v>8</v>
      </c>
      <c r="C146" s="43">
        <v>43335</v>
      </c>
      <c r="D146" s="55">
        <v>98</v>
      </c>
      <c r="E146" s="55">
        <v>25</v>
      </c>
      <c r="F146" s="55">
        <v>28.32</v>
      </c>
      <c r="G146" s="55">
        <v>24.05</v>
      </c>
    </row>
    <row r="147" spans="1:7" ht="17.25" customHeight="1" thickBot="1" x14ac:dyDescent="0.2">
      <c r="A147" s="55">
        <f t="shared" si="8"/>
        <v>2018</v>
      </c>
      <c r="B147" s="55">
        <f t="shared" si="9"/>
        <v>8</v>
      </c>
      <c r="C147" s="43">
        <v>43336</v>
      </c>
      <c r="D147" s="55">
        <v>134</v>
      </c>
      <c r="E147" s="55">
        <v>27</v>
      </c>
      <c r="F147" s="55">
        <v>39.74</v>
      </c>
      <c r="G147" s="55">
        <v>31.45</v>
      </c>
    </row>
    <row r="148" spans="1:7" ht="17.25" customHeight="1" thickBot="1" x14ac:dyDescent="0.2">
      <c r="A148" s="55">
        <f t="shared" si="8"/>
        <v>2018</v>
      </c>
      <c r="B148" s="55">
        <f t="shared" si="9"/>
        <v>8</v>
      </c>
      <c r="C148" s="43">
        <v>43337</v>
      </c>
      <c r="D148" s="55">
        <v>48</v>
      </c>
      <c r="E148" s="55">
        <v>20</v>
      </c>
      <c r="F148" s="55">
        <v>102.08</v>
      </c>
      <c r="G148" s="55">
        <v>26.72</v>
      </c>
    </row>
    <row r="149" spans="1:7" ht="17.25" customHeight="1" thickBot="1" x14ac:dyDescent="0.2">
      <c r="A149" s="55">
        <f t="shared" si="8"/>
        <v>2018</v>
      </c>
      <c r="B149" s="55">
        <f t="shared" si="9"/>
        <v>8</v>
      </c>
      <c r="C149" s="43">
        <v>43338</v>
      </c>
      <c r="D149" s="55">
        <v>50</v>
      </c>
      <c r="E149" s="55">
        <v>21</v>
      </c>
      <c r="F149" s="55">
        <v>14.81</v>
      </c>
      <c r="G149" s="55">
        <v>25.87</v>
      </c>
    </row>
    <row r="150" spans="1:7" ht="17.25" customHeight="1" thickBot="1" x14ac:dyDescent="0.2">
      <c r="A150" s="55">
        <f t="shared" si="8"/>
        <v>2018</v>
      </c>
      <c r="B150" s="55">
        <f t="shared" si="9"/>
        <v>8</v>
      </c>
      <c r="C150" s="43">
        <v>43339</v>
      </c>
      <c r="D150" s="55">
        <v>102</v>
      </c>
      <c r="E150" s="55">
        <v>23</v>
      </c>
      <c r="F150" s="55">
        <v>106.62</v>
      </c>
      <c r="G150" s="55">
        <v>41.9</v>
      </c>
    </row>
    <row r="151" spans="1:7" ht="17.25" customHeight="1" thickBot="1" x14ac:dyDescent="0.2">
      <c r="A151" s="55">
        <f t="shared" si="8"/>
        <v>2018</v>
      </c>
      <c r="B151" s="55">
        <f t="shared" si="9"/>
        <v>8</v>
      </c>
      <c r="C151" s="43">
        <v>43340</v>
      </c>
      <c r="D151" s="55">
        <v>116</v>
      </c>
      <c r="E151" s="55">
        <v>29</v>
      </c>
      <c r="F151" s="55">
        <v>21.33</v>
      </c>
      <c r="G151" s="55">
        <v>25.64</v>
      </c>
    </row>
    <row r="152" spans="1:7" ht="17.25" customHeight="1" thickBot="1" x14ac:dyDescent="0.2">
      <c r="A152" s="55">
        <f t="shared" si="8"/>
        <v>2018</v>
      </c>
      <c r="B152" s="55">
        <f t="shared" si="9"/>
        <v>8</v>
      </c>
      <c r="C152" s="43">
        <v>43341</v>
      </c>
      <c r="D152" s="55">
        <v>80</v>
      </c>
      <c r="E152" s="55">
        <v>21</v>
      </c>
      <c r="F152" s="55">
        <v>17.5</v>
      </c>
      <c r="G152" s="55">
        <v>42.2</v>
      </c>
    </row>
    <row r="153" spans="1:7" ht="17.25" customHeight="1" thickBot="1" x14ac:dyDescent="0.2">
      <c r="A153" s="55">
        <f t="shared" si="8"/>
        <v>2018</v>
      </c>
      <c r="B153" s="55">
        <f t="shared" si="9"/>
        <v>8</v>
      </c>
      <c r="C153" s="43">
        <v>43342</v>
      </c>
      <c r="D153" s="55">
        <v>78</v>
      </c>
      <c r="E153" s="55">
        <v>22</v>
      </c>
      <c r="F153" s="55">
        <v>15.47</v>
      </c>
      <c r="G153" s="55">
        <v>39.67</v>
      </c>
    </row>
    <row r="154" spans="1:7" ht="17.25" customHeight="1" thickBot="1" x14ac:dyDescent="0.2">
      <c r="A154" s="55">
        <f t="shared" si="8"/>
        <v>2018</v>
      </c>
      <c r="B154" s="55">
        <f t="shared" si="9"/>
        <v>8</v>
      </c>
      <c r="C154" s="43">
        <v>43343</v>
      </c>
      <c r="D154" s="55">
        <v>71</v>
      </c>
      <c r="E154" s="55">
        <v>28</v>
      </c>
      <c r="F154" s="55">
        <v>25.67</v>
      </c>
      <c r="G154" s="55">
        <v>33.5</v>
      </c>
    </row>
    <row r="155" spans="1:7" ht="17.25" thickBot="1" x14ac:dyDescent="0.2">
      <c r="A155" s="55">
        <v>2018</v>
      </c>
      <c r="B155" s="55">
        <v>9</v>
      </c>
      <c r="C155" s="43">
        <v>43344</v>
      </c>
      <c r="D155" s="55">
        <v>51</v>
      </c>
      <c r="E155" s="55">
        <v>20</v>
      </c>
      <c r="F155" s="55">
        <v>23.49</v>
      </c>
      <c r="G155" s="55">
        <v>48.66</v>
      </c>
    </row>
    <row r="156" spans="1:7" ht="17.25" thickBot="1" x14ac:dyDescent="0.2">
      <c r="A156" s="55">
        <v>2018</v>
      </c>
      <c r="B156" s="55">
        <v>9</v>
      </c>
      <c r="C156" s="43">
        <v>43345</v>
      </c>
      <c r="D156" s="55">
        <v>75</v>
      </c>
      <c r="E156" s="55">
        <v>23</v>
      </c>
      <c r="F156" s="55">
        <v>34.64</v>
      </c>
      <c r="G156" s="55">
        <v>24.16</v>
      </c>
    </row>
    <row r="157" spans="1:7" ht="17.25" thickBot="1" x14ac:dyDescent="0.2">
      <c r="A157" s="55">
        <v>2018</v>
      </c>
      <c r="B157" s="55">
        <v>9</v>
      </c>
      <c r="C157" s="43">
        <v>43346</v>
      </c>
      <c r="D157" s="55">
        <v>110</v>
      </c>
      <c r="E157" s="55">
        <v>27</v>
      </c>
      <c r="F157" s="55">
        <v>13.84</v>
      </c>
      <c r="G157" s="55">
        <v>29.49</v>
      </c>
    </row>
    <row r="158" spans="1:7" ht="17.25" thickBot="1" x14ac:dyDescent="0.2">
      <c r="A158" s="55">
        <v>2018</v>
      </c>
      <c r="B158" s="55">
        <v>9</v>
      </c>
      <c r="C158" s="43">
        <v>43347</v>
      </c>
      <c r="D158" s="55">
        <v>83</v>
      </c>
      <c r="E158" s="55">
        <v>18</v>
      </c>
      <c r="F158" s="55">
        <v>71.260000000000005</v>
      </c>
      <c r="G158" s="55">
        <v>27.3</v>
      </c>
    </row>
    <row r="159" spans="1:7" ht="17.25" thickBot="1" x14ac:dyDescent="0.2">
      <c r="A159" s="55">
        <v>2018</v>
      </c>
      <c r="B159" s="55">
        <v>9</v>
      </c>
      <c r="C159" s="43">
        <v>43348</v>
      </c>
      <c r="D159" s="55">
        <v>56</v>
      </c>
      <c r="E159" s="55">
        <v>17</v>
      </c>
      <c r="F159" s="55">
        <v>57.09</v>
      </c>
      <c r="G159" s="55">
        <v>39.86</v>
      </c>
    </row>
    <row r="160" spans="1:7" ht="17.25" thickBot="1" x14ac:dyDescent="0.2">
      <c r="A160" s="55">
        <v>2018</v>
      </c>
      <c r="B160" s="55">
        <v>9</v>
      </c>
      <c r="C160" s="43">
        <v>43349</v>
      </c>
      <c r="D160" s="55">
        <v>61</v>
      </c>
      <c r="E160" s="55">
        <v>14</v>
      </c>
      <c r="F160" s="55">
        <v>37.770000000000003</v>
      </c>
      <c r="G160" s="55">
        <v>20.16</v>
      </c>
    </row>
    <row r="161" spans="1:7" ht="17.25" thickBot="1" x14ac:dyDescent="0.2">
      <c r="A161" s="55">
        <v>2018</v>
      </c>
      <c r="B161" s="55">
        <v>9</v>
      </c>
      <c r="C161" s="43">
        <v>43350</v>
      </c>
      <c r="D161" s="55">
        <v>45</v>
      </c>
      <c r="E161" s="55">
        <v>21</v>
      </c>
      <c r="F161" s="55">
        <v>25.42</v>
      </c>
      <c r="G161" s="55">
        <v>22.22</v>
      </c>
    </row>
    <row r="162" spans="1:7" ht="17.25" thickBot="1" x14ac:dyDescent="0.2">
      <c r="A162" s="55">
        <v>2018</v>
      </c>
      <c r="B162" s="55">
        <v>9</v>
      </c>
      <c r="C162" s="43">
        <v>43351</v>
      </c>
      <c r="D162" s="55">
        <v>70</v>
      </c>
      <c r="E162" s="55">
        <v>22</v>
      </c>
      <c r="F162" s="55">
        <v>43.22</v>
      </c>
      <c r="G162" s="55">
        <v>37.35</v>
      </c>
    </row>
    <row r="163" spans="1:7" ht="17.25" thickBot="1" x14ac:dyDescent="0.2">
      <c r="A163" s="55">
        <v>2018</v>
      </c>
      <c r="B163" s="55">
        <v>9</v>
      </c>
      <c r="C163" s="43">
        <v>43352</v>
      </c>
      <c r="D163" s="55">
        <v>48</v>
      </c>
      <c r="E163" s="55">
        <v>16</v>
      </c>
      <c r="F163" s="55">
        <v>37.35</v>
      </c>
      <c r="G163" s="55">
        <v>24.87</v>
      </c>
    </row>
    <row r="164" spans="1:7" ht="17.25" thickBot="1" x14ac:dyDescent="0.2">
      <c r="A164" s="55">
        <v>2018</v>
      </c>
      <c r="B164" s="55">
        <v>9</v>
      </c>
      <c r="C164" s="43">
        <v>43353</v>
      </c>
      <c r="D164" s="55">
        <v>87</v>
      </c>
      <c r="E164" s="55">
        <v>16</v>
      </c>
      <c r="F164" s="55">
        <v>9.4499999999999993</v>
      </c>
      <c r="G164" s="55">
        <v>38.49</v>
      </c>
    </row>
    <row r="165" spans="1:7" ht="17.25" thickBot="1" x14ac:dyDescent="0.2">
      <c r="A165" s="55">
        <v>2018</v>
      </c>
      <c r="B165" s="55">
        <v>9</v>
      </c>
      <c r="C165" s="43">
        <v>43354</v>
      </c>
      <c r="D165" s="55">
        <v>50</v>
      </c>
      <c r="E165" s="55">
        <v>15</v>
      </c>
      <c r="F165" s="55">
        <v>55.7</v>
      </c>
      <c r="G165" s="55">
        <v>21.57</v>
      </c>
    </row>
    <row r="166" spans="1:7" ht="17.25" thickBot="1" x14ac:dyDescent="0.2">
      <c r="A166" s="55">
        <v>2018</v>
      </c>
      <c r="B166" s="55">
        <v>9</v>
      </c>
      <c r="C166" s="43">
        <v>43355</v>
      </c>
      <c r="D166" s="55">
        <v>60</v>
      </c>
      <c r="E166" s="55">
        <v>22</v>
      </c>
      <c r="F166" s="55">
        <v>21.55</v>
      </c>
      <c r="G166" s="55">
        <v>44.11</v>
      </c>
    </row>
    <row r="167" spans="1:7" ht="17.25" thickBot="1" x14ac:dyDescent="0.2">
      <c r="A167" s="55">
        <v>2018</v>
      </c>
      <c r="B167" s="55">
        <v>9</v>
      </c>
      <c r="C167" s="43">
        <v>43356</v>
      </c>
      <c r="D167" s="55">
        <v>62</v>
      </c>
      <c r="E167" s="55">
        <v>20</v>
      </c>
      <c r="F167" s="55">
        <v>18.760000000000002</v>
      </c>
      <c r="G167" s="55">
        <v>32.049999999999997</v>
      </c>
    </row>
    <row r="168" spans="1:7" ht="17.25" thickBot="1" x14ac:dyDescent="0.2">
      <c r="A168" s="55">
        <v>2018</v>
      </c>
      <c r="B168" s="55">
        <v>9</v>
      </c>
      <c r="C168" s="43">
        <v>43357</v>
      </c>
      <c r="D168" s="55">
        <v>120</v>
      </c>
      <c r="E168" s="55">
        <v>25</v>
      </c>
      <c r="F168" s="55">
        <v>54.28</v>
      </c>
      <c r="G168" s="55">
        <v>33.99</v>
      </c>
    </row>
    <row r="169" spans="1:7" ht="17.25" thickBot="1" x14ac:dyDescent="0.2">
      <c r="A169" s="55">
        <v>2018</v>
      </c>
      <c r="B169" s="55">
        <v>9</v>
      </c>
      <c r="C169" s="43">
        <v>43358</v>
      </c>
      <c r="D169" s="55">
        <v>20</v>
      </c>
      <c r="E169" s="55">
        <v>12</v>
      </c>
      <c r="F169" s="55">
        <v>9.33</v>
      </c>
      <c r="G169" s="55">
        <v>15</v>
      </c>
    </row>
    <row r="170" spans="1:7" ht="17.25" thickBot="1" x14ac:dyDescent="0.2">
      <c r="A170" s="55">
        <v>2018</v>
      </c>
      <c r="B170" s="55">
        <v>9</v>
      </c>
      <c r="C170" s="43">
        <v>43359</v>
      </c>
      <c r="D170" s="55">
        <v>102</v>
      </c>
      <c r="E170" s="55">
        <v>24</v>
      </c>
      <c r="F170" s="55">
        <v>18.04</v>
      </c>
      <c r="G170" s="55">
        <v>37.19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zoomScale="130" zoomScaleNormal="130" zoomScalePageLayoutView="98" workbookViewId="0">
      <pane ySplit="1" topLeftCell="A2" activePane="bottomLeft" state="frozen"/>
      <selection pane="bottomLeft" activeCell="H1" sqref="H1:H1048576"/>
    </sheetView>
  </sheetViews>
  <sheetFormatPr defaultColWidth="11" defaultRowHeight="16.5" x14ac:dyDescent="0.15"/>
  <cols>
    <col min="1" max="2" width="9.125" style="30" customWidth="1"/>
    <col min="3" max="3" width="14.375" style="147" customWidth="1"/>
    <col min="4" max="4" width="19.625" style="2" customWidth="1"/>
    <col min="5" max="5" width="20.125" style="2" customWidth="1"/>
    <col min="6" max="6" width="18.625" style="145" customWidth="1"/>
    <col min="7" max="7" width="21.875" style="71" customWidth="1"/>
    <col min="8" max="8" width="11" style="2" customWidth="1"/>
    <col min="9" max="9" width="11" style="134" customWidth="1"/>
    <col min="10" max="16384" width="11" style="134"/>
  </cols>
  <sheetData>
    <row r="1" spans="1:7" ht="21.75" customHeight="1" x14ac:dyDescent="0.15">
      <c r="A1" s="4" t="s">
        <v>127</v>
      </c>
      <c r="B1" s="4" t="s">
        <v>129</v>
      </c>
      <c r="C1" s="146" t="s">
        <v>201</v>
      </c>
      <c r="D1" s="5" t="s">
        <v>202</v>
      </c>
      <c r="E1" s="5" t="s">
        <v>203</v>
      </c>
      <c r="F1" s="5" t="s">
        <v>204</v>
      </c>
      <c r="G1" s="5" t="s">
        <v>205</v>
      </c>
    </row>
    <row r="2" spans="1:7" ht="18.95" customHeight="1" x14ac:dyDescent="0.15">
      <c r="A2" s="143">
        <v>2018</v>
      </c>
      <c r="B2" s="143">
        <v>9</v>
      </c>
      <c r="C2" s="70" t="s">
        <v>206</v>
      </c>
      <c r="D2" s="144" t="s">
        <v>207</v>
      </c>
      <c r="E2" s="144" t="s">
        <v>208</v>
      </c>
      <c r="F2" s="143" t="s">
        <v>209</v>
      </c>
      <c r="G2" s="143" t="s">
        <v>210</v>
      </c>
    </row>
    <row r="3" spans="1:7" ht="18.95" customHeight="1" x14ac:dyDescent="0.15">
      <c r="A3" s="143">
        <v>2018</v>
      </c>
      <c r="B3" s="143">
        <v>9</v>
      </c>
      <c r="C3" s="70" t="s">
        <v>211</v>
      </c>
      <c r="D3" s="144" t="s">
        <v>212</v>
      </c>
      <c r="E3" s="144" t="s">
        <v>213</v>
      </c>
      <c r="F3" s="143" t="s">
        <v>209</v>
      </c>
      <c r="G3" s="143" t="s">
        <v>210</v>
      </c>
    </row>
    <row r="4" spans="1:7" ht="18.95" customHeight="1" x14ac:dyDescent="0.15">
      <c r="A4" s="143">
        <v>2018</v>
      </c>
      <c r="B4" s="143">
        <v>9</v>
      </c>
      <c r="C4" s="70" t="s">
        <v>214</v>
      </c>
      <c r="D4" s="144" t="s">
        <v>215</v>
      </c>
      <c r="E4" s="144" t="s">
        <v>216</v>
      </c>
      <c r="F4" s="143" t="s">
        <v>209</v>
      </c>
      <c r="G4" s="143" t="s">
        <v>210</v>
      </c>
    </row>
    <row r="5" spans="1:7" ht="18.95" customHeight="1" x14ac:dyDescent="0.15">
      <c r="A5" s="143">
        <v>2018</v>
      </c>
      <c r="B5" s="143">
        <v>9</v>
      </c>
      <c r="C5" s="70" t="s">
        <v>217</v>
      </c>
      <c r="D5" s="144" t="s">
        <v>218</v>
      </c>
      <c r="E5" s="144" t="s">
        <v>219</v>
      </c>
      <c r="F5" s="143" t="s">
        <v>209</v>
      </c>
      <c r="G5" s="143" t="s">
        <v>210</v>
      </c>
    </row>
    <row r="6" spans="1:7" ht="18.95" customHeight="1" x14ac:dyDescent="0.15">
      <c r="A6" s="143">
        <v>2018</v>
      </c>
      <c r="B6" s="143">
        <v>9</v>
      </c>
      <c r="C6" s="70" t="s">
        <v>220</v>
      </c>
      <c r="D6" s="144" t="s">
        <v>221</v>
      </c>
      <c r="E6" s="144" t="s">
        <v>222</v>
      </c>
      <c r="F6" s="143" t="s">
        <v>209</v>
      </c>
      <c r="G6" s="143" t="s">
        <v>210</v>
      </c>
    </row>
    <row r="7" spans="1:7" ht="18.95" customHeight="1" x14ac:dyDescent="0.15">
      <c r="A7" s="143">
        <v>2018</v>
      </c>
      <c r="B7" s="143">
        <v>9</v>
      </c>
      <c r="C7" s="70" t="s">
        <v>223</v>
      </c>
      <c r="D7" s="144" t="s">
        <v>224</v>
      </c>
      <c r="E7" s="144" t="s">
        <v>225</v>
      </c>
      <c r="F7" s="143" t="s">
        <v>209</v>
      </c>
      <c r="G7" s="143" t="s">
        <v>210</v>
      </c>
    </row>
    <row r="8" spans="1:7" ht="18.95" customHeight="1" x14ac:dyDescent="0.15">
      <c r="A8" s="143">
        <v>2018</v>
      </c>
      <c r="B8" s="143">
        <v>9</v>
      </c>
      <c r="C8" s="70" t="s">
        <v>226</v>
      </c>
      <c r="D8" s="144" t="s">
        <v>227</v>
      </c>
      <c r="E8" s="144" t="s">
        <v>228</v>
      </c>
      <c r="F8" s="143" t="s">
        <v>83</v>
      </c>
      <c r="G8" s="143" t="s">
        <v>210</v>
      </c>
    </row>
    <row r="9" spans="1:7" ht="18.95" customHeight="1" x14ac:dyDescent="0.15">
      <c r="A9" s="143">
        <v>2018</v>
      </c>
      <c r="B9" s="143">
        <v>9</v>
      </c>
      <c r="C9" s="70" t="s">
        <v>229</v>
      </c>
      <c r="D9" s="144" t="s">
        <v>230</v>
      </c>
      <c r="E9" s="144" t="s">
        <v>231</v>
      </c>
      <c r="F9" s="143" t="s">
        <v>65</v>
      </c>
      <c r="G9" s="143" t="s">
        <v>210</v>
      </c>
    </row>
    <row r="10" spans="1:7" ht="18.95" customHeight="1" x14ac:dyDescent="0.15">
      <c r="A10" s="143">
        <v>2018</v>
      </c>
      <c r="B10" s="143">
        <v>9</v>
      </c>
      <c r="C10" s="70" t="s">
        <v>232</v>
      </c>
      <c r="D10" s="144" t="s">
        <v>233</v>
      </c>
      <c r="E10" s="144" t="s">
        <v>234</v>
      </c>
      <c r="F10" s="143" t="s">
        <v>65</v>
      </c>
      <c r="G10" s="143" t="s">
        <v>210</v>
      </c>
    </row>
    <row r="11" spans="1:7" ht="18.95" customHeight="1" x14ac:dyDescent="0.15">
      <c r="A11" s="143">
        <v>2018</v>
      </c>
      <c r="B11" s="143">
        <v>8</v>
      </c>
      <c r="C11" s="70" t="s">
        <v>235</v>
      </c>
      <c r="D11" s="144" t="s">
        <v>236</v>
      </c>
      <c r="E11" s="144" t="s">
        <v>237</v>
      </c>
      <c r="F11" s="143" t="s">
        <v>68</v>
      </c>
      <c r="G11" s="143" t="s">
        <v>210</v>
      </c>
    </row>
    <row r="12" spans="1:7" ht="18.95" customHeight="1" x14ac:dyDescent="0.15">
      <c r="A12" s="143">
        <v>2018</v>
      </c>
      <c r="B12" s="143">
        <v>8</v>
      </c>
      <c r="C12" s="70" t="s">
        <v>238</v>
      </c>
      <c r="D12" s="144" t="s">
        <v>239</v>
      </c>
      <c r="E12" s="144" t="s">
        <v>240</v>
      </c>
      <c r="F12" s="143" t="s">
        <v>169</v>
      </c>
      <c r="G12" s="143" t="s">
        <v>210</v>
      </c>
    </row>
    <row r="13" spans="1:7" ht="18.95" customHeight="1" x14ac:dyDescent="0.15">
      <c r="A13" s="143">
        <v>2018</v>
      </c>
      <c r="B13" s="143">
        <v>8</v>
      </c>
      <c r="C13" s="70" t="s">
        <v>241</v>
      </c>
      <c r="D13" s="144" t="s">
        <v>242</v>
      </c>
      <c r="E13" s="144" t="s">
        <v>243</v>
      </c>
      <c r="F13" s="143" t="s">
        <v>86</v>
      </c>
      <c r="G13" s="143" t="s">
        <v>210</v>
      </c>
    </row>
    <row r="14" spans="1:7" ht="18.95" customHeight="1" x14ac:dyDescent="0.15">
      <c r="A14" s="143">
        <v>2018</v>
      </c>
      <c r="B14" s="143">
        <v>8</v>
      </c>
      <c r="C14" s="70" t="s">
        <v>244</v>
      </c>
      <c r="D14" s="144" t="s">
        <v>245</v>
      </c>
      <c r="E14" s="144" t="s">
        <v>246</v>
      </c>
      <c r="F14" s="143" t="s">
        <v>247</v>
      </c>
      <c r="G14" s="143" t="s">
        <v>210</v>
      </c>
    </row>
    <row r="15" spans="1:7" ht="18.95" customHeight="1" x14ac:dyDescent="0.15">
      <c r="A15" s="143">
        <v>2018</v>
      </c>
      <c r="B15" s="143">
        <v>8</v>
      </c>
      <c r="C15" s="70" t="s">
        <v>248</v>
      </c>
      <c r="D15" s="144" t="s">
        <v>249</v>
      </c>
      <c r="E15" s="144" t="s">
        <v>250</v>
      </c>
      <c r="F15" s="143" t="s">
        <v>86</v>
      </c>
      <c r="G15" s="143" t="s">
        <v>210</v>
      </c>
    </row>
    <row r="16" spans="1:7" ht="18.95" customHeight="1" x14ac:dyDescent="0.15">
      <c r="A16" s="143">
        <v>2018</v>
      </c>
      <c r="B16" s="143">
        <v>8</v>
      </c>
      <c r="C16" s="70" t="s">
        <v>251</v>
      </c>
      <c r="D16" s="144" t="s">
        <v>252</v>
      </c>
      <c r="E16" s="144" t="s">
        <v>253</v>
      </c>
      <c r="F16" s="143" t="s">
        <v>86</v>
      </c>
      <c r="G16" s="143" t="s">
        <v>210</v>
      </c>
    </row>
    <row r="17" spans="1:7" ht="18.95" customHeight="1" x14ac:dyDescent="0.15">
      <c r="A17" s="143">
        <v>2018</v>
      </c>
      <c r="B17" s="143">
        <v>8</v>
      </c>
      <c r="C17" s="70" t="s">
        <v>254</v>
      </c>
      <c r="D17" s="144" t="s">
        <v>255</v>
      </c>
      <c r="E17" s="144" t="s">
        <v>256</v>
      </c>
      <c r="F17" s="143" t="s">
        <v>65</v>
      </c>
      <c r="G17" s="143" t="s">
        <v>210</v>
      </c>
    </row>
    <row r="18" spans="1:7" ht="18.95" customHeight="1" x14ac:dyDescent="0.15">
      <c r="A18" s="143">
        <v>2018</v>
      </c>
      <c r="B18" s="143">
        <v>8</v>
      </c>
      <c r="C18" s="70" t="s">
        <v>257</v>
      </c>
      <c r="D18" s="144" t="s">
        <v>258</v>
      </c>
      <c r="E18" s="144" t="s">
        <v>259</v>
      </c>
      <c r="F18" s="143" t="s">
        <v>74</v>
      </c>
      <c r="G18" s="143" t="s">
        <v>210</v>
      </c>
    </row>
    <row r="19" spans="1:7" ht="18.95" customHeight="1" x14ac:dyDescent="0.15">
      <c r="A19" s="143">
        <v>2018</v>
      </c>
      <c r="B19" s="143">
        <v>8</v>
      </c>
      <c r="C19" s="70" t="s">
        <v>260</v>
      </c>
      <c r="D19" s="144" t="s">
        <v>261</v>
      </c>
      <c r="E19" s="144" t="s">
        <v>262</v>
      </c>
      <c r="F19" s="143" t="s">
        <v>74</v>
      </c>
      <c r="G19" s="143" t="s">
        <v>210</v>
      </c>
    </row>
    <row r="20" spans="1:7" ht="18.95" customHeight="1" x14ac:dyDescent="0.15">
      <c r="A20" s="143">
        <v>2018</v>
      </c>
      <c r="B20" s="143">
        <v>8</v>
      </c>
      <c r="C20" s="70" t="s">
        <v>263</v>
      </c>
      <c r="D20" s="144" t="s">
        <v>264</v>
      </c>
      <c r="E20" s="144" t="s">
        <v>265</v>
      </c>
      <c r="F20" s="143" t="s">
        <v>74</v>
      </c>
      <c r="G20" s="143" t="s">
        <v>210</v>
      </c>
    </row>
    <row r="21" spans="1:7" ht="18.95" customHeight="1" x14ac:dyDescent="0.15">
      <c r="A21" s="143">
        <v>2018</v>
      </c>
      <c r="B21" s="143">
        <v>8</v>
      </c>
      <c r="C21" s="70" t="s">
        <v>266</v>
      </c>
      <c r="D21" s="144" t="s">
        <v>267</v>
      </c>
      <c r="E21" s="144" t="s">
        <v>268</v>
      </c>
      <c r="F21" s="143" t="s">
        <v>85</v>
      </c>
      <c r="G21" s="143" t="s">
        <v>210</v>
      </c>
    </row>
    <row r="22" spans="1:7" ht="18.95" customHeight="1" x14ac:dyDescent="0.15">
      <c r="A22" s="143">
        <v>2018</v>
      </c>
      <c r="B22" s="143">
        <v>8</v>
      </c>
      <c r="C22" s="70" t="s">
        <v>269</v>
      </c>
      <c r="D22" s="144" t="s">
        <v>270</v>
      </c>
      <c r="E22" s="144" t="s">
        <v>271</v>
      </c>
      <c r="F22" s="143" t="s">
        <v>172</v>
      </c>
      <c r="G22" s="143" t="s">
        <v>210</v>
      </c>
    </row>
    <row r="23" spans="1:7" ht="18.95" customHeight="1" x14ac:dyDescent="0.15">
      <c r="A23" s="143">
        <v>2018</v>
      </c>
      <c r="B23" s="143">
        <v>8</v>
      </c>
      <c r="C23" s="70" t="s">
        <v>272</v>
      </c>
      <c r="D23" s="144" t="s">
        <v>273</v>
      </c>
      <c r="E23" s="144" t="s">
        <v>274</v>
      </c>
      <c r="F23" s="143" t="s">
        <v>63</v>
      </c>
      <c r="G23" s="143" t="s">
        <v>210</v>
      </c>
    </row>
    <row r="24" spans="1:7" ht="18.95" customHeight="1" x14ac:dyDescent="0.15">
      <c r="A24" s="143">
        <v>2018</v>
      </c>
      <c r="B24" s="143">
        <v>8</v>
      </c>
      <c r="C24" s="70" t="s">
        <v>275</v>
      </c>
      <c r="D24" s="144" t="s">
        <v>276</v>
      </c>
      <c r="E24" s="144" t="s">
        <v>277</v>
      </c>
      <c r="F24" s="143" t="s">
        <v>63</v>
      </c>
      <c r="G24" s="143" t="s">
        <v>210</v>
      </c>
    </row>
    <row r="25" spans="1:7" ht="18.95" customHeight="1" x14ac:dyDescent="0.15">
      <c r="A25" s="143">
        <v>2018</v>
      </c>
      <c r="B25" s="143">
        <v>8</v>
      </c>
      <c r="C25" s="70" t="s">
        <v>278</v>
      </c>
      <c r="D25" s="144" t="s">
        <v>279</v>
      </c>
      <c r="E25" s="144" t="s">
        <v>280</v>
      </c>
      <c r="F25" s="143" t="s">
        <v>64</v>
      </c>
      <c r="G25" s="143" t="s">
        <v>210</v>
      </c>
    </row>
    <row r="26" spans="1:7" ht="18.95" customHeight="1" x14ac:dyDescent="0.15">
      <c r="A26" s="143">
        <v>2018</v>
      </c>
      <c r="B26" s="143">
        <v>8</v>
      </c>
      <c r="C26" s="70" t="s">
        <v>281</v>
      </c>
      <c r="D26" s="144" t="s">
        <v>282</v>
      </c>
      <c r="E26" s="144" t="s">
        <v>283</v>
      </c>
      <c r="F26" s="143" t="s">
        <v>63</v>
      </c>
      <c r="G26" s="143" t="s">
        <v>210</v>
      </c>
    </row>
    <row r="27" spans="1:7" ht="18.95" customHeight="1" x14ac:dyDescent="0.15">
      <c r="A27" s="143">
        <v>2018</v>
      </c>
      <c r="B27" s="143">
        <v>8</v>
      </c>
      <c r="C27" s="70" t="s">
        <v>284</v>
      </c>
      <c r="D27" s="144" t="s">
        <v>285</v>
      </c>
      <c r="E27" s="144" t="s">
        <v>286</v>
      </c>
      <c r="F27" s="143" t="s">
        <v>64</v>
      </c>
      <c r="G27" s="143" t="s">
        <v>210</v>
      </c>
    </row>
    <row r="28" spans="1:7" ht="18.95" customHeight="1" x14ac:dyDescent="0.15">
      <c r="A28" s="143">
        <v>2018</v>
      </c>
      <c r="B28" s="143">
        <v>8</v>
      </c>
      <c r="C28" s="70" t="s">
        <v>287</v>
      </c>
      <c r="D28" s="144" t="s">
        <v>288</v>
      </c>
      <c r="E28" s="144" t="s">
        <v>289</v>
      </c>
      <c r="F28" s="143" t="s">
        <v>70</v>
      </c>
      <c r="G28" s="143" t="s">
        <v>210</v>
      </c>
    </row>
    <row r="29" spans="1:7" ht="18.95" customHeight="1" x14ac:dyDescent="0.15">
      <c r="A29" s="143">
        <v>2018</v>
      </c>
      <c r="B29" s="143">
        <v>8</v>
      </c>
      <c r="C29" s="70" t="s">
        <v>290</v>
      </c>
      <c r="D29" s="144" t="s">
        <v>291</v>
      </c>
      <c r="E29" s="144" t="s">
        <v>292</v>
      </c>
      <c r="F29" s="143" t="s">
        <v>72</v>
      </c>
      <c r="G29" s="143" t="s">
        <v>210</v>
      </c>
    </row>
    <row r="30" spans="1:7" ht="18.95" customHeight="1" x14ac:dyDescent="0.15">
      <c r="A30" s="143">
        <v>2018</v>
      </c>
      <c r="B30" s="143">
        <v>8</v>
      </c>
      <c r="C30" s="70" t="s">
        <v>293</v>
      </c>
      <c r="D30" s="144" t="s">
        <v>294</v>
      </c>
      <c r="E30" s="144" t="s">
        <v>295</v>
      </c>
      <c r="F30" s="143" t="s">
        <v>63</v>
      </c>
      <c r="G30" s="143" t="s">
        <v>210</v>
      </c>
    </row>
    <row r="31" spans="1:7" ht="18.95" customHeight="1" x14ac:dyDescent="0.15">
      <c r="A31" s="143">
        <v>2018</v>
      </c>
      <c r="B31" s="143">
        <v>8</v>
      </c>
      <c r="C31" s="70" t="s">
        <v>296</v>
      </c>
      <c r="D31" s="144" t="s">
        <v>297</v>
      </c>
      <c r="E31" s="144" t="s">
        <v>298</v>
      </c>
      <c r="F31" s="143" t="s">
        <v>63</v>
      </c>
      <c r="G31" s="143" t="s">
        <v>210</v>
      </c>
    </row>
    <row r="32" spans="1:7" ht="18.95" customHeight="1" x14ac:dyDescent="0.15">
      <c r="A32" s="143">
        <v>2018</v>
      </c>
      <c r="B32" s="143">
        <v>8</v>
      </c>
      <c r="C32" s="70" t="s">
        <v>299</v>
      </c>
      <c r="D32" s="144" t="s">
        <v>300</v>
      </c>
      <c r="E32" s="144" t="s">
        <v>300</v>
      </c>
      <c r="F32" s="143" t="s">
        <v>247</v>
      </c>
      <c r="G32" s="143" t="s">
        <v>210</v>
      </c>
    </row>
    <row r="33" spans="1:7" ht="18.95" customHeight="1" x14ac:dyDescent="0.15">
      <c r="A33" s="143">
        <v>2018</v>
      </c>
      <c r="B33" s="143">
        <v>8</v>
      </c>
      <c r="C33" s="70" t="s">
        <v>301</v>
      </c>
      <c r="D33" s="144" t="s">
        <v>302</v>
      </c>
      <c r="E33" s="144" t="s">
        <v>303</v>
      </c>
      <c r="F33" s="143" t="s">
        <v>63</v>
      </c>
      <c r="G33" s="143" t="s">
        <v>210</v>
      </c>
    </row>
    <row r="34" spans="1:7" ht="18.95" customHeight="1" x14ac:dyDescent="0.15">
      <c r="A34" s="143">
        <v>2018</v>
      </c>
      <c r="B34" s="143">
        <v>8</v>
      </c>
      <c r="C34" s="70" t="s">
        <v>304</v>
      </c>
      <c r="D34" s="144" t="s">
        <v>305</v>
      </c>
      <c r="E34" s="144" t="s">
        <v>305</v>
      </c>
      <c r="F34" s="143" t="s">
        <v>247</v>
      </c>
      <c r="G34" s="143" t="s">
        <v>210</v>
      </c>
    </row>
    <row r="35" spans="1:7" ht="18.95" customHeight="1" x14ac:dyDescent="0.15">
      <c r="A35" s="143">
        <v>2018</v>
      </c>
      <c r="B35" s="143">
        <v>8</v>
      </c>
      <c r="C35" s="70" t="s">
        <v>306</v>
      </c>
      <c r="D35" s="144" t="s">
        <v>307</v>
      </c>
      <c r="E35" s="144" t="s">
        <v>307</v>
      </c>
      <c r="F35" s="143" t="s">
        <v>247</v>
      </c>
      <c r="G35" s="143" t="s">
        <v>210</v>
      </c>
    </row>
    <row r="36" spans="1:7" ht="18.95" customHeight="1" x14ac:dyDescent="0.15">
      <c r="A36" s="143">
        <v>2018</v>
      </c>
      <c r="B36" s="143">
        <v>8</v>
      </c>
      <c r="C36" s="70" t="s">
        <v>308</v>
      </c>
      <c r="D36" s="144" t="s">
        <v>309</v>
      </c>
      <c r="E36" s="144" t="s">
        <v>310</v>
      </c>
      <c r="F36" s="143" t="s">
        <v>74</v>
      </c>
      <c r="G36" s="143" t="s">
        <v>210</v>
      </c>
    </row>
    <row r="37" spans="1:7" ht="18.95" customHeight="1" x14ac:dyDescent="0.15">
      <c r="A37" s="143">
        <v>2018</v>
      </c>
      <c r="B37" s="143">
        <v>8</v>
      </c>
      <c r="C37" s="70" t="s">
        <v>311</v>
      </c>
      <c r="D37" s="144" t="s">
        <v>312</v>
      </c>
      <c r="E37" s="144" t="s">
        <v>313</v>
      </c>
      <c r="F37" s="143" t="s">
        <v>68</v>
      </c>
      <c r="G37" s="143" t="s">
        <v>210</v>
      </c>
    </row>
    <row r="38" spans="1:7" ht="18.95" customHeight="1" x14ac:dyDescent="0.15">
      <c r="A38" s="143"/>
      <c r="B38" s="143"/>
      <c r="C38" s="70"/>
      <c r="D38" s="144"/>
      <c r="E38" s="144"/>
      <c r="F38" s="143"/>
      <c r="G38" s="143"/>
    </row>
    <row r="39" spans="1:7" ht="18.95" customHeight="1" x14ac:dyDescent="0.15">
      <c r="A39" s="143"/>
      <c r="B39" s="143"/>
      <c r="C39" s="70"/>
      <c r="D39" s="144"/>
      <c r="E39" s="144"/>
      <c r="F39" s="143"/>
      <c r="G39" s="143"/>
    </row>
    <row r="40" spans="1:7" ht="18.95" customHeight="1" x14ac:dyDescent="0.15">
      <c r="A40" s="143"/>
      <c r="B40" s="143"/>
      <c r="C40" s="70"/>
      <c r="D40" s="144"/>
      <c r="E40" s="144"/>
      <c r="F40" s="143"/>
      <c r="G40" s="143"/>
    </row>
    <row r="41" spans="1:7" ht="18.95" customHeight="1" x14ac:dyDescent="0.15">
      <c r="A41" s="143"/>
      <c r="B41" s="143"/>
      <c r="C41" s="70"/>
      <c r="D41" s="144"/>
      <c r="E41" s="144"/>
      <c r="F41" s="143"/>
      <c r="G41" s="143"/>
    </row>
    <row r="42" spans="1:7" ht="18.95" customHeight="1" x14ac:dyDescent="0.15">
      <c r="A42" s="143"/>
      <c r="B42" s="143"/>
      <c r="C42" s="70"/>
      <c r="D42" s="144"/>
      <c r="E42" s="144"/>
      <c r="F42" s="143"/>
      <c r="G42" s="143"/>
    </row>
    <row r="43" spans="1:7" ht="18.95" customHeight="1" x14ac:dyDescent="0.15">
      <c r="A43" s="143"/>
      <c r="B43" s="143"/>
      <c r="C43" s="70"/>
      <c r="D43" s="144"/>
      <c r="E43" s="144"/>
      <c r="F43" s="143"/>
      <c r="G43" s="143"/>
    </row>
    <row r="44" spans="1:7" ht="18.95" customHeight="1" x14ac:dyDescent="0.15">
      <c r="A44" s="143"/>
      <c r="B44" s="143"/>
      <c r="C44" s="70"/>
      <c r="D44" s="144"/>
      <c r="E44" s="144"/>
      <c r="F44" s="143"/>
      <c r="G44" s="143"/>
    </row>
    <row r="45" spans="1:7" ht="18.95" customHeight="1" x14ac:dyDescent="0.15">
      <c r="A45" s="143"/>
      <c r="B45" s="143"/>
      <c r="C45" s="70"/>
      <c r="D45" s="144"/>
      <c r="E45" s="144"/>
      <c r="F45" s="143"/>
      <c r="G45" s="143"/>
    </row>
    <row r="46" spans="1:7" ht="18.95" customHeight="1" x14ac:dyDescent="0.15">
      <c r="A46" s="143"/>
      <c r="B46" s="143"/>
      <c r="C46" s="70"/>
      <c r="D46" s="144"/>
      <c r="E46" s="144"/>
      <c r="F46" s="143"/>
      <c r="G46" s="143"/>
    </row>
    <row r="47" spans="1:7" ht="18.95" customHeight="1" x14ac:dyDescent="0.15">
      <c r="A47" s="143"/>
      <c r="B47" s="143"/>
      <c r="C47" s="70"/>
      <c r="D47" s="144"/>
      <c r="E47" s="144"/>
      <c r="F47" s="143"/>
      <c r="G47" s="143"/>
    </row>
    <row r="48" spans="1:7" ht="18.95" customHeight="1" x14ac:dyDescent="0.15">
      <c r="A48" s="143"/>
      <c r="B48" s="143"/>
      <c r="C48" s="70"/>
      <c r="D48" s="144"/>
      <c r="E48" s="144"/>
      <c r="F48" s="143"/>
      <c r="G48" s="143"/>
    </row>
    <row r="49" spans="1:7" ht="18.95" customHeight="1" x14ac:dyDescent="0.15">
      <c r="A49" s="143"/>
      <c r="B49" s="143"/>
      <c r="C49" s="70"/>
      <c r="D49" s="144"/>
      <c r="E49" s="144"/>
      <c r="F49" s="143"/>
      <c r="G49" s="143"/>
    </row>
    <row r="50" spans="1:7" ht="18.95" customHeight="1" x14ac:dyDescent="0.15">
      <c r="A50" s="143"/>
      <c r="B50" s="143"/>
      <c r="C50" s="70"/>
      <c r="D50" s="144"/>
      <c r="E50" s="144"/>
      <c r="F50" s="143"/>
      <c r="G50" s="143"/>
    </row>
    <row r="51" spans="1:7" ht="18.95" customHeight="1" x14ac:dyDescent="0.15">
      <c r="A51" s="143"/>
      <c r="B51" s="143"/>
      <c r="C51" s="70"/>
      <c r="D51" s="144"/>
      <c r="E51" s="144"/>
      <c r="F51" s="143"/>
      <c r="G51" s="143"/>
    </row>
    <row r="52" spans="1:7" ht="18.95" customHeight="1" x14ac:dyDescent="0.15">
      <c r="A52" s="143"/>
      <c r="B52" s="143"/>
      <c r="C52" s="70"/>
      <c r="D52" s="144"/>
      <c r="E52" s="144"/>
      <c r="F52" s="143"/>
      <c r="G52" s="143"/>
    </row>
    <row r="53" spans="1:7" ht="18.95" customHeight="1" x14ac:dyDescent="0.15">
      <c r="A53" s="143"/>
      <c r="B53" s="143"/>
      <c r="C53" s="70"/>
      <c r="D53" s="144"/>
      <c r="E53" s="144"/>
      <c r="F53" s="143"/>
      <c r="G53" s="143"/>
    </row>
    <row r="54" spans="1:7" ht="18.95" customHeight="1" x14ac:dyDescent="0.15">
      <c r="A54" s="143"/>
      <c r="B54" s="143"/>
      <c r="C54" s="70"/>
      <c r="D54" s="144"/>
      <c r="E54" s="144"/>
      <c r="F54" s="143"/>
      <c r="G54" s="143"/>
    </row>
    <row r="55" spans="1:7" ht="18.95" customHeight="1" x14ac:dyDescent="0.15">
      <c r="A55" s="143"/>
      <c r="B55" s="143"/>
      <c r="C55" s="70"/>
      <c r="D55" s="144"/>
      <c r="E55" s="144"/>
      <c r="F55" s="143"/>
      <c r="G55" s="143"/>
    </row>
    <row r="56" spans="1:7" ht="18.95" customHeight="1" x14ac:dyDescent="0.15">
      <c r="A56" s="143"/>
      <c r="B56" s="143"/>
      <c r="C56" s="70"/>
      <c r="D56" s="144"/>
      <c r="E56" s="144"/>
      <c r="F56" s="143"/>
      <c r="G56" s="143"/>
    </row>
    <row r="57" spans="1:7" ht="18.95" customHeight="1" x14ac:dyDescent="0.15">
      <c r="A57" s="143"/>
      <c r="B57" s="143"/>
      <c r="C57" s="70"/>
      <c r="D57" s="144"/>
      <c r="E57" s="144"/>
      <c r="F57" s="143"/>
      <c r="G57" s="143"/>
    </row>
    <row r="58" spans="1:7" ht="18.95" customHeight="1" x14ac:dyDescent="0.15">
      <c r="A58" s="143"/>
      <c r="B58" s="143"/>
      <c r="C58" s="70"/>
      <c r="D58" s="144"/>
      <c r="E58" s="144"/>
      <c r="F58" s="143"/>
      <c r="G58" s="143"/>
    </row>
    <row r="59" spans="1:7" ht="18.95" customHeight="1" x14ac:dyDescent="0.15">
      <c r="A59" s="143"/>
      <c r="B59" s="143"/>
      <c r="C59" s="70"/>
      <c r="D59" s="144"/>
      <c r="E59" s="144"/>
      <c r="F59" s="143"/>
      <c r="G59" s="143"/>
    </row>
    <row r="60" spans="1:7" ht="18.95" customHeight="1" x14ac:dyDescent="0.15">
      <c r="A60" s="143"/>
      <c r="B60" s="143"/>
      <c r="C60" s="70"/>
      <c r="D60" s="144"/>
      <c r="E60" s="144"/>
      <c r="F60" s="143"/>
      <c r="G60" s="143"/>
    </row>
    <row r="61" spans="1:7" ht="18.95" customHeight="1" x14ac:dyDescent="0.15">
      <c r="A61" s="143"/>
      <c r="B61" s="143"/>
      <c r="C61" s="70"/>
      <c r="D61" s="144"/>
      <c r="E61" s="144"/>
      <c r="F61" s="143"/>
      <c r="G61" s="143"/>
    </row>
    <row r="62" spans="1:7" ht="18.95" customHeight="1" x14ac:dyDescent="0.15">
      <c r="A62" s="143"/>
      <c r="B62" s="143"/>
      <c r="C62" s="70"/>
      <c r="D62" s="144"/>
      <c r="E62" s="144"/>
      <c r="F62" s="143"/>
      <c r="G62" s="143"/>
    </row>
    <row r="63" spans="1:7" ht="18.95" customHeight="1" x14ac:dyDescent="0.15">
      <c r="A63" s="143"/>
      <c r="B63" s="143"/>
      <c r="C63" s="70"/>
      <c r="D63" s="144"/>
      <c r="E63" s="144"/>
      <c r="F63" s="143"/>
      <c r="G63" s="143"/>
    </row>
    <row r="64" spans="1:7" ht="18.95" customHeight="1" x14ac:dyDescent="0.15">
      <c r="A64" s="143"/>
      <c r="B64" s="143"/>
      <c r="C64" s="70"/>
      <c r="D64" s="144"/>
      <c r="E64" s="144"/>
      <c r="F64" s="143"/>
      <c r="G64" s="143"/>
    </row>
    <row r="65" spans="1:7" ht="18.95" customHeight="1" x14ac:dyDescent="0.15">
      <c r="A65" s="143"/>
      <c r="B65" s="143"/>
      <c r="C65" s="70"/>
      <c r="D65" s="144"/>
      <c r="E65" s="144"/>
      <c r="F65" s="143"/>
      <c r="G65" s="143"/>
    </row>
    <row r="66" spans="1:7" ht="18.95" customHeight="1" x14ac:dyDescent="0.15">
      <c r="A66" s="143"/>
      <c r="B66" s="143"/>
      <c r="C66" s="70"/>
      <c r="D66" s="144"/>
      <c r="E66" s="144"/>
      <c r="F66" s="143"/>
      <c r="G66" s="143"/>
    </row>
    <row r="67" spans="1:7" ht="18.95" customHeight="1" x14ac:dyDescent="0.15">
      <c r="A67" s="143"/>
      <c r="B67" s="143"/>
      <c r="C67" s="70"/>
      <c r="D67" s="144"/>
      <c r="E67" s="144"/>
      <c r="F67" s="143"/>
      <c r="G67" s="143"/>
    </row>
    <row r="68" spans="1:7" ht="18.95" customHeight="1" x14ac:dyDescent="0.15">
      <c r="A68" s="143"/>
      <c r="B68" s="143"/>
      <c r="C68" s="70"/>
      <c r="D68" s="144"/>
      <c r="E68" s="144"/>
      <c r="F68" s="143"/>
      <c r="G68" s="143"/>
    </row>
    <row r="69" spans="1:7" ht="18.95" customHeight="1" x14ac:dyDescent="0.15">
      <c r="A69" s="143"/>
      <c r="B69" s="143"/>
      <c r="C69" s="70"/>
      <c r="D69" s="144"/>
      <c r="E69" s="144"/>
      <c r="F69" s="143"/>
      <c r="G69" s="143"/>
    </row>
    <row r="70" spans="1:7" ht="18.95" customHeight="1" x14ac:dyDescent="0.15">
      <c r="A70" s="143"/>
      <c r="B70" s="143"/>
      <c r="C70" s="70"/>
      <c r="D70" s="144"/>
      <c r="E70" s="144"/>
      <c r="F70" s="143"/>
      <c r="G70" s="143"/>
    </row>
    <row r="71" spans="1:7" ht="18.95" customHeight="1" x14ac:dyDescent="0.15">
      <c r="A71" s="143"/>
      <c r="B71" s="143"/>
      <c r="C71" s="70"/>
      <c r="D71" s="144"/>
      <c r="E71" s="144"/>
      <c r="F71" s="143"/>
      <c r="G71" s="143"/>
    </row>
    <row r="72" spans="1:7" ht="18.95" customHeight="1" x14ac:dyDescent="0.15">
      <c r="A72" s="143"/>
      <c r="B72" s="143"/>
      <c r="C72" s="70"/>
      <c r="D72" s="144"/>
      <c r="E72" s="144"/>
      <c r="F72" s="143"/>
      <c r="G72" s="143"/>
    </row>
    <row r="73" spans="1:7" ht="18.95" customHeight="1" x14ac:dyDescent="0.15">
      <c r="A73" s="143"/>
      <c r="B73" s="143"/>
      <c r="C73" s="70"/>
      <c r="D73" s="144"/>
      <c r="E73" s="144"/>
      <c r="F73" s="143"/>
      <c r="G73" s="143"/>
    </row>
    <row r="74" spans="1:7" ht="18.95" customHeight="1" x14ac:dyDescent="0.15">
      <c r="A74" s="143"/>
      <c r="B74" s="143"/>
      <c r="C74" s="70"/>
      <c r="D74" s="144"/>
      <c r="E74" s="144"/>
      <c r="F74" s="143"/>
      <c r="G74" s="143"/>
    </row>
    <row r="75" spans="1:7" ht="18.95" customHeight="1" x14ac:dyDescent="0.15">
      <c r="A75" s="143"/>
      <c r="B75" s="143"/>
      <c r="C75" s="70"/>
      <c r="D75" s="144"/>
      <c r="E75" s="144"/>
      <c r="F75" s="143"/>
      <c r="G75" s="143"/>
    </row>
    <row r="76" spans="1:7" ht="18.95" customHeight="1" x14ac:dyDescent="0.15">
      <c r="A76" s="143"/>
      <c r="B76" s="143"/>
      <c r="C76" s="70"/>
      <c r="D76" s="144"/>
      <c r="E76" s="144"/>
      <c r="F76" s="143"/>
      <c r="G76" s="143"/>
    </row>
    <row r="77" spans="1:7" ht="18.95" customHeight="1" x14ac:dyDescent="0.15">
      <c r="A77" s="143"/>
      <c r="B77" s="143"/>
      <c r="C77" s="70"/>
      <c r="D77" s="144"/>
      <c r="E77" s="144"/>
      <c r="F77" s="143"/>
      <c r="G77" s="143"/>
    </row>
    <row r="78" spans="1:7" ht="18.95" customHeight="1" x14ac:dyDescent="0.15">
      <c r="A78" s="143"/>
      <c r="B78" s="143"/>
      <c r="C78" s="70"/>
      <c r="D78" s="144"/>
      <c r="E78" s="144"/>
      <c r="F78" s="143"/>
      <c r="G78" s="143"/>
    </row>
    <row r="79" spans="1:7" ht="18.95" customHeight="1" x14ac:dyDescent="0.15">
      <c r="A79" s="143"/>
      <c r="B79" s="143"/>
      <c r="C79" s="70"/>
      <c r="D79" s="144"/>
      <c r="E79" s="144"/>
      <c r="F79" s="143"/>
      <c r="G79" s="143"/>
    </row>
    <row r="80" spans="1:7" ht="18.95" customHeight="1" x14ac:dyDescent="0.15">
      <c r="A80" s="143"/>
      <c r="B80" s="143"/>
      <c r="C80" s="70"/>
      <c r="D80" s="144"/>
      <c r="E80" s="144"/>
      <c r="F80" s="143"/>
      <c r="G80" s="143"/>
    </row>
    <row r="81" spans="1:7" ht="18.95" customHeight="1" x14ac:dyDescent="0.15">
      <c r="A81" s="143"/>
      <c r="B81" s="143"/>
      <c r="C81" s="70"/>
      <c r="D81" s="144"/>
      <c r="E81" s="144"/>
      <c r="F81" s="143"/>
      <c r="G81" s="143"/>
    </row>
    <row r="82" spans="1:7" ht="18.95" customHeight="1" x14ac:dyDescent="0.15">
      <c r="A82" s="143"/>
      <c r="B82" s="143"/>
      <c r="C82" s="70"/>
      <c r="D82" s="144"/>
      <c r="E82" s="144"/>
      <c r="F82" s="143"/>
      <c r="G82" s="143"/>
    </row>
    <row r="83" spans="1:7" ht="18.95" customHeight="1" x14ac:dyDescent="0.15">
      <c r="A83" s="143"/>
      <c r="B83" s="143"/>
      <c r="C83" s="70"/>
      <c r="D83" s="144"/>
      <c r="E83" s="144"/>
      <c r="F83" s="143"/>
      <c r="G83" s="143"/>
    </row>
    <row r="84" spans="1:7" ht="18.95" customHeight="1" x14ac:dyDescent="0.15">
      <c r="A84" s="143"/>
      <c r="B84" s="143"/>
      <c r="C84" s="70"/>
      <c r="D84" s="144"/>
      <c r="E84" s="144"/>
      <c r="F84" s="143"/>
      <c r="G84" s="143"/>
    </row>
    <row r="85" spans="1:7" ht="18.95" customHeight="1" x14ac:dyDescent="0.15">
      <c r="A85" s="143"/>
      <c r="B85" s="143"/>
      <c r="C85" s="70"/>
      <c r="D85" s="144"/>
      <c r="E85" s="144"/>
      <c r="F85" s="143"/>
      <c r="G85" s="143"/>
    </row>
    <row r="86" spans="1:7" ht="18.95" customHeight="1" x14ac:dyDescent="0.15">
      <c r="A86" s="143"/>
      <c r="B86" s="143"/>
      <c r="C86" s="70"/>
      <c r="D86" s="144"/>
      <c r="E86" s="144"/>
      <c r="F86" s="143"/>
      <c r="G86" s="143"/>
    </row>
    <row r="87" spans="1:7" ht="18.95" customHeight="1" x14ac:dyDescent="0.15">
      <c r="A87" s="143"/>
      <c r="B87" s="143"/>
      <c r="C87" s="70"/>
      <c r="D87" s="144"/>
      <c r="E87" s="144"/>
      <c r="F87" s="143"/>
      <c r="G87" s="143"/>
    </row>
    <row r="88" spans="1:7" ht="18.95" customHeight="1" x14ac:dyDescent="0.15">
      <c r="A88" s="143"/>
      <c r="B88" s="143"/>
      <c r="C88" s="70"/>
      <c r="D88" s="144"/>
      <c r="E88" s="144"/>
      <c r="F88" s="143"/>
      <c r="G88" s="143"/>
    </row>
    <row r="89" spans="1:7" ht="18.95" customHeight="1" x14ac:dyDescent="0.15">
      <c r="A89" s="143"/>
      <c r="B89" s="143"/>
      <c r="C89" s="70"/>
      <c r="D89" s="144"/>
      <c r="E89" s="144"/>
      <c r="F89" s="143"/>
      <c r="G89" s="143"/>
    </row>
    <row r="90" spans="1:7" ht="18.95" customHeight="1" x14ac:dyDescent="0.15">
      <c r="A90" s="143"/>
      <c r="B90" s="143"/>
      <c r="C90" s="70"/>
      <c r="D90" s="144"/>
      <c r="E90" s="144"/>
      <c r="F90" s="143"/>
      <c r="G90" s="143"/>
    </row>
    <row r="91" spans="1:7" ht="18.95" customHeight="1" x14ac:dyDescent="0.15">
      <c r="A91" s="143"/>
      <c r="B91" s="143"/>
      <c r="C91" s="70"/>
      <c r="D91" s="144"/>
      <c r="E91" s="144"/>
      <c r="F91" s="143"/>
      <c r="G91" s="143"/>
    </row>
    <row r="92" spans="1:7" ht="18.95" customHeight="1" x14ac:dyDescent="0.15">
      <c r="A92" s="143"/>
      <c r="B92" s="143"/>
      <c r="C92" s="70"/>
      <c r="D92" s="144"/>
      <c r="E92" s="144"/>
      <c r="F92" s="143"/>
      <c r="G92" s="143"/>
    </row>
    <row r="93" spans="1:7" ht="18.95" customHeight="1" x14ac:dyDescent="0.15">
      <c r="A93" s="143"/>
      <c r="B93" s="143"/>
      <c r="C93" s="70"/>
      <c r="D93" s="144"/>
      <c r="E93" s="144"/>
      <c r="F93" s="143"/>
      <c r="G93" s="143"/>
    </row>
    <row r="94" spans="1:7" ht="18.95" customHeight="1" x14ac:dyDescent="0.15">
      <c r="A94" s="143"/>
      <c r="B94" s="143"/>
      <c r="C94" s="70"/>
      <c r="D94" s="144"/>
      <c r="E94" s="144"/>
      <c r="F94" s="143"/>
      <c r="G94" s="143"/>
    </row>
    <row r="95" spans="1:7" ht="18.95" customHeight="1" x14ac:dyDescent="0.15">
      <c r="A95" s="143"/>
      <c r="B95" s="143"/>
      <c r="C95" s="70"/>
      <c r="D95" s="144"/>
      <c r="E95" s="144"/>
      <c r="F95" s="143"/>
      <c r="G95" s="143"/>
    </row>
    <row r="96" spans="1:7" ht="18.95" customHeight="1" x14ac:dyDescent="0.15">
      <c r="A96" s="143"/>
      <c r="B96" s="143"/>
      <c r="C96" s="70"/>
      <c r="D96" s="144"/>
      <c r="E96" s="144"/>
      <c r="F96" s="143"/>
      <c r="G96" s="143"/>
    </row>
    <row r="97" spans="1:7" ht="18.95" customHeight="1" x14ac:dyDescent="0.15">
      <c r="A97" s="143"/>
      <c r="B97" s="143"/>
      <c r="C97" s="70"/>
      <c r="D97" s="144"/>
      <c r="E97" s="144"/>
      <c r="F97" s="143"/>
      <c r="G97" s="143"/>
    </row>
    <row r="98" spans="1:7" ht="18.95" customHeight="1" x14ac:dyDescent="0.15">
      <c r="A98" s="143"/>
      <c r="B98" s="143"/>
      <c r="C98" s="70"/>
      <c r="D98" s="144"/>
      <c r="E98" s="144"/>
      <c r="F98" s="143"/>
      <c r="G98" s="143"/>
    </row>
    <row r="99" spans="1:7" ht="18.95" customHeight="1" x14ac:dyDescent="0.15">
      <c r="A99" s="143"/>
      <c r="B99" s="143"/>
      <c r="C99" s="70"/>
      <c r="D99" s="144"/>
      <c r="E99" s="144"/>
      <c r="F99" s="143"/>
      <c r="G99" s="143"/>
    </row>
    <row r="100" spans="1:7" ht="18.95" customHeight="1" x14ac:dyDescent="0.15">
      <c r="A100" s="143"/>
      <c r="B100" s="143"/>
      <c r="C100" s="70"/>
      <c r="D100" s="144"/>
      <c r="E100" s="144"/>
      <c r="F100" s="143"/>
      <c r="G100" s="143"/>
    </row>
    <row r="101" spans="1:7" ht="18.95" customHeight="1" x14ac:dyDescent="0.15">
      <c r="A101" s="143"/>
      <c r="B101" s="143"/>
      <c r="C101" s="70"/>
      <c r="D101" s="144"/>
      <c r="E101" s="144"/>
      <c r="F101" s="143"/>
      <c r="G101" s="143"/>
    </row>
    <row r="102" spans="1:7" ht="18.95" customHeight="1" x14ac:dyDescent="0.15">
      <c r="A102" s="143"/>
      <c r="B102" s="143"/>
      <c r="C102" s="70"/>
      <c r="D102" s="144"/>
      <c r="E102" s="144"/>
      <c r="F102" s="143"/>
      <c r="G102" s="143"/>
    </row>
    <row r="103" spans="1:7" ht="18.95" customHeight="1" x14ac:dyDescent="0.15">
      <c r="A103" s="143"/>
      <c r="B103" s="143"/>
      <c r="C103" s="70"/>
      <c r="D103" s="144"/>
      <c r="E103" s="144"/>
      <c r="F103" s="143"/>
      <c r="G103" s="143"/>
    </row>
    <row r="104" spans="1:7" ht="18.95" customHeight="1" x14ac:dyDescent="0.15">
      <c r="A104" s="143"/>
      <c r="B104" s="143"/>
      <c r="C104" s="70"/>
      <c r="D104" s="144"/>
      <c r="E104" s="144"/>
      <c r="F104" s="143"/>
      <c r="G104" s="143"/>
    </row>
    <row r="105" spans="1:7" ht="18.95" customHeight="1" x14ac:dyDescent="0.15">
      <c r="A105" s="143"/>
      <c r="B105" s="143"/>
      <c r="C105" s="70"/>
      <c r="D105" s="144"/>
      <c r="E105" s="144"/>
      <c r="F105" s="143"/>
      <c r="G105" s="143"/>
    </row>
    <row r="106" spans="1:7" ht="18.95" customHeight="1" x14ac:dyDescent="0.15">
      <c r="A106" s="143"/>
      <c r="B106" s="143"/>
      <c r="C106" s="70"/>
      <c r="D106" s="144"/>
      <c r="E106" s="144"/>
      <c r="F106" s="143"/>
      <c r="G106" s="143"/>
    </row>
    <row r="107" spans="1:7" ht="18.95" customHeight="1" x14ac:dyDescent="0.15">
      <c r="A107" s="143"/>
      <c r="B107" s="143"/>
      <c r="C107" s="70"/>
      <c r="D107" s="144"/>
      <c r="E107" s="144"/>
      <c r="F107" s="143"/>
      <c r="G107" s="143"/>
    </row>
    <row r="108" spans="1:7" ht="18.95" customHeight="1" x14ac:dyDescent="0.15">
      <c r="A108" s="143"/>
      <c r="B108" s="143"/>
      <c r="C108" s="70"/>
      <c r="D108" s="144"/>
      <c r="E108" s="144"/>
      <c r="F108" s="143"/>
      <c r="G108" s="143"/>
    </row>
    <row r="109" spans="1:7" ht="18.95" customHeight="1" x14ac:dyDescent="0.15">
      <c r="A109" s="143"/>
      <c r="B109" s="143"/>
      <c r="C109" s="70"/>
      <c r="D109" s="144"/>
      <c r="E109" s="144"/>
      <c r="F109" s="143"/>
      <c r="G109" s="143"/>
    </row>
    <row r="110" spans="1:7" ht="18.95" customHeight="1" x14ac:dyDescent="0.15">
      <c r="A110" s="143"/>
      <c r="B110" s="143"/>
      <c r="C110" s="70"/>
      <c r="D110" s="144"/>
      <c r="E110" s="144"/>
      <c r="F110" s="143"/>
      <c r="G110" s="143"/>
    </row>
    <row r="111" spans="1:7" ht="18.95" customHeight="1" x14ac:dyDescent="0.15">
      <c r="A111" s="143"/>
      <c r="B111" s="143"/>
      <c r="C111" s="70"/>
      <c r="D111" s="144"/>
      <c r="E111" s="144"/>
      <c r="F111" s="143"/>
      <c r="G111" s="143"/>
    </row>
    <row r="112" spans="1:7" ht="18.95" customHeight="1" x14ac:dyDescent="0.15">
      <c r="A112" s="143"/>
      <c r="B112" s="143"/>
      <c r="C112" s="70"/>
      <c r="D112" s="144"/>
      <c r="E112" s="144"/>
      <c r="F112" s="143"/>
      <c r="G112" s="143"/>
    </row>
    <row r="113" spans="1:7" ht="18.95" customHeight="1" x14ac:dyDescent="0.15">
      <c r="A113" s="143"/>
      <c r="B113" s="143"/>
      <c r="C113" s="70"/>
      <c r="D113" s="144"/>
      <c r="E113" s="144"/>
      <c r="F113" s="143"/>
      <c r="G113" s="143"/>
    </row>
    <row r="114" spans="1:7" ht="18.95" customHeight="1" x14ac:dyDescent="0.15">
      <c r="A114" s="143"/>
      <c r="B114" s="143"/>
      <c r="C114" s="70"/>
      <c r="D114" s="144"/>
      <c r="E114" s="144"/>
      <c r="F114" s="143"/>
      <c r="G114" s="143"/>
    </row>
    <row r="115" spans="1:7" ht="18.95" customHeight="1" x14ac:dyDescent="0.15">
      <c r="A115" s="143"/>
      <c r="B115" s="143"/>
      <c r="C115" s="70"/>
      <c r="D115" s="144"/>
      <c r="E115" s="144"/>
      <c r="F115" s="143"/>
      <c r="G115" s="143"/>
    </row>
    <row r="116" spans="1:7" ht="18.95" customHeight="1" x14ac:dyDescent="0.15">
      <c r="A116" s="143"/>
      <c r="B116" s="143"/>
      <c r="C116" s="70"/>
      <c r="D116" s="144"/>
      <c r="E116" s="144"/>
      <c r="F116" s="143"/>
      <c r="G116" s="143"/>
    </row>
    <row r="117" spans="1:7" ht="18.95" customHeight="1" x14ac:dyDescent="0.15">
      <c r="A117" s="143"/>
      <c r="B117" s="143"/>
      <c r="C117" s="70"/>
      <c r="D117" s="144"/>
      <c r="E117" s="144"/>
      <c r="F117" s="143"/>
      <c r="G117" s="143"/>
    </row>
    <row r="118" spans="1:7" ht="18.95" customHeight="1" x14ac:dyDescent="0.15">
      <c r="A118" s="143"/>
      <c r="B118" s="143"/>
      <c r="C118" s="70"/>
      <c r="D118" s="144"/>
      <c r="E118" s="144"/>
      <c r="F118" s="143"/>
      <c r="G118" s="143"/>
    </row>
    <row r="119" spans="1:7" ht="18.95" customHeight="1" x14ac:dyDescent="0.15">
      <c r="A119" s="143"/>
      <c r="B119" s="143"/>
      <c r="C119" s="70"/>
      <c r="D119" s="144"/>
      <c r="E119" s="144"/>
      <c r="F119" s="143"/>
      <c r="G119" s="143"/>
    </row>
    <row r="120" spans="1:7" ht="18.95" customHeight="1" x14ac:dyDescent="0.15">
      <c r="A120" s="143"/>
      <c r="B120" s="143"/>
      <c r="C120" s="70"/>
      <c r="D120" s="144"/>
      <c r="E120" s="144"/>
      <c r="F120" s="143"/>
      <c r="G120" s="143"/>
    </row>
    <row r="121" spans="1:7" ht="18.95" customHeight="1" x14ac:dyDescent="0.15">
      <c r="A121" s="143"/>
      <c r="B121" s="143"/>
      <c r="C121" s="70"/>
      <c r="D121" s="144"/>
      <c r="E121" s="144"/>
      <c r="F121" s="143"/>
      <c r="G121" s="143"/>
    </row>
    <row r="122" spans="1:7" ht="18.95" customHeight="1" x14ac:dyDescent="0.15">
      <c r="A122" s="143"/>
      <c r="B122" s="143"/>
      <c r="C122" s="70"/>
      <c r="D122" s="144"/>
      <c r="E122" s="144"/>
      <c r="F122" s="143"/>
      <c r="G122" s="143"/>
    </row>
    <row r="123" spans="1:7" ht="18.95" customHeight="1" x14ac:dyDescent="0.15">
      <c r="A123" s="143"/>
      <c r="B123" s="143"/>
      <c r="C123" s="70"/>
      <c r="D123" s="144"/>
      <c r="E123" s="144"/>
      <c r="F123" s="143"/>
      <c r="G123" s="143"/>
    </row>
    <row r="124" spans="1:7" ht="18.95" customHeight="1" x14ac:dyDescent="0.15">
      <c r="A124" s="143"/>
      <c r="B124" s="143"/>
      <c r="C124" s="70"/>
      <c r="D124" s="144"/>
      <c r="E124" s="144"/>
      <c r="F124" s="143"/>
      <c r="G124" s="143"/>
    </row>
    <row r="125" spans="1:7" ht="18.95" customHeight="1" x14ac:dyDescent="0.15">
      <c r="A125" s="143"/>
      <c r="B125" s="143"/>
      <c r="C125" s="70"/>
      <c r="D125" s="144"/>
      <c r="E125" s="144"/>
      <c r="F125" s="143"/>
      <c r="G125" s="143"/>
    </row>
    <row r="126" spans="1:7" ht="18.95" customHeight="1" x14ac:dyDescent="0.15">
      <c r="A126" s="143"/>
      <c r="B126" s="143"/>
      <c r="C126" s="70"/>
      <c r="D126" s="144"/>
      <c r="E126" s="144"/>
      <c r="F126" s="143"/>
      <c r="G126" s="143"/>
    </row>
    <row r="127" spans="1:7" ht="18.95" customHeight="1" x14ac:dyDescent="0.15">
      <c r="A127" s="143"/>
      <c r="B127" s="143"/>
      <c r="C127" s="70"/>
      <c r="D127" s="144"/>
      <c r="E127" s="144"/>
      <c r="F127" s="143"/>
      <c r="G127" s="143"/>
    </row>
    <row r="128" spans="1:7" ht="18.95" customHeight="1" x14ac:dyDescent="0.15">
      <c r="A128" s="143"/>
      <c r="B128" s="143"/>
      <c r="C128" s="70"/>
      <c r="D128" s="144"/>
      <c r="E128" s="144"/>
      <c r="F128" s="143"/>
      <c r="G128" s="143"/>
    </row>
    <row r="129" spans="1:7" ht="18.95" customHeight="1" x14ac:dyDescent="0.15">
      <c r="A129" s="143"/>
      <c r="B129" s="143"/>
      <c r="C129" s="70"/>
      <c r="D129" s="144"/>
      <c r="E129" s="144"/>
      <c r="F129" s="143"/>
      <c r="G129" s="143"/>
    </row>
    <row r="130" spans="1:7" ht="18.95" customHeight="1" x14ac:dyDescent="0.15">
      <c r="A130" s="143"/>
      <c r="B130" s="143"/>
      <c r="C130" s="70"/>
      <c r="D130" s="144"/>
      <c r="E130" s="144"/>
      <c r="F130" s="143"/>
      <c r="G130" s="143"/>
    </row>
    <row r="131" spans="1:7" ht="18.75" customHeight="1" x14ac:dyDescent="0.15"/>
    <row r="132" spans="1:7" ht="18.75" customHeight="1" x14ac:dyDescent="0.15"/>
    <row r="133" spans="1:7" ht="18.75" customHeight="1" x14ac:dyDescent="0.15"/>
    <row r="134" spans="1:7" ht="18.75" customHeight="1" x14ac:dyDescent="0.15"/>
    <row r="135" spans="1:7" ht="18.75" customHeight="1" x14ac:dyDescent="0.15"/>
    <row r="136" spans="1:7" ht="18.75" customHeight="1" x14ac:dyDescent="0.15"/>
    <row r="137" spans="1:7" ht="18.75" customHeight="1" x14ac:dyDescent="0.15"/>
    <row r="138" spans="1:7" ht="18.75" customHeight="1" x14ac:dyDescent="0.15"/>
    <row r="139" spans="1:7" ht="18.75" customHeight="1" x14ac:dyDescent="0.15"/>
    <row r="140" spans="1:7" ht="18.75" customHeight="1" x14ac:dyDescent="0.15"/>
    <row r="141" spans="1:7" ht="18.75" customHeight="1" x14ac:dyDescent="0.15"/>
    <row r="142" spans="1:7" ht="18.75" customHeight="1" x14ac:dyDescent="0.15"/>
    <row r="143" spans="1:7" ht="18.75" customHeight="1" x14ac:dyDescent="0.15"/>
    <row r="144" spans="1:7" ht="18.75" customHeight="1" x14ac:dyDescent="0.15"/>
    <row r="145" ht="24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zoomScale="120" zoomScaleNormal="120" workbookViewId="0">
      <selection activeCell="D2" sqref="D2"/>
    </sheetView>
  </sheetViews>
  <sheetFormatPr defaultColWidth="8.875" defaultRowHeight="13.5" x14ac:dyDescent="0.15"/>
  <cols>
    <col min="1" max="2" width="7" style="1" customWidth="1"/>
    <col min="3" max="6" width="12.875" style="1" customWidth="1"/>
    <col min="7" max="8" width="18.625" style="1" customWidth="1"/>
    <col min="9" max="9" width="12.875" style="1" customWidth="1"/>
  </cols>
  <sheetData>
    <row r="1" spans="1:9" ht="16.5" customHeight="1" x14ac:dyDescent="0.15">
      <c r="A1" s="3" t="s">
        <v>127</v>
      </c>
      <c r="B1" s="3" t="s">
        <v>129</v>
      </c>
      <c r="C1" s="3" t="s">
        <v>132</v>
      </c>
      <c r="D1" s="3" t="s">
        <v>314</v>
      </c>
      <c r="E1" s="3" t="s">
        <v>315</v>
      </c>
      <c r="F1" s="3" t="s">
        <v>316</v>
      </c>
      <c r="G1" s="3" t="s">
        <v>317</v>
      </c>
      <c r="H1" s="3" t="s">
        <v>318</v>
      </c>
      <c r="I1" s="3" t="s">
        <v>319</v>
      </c>
    </row>
    <row r="2" spans="1:9" ht="16.5" customHeight="1" x14ac:dyDescent="0.15">
      <c r="A2" s="70">
        <v>2018</v>
      </c>
      <c r="B2" s="70">
        <v>9</v>
      </c>
      <c r="C2" s="98" t="s">
        <v>320</v>
      </c>
      <c r="D2" s="99" t="s">
        <v>321</v>
      </c>
      <c r="E2" s="143" t="s">
        <v>165</v>
      </c>
      <c r="F2" s="143"/>
      <c r="G2" s="143" t="s">
        <v>322</v>
      </c>
      <c r="H2" s="143" t="s">
        <v>323</v>
      </c>
      <c r="I2" s="143" t="s">
        <v>324</v>
      </c>
    </row>
    <row r="3" spans="1:9" ht="16.5" customHeight="1" x14ac:dyDescent="0.15">
      <c r="A3" s="70">
        <v>2018</v>
      </c>
      <c r="B3" s="70">
        <v>9</v>
      </c>
      <c r="C3" s="98" t="s">
        <v>325</v>
      </c>
      <c r="D3" s="99" t="s">
        <v>326</v>
      </c>
      <c r="E3" s="143" t="s">
        <v>161</v>
      </c>
      <c r="F3" s="143" t="s">
        <v>327</v>
      </c>
      <c r="G3" s="143" t="s">
        <v>328</v>
      </c>
      <c r="H3" s="143" t="s">
        <v>209</v>
      </c>
      <c r="I3" s="143" t="s">
        <v>329</v>
      </c>
    </row>
    <row r="4" spans="1:9" ht="16.5" customHeight="1" x14ac:dyDescent="0.15">
      <c r="A4" s="70">
        <v>2018</v>
      </c>
      <c r="B4" s="70">
        <v>9</v>
      </c>
      <c r="C4" s="98" t="s">
        <v>325</v>
      </c>
      <c r="D4" s="99" t="s">
        <v>330</v>
      </c>
      <c r="E4" s="143" t="s">
        <v>161</v>
      </c>
      <c r="F4" s="143" t="s">
        <v>327</v>
      </c>
      <c r="G4" s="143" t="s">
        <v>331</v>
      </c>
      <c r="H4" s="143" t="s">
        <v>209</v>
      </c>
      <c r="I4" s="143" t="s">
        <v>329</v>
      </c>
    </row>
    <row r="5" spans="1:9" ht="16.5" customHeight="1" x14ac:dyDescent="0.15">
      <c r="A5" s="70">
        <v>2018</v>
      </c>
      <c r="B5" s="70">
        <v>9</v>
      </c>
      <c r="C5" s="98" t="s">
        <v>332</v>
      </c>
      <c r="D5" s="99" t="s">
        <v>333</v>
      </c>
      <c r="E5" s="143" t="s">
        <v>161</v>
      </c>
      <c r="F5" s="143" t="s">
        <v>327</v>
      </c>
      <c r="G5" s="143" t="s">
        <v>334</v>
      </c>
      <c r="H5" s="143" t="s">
        <v>209</v>
      </c>
      <c r="I5" s="143" t="s">
        <v>329</v>
      </c>
    </row>
    <row r="6" spans="1:9" ht="16.5" customHeight="1" x14ac:dyDescent="0.15">
      <c r="A6" s="70">
        <v>2018</v>
      </c>
      <c r="B6" s="70">
        <v>9</v>
      </c>
      <c r="C6" s="98" t="s">
        <v>335</v>
      </c>
      <c r="D6" s="99" t="s">
        <v>336</v>
      </c>
      <c r="E6" s="143" t="s">
        <v>161</v>
      </c>
      <c r="F6" s="143" t="s">
        <v>327</v>
      </c>
      <c r="G6" s="143" t="s">
        <v>337</v>
      </c>
      <c r="H6" s="143" t="s">
        <v>209</v>
      </c>
      <c r="I6" s="143" t="s">
        <v>329</v>
      </c>
    </row>
    <row r="7" spans="1:9" ht="16.5" customHeight="1" x14ac:dyDescent="0.15">
      <c r="A7" s="70">
        <v>2018</v>
      </c>
      <c r="B7" s="70">
        <v>9</v>
      </c>
      <c r="C7" s="98" t="s">
        <v>332</v>
      </c>
      <c r="D7" s="99" t="s">
        <v>338</v>
      </c>
      <c r="E7" s="143" t="s">
        <v>161</v>
      </c>
      <c r="F7" s="143" t="s">
        <v>327</v>
      </c>
      <c r="G7" s="143" t="s">
        <v>334</v>
      </c>
      <c r="H7" s="143" t="s">
        <v>209</v>
      </c>
      <c r="I7" s="143" t="s">
        <v>339</v>
      </c>
    </row>
    <row r="8" spans="1:9" ht="16.5" customHeight="1" x14ac:dyDescent="0.15">
      <c r="A8" s="70">
        <v>2018</v>
      </c>
      <c r="B8" s="70">
        <v>9</v>
      </c>
      <c r="C8" s="98" t="s">
        <v>340</v>
      </c>
      <c r="D8" s="99" t="s">
        <v>341</v>
      </c>
      <c r="E8" s="143" t="s">
        <v>161</v>
      </c>
      <c r="F8" s="143" t="s">
        <v>327</v>
      </c>
      <c r="G8" s="143" t="s">
        <v>342</v>
      </c>
      <c r="H8" s="143" t="s">
        <v>209</v>
      </c>
      <c r="I8" s="143" t="s">
        <v>329</v>
      </c>
    </row>
    <row r="9" spans="1:9" ht="16.5" customHeight="1" x14ac:dyDescent="0.15">
      <c r="A9" s="70">
        <v>2018</v>
      </c>
      <c r="B9" s="70">
        <v>9</v>
      </c>
      <c r="C9" s="98" t="s">
        <v>340</v>
      </c>
      <c r="D9" s="99" t="s">
        <v>343</v>
      </c>
      <c r="E9" s="143" t="s">
        <v>161</v>
      </c>
      <c r="F9" s="143" t="s">
        <v>327</v>
      </c>
      <c r="G9" s="143" t="s">
        <v>344</v>
      </c>
      <c r="H9" s="143" t="s">
        <v>209</v>
      </c>
      <c r="I9" s="143" t="s">
        <v>329</v>
      </c>
    </row>
    <row r="10" spans="1:9" ht="16.5" customHeight="1" x14ac:dyDescent="0.15">
      <c r="A10" s="70">
        <v>2018</v>
      </c>
      <c r="B10" s="70">
        <v>9</v>
      </c>
      <c r="C10" s="98" t="s">
        <v>345</v>
      </c>
      <c r="D10" s="99" t="s">
        <v>346</v>
      </c>
      <c r="E10" s="143" t="s">
        <v>161</v>
      </c>
      <c r="F10" s="143" t="s">
        <v>327</v>
      </c>
      <c r="G10" s="143" t="s">
        <v>347</v>
      </c>
      <c r="H10" s="143" t="s">
        <v>209</v>
      </c>
      <c r="I10" s="143" t="s">
        <v>329</v>
      </c>
    </row>
    <row r="11" spans="1:9" ht="16.5" customHeight="1" x14ac:dyDescent="0.15">
      <c r="A11" s="70">
        <v>2018</v>
      </c>
      <c r="B11" s="70">
        <v>8</v>
      </c>
      <c r="C11" s="98" t="s">
        <v>348</v>
      </c>
      <c r="D11" s="99" t="s">
        <v>349</v>
      </c>
      <c r="E11" s="143" t="s">
        <v>161</v>
      </c>
      <c r="F11" s="143" t="s">
        <v>327</v>
      </c>
      <c r="G11" s="143" t="s">
        <v>350</v>
      </c>
      <c r="H11" s="143" t="s">
        <v>209</v>
      </c>
      <c r="I11" s="143" t="s">
        <v>329</v>
      </c>
    </row>
    <row r="12" spans="1:9" ht="16.5" customHeight="1" x14ac:dyDescent="0.15">
      <c r="A12" s="70">
        <v>2018</v>
      </c>
      <c r="B12" s="70">
        <v>8</v>
      </c>
      <c r="C12" s="98" t="s">
        <v>348</v>
      </c>
      <c r="D12" s="99" t="s">
        <v>351</v>
      </c>
      <c r="E12" s="143" t="s">
        <v>161</v>
      </c>
      <c r="F12" s="143" t="s">
        <v>327</v>
      </c>
      <c r="G12" s="143" t="s">
        <v>331</v>
      </c>
      <c r="H12" s="143" t="s">
        <v>209</v>
      </c>
      <c r="I12" s="143" t="s">
        <v>329</v>
      </c>
    </row>
    <row r="13" spans="1:9" ht="16.5" customHeight="1" x14ac:dyDescent="0.15">
      <c r="A13" s="70">
        <v>2018</v>
      </c>
      <c r="B13" s="70">
        <v>8</v>
      </c>
      <c r="C13" s="98" t="s">
        <v>352</v>
      </c>
      <c r="D13" s="99" t="s">
        <v>353</v>
      </c>
      <c r="E13" s="143" t="s">
        <v>161</v>
      </c>
      <c r="F13" s="143" t="s">
        <v>327</v>
      </c>
      <c r="G13" s="143" t="s">
        <v>354</v>
      </c>
      <c r="H13" s="143" t="s">
        <v>209</v>
      </c>
      <c r="I13" s="143" t="s">
        <v>329</v>
      </c>
    </row>
    <row r="14" spans="1:9" ht="16.5" customHeight="1" x14ac:dyDescent="0.15">
      <c r="A14" s="70">
        <v>2018</v>
      </c>
      <c r="B14" s="70">
        <v>8</v>
      </c>
      <c r="C14" s="98" t="s">
        <v>355</v>
      </c>
      <c r="D14" s="99" t="s">
        <v>356</v>
      </c>
      <c r="E14" s="143" t="s">
        <v>161</v>
      </c>
      <c r="F14" s="143" t="s">
        <v>327</v>
      </c>
      <c r="G14" s="143" t="s">
        <v>357</v>
      </c>
      <c r="H14" s="143" t="s">
        <v>209</v>
      </c>
      <c r="I14" s="143" t="s">
        <v>329</v>
      </c>
    </row>
    <row r="15" spans="1:9" ht="16.5" customHeight="1" x14ac:dyDescent="0.15">
      <c r="A15" s="70">
        <v>2018</v>
      </c>
      <c r="B15" s="70">
        <v>8</v>
      </c>
      <c r="C15" s="98" t="s">
        <v>355</v>
      </c>
      <c r="D15" s="99" t="s">
        <v>358</v>
      </c>
      <c r="E15" s="143" t="s">
        <v>161</v>
      </c>
      <c r="F15" s="143" t="s">
        <v>327</v>
      </c>
      <c r="G15" s="143" t="s">
        <v>359</v>
      </c>
      <c r="H15" s="143" t="s">
        <v>209</v>
      </c>
      <c r="I15" s="143" t="s">
        <v>329</v>
      </c>
    </row>
    <row r="16" spans="1:9" ht="16.5" customHeight="1" x14ac:dyDescent="0.15">
      <c r="A16" s="70">
        <v>2018</v>
      </c>
      <c r="B16" s="70">
        <v>8</v>
      </c>
      <c r="C16" s="98" t="s">
        <v>355</v>
      </c>
      <c r="D16" s="99" t="s">
        <v>360</v>
      </c>
      <c r="E16" s="143" t="s">
        <v>161</v>
      </c>
      <c r="F16" s="143" t="s">
        <v>327</v>
      </c>
      <c r="G16" s="143" t="s">
        <v>361</v>
      </c>
      <c r="H16" s="143" t="s">
        <v>209</v>
      </c>
      <c r="I16" s="143" t="s">
        <v>329</v>
      </c>
    </row>
    <row r="17" spans="1:9" ht="16.5" customHeight="1" x14ac:dyDescent="0.15">
      <c r="A17" s="70">
        <v>2018</v>
      </c>
      <c r="B17" s="70">
        <v>8</v>
      </c>
      <c r="C17" s="98" t="s">
        <v>355</v>
      </c>
      <c r="D17" s="99" t="s">
        <v>362</v>
      </c>
      <c r="E17" s="143" t="s">
        <v>161</v>
      </c>
      <c r="F17" s="143" t="s">
        <v>327</v>
      </c>
      <c r="G17" s="143" t="s">
        <v>363</v>
      </c>
      <c r="H17" s="143" t="s">
        <v>209</v>
      </c>
      <c r="I17" s="143" t="s">
        <v>329</v>
      </c>
    </row>
    <row r="18" spans="1:9" ht="16.5" customHeight="1" x14ac:dyDescent="0.15">
      <c r="A18" s="70">
        <v>2018</v>
      </c>
      <c r="B18" s="70">
        <v>8</v>
      </c>
      <c r="C18" s="98" t="s">
        <v>364</v>
      </c>
      <c r="D18" s="99" t="s">
        <v>365</v>
      </c>
      <c r="E18" s="143" t="s">
        <v>161</v>
      </c>
      <c r="F18" s="143" t="s">
        <v>327</v>
      </c>
      <c r="G18" s="143" t="s">
        <v>361</v>
      </c>
      <c r="H18" s="143" t="s">
        <v>209</v>
      </c>
      <c r="I18" s="143" t="s">
        <v>329</v>
      </c>
    </row>
    <row r="19" spans="1:9" ht="16.5" customHeight="1" x14ac:dyDescent="0.15">
      <c r="A19" s="70">
        <v>2018</v>
      </c>
      <c r="B19" s="70">
        <v>8</v>
      </c>
      <c r="C19" s="98" t="s">
        <v>366</v>
      </c>
      <c r="D19" s="99" t="s">
        <v>367</v>
      </c>
      <c r="E19" s="143" t="s">
        <v>161</v>
      </c>
      <c r="F19" s="143" t="s">
        <v>327</v>
      </c>
      <c r="G19" s="143" t="s">
        <v>368</v>
      </c>
      <c r="H19" s="143" t="s">
        <v>209</v>
      </c>
      <c r="I19" s="143" t="s">
        <v>329</v>
      </c>
    </row>
    <row r="20" spans="1:9" ht="16.5" customHeight="1" x14ac:dyDescent="0.15">
      <c r="A20" s="70">
        <v>2018</v>
      </c>
      <c r="B20" s="70">
        <v>8</v>
      </c>
      <c r="C20" s="98" t="s">
        <v>366</v>
      </c>
      <c r="D20" s="99" t="s">
        <v>369</v>
      </c>
      <c r="E20" s="143" t="s">
        <v>161</v>
      </c>
      <c r="F20" s="143" t="s">
        <v>327</v>
      </c>
      <c r="G20" s="143" t="s">
        <v>361</v>
      </c>
      <c r="H20" s="143" t="s">
        <v>209</v>
      </c>
      <c r="I20" s="143" t="s">
        <v>329</v>
      </c>
    </row>
    <row r="21" spans="1:9" ht="16.5" customHeight="1" x14ac:dyDescent="0.15">
      <c r="A21" s="70">
        <v>2018</v>
      </c>
      <c r="B21" s="70">
        <v>8</v>
      </c>
      <c r="C21" s="98" t="s">
        <v>370</v>
      </c>
      <c r="D21" s="99" t="s">
        <v>371</v>
      </c>
      <c r="E21" s="143" t="s">
        <v>163</v>
      </c>
      <c r="F21" s="143"/>
      <c r="G21" s="143" t="s">
        <v>372</v>
      </c>
      <c r="H21" s="143" t="s">
        <v>373</v>
      </c>
      <c r="I21" s="143" t="s">
        <v>324</v>
      </c>
    </row>
    <row r="22" spans="1:9" ht="16.5" customHeight="1" x14ac:dyDescent="0.15">
      <c r="A22" s="70">
        <v>2018</v>
      </c>
      <c r="B22" s="70">
        <v>8</v>
      </c>
      <c r="C22" s="98" t="s">
        <v>374</v>
      </c>
      <c r="D22" s="99" t="s">
        <v>375</v>
      </c>
      <c r="E22" s="143" t="s">
        <v>161</v>
      </c>
      <c r="F22" s="143" t="s">
        <v>327</v>
      </c>
      <c r="G22" s="143" t="s">
        <v>350</v>
      </c>
      <c r="H22" s="143" t="s">
        <v>209</v>
      </c>
      <c r="I22" s="143" t="s">
        <v>329</v>
      </c>
    </row>
    <row r="23" spans="1:9" ht="16.5" customHeight="1" x14ac:dyDescent="0.15">
      <c r="A23" s="70">
        <v>2018</v>
      </c>
      <c r="B23" s="70">
        <v>8</v>
      </c>
      <c r="C23" s="98" t="s">
        <v>376</v>
      </c>
      <c r="D23" s="99" t="s">
        <v>377</v>
      </c>
      <c r="E23" s="143" t="s">
        <v>163</v>
      </c>
      <c r="F23" s="143"/>
      <c r="G23" s="143" t="s">
        <v>378</v>
      </c>
      <c r="H23" s="143" t="s">
        <v>379</v>
      </c>
      <c r="I23" s="143" t="s">
        <v>324</v>
      </c>
    </row>
    <row r="24" spans="1:9" ht="16.5" customHeight="1" x14ac:dyDescent="0.15">
      <c r="A24" s="70">
        <v>2018</v>
      </c>
      <c r="B24" s="70">
        <v>8</v>
      </c>
      <c r="C24" s="98" t="s">
        <v>380</v>
      </c>
      <c r="D24" s="99" t="s">
        <v>381</v>
      </c>
      <c r="E24" s="143" t="s">
        <v>161</v>
      </c>
      <c r="F24" s="143" t="s">
        <v>327</v>
      </c>
      <c r="G24" s="143" t="s">
        <v>382</v>
      </c>
      <c r="H24" s="143" t="s">
        <v>209</v>
      </c>
      <c r="I24" s="143" t="s">
        <v>329</v>
      </c>
    </row>
    <row r="25" spans="1:9" ht="16.5" customHeight="1" x14ac:dyDescent="0.15">
      <c r="A25" s="70">
        <v>2018</v>
      </c>
      <c r="B25" s="70">
        <v>8</v>
      </c>
      <c r="C25" s="98" t="s">
        <v>380</v>
      </c>
      <c r="D25" s="99" t="s">
        <v>383</v>
      </c>
      <c r="E25" s="143" t="s">
        <v>161</v>
      </c>
      <c r="F25" s="143" t="s">
        <v>327</v>
      </c>
      <c r="G25" s="143" t="s">
        <v>384</v>
      </c>
      <c r="H25" s="143" t="s">
        <v>209</v>
      </c>
      <c r="I25" s="143" t="s">
        <v>329</v>
      </c>
    </row>
    <row r="26" spans="1:9" ht="16.5" customHeight="1" x14ac:dyDescent="0.15">
      <c r="A26" s="70">
        <v>2018</v>
      </c>
      <c r="B26" s="70">
        <v>8</v>
      </c>
      <c r="C26" s="98" t="s">
        <v>370</v>
      </c>
      <c r="D26" s="99" t="s">
        <v>385</v>
      </c>
      <c r="E26" s="143" t="s">
        <v>161</v>
      </c>
      <c r="F26" s="143" t="s">
        <v>327</v>
      </c>
      <c r="G26" s="143" t="s">
        <v>386</v>
      </c>
      <c r="H26" s="143" t="s">
        <v>209</v>
      </c>
      <c r="I26" s="143" t="s">
        <v>329</v>
      </c>
    </row>
    <row r="27" spans="1:9" ht="16.5" customHeight="1" x14ac:dyDescent="0.15">
      <c r="A27" s="70">
        <v>2018</v>
      </c>
      <c r="B27" s="70">
        <v>8</v>
      </c>
      <c r="C27" s="98" t="s">
        <v>387</v>
      </c>
      <c r="D27" s="99" t="s">
        <v>388</v>
      </c>
      <c r="E27" s="143" t="s">
        <v>22</v>
      </c>
      <c r="F27" s="143" t="s">
        <v>389</v>
      </c>
      <c r="G27" s="143" t="s">
        <v>390</v>
      </c>
      <c r="H27" s="143" t="s">
        <v>391</v>
      </c>
      <c r="I27" s="143" t="s">
        <v>324</v>
      </c>
    </row>
    <row r="28" spans="1:9" ht="16.5" customHeight="1" x14ac:dyDescent="0.15">
      <c r="A28" s="70">
        <v>2018</v>
      </c>
      <c r="B28" s="70">
        <v>8</v>
      </c>
      <c r="C28" s="98" t="s">
        <v>392</v>
      </c>
      <c r="D28" s="99" t="s">
        <v>393</v>
      </c>
      <c r="E28" s="143" t="s">
        <v>22</v>
      </c>
      <c r="F28" s="143" t="s">
        <v>389</v>
      </c>
      <c r="G28" s="143" t="s">
        <v>394</v>
      </c>
      <c r="H28" s="143" t="s">
        <v>395</v>
      </c>
      <c r="I28" s="143" t="s">
        <v>324</v>
      </c>
    </row>
    <row r="29" spans="1:9" ht="16.5" customHeight="1" x14ac:dyDescent="0.15">
      <c r="A29" s="70">
        <v>2018</v>
      </c>
      <c r="B29" s="70">
        <v>8</v>
      </c>
      <c r="C29" s="98" t="s">
        <v>396</v>
      </c>
      <c r="D29" s="99" t="s">
        <v>397</v>
      </c>
      <c r="E29" s="143" t="s">
        <v>161</v>
      </c>
      <c r="F29" s="143" t="s">
        <v>327</v>
      </c>
      <c r="G29" s="143" t="s">
        <v>398</v>
      </c>
      <c r="H29" s="143" t="s">
        <v>209</v>
      </c>
      <c r="I29" s="143" t="s">
        <v>329</v>
      </c>
    </row>
    <row r="30" spans="1:9" ht="16.5" customHeight="1" x14ac:dyDescent="0.15">
      <c r="A30" s="70">
        <v>2018</v>
      </c>
      <c r="B30" s="70">
        <v>8</v>
      </c>
      <c r="C30" s="98" t="s">
        <v>396</v>
      </c>
      <c r="D30" s="99" t="s">
        <v>399</v>
      </c>
      <c r="E30" s="143" t="s">
        <v>161</v>
      </c>
      <c r="F30" s="143" t="s">
        <v>327</v>
      </c>
      <c r="G30" s="143" t="s">
        <v>398</v>
      </c>
      <c r="H30" s="143" t="s">
        <v>209</v>
      </c>
      <c r="I30" s="143" t="s">
        <v>339</v>
      </c>
    </row>
    <row r="31" spans="1:9" ht="16.5" customHeight="1" x14ac:dyDescent="0.15">
      <c r="A31" s="70">
        <v>2018</v>
      </c>
      <c r="B31" s="70">
        <v>8</v>
      </c>
      <c r="C31" s="98" t="s">
        <v>396</v>
      </c>
      <c r="D31" s="99" t="s">
        <v>400</v>
      </c>
      <c r="E31" s="143" t="s">
        <v>159</v>
      </c>
      <c r="F31" s="143" t="s">
        <v>327</v>
      </c>
      <c r="G31" s="143" t="s">
        <v>398</v>
      </c>
      <c r="H31" s="143" t="s">
        <v>209</v>
      </c>
      <c r="I31" s="143" t="s">
        <v>324</v>
      </c>
    </row>
    <row r="32" spans="1:9" ht="16.5" customHeight="1" x14ac:dyDescent="0.15">
      <c r="A32" s="70">
        <v>2018</v>
      </c>
      <c r="B32" s="70">
        <v>8</v>
      </c>
      <c r="C32" s="98" t="s">
        <v>401</v>
      </c>
      <c r="D32" s="99" t="s">
        <v>402</v>
      </c>
      <c r="E32" s="143" t="s">
        <v>161</v>
      </c>
      <c r="F32" s="143" t="s">
        <v>327</v>
      </c>
      <c r="G32" s="143" t="s">
        <v>403</v>
      </c>
      <c r="H32" s="143" t="s">
        <v>209</v>
      </c>
      <c r="I32" s="143" t="s">
        <v>329</v>
      </c>
    </row>
    <row r="33" spans="1:9" ht="16.5" customHeight="1" x14ac:dyDescent="0.15">
      <c r="A33" s="70">
        <v>2018</v>
      </c>
      <c r="B33" s="70">
        <v>8</v>
      </c>
      <c r="C33" s="98" t="s">
        <v>401</v>
      </c>
      <c r="D33" s="99" t="s">
        <v>404</v>
      </c>
      <c r="E33" s="143" t="s">
        <v>22</v>
      </c>
      <c r="F33" s="143" t="s">
        <v>389</v>
      </c>
      <c r="G33" s="143" t="s">
        <v>405</v>
      </c>
      <c r="H33" s="143" t="s">
        <v>406</v>
      </c>
      <c r="I33" s="143" t="s">
        <v>324</v>
      </c>
    </row>
    <row r="34" spans="1:9" ht="16.5" customHeight="1" x14ac:dyDescent="0.15">
      <c r="A34" s="70">
        <v>2018</v>
      </c>
      <c r="B34" s="70">
        <v>8</v>
      </c>
      <c r="C34" s="98" t="s">
        <v>407</v>
      </c>
      <c r="D34" s="99" t="s">
        <v>408</v>
      </c>
      <c r="E34" s="143" t="s">
        <v>161</v>
      </c>
      <c r="F34" s="143" t="s">
        <v>327</v>
      </c>
      <c r="G34" s="143" t="s">
        <v>409</v>
      </c>
      <c r="H34" s="143" t="s">
        <v>209</v>
      </c>
      <c r="I34" s="143" t="s">
        <v>339</v>
      </c>
    </row>
    <row r="35" spans="1:9" ht="16.5" customHeight="1" x14ac:dyDescent="0.15">
      <c r="A35" s="70">
        <v>2018</v>
      </c>
      <c r="B35" s="70">
        <v>8</v>
      </c>
      <c r="C35" s="98" t="s">
        <v>410</v>
      </c>
      <c r="D35" s="99" t="s">
        <v>411</v>
      </c>
      <c r="E35" s="143" t="s">
        <v>161</v>
      </c>
      <c r="F35" s="143" t="s">
        <v>327</v>
      </c>
      <c r="G35" s="143" t="s">
        <v>412</v>
      </c>
      <c r="H35" s="143" t="s">
        <v>209</v>
      </c>
      <c r="I35" s="143" t="s">
        <v>329</v>
      </c>
    </row>
    <row r="36" spans="1:9" ht="16.5" customHeight="1" x14ac:dyDescent="0.15">
      <c r="A36" s="70"/>
      <c r="B36" s="70"/>
      <c r="C36" s="98"/>
      <c r="D36" s="99"/>
      <c r="E36" s="143"/>
      <c r="F36" s="143"/>
      <c r="G36" s="143"/>
      <c r="H36" s="143"/>
      <c r="I36" s="143"/>
    </row>
    <row r="37" spans="1:9" ht="16.5" customHeight="1" x14ac:dyDescent="0.15">
      <c r="A37" s="70"/>
      <c r="B37" s="70"/>
      <c r="C37" s="98"/>
      <c r="D37" s="99"/>
      <c r="E37" s="143"/>
      <c r="F37" s="143"/>
      <c r="G37" s="143"/>
      <c r="H37" s="143"/>
      <c r="I37" s="143"/>
    </row>
    <row r="38" spans="1:9" ht="16.5" customHeight="1" x14ac:dyDescent="0.15">
      <c r="A38" s="70"/>
      <c r="B38" s="70"/>
      <c r="C38" s="98"/>
      <c r="D38" s="99"/>
      <c r="E38" s="143"/>
      <c r="F38" s="143"/>
      <c r="G38" s="143"/>
      <c r="H38" s="143"/>
      <c r="I38" s="143"/>
    </row>
    <row r="39" spans="1:9" ht="16.5" customHeight="1" x14ac:dyDescent="0.15">
      <c r="A39" s="70"/>
      <c r="B39" s="70"/>
      <c r="C39" s="98"/>
      <c r="D39" s="99"/>
      <c r="E39" s="143"/>
      <c r="F39" s="143"/>
      <c r="G39" s="143"/>
      <c r="H39" s="143"/>
      <c r="I39" s="143"/>
    </row>
    <row r="40" spans="1:9" ht="16.5" customHeight="1" x14ac:dyDescent="0.15">
      <c r="A40" s="70"/>
      <c r="B40" s="70"/>
      <c r="C40" s="98"/>
      <c r="D40" s="99"/>
      <c r="E40" s="143"/>
      <c r="F40" s="143"/>
      <c r="G40" s="143"/>
      <c r="H40" s="143"/>
      <c r="I40" s="143"/>
    </row>
    <row r="41" spans="1:9" ht="16.5" customHeight="1" x14ac:dyDescent="0.15">
      <c r="A41" s="70"/>
      <c r="B41" s="70"/>
      <c r="C41" s="98"/>
      <c r="D41" s="99"/>
      <c r="E41" s="143"/>
      <c r="F41" s="143"/>
      <c r="G41" s="143"/>
      <c r="H41" s="143"/>
      <c r="I41" s="143"/>
    </row>
    <row r="42" spans="1:9" ht="16.5" customHeight="1" x14ac:dyDescent="0.15">
      <c r="A42" s="70"/>
      <c r="B42" s="70"/>
      <c r="C42" s="98"/>
      <c r="D42" s="99"/>
      <c r="E42" s="143"/>
      <c r="F42" s="143"/>
      <c r="G42" s="143"/>
      <c r="H42" s="143"/>
      <c r="I42" s="143"/>
    </row>
    <row r="43" spans="1:9" ht="16.5" customHeight="1" x14ac:dyDescent="0.15">
      <c r="A43" s="70"/>
      <c r="B43" s="70"/>
      <c r="C43" s="98"/>
      <c r="D43" s="99"/>
      <c r="E43" s="143"/>
      <c r="F43" s="143"/>
      <c r="G43" s="143"/>
      <c r="H43" s="143"/>
      <c r="I43" s="143"/>
    </row>
    <row r="44" spans="1:9" ht="16.5" customHeight="1" x14ac:dyDescent="0.15">
      <c r="A44" s="70"/>
      <c r="B44" s="70"/>
      <c r="C44" s="98"/>
      <c r="D44" s="99"/>
      <c r="E44" s="143"/>
      <c r="F44" s="143"/>
      <c r="G44" s="143"/>
      <c r="H44" s="143"/>
      <c r="I44" s="143"/>
    </row>
    <row r="45" spans="1:9" ht="16.5" customHeight="1" x14ac:dyDescent="0.15">
      <c r="A45" s="70"/>
      <c r="B45" s="70"/>
      <c r="C45" s="98"/>
      <c r="D45" s="99"/>
      <c r="E45" s="143"/>
      <c r="F45" s="143"/>
      <c r="G45" s="143"/>
      <c r="H45" s="143"/>
      <c r="I45" s="143"/>
    </row>
    <row r="46" spans="1:9" ht="16.5" customHeight="1" x14ac:dyDescent="0.15">
      <c r="A46" s="70"/>
      <c r="B46" s="70"/>
      <c r="C46" s="98"/>
      <c r="D46" s="99"/>
      <c r="E46" s="143"/>
      <c r="F46" s="143"/>
      <c r="G46" s="143"/>
      <c r="H46" s="143"/>
      <c r="I46" s="143"/>
    </row>
    <row r="47" spans="1:9" ht="16.5" customHeight="1" x14ac:dyDescent="0.15">
      <c r="A47" s="70"/>
      <c r="B47" s="70"/>
      <c r="C47" s="98"/>
      <c r="D47" s="99"/>
      <c r="E47" s="143"/>
      <c r="F47" s="143"/>
      <c r="G47" s="143"/>
      <c r="H47" s="143"/>
      <c r="I47" s="143"/>
    </row>
    <row r="48" spans="1:9" ht="16.5" customHeight="1" x14ac:dyDescent="0.15">
      <c r="A48" s="70"/>
      <c r="B48" s="70"/>
      <c r="C48" s="98"/>
      <c r="D48" s="99"/>
      <c r="E48" s="143"/>
      <c r="F48" s="143"/>
      <c r="G48" s="143"/>
      <c r="H48" s="143"/>
      <c r="I48" s="143"/>
    </row>
    <row r="49" spans="1:9" ht="16.5" customHeight="1" x14ac:dyDescent="0.15">
      <c r="A49" s="70"/>
      <c r="B49" s="70"/>
      <c r="C49" s="98"/>
      <c r="D49" s="99"/>
      <c r="E49" s="143"/>
      <c r="F49" s="143"/>
      <c r="G49" s="143"/>
      <c r="H49" s="143"/>
      <c r="I49" s="143"/>
    </row>
    <row r="50" spans="1:9" ht="16.5" customHeight="1" x14ac:dyDescent="0.15">
      <c r="A50" s="70"/>
      <c r="B50" s="70"/>
      <c r="C50" s="98"/>
      <c r="D50" s="99"/>
      <c r="E50" s="143"/>
      <c r="F50" s="143"/>
      <c r="G50" s="143"/>
      <c r="H50" s="143"/>
      <c r="I50" s="143"/>
    </row>
    <row r="51" spans="1:9" ht="16.5" customHeight="1" x14ac:dyDescent="0.15">
      <c r="A51" s="70"/>
      <c r="B51" s="70"/>
      <c r="C51" s="98"/>
      <c r="D51" s="99"/>
      <c r="E51" s="143"/>
      <c r="F51" s="143"/>
      <c r="G51" s="143"/>
      <c r="H51" s="143"/>
      <c r="I51" s="143"/>
    </row>
    <row r="52" spans="1:9" ht="16.5" customHeight="1" x14ac:dyDescent="0.15">
      <c r="A52" s="70"/>
      <c r="B52" s="70"/>
      <c r="C52" s="98"/>
      <c r="D52" s="99"/>
      <c r="E52" s="143"/>
      <c r="F52" s="143"/>
      <c r="G52" s="143"/>
      <c r="H52" s="143"/>
      <c r="I52" s="143"/>
    </row>
    <row r="53" spans="1:9" ht="16.5" customHeight="1" x14ac:dyDescent="0.15">
      <c r="A53" s="70"/>
      <c r="B53" s="70"/>
      <c r="C53" s="98"/>
      <c r="D53" s="99"/>
      <c r="E53" s="143"/>
      <c r="F53" s="143"/>
      <c r="G53" s="143"/>
      <c r="H53" s="143"/>
      <c r="I53" s="143"/>
    </row>
    <row r="54" spans="1:9" ht="16.5" customHeight="1" x14ac:dyDescent="0.15">
      <c r="A54" s="70"/>
      <c r="B54" s="70"/>
      <c r="C54" s="98"/>
      <c r="D54" s="99"/>
      <c r="E54" s="143"/>
      <c r="F54" s="143"/>
      <c r="G54" s="143"/>
      <c r="H54" s="143"/>
      <c r="I54" s="143"/>
    </row>
    <row r="55" spans="1:9" ht="16.5" customHeight="1" x14ac:dyDescent="0.15">
      <c r="A55" s="70"/>
      <c r="B55" s="70"/>
      <c r="C55" s="98"/>
      <c r="D55" s="99"/>
      <c r="E55" s="143"/>
      <c r="F55" s="143"/>
      <c r="G55" s="143"/>
      <c r="H55" s="143"/>
      <c r="I55" s="143"/>
    </row>
    <row r="56" spans="1:9" ht="16.5" customHeight="1" x14ac:dyDescent="0.15">
      <c r="A56" s="70"/>
      <c r="B56" s="70"/>
      <c r="C56" s="98"/>
      <c r="D56" s="99"/>
      <c r="E56" s="143"/>
      <c r="F56" s="143"/>
      <c r="G56" s="143"/>
      <c r="H56" s="143"/>
      <c r="I56" s="143"/>
    </row>
    <row r="57" spans="1:9" ht="16.5" customHeight="1" x14ac:dyDescent="0.15">
      <c r="A57" s="70"/>
      <c r="B57" s="70"/>
      <c r="C57" s="98"/>
      <c r="D57" s="99"/>
      <c r="E57" s="143"/>
      <c r="F57" s="143"/>
      <c r="G57" s="143"/>
      <c r="H57" s="143"/>
      <c r="I57" s="143"/>
    </row>
    <row r="58" spans="1:9" ht="16.5" customHeight="1" x14ac:dyDescent="0.15">
      <c r="A58" s="70"/>
      <c r="B58" s="70"/>
      <c r="C58" s="98"/>
      <c r="D58" s="99"/>
      <c r="E58" s="143"/>
      <c r="F58" s="143"/>
      <c r="G58" s="143"/>
      <c r="H58" s="143"/>
      <c r="I58" s="143"/>
    </row>
    <row r="59" spans="1:9" ht="16.5" customHeight="1" x14ac:dyDescent="0.15">
      <c r="A59" s="70"/>
      <c r="B59" s="70"/>
      <c r="C59" s="98"/>
      <c r="D59" s="99"/>
      <c r="E59" s="143"/>
      <c r="F59" s="143"/>
      <c r="G59" s="143"/>
      <c r="H59" s="143"/>
      <c r="I59" s="143"/>
    </row>
    <row r="60" spans="1:9" ht="16.5" customHeight="1" x14ac:dyDescent="0.15">
      <c r="A60" s="70"/>
      <c r="B60" s="70"/>
      <c r="C60" s="98"/>
      <c r="D60" s="99"/>
      <c r="E60" s="143"/>
      <c r="F60" s="143"/>
      <c r="G60" s="143"/>
      <c r="H60" s="143"/>
      <c r="I60" s="143"/>
    </row>
    <row r="61" spans="1:9" ht="16.5" customHeight="1" x14ac:dyDescent="0.15">
      <c r="A61" s="70"/>
      <c r="B61" s="70"/>
      <c r="C61" s="98"/>
      <c r="D61" s="99"/>
      <c r="E61" s="143"/>
      <c r="F61" s="143"/>
      <c r="G61" s="143"/>
      <c r="H61" s="143"/>
      <c r="I61" s="143"/>
    </row>
    <row r="62" spans="1:9" ht="16.5" customHeight="1" x14ac:dyDescent="0.15">
      <c r="A62" s="70"/>
      <c r="B62" s="70"/>
      <c r="C62" s="98"/>
      <c r="D62" s="99"/>
      <c r="E62" s="143"/>
      <c r="F62" s="143"/>
      <c r="G62" s="143"/>
      <c r="H62" s="143"/>
      <c r="I62" s="143"/>
    </row>
    <row r="63" spans="1:9" ht="16.5" customHeight="1" x14ac:dyDescent="0.15">
      <c r="A63" s="70"/>
      <c r="B63" s="70"/>
      <c r="C63" s="98"/>
      <c r="D63" s="99"/>
      <c r="E63" s="143"/>
      <c r="F63" s="143"/>
      <c r="G63" s="143"/>
      <c r="H63" s="143"/>
      <c r="I63" s="143"/>
    </row>
    <row r="64" spans="1:9" ht="16.5" customHeight="1" x14ac:dyDescent="0.15">
      <c r="A64" s="70"/>
      <c r="B64" s="70"/>
      <c r="C64" s="98"/>
      <c r="D64" s="99"/>
      <c r="E64" s="143"/>
      <c r="F64" s="143"/>
      <c r="G64" s="143"/>
      <c r="H64" s="143"/>
      <c r="I64" s="143"/>
    </row>
    <row r="65" spans="1:9" ht="16.5" customHeight="1" x14ac:dyDescent="0.15">
      <c r="A65" s="70"/>
      <c r="B65" s="70"/>
      <c r="C65" s="98"/>
      <c r="D65" s="99"/>
      <c r="E65" s="143"/>
      <c r="F65" s="143"/>
      <c r="G65" s="143"/>
      <c r="H65" s="143"/>
      <c r="I65" s="143"/>
    </row>
    <row r="66" spans="1:9" ht="16.5" customHeight="1" x14ac:dyDescent="0.15">
      <c r="A66" s="70"/>
      <c r="B66" s="70"/>
      <c r="C66" s="98"/>
      <c r="D66" s="99"/>
      <c r="E66" s="143"/>
      <c r="F66" s="143"/>
      <c r="G66" s="143"/>
      <c r="H66" s="143"/>
      <c r="I66" s="143"/>
    </row>
    <row r="67" spans="1:9" ht="16.5" customHeight="1" x14ac:dyDescent="0.15">
      <c r="A67" s="70"/>
      <c r="B67" s="70"/>
      <c r="C67" s="98"/>
      <c r="D67" s="99"/>
      <c r="E67" s="143"/>
      <c r="F67" s="143"/>
      <c r="G67" s="143"/>
      <c r="H67" s="143"/>
      <c r="I67" s="143"/>
    </row>
    <row r="68" spans="1:9" ht="16.5" customHeight="1" x14ac:dyDescent="0.15">
      <c r="A68" s="70"/>
      <c r="B68" s="70"/>
      <c r="C68" s="98"/>
      <c r="D68" s="99"/>
      <c r="E68" s="143"/>
      <c r="F68" s="143"/>
      <c r="G68" s="143"/>
      <c r="H68" s="143"/>
      <c r="I68" s="143"/>
    </row>
    <row r="69" spans="1:9" ht="16.5" customHeight="1" x14ac:dyDescent="0.15">
      <c r="A69" s="70"/>
      <c r="B69" s="70"/>
      <c r="C69" s="98"/>
      <c r="D69" s="99"/>
      <c r="E69" s="143"/>
      <c r="F69" s="143"/>
      <c r="G69" s="143"/>
      <c r="H69" s="143"/>
      <c r="I69" s="143"/>
    </row>
    <row r="70" spans="1:9" ht="16.5" customHeight="1" x14ac:dyDescent="0.15">
      <c r="A70" s="70"/>
      <c r="B70" s="70"/>
      <c r="C70" s="98"/>
      <c r="D70" s="99"/>
      <c r="E70" s="143"/>
      <c r="F70" s="143"/>
      <c r="G70" s="143"/>
      <c r="H70" s="143"/>
      <c r="I70" s="143"/>
    </row>
    <row r="71" spans="1:9" ht="16.5" customHeight="1" x14ac:dyDescent="0.15">
      <c r="A71" s="70"/>
      <c r="B71" s="70"/>
      <c r="C71" s="98"/>
      <c r="D71" s="99"/>
      <c r="E71" s="143"/>
      <c r="F71" s="143"/>
      <c r="G71" s="143"/>
      <c r="H71" s="143"/>
      <c r="I71" s="143"/>
    </row>
    <row r="72" spans="1:9" ht="16.5" customHeight="1" x14ac:dyDescent="0.15">
      <c r="A72" s="70"/>
      <c r="B72" s="70"/>
      <c r="C72" s="98"/>
      <c r="D72" s="99"/>
      <c r="E72" s="143"/>
      <c r="F72" s="143"/>
      <c r="G72" s="143"/>
      <c r="H72" s="143"/>
      <c r="I72" s="143"/>
    </row>
    <row r="73" spans="1:9" ht="16.5" customHeight="1" x14ac:dyDescent="0.15">
      <c r="A73" s="70"/>
      <c r="B73" s="70"/>
      <c r="C73" s="98"/>
      <c r="D73" s="99"/>
      <c r="E73" s="143"/>
      <c r="F73" s="143"/>
      <c r="G73" s="143"/>
      <c r="H73" s="143"/>
      <c r="I73" s="143"/>
    </row>
    <row r="74" spans="1:9" ht="16.5" customHeight="1" x14ac:dyDescent="0.15">
      <c r="A74" s="70"/>
      <c r="B74" s="70"/>
      <c r="C74" s="98"/>
      <c r="D74" s="99"/>
      <c r="E74" s="143"/>
      <c r="F74" s="143"/>
      <c r="G74" s="143"/>
      <c r="H74" s="143"/>
      <c r="I74" s="143"/>
    </row>
    <row r="75" spans="1:9" ht="16.5" customHeight="1" x14ac:dyDescent="0.15">
      <c r="A75" s="70"/>
      <c r="B75" s="70"/>
      <c r="C75" s="98"/>
      <c r="D75" s="99"/>
      <c r="E75" s="143"/>
      <c r="F75" s="143"/>
      <c r="G75" s="143"/>
      <c r="H75" s="143"/>
      <c r="I75" s="143"/>
    </row>
    <row r="76" spans="1:9" ht="16.5" customHeight="1" x14ac:dyDescent="0.15">
      <c r="A76" s="70"/>
      <c r="B76" s="70"/>
      <c r="C76" s="98"/>
      <c r="D76" s="99"/>
      <c r="E76" s="143"/>
      <c r="F76" s="143"/>
      <c r="G76" s="143"/>
      <c r="H76" s="143"/>
      <c r="I76" s="143"/>
    </row>
    <row r="77" spans="1:9" ht="16.5" customHeight="1" x14ac:dyDescent="0.15">
      <c r="A77" s="70"/>
      <c r="B77" s="70"/>
      <c r="C77" s="98"/>
      <c r="D77" s="99"/>
      <c r="E77" s="143"/>
      <c r="F77" s="143"/>
      <c r="G77" s="143"/>
      <c r="H77" s="143"/>
      <c r="I77" s="143"/>
    </row>
    <row r="78" spans="1:9" ht="16.5" customHeight="1" x14ac:dyDescent="0.15">
      <c r="A78" s="70"/>
      <c r="B78" s="70"/>
      <c r="C78" s="98"/>
      <c r="D78" s="99"/>
      <c r="E78" s="143"/>
      <c r="F78" s="143"/>
      <c r="G78" s="143"/>
      <c r="H78" s="143"/>
      <c r="I78" s="143"/>
    </row>
    <row r="79" spans="1:9" ht="16.5" customHeight="1" x14ac:dyDescent="0.15">
      <c r="A79" s="70"/>
      <c r="B79" s="70"/>
      <c r="C79" s="98"/>
      <c r="D79" s="99"/>
      <c r="E79" s="143"/>
      <c r="F79" s="143"/>
      <c r="G79" s="143"/>
      <c r="H79" s="143"/>
      <c r="I79" s="143"/>
    </row>
    <row r="80" spans="1:9" ht="16.5" customHeight="1" x14ac:dyDescent="0.15">
      <c r="A80" s="70"/>
      <c r="B80" s="70"/>
      <c r="C80" s="98"/>
      <c r="D80" s="99"/>
      <c r="E80" s="143"/>
      <c r="F80" s="143"/>
      <c r="G80" s="143"/>
      <c r="H80" s="143"/>
      <c r="I80" s="143"/>
    </row>
    <row r="81" spans="1:9" ht="16.5" customHeight="1" x14ac:dyDescent="0.15">
      <c r="A81" s="70"/>
      <c r="B81" s="70"/>
      <c r="C81" s="98"/>
      <c r="D81" s="99"/>
      <c r="E81" s="143"/>
      <c r="F81" s="143"/>
      <c r="G81" s="143"/>
      <c r="H81" s="143"/>
      <c r="I81" s="143"/>
    </row>
    <row r="82" spans="1:9" ht="16.5" customHeight="1" x14ac:dyDescent="0.15">
      <c r="A82" s="70"/>
      <c r="B82" s="70"/>
      <c r="C82" s="98"/>
      <c r="D82" s="99"/>
      <c r="E82" s="143"/>
      <c r="F82" s="143"/>
      <c r="G82" s="143"/>
      <c r="H82" s="143"/>
      <c r="I82" s="143"/>
    </row>
    <row r="83" spans="1:9" ht="16.5" customHeight="1" x14ac:dyDescent="0.15">
      <c r="A83" s="70"/>
      <c r="B83" s="70"/>
      <c r="C83" s="98"/>
      <c r="D83" s="99"/>
      <c r="E83" s="143"/>
      <c r="F83" s="143"/>
      <c r="G83" s="143"/>
      <c r="H83" s="143"/>
      <c r="I83" s="143"/>
    </row>
    <row r="84" spans="1:9" ht="16.5" customHeight="1" x14ac:dyDescent="0.15">
      <c r="A84" s="70"/>
      <c r="B84" s="70"/>
      <c r="C84" s="98"/>
      <c r="D84" s="99"/>
      <c r="E84" s="143"/>
      <c r="F84" s="143"/>
      <c r="G84" s="143"/>
      <c r="H84" s="143"/>
      <c r="I84" s="143"/>
    </row>
    <row r="85" spans="1:9" ht="16.5" customHeight="1" x14ac:dyDescent="0.15">
      <c r="A85" s="70"/>
      <c r="B85" s="70"/>
      <c r="C85" s="98"/>
      <c r="D85" s="99"/>
      <c r="E85" s="143"/>
      <c r="F85" s="143"/>
      <c r="G85" s="143"/>
      <c r="H85" s="143"/>
      <c r="I85" s="143"/>
    </row>
    <row r="86" spans="1:9" ht="16.5" customHeight="1" x14ac:dyDescent="0.15">
      <c r="A86" s="70"/>
      <c r="B86" s="70"/>
      <c r="C86" s="98"/>
      <c r="D86" s="99"/>
      <c r="E86" s="143"/>
      <c r="F86" s="143"/>
      <c r="G86" s="143"/>
      <c r="H86" s="143"/>
      <c r="I86" s="143"/>
    </row>
    <row r="87" spans="1:9" ht="16.5" customHeight="1" x14ac:dyDescent="0.15">
      <c r="A87" s="70"/>
      <c r="B87" s="70"/>
      <c r="C87" s="98"/>
      <c r="D87" s="99"/>
      <c r="E87" s="143"/>
      <c r="F87" s="143"/>
      <c r="G87" s="143"/>
      <c r="H87" s="143"/>
      <c r="I87" s="143"/>
    </row>
    <row r="88" spans="1:9" ht="16.5" customHeight="1" x14ac:dyDescent="0.15">
      <c r="A88" s="70"/>
      <c r="B88" s="70"/>
      <c r="C88" s="98"/>
      <c r="D88" s="99"/>
      <c r="E88" s="143"/>
      <c r="F88" s="143"/>
      <c r="G88" s="143"/>
      <c r="H88" s="143"/>
      <c r="I88" s="143"/>
    </row>
    <row r="89" spans="1:9" ht="16.5" customHeight="1" x14ac:dyDescent="0.15">
      <c r="A89" s="70"/>
      <c r="B89" s="70"/>
      <c r="C89" s="98"/>
      <c r="D89" s="99"/>
      <c r="E89" s="143"/>
      <c r="F89" s="143"/>
      <c r="G89" s="143"/>
      <c r="H89" s="143"/>
      <c r="I89" s="143"/>
    </row>
    <row r="90" spans="1:9" ht="16.5" customHeight="1" x14ac:dyDescent="0.15">
      <c r="A90" s="70"/>
      <c r="B90" s="70"/>
      <c r="C90" s="98"/>
      <c r="D90" s="99"/>
      <c r="E90" s="143"/>
      <c r="F90" s="143"/>
      <c r="G90" s="143"/>
      <c r="H90" s="143"/>
      <c r="I90" s="143"/>
    </row>
    <row r="91" spans="1:9" ht="16.5" customHeight="1" x14ac:dyDescent="0.15">
      <c r="A91" s="70"/>
      <c r="B91" s="70"/>
      <c r="C91" s="98"/>
      <c r="D91" s="99"/>
      <c r="E91" s="143"/>
      <c r="F91" s="143"/>
      <c r="G91" s="143"/>
      <c r="H91" s="143"/>
      <c r="I91" s="143"/>
    </row>
    <row r="92" spans="1:9" ht="16.5" customHeight="1" x14ac:dyDescent="0.15">
      <c r="A92" s="70"/>
      <c r="B92" s="70"/>
      <c r="C92" s="98"/>
      <c r="D92" s="99"/>
      <c r="E92" s="143"/>
      <c r="F92" s="143"/>
      <c r="G92" s="143"/>
      <c r="H92" s="143"/>
      <c r="I92" s="143"/>
    </row>
    <row r="93" spans="1:9" ht="16.5" customHeight="1" x14ac:dyDescent="0.15">
      <c r="A93" s="70"/>
      <c r="B93" s="70"/>
      <c r="C93" s="98"/>
      <c r="D93" s="99"/>
      <c r="E93" s="143"/>
      <c r="F93" s="143"/>
      <c r="G93" s="143"/>
      <c r="H93" s="143"/>
      <c r="I93" s="143"/>
    </row>
    <row r="94" spans="1:9" ht="16.5" customHeight="1" x14ac:dyDescent="0.15">
      <c r="A94" s="70"/>
      <c r="B94" s="70"/>
      <c r="C94" s="98"/>
      <c r="D94" s="99"/>
      <c r="E94" s="143"/>
      <c r="F94" s="143"/>
      <c r="G94" s="143"/>
      <c r="H94" s="143"/>
      <c r="I94" s="143"/>
    </row>
    <row r="95" spans="1:9" ht="16.5" customHeight="1" x14ac:dyDescent="0.15">
      <c r="A95" s="70"/>
      <c r="B95" s="70"/>
      <c r="C95" s="98"/>
      <c r="D95" s="99"/>
      <c r="E95" s="143"/>
      <c r="F95" s="143"/>
      <c r="G95" s="143"/>
      <c r="H95" s="143"/>
      <c r="I95" s="143"/>
    </row>
    <row r="96" spans="1:9" ht="16.5" customHeight="1" x14ac:dyDescent="0.15">
      <c r="A96" s="70"/>
      <c r="B96" s="70"/>
      <c r="C96" s="98"/>
      <c r="D96" s="99"/>
      <c r="E96" s="143"/>
      <c r="F96" s="143"/>
      <c r="G96" s="143"/>
      <c r="H96" s="143"/>
      <c r="I96" s="143"/>
    </row>
    <row r="97" spans="1:9" ht="16.5" customHeight="1" x14ac:dyDescent="0.15">
      <c r="A97" s="70"/>
      <c r="B97" s="70"/>
      <c r="C97" s="98"/>
      <c r="D97" s="99"/>
      <c r="E97" s="143"/>
      <c r="F97" s="143"/>
      <c r="G97" s="143"/>
      <c r="H97" s="143"/>
      <c r="I97" s="143"/>
    </row>
    <row r="98" spans="1:9" ht="16.5" customHeight="1" x14ac:dyDescent="0.15">
      <c r="A98" s="70"/>
      <c r="B98" s="70"/>
      <c r="C98" s="98"/>
      <c r="D98" s="99"/>
      <c r="E98" s="143"/>
      <c r="F98" s="143"/>
      <c r="G98" s="143"/>
      <c r="H98" s="143"/>
      <c r="I98" s="143"/>
    </row>
    <row r="99" spans="1:9" ht="16.5" customHeight="1" x14ac:dyDescent="0.15">
      <c r="A99" s="70"/>
      <c r="B99" s="70"/>
      <c r="C99" s="98"/>
      <c r="D99" s="99"/>
      <c r="E99" s="143"/>
      <c r="F99" s="143"/>
      <c r="G99" s="143"/>
      <c r="H99" s="143"/>
      <c r="I99" s="143"/>
    </row>
    <row r="100" spans="1:9" ht="16.5" customHeight="1" x14ac:dyDescent="0.15">
      <c r="A100" s="70"/>
      <c r="B100" s="70"/>
      <c r="C100" s="98"/>
      <c r="D100" s="99"/>
      <c r="E100" s="143"/>
      <c r="F100" s="143"/>
      <c r="G100" s="143"/>
      <c r="H100" s="143"/>
      <c r="I100" s="143"/>
    </row>
    <row r="101" spans="1:9" ht="16.5" customHeight="1" x14ac:dyDescent="0.15">
      <c r="A101" s="70"/>
      <c r="B101" s="70"/>
      <c r="C101" s="98"/>
      <c r="D101" s="99"/>
      <c r="E101" s="143"/>
      <c r="F101" s="143"/>
      <c r="G101" s="143"/>
      <c r="H101" s="143"/>
      <c r="I101" s="143"/>
    </row>
    <row r="102" spans="1:9" ht="16.5" customHeight="1" x14ac:dyDescent="0.15">
      <c r="A102" s="70"/>
      <c r="B102" s="70"/>
      <c r="C102" s="98"/>
      <c r="D102" s="99"/>
      <c r="E102" s="143"/>
      <c r="F102" s="143"/>
      <c r="G102" s="143"/>
      <c r="H102" s="143"/>
      <c r="I102" s="143"/>
    </row>
    <row r="103" spans="1:9" ht="16.5" customHeight="1" x14ac:dyDescent="0.15">
      <c r="A103" s="70"/>
      <c r="B103" s="70"/>
      <c r="C103" s="98"/>
      <c r="D103" s="99"/>
      <c r="E103" s="143"/>
      <c r="F103" s="143"/>
      <c r="G103" s="143"/>
      <c r="H103" s="143"/>
      <c r="I103" s="143"/>
    </row>
    <row r="104" spans="1:9" ht="16.5" customHeight="1" x14ac:dyDescent="0.15">
      <c r="A104" s="70"/>
      <c r="B104" s="70"/>
      <c r="C104" s="98"/>
      <c r="D104" s="99"/>
      <c r="E104" s="143"/>
      <c r="F104" s="143"/>
      <c r="G104" s="143"/>
      <c r="H104" s="143"/>
      <c r="I104" s="143"/>
    </row>
    <row r="105" spans="1:9" ht="16.5" customHeight="1" x14ac:dyDescent="0.15">
      <c r="A105" s="70"/>
      <c r="B105" s="70"/>
      <c r="C105" s="98"/>
      <c r="D105" s="99"/>
      <c r="E105" s="143"/>
      <c r="F105" s="143"/>
      <c r="G105" s="143"/>
      <c r="H105" s="143"/>
      <c r="I105" s="143"/>
    </row>
    <row r="106" spans="1:9" ht="16.5" customHeight="1" x14ac:dyDescent="0.15">
      <c r="A106" s="70"/>
      <c r="B106" s="70"/>
      <c r="C106" s="98"/>
      <c r="D106" s="99"/>
      <c r="E106" s="143"/>
      <c r="F106" s="143"/>
      <c r="G106" s="143"/>
      <c r="H106" s="143"/>
      <c r="I106" s="143"/>
    </row>
    <row r="107" spans="1:9" ht="16.5" customHeight="1" x14ac:dyDescent="0.15">
      <c r="A107" s="70"/>
      <c r="B107" s="70"/>
      <c r="C107" s="98"/>
      <c r="D107" s="99"/>
      <c r="E107" s="143"/>
      <c r="F107" s="143"/>
      <c r="G107" s="143"/>
      <c r="H107" s="143"/>
      <c r="I107" s="143"/>
    </row>
    <row r="108" spans="1:9" ht="16.5" customHeight="1" x14ac:dyDescent="0.15">
      <c r="A108" s="70"/>
      <c r="B108" s="70"/>
      <c r="C108" s="98"/>
      <c r="D108" s="99"/>
      <c r="E108" s="143"/>
      <c r="F108" s="143"/>
      <c r="G108" s="143"/>
      <c r="H108" s="143"/>
      <c r="I108" s="143"/>
    </row>
    <row r="109" spans="1:9" ht="16.5" customHeight="1" x14ac:dyDescent="0.15">
      <c r="A109" s="70"/>
      <c r="B109" s="70"/>
      <c r="C109" s="98"/>
      <c r="D109" s="99"/>
      <c r="E109" s="143"/>
      <c r="F109" s="143"/>
      <c r="G109" s="143"/>
      <c r="H109" s="143"/>
      <c r="I109" s="143"/>
    </row>
    <row r="110" spans="1:9" ht="16.5" customHeight="1" x14ac:dyDescent="0.15">
      <c r="A110" s="70"/>
      <c r="B110" s="70"/>
      <c r="C110" s="98"/>
      <c r="D110" s="99"/>
      <c r="E110" s="143"/>
      <c r="F110" s="143"/>
      <c r="G110" s="143"/>
      <c r="H110" s="143"/>
      <c r="I110" s="143"/>
    </row>
    <row r="111" spans="1:9" ht="16.5" customHeight="1" x14ac:dyDescent="0.15">
      <c r="A111" s="70"/>
      <c r="B111" s="70"/>
      <c r="C111" s="98"/>
      <c r="D111" s="99"/>
      <c r="E111" s="143"/>
      <c r="F111" s="143"/>
      <c r="G111" s="143"/>
      <c r="H111" s="143"/>
      <c r="I111" s="143"/>
    </row>
    <row r="112" spans="1:9" ht="16.5" customHeight="1" x14ac:dyDescent="0.15">
      <c r="A112" s="70"/>
      <c r="B112" s="70"/>
      <c r="C112" s="98"/>
      <c r="D112" s="99"/>
      <c r="E112" s="143"/>
      <c r="F112" s="143"/>
      <c r="G112" s="143"/>
      <c r="H112" s="143"/>
      <c r="I112" s="143"/>
    </row>
    <row r="113" spans="1:9" ht="16.5" customHeight="1" x14ac:dyDescent="0.15">
      <c r="A113" s="70"/>
      <c r="B113" s="70"/>
      <c r="C113" s="98"/>
      <c r="D113" s="99"/>
      <c r="E113" s="143"/>
      <c r="F113" s="143"/>
      <c r="G113" s="143"/>
      <c r="H113" s="143"/>
      <c r="I113" s="143"/>
    </row>
    <row r="114" spans="1:9" ht="16.5" customHeight="1" x14ac:dyDescent="0.15">
      <c r="A114" s="70"/>
      <c r="B114" s="70"/>
      <c r="C114" s="98"/>
      <c r="D114" s="99"/>
      <c r="E114" s="143"/>
      <c r="F114" s="143"/>
      <c r="G114" s="143"/>
      <c r="H114" s="143"/>
      <c r="I114" s="143"/>
    </row>
    <row r="115" spans="1:9" ht="16.5" customHeight="1" x14ac:dyDescent="0.15">
      <c r="A115" s="70"/>
      <c r="B115" s="70"/>
      <c r="C115" s="98"/>
      <c r="D115" s="99"/>
      <c r="E115" s="143"/>
      <c r="F115" s="143"/>
      <c r="G115" s="143"/>
      <c r="H115" s="143"/>
      <c r="I115" s="143"/>
    </row>
    <row r="116" spans="1:9" ht="16.5" customHeight="1" x14ac:dyDescent="0.15">
      <c r="A116" s="70"/>
      <c r="B116" s="70"/>
      <c r="C116" s="98"/>
      <c r="D116" s="99"/>
      <c r="E116" s="143"/>
      <c r="F116" s="143"/>
      <c r="G116" s="143"/>
      <c r="H116" s="143"/>
      <c r="I116" s="143"/>
    </row>
    <row r="117" spans="1:9" ht="16.5" customHeight="1" x14ac:dyDescent="0.15">
      <c r="A117" s="70"/>
      <c r="B117" s="70"/>
      <c r="C117" s="98"/>
      <c r="D117" s="99"/>
      <c r="E117" s="143"/>
      <c r="F117" s="143"/>
      <c r="G117" s="143"/>
      <c r="H117" s="143"/>
      <c r="I117" s="143"/>
    </row>
    <row r="118" spans="1:9" ht="16.5" customHeight="1" x14ac:dyDescent="0.15">
      <c r="A118" s="70"/>
      <c r="B118" s="70"/>
      <c r="C118" s="98"/>
      <c r="D118" s="99"/>
      <c r="E118" s="143"/>
      <c r="F118" s="143"/>
      <c r="G118" s="143"/>
      <c r="H118" s="143"/>
      <c r="I118" s="143"/>
    </row>
    <row r="119" spans="1:9" ht="16.5" customHeight="1" x14ac:dyDescent="0.15">
      <c r="A119" s="70"/>
      <c r="B119" s="70"/>
      <c r="C119" s="98"/>
      <c r="D119" s="99"/>
      <c r="E119" s="143"/>
      <c r="F119" s="143"/>
      <c r="G119" s="143"/>
      <c r="H119" s="143"/>
      <c r="I119" s="143"/>
    </row>
    <row r="120" spans="1:9" ht="16.5" customHeight="1" x14ac:dyDescent="0.15">
      <c r="A120" s="70"/>
      <c r="B120" s="70"/>
      <c r="C120" s="98"/>
      <c r="D120" s="99"/>
      <c r="E120" s="143"/>
      <c r="F120" s="143"/>
      <c r="G120" s="143"/>
      <c r="H120" s="143"/>
      <c r="I120" s="143"/>
    </row>
    <row r="121" spans="1:9" ht="16.5" customHeight="1" x14ac:dyDescent="0.15">
      <c r="A121" s="70"/>
      <c r="B121" s="70"/>
      <c r="C121" s="98"/>
      <c r="D121" s="99"/>
      <c r="E121" s="143"/>
      <c r="F121" s="143"/>
      <c r="G121" s="143"/>
      <c r="H121" s="143"/>
      <c r="I121" s="143"/>
    </row>
    <row r="122" spans="1:9" ht="16.5" customHeight="1" x14ac:dyDescent="0.15">
      <c r="A122" s="70"/>
      <c r="B122" s="70"/>
      <c r="C122" s="98"/>
      <c r="D122" s="99"/>
      <c r="E122" s="143"/>
      <c r="F122" s="143"/>
      <c r="G122" s="143"/>
      <c r="H122" s="143"/>
      <c r="I122" s="143"/>
    </row>
    <row r="123" spans="1:9" ht="16.5" customHeight="1" x14ac:dyDescent="0.15">
      <c r="A123" s="70"/>
      <c r="B123" s="70"/>
      <c r="C123" s="98"/>
      <c r="D123" s="99"/>
      <c r="E123" s="143"/>
      <c r="F123" s="143"/>
      <c r="G123" s="143"/>
      <c r="H123" s="143"/>
      <c r="I123" s="143"/>
    </row>
    <row r="124" spans="1:9" ht="16.5" customHeight="1" x14ac:dyDescent="0.15">
      <c r="A124" s="70"/>
      <c r="B124" s="70"/>
      <c r="C124" s="98"/>
      <c r="D124" s="99"/>
      <c r="E124" s="143"/>
      <c r="F124" s="143"/>
      <c r="G124" s="143"/>
      <c r="H124" s="143"/>
      <c r="I124" s="143"/>
    </row>
    <row r="125" spans="1:9" ht="16.5" customHeight="1" x14ac:dyDescent="0.15">
      <c r="A125" s="70"/>
      <c r="B125" s="70"/>
      <c r="C125" s="98"/>
      <c r="D125" s="99"/>
      <c r="E125" s="143"/>
      <c r="F125" s="143"/>
      <c r="G125" s="143"/>
      <c r="H125" s="143"/>
      <c r="I125" s="143"/>
    </row>
    <row r="126" spans="1:9" ht="16.5" customHeight="1" x14ac:dyDescent="0.15">
      <c r="A126" s="70"/>
      <c r="B126" s="70"/>
      <c r="C126" s="98"/>
      <c r="D126" s="99"/>
      <c r="E126" s="143"/>
      <c r="F126" s="143"/>
      <c r="G126" s="143"/>
      <c r="H126" s="143"/>
      <c r="I126" s="143"/>
    </row>
    <row r="127" spans="1:9" ht="16.5" customHeight="1" x14ac:dyDescent="0.15">
      <c r="A127" s="70"/>
      <c r="B127" s="70"/>
      <c r="C127" s="98"/>
      <c r="D127" s="99"/>
      <c r="E127" s="143"/>
      <c r="F127" s="143"/>
      <c r="G127" s="143"/>
      <c r="H127" s="143"/>
      <c r="I127" s="143"/>
    </row>
    <row r="128" spans="1:9" ht="16.5" customHeight="1" x14ac:dyDescent="0.15">
      <c r="A128" s="70"/>
      <c r="B128" s="70"/>
      <c r="C128" s="98"/>
      <c r="D128" s="99"/>
      <c r="E128" s="143"/>
      <c r="F128" s="143"/>
      <c r="G128" s="143"/>
      <c r="H128" s="143"/>
      <c r="I128" s="143"/>
    </row>
    <row r="129" spans="1:9" ht="16.5" customHeight="1" x14ac:dyDescent="0.15">
      <c r="A129" s="70"/>
      <c r="B129" s="70"/>
      <c r="C129" s="98"/>
      <c r="D129" s="99"/>
      <c r="E129" s="143"/>
      <c r="F129" s="143"/>
      <c r="G129" s="143"/>
      <c r="H129" s="143"/>
      <c r="I129" s="143"/>
    </row>
    <row r="130" spans="1:9" ht="16.5" customHeight="1" x14ac:dyDescent="0.15">
      <c r="A130" s="70"/>
      <c r="B130" s="70"/>
      <c r="C130" s="98"/>
      <c r="D130" s="99"/>
      <c r="E130" s="143"/>
      <c r="F130" s="143"/>
      <c r="G130" s="143"/>
      <c r="H130" s="143"/>
      <c r="I130" s="143"/>
    </row>
    <row r="131" spans="1:9" ht="16.5" customHeight="1" x14ac:dyDescent="0.15">
      <c r="A131" s="70"/>
      <c r="B131" s="70"/>
      <c r="C131" s="98"/>
      <c r="D131" s="99"/>
      <c r="E131" s="143"/>
      <c r="F131" s="143"/>
      <c r="G131" s="143"/>
      <c r="H131" s="143"/>
      <c r="I131" s="143"/>
    </row>
    <row r="132" spans="1:9" ht="16.5" customHeight="1" x14ac:dyDescent="0.15">
      <c r="A132" s="70"/>
      <c r="B132" s="70"/>
      <c r="C132" s="98"/>
      <c r="D132" s="99"/>
      <c r="E132" s="143"/>
      <c r="F132" s="143"/>
      <c r="G132" s="143"/>
      <c r="H132" s="143"/>
      <c r="I132" s="143"/>
    </row>
    <row r="133" spans="1:9" ht="16.5" customHeight="1" x14ac:dyDescent="0.15">
      <c r="A133" s="70"/>
      <c r="B133" s="70"/>
      <c r="C133" s="98"/>
      <c r="D133" s="99"/>
      <c r="E133" s="143"/>
      <c r="F133" s="143"/>
      <c r="G133" s="143"/>
      <c r="H133" s="143"/>
      <c r="I133" s="143"/>
    </row>
    <row r="134" spans="1:9" ht="16.5" customHeight="1" x14ac:dyDescent="0.15">
      <c r="A134" s="70"/>
      <c r="B134" s="70"/>
      <c r="C134" s="98"/>
      <c r="D134" s="99"/>
      <c r="E134" s="143"/>
      <c r="F134" s="143"/>
      <c r="G134" s="143"/>
      <c r="H134" s="143"/>
      <c r="I134" s="143"/>
    </row>
    <row r="135" spans="1:9" ht="16.5" customHeight="1" x14ac:dyDescent="0.15">
      <c r="A135" s="70"/>
      <c r="B135" s="70"/>
      <c r="C135" s="98"/>
      <c r="D135" s="99"/>
      <c r="E135" s="143"/>
      <c r="F135" s="143"/>
      <c r="G135" s="143"/>
      <c r="H135" s="143"/>
      <c r="I135" s="143"/>
    </row>
    <row r="136" spans="1:9" ht="16.5" customHeight="1" x14ac:dyDescent="0.15">
      <c r="A136" s="70"/>
      <c r="B136" s="70"/>
      <c r="C136" s="98"/>
      <c r="D136" s="99"/>
      <c r="E136" s="143"/>
      <c r="F136" s="143"/>
      <c r="G136" s="143"/>
      <c r="H136" s="143"/>
      <c r="I136" s="143"/>
    </row>
    <row r="137" spans="1:9" ht="16.5" customHeight="1" x14ac:dyDescent="0.15">
      <c r="A137" s="70"/>
      <c r="B137" s="70"/>
      <c r="C137" s="98"/>
      <c r="D137" s="99"/>
      <c r="E137" s="143"/>
      <c r="F137" s="143"/>
      <c r="G137" s="143"/>
      <c r="H137" s="143"/>
      <c r="I137" s="143"/>
    </row>
    <row r="138" spans="1:9" ht="16.5" customHeight="1" x14ac:dyDescent="0.15">
      <c r="A138" s="70"/>
      <c r="B138" s="70"/>
      <c r="C138" s="98"/>
      <c r="D138" s="99"/>
      <c r="E138" s="143"/>
      <c r="F138" s="143"/>
      <c r="G138" s="143"/>
      <c r="H138" s="143"/>
      <c r="I138" s="143"/>
    </row>
    <row r="139" spans="1:9" ht="16.5" customHeight="1" x14ac:dyDescent="0.15">
      <c r="A139" s="70"/>
      <c r="B139" s="70"/>
      <c r="C139" s="98"/>
      <c r="D139" s="99"/>
      <c r="E139" s="143"/>
      <c r="F139" s="143"/>
      <c r="G139" s="143"/>
      <c r="H139" s="143"/>
      <c r="I139" s="143"/>
    </row>
    <row r="140" spans="1:9" ht="16.5" customHeight="1" x14ac:dyDescent="0.15">
      <c r="A140" s="70"/>
      <c r="B140" s="70"/>
      <c r="C140" s="98"/>
      <c r="D140" s="99"/>
      <c r="E140" s="143"/>
      <c r="F140" s="143"/>
      <c r="G140" s="143"/>
      <c r="H140" s="143"/>
      <c r="I140" s="143"/>
    </row>
    <row r="141" spans="1:9" ht="16.5" customHeight="1" x14ac:dyDescent="0.15">
      <c r="A141" s="70"/>
      <c r="B141" s="70"/>
      <c r="C141" s="98"/>
      <c r="D141" s="99"/>
      <c r="E141" s="143"/>
      <c r="F141" s="143"/>
      <c r="G141" s="143"/>
      <c r="H141" s="143"/>
      <c r="I141" s="143"/>
    </row>
    <row r="142" spans="1:9" ht="16.5" customHeight="1" x14ac:dyDescent="0.15">
      <c r="A142" s="70"/>
      <c r="B142" s="70"/>
      <c r="C142" s="98"/>
      <c r="D142" s="99"/>
      <c r="E142" s="143"/>
      <c r="F142" s="143"/>
      <c r="G142" s="143"/>
      <c r="H142" s="143"/>
      <c r="I142" s="143"/>
    </row>
    <row r="143" spans="1:9" ht="16.5" customHeight="1" x14ac:dyDescent="0.15">
      <c r="A143" s="70"/>
      <c r="B143" s="70"/>
      <c r="C143" s="98"/>
      <c r="D143" s="99"/>
      <c r="E143" s="143"/>
      <c r="F143" s="143"/>
      <c r="G143" s="143"/>
      <c r="H143" s="143"/>
      <c r="I143" s="143"/>
    </row>
    <row r="144" spans="1:9" ht="16.5" customHeight="1" x14ac:dyDescent="0.15">
      <c r="A144" s="70"/>
      <c r="B144" s="70"/>
      <c r="C144" s="98"/>
      <c r="D144" s="99"/>
      <c r="E144" s="143"/>
      <c r="F144" s="143"/>
      <c r="G144" s="143"/>
      <c r="H144" s="143"/>
      <c r="I144" s="143"/>
    </row>
    <row r="145" spans="1:9" ht="16.5" customHeight="1" x14ac:dyDescent="0.15">
      <c r="A145" s="70"/>
      <c r="B145" s="70"/>
      <c r="C145" s="98"/>
      <c r="D145" s="99"/>
      <c r="E145" s="143"/>
      <c r="F145" s="143"/>
      <c r="G145" s="143"/>
      <c r="H145" s="143"/>
      <c r="I145" s="143"/>
    </row>
    <row r="146" spans="1:9" ht="16.5" customHeight="1" x14ac:dyDescent="0.15">
      <c r="A146" s="70"/>
      <c r="B146" s="70"/>
      <c r="C146" s="98"/>
      <c r="D146" s="99"/>
      <c r="E146" s="143"/>
      <c r="F146" s="143"/>
      <c r="G146" s="143"/>
      <c r="H146" s="143"/>
      <c r="I146" s="143"/>
    </row>
  </sheetData>
  <phoneticPr fontId="9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 x14ac:dyDescent="0.15"/>
  <cols>
    <col min="1" max="1" width="17.125" style="62" customWidth="1"/>
    <col min="3" max="3" width="11.875" style="62" customWidth="1"/>
    <col min="4" max="4" width="17.375" style="62" customWidth="1"/>
    <col min="5" max="5" width="13.875" style="62" customWidth="1"/>
    <col min="6" max="6" width="12.875" style="62" customWidth="1"/>
    <col min="7" max="7" width="11.375" style="62" customWidth="1"/>
    <col min="8" max="8" width="26.875" style="62" customWidth="1"/>
  </cols>
  <sheetData>
    <row r="1" spans="1:8" ht="16.5" customHeight="1" x14ac:dyDescent="0.15">
      <c r="A1" s="3" t="s">
        <v>132</v>
      </c>
      <c r="B1" s="3" t="s">
        <v>314</v>
      </c>
      <c r="C1" s="3" t="s">
        <v>315</v>
      </c>
      <c r="D1" s="3" t="s">
        <v>316</v>
      </c>
      <c r="E1" s="3" t="s">
        <v>317</v>
      </c>
      <c r="F1" s="3" t="s">
        <v>413</v>
      </c>
      <c r="G1" s="3" t="s">
        <v>319</v>
      </c>
      <c r="H1" s="3" t="s">
        <v>414</v>
      </c>
    </row>
    <row r="2" spans="1:8" ht="16.5" customHeight="1" x14ac:dyDescent="0.15">
      <c r="A2" s="66">
        <v>43064</v>
      </c>
      <c r="B2" s="67">
        <v>0.60972222222222228</v>
      </c>
      <c r="C2" s="68" t="s">
        <v>159</v>
      </c>
      <c r="D2" s="68" t="s">
        <v>415</v>
      </c>
      <c r="E2" s="68">
        <v>13883278696</v>
      </c>
      <c r="F2" s="68"/>
      <c r="G2" s="68" t="s">
        <v>416</v>
      </c>
      <c r="H2" s="68" t="s">
        <v>417</v>
      </c>
    </row>
    <row r="3" spans="1:8" ht="16.5" customHeight="1" x14ac:dyDescent="0.15">
      <c r="A3" s="66">
        <v>43064</v>
      </c>
      <c r="B3" s="67">
        <v>0.6069444444444444</v>
      </c>
      <c r="C3" s="68" t="s">
        <v>165</v>
      </c>
      <c r="D3" s="68" t="s">
        <v>418</v>
      </c>
      <c r="E3" s="68">
        <v>13883278696</v>
      </c>
      <c r="F3" s="68"/>
      <c r="G3" s="68" t="s">
        <v>324</v>
      </c>
      <c r="H3" s="68" t="s">
        <v>419</v>
      </c>
    </row>
    <row r="4" spans="1:8" ht="16.5" customHeight="1" x14ac:dyDescent="0.15">
      <c r="A4" s="66">
        <v>43066</v>
      </c>
      <c r="B4" s="67">
        <v>0.73541666666666672</v>
      </c>
      <c r="C4" s="68" t="s">
        <v>161</v>
      </c>
      <c r="D4" s="68" t="s">
        <v>327</v>
      </c>
      <c r="E4" s="68">
        <v>13911871785</v>
      </c>
      <c r="F4" s="68"/>
      <c r="G4" s="68" t="s">
        <v>416</v>
      </c>
      <c r="H4" s="68" t="s">
        <v>420</v>
      </c>
    </row>
    <row r="5" spans="1:8" ht="16.5" customHeight="1" x14ac:dyDescent="0.15">
      <c r="A5" s="66">
        <v>43066</v>
      </c>
      <c r="B5" s="67">
        <v>0.46805555555555561</v>
      </c>
      <c r="C5" s="68" t="s">
        <v>159</v>
      </c>
      <c r="D5" s="68" t="s">
        <v>421</v>
      </c>
      <c r="E5" s="68">
        <v>18510739473</v>
      </c>
      <c r="F5" s="68"/>
      <c r="G5" s="68" t="s">
        <v>324</v>
      </c>
      <c r="H5" s="68" t="s">
        <v>419</v>
      </c>
    </row>
    <row r="6" spans="1:8" ht="16.5" customHeight="1" x14ac:dyDescent="0.15">
      <c r="A6" s="66">
        <v>43090</v>
      </c>
      <c r="B6" s="67">
        <v>0.49513888888888891</v>
      </c>
      <c r="C6" s="68" t="s">
        <v>167</v>
      </c>
      <c r="D6" s="68"/>
      <c r="E6" s="68">
        <v>13552067001</v>
      </c>
      <c r="F6" s="68" t="s">
        <v>422</v>
      </c>
      <c r="G6" s="68" t="s">
        <v>324</v>
      </c>
      <c r="H6" s="68" t="s">
        <v>423</v>
      </c>
    </row>
    <row r="7" spans="1:8" ht="16.5" customHeight="1" x14ac:dyDescent="0.15">
      <c r="A7" s="66">
        <v>43090</v>
      </c>
      <c r="B7" s="67">
        <v>0.49583333333333329</v>
      </c>
      <c r="C7" s="68" t="s">
        <v>165</v>
      </c>
      <c r="D7" s="68"/>
      <c r="E7" s="68">
        <v>13552067001</v>
      </c>
      <c r="F7" s="68"/>
      <c r="G7" s="68" t="s">
        <v>324</v>
      </c>
      <c r="H7" s="68" t="s">
        <v>424</v>
      </c>
    </row>
    <row r="8" spans="1:8" ht="16.5" customHeight="1" x14ac:dyDescent="0.15">
      <c r="A8" s="66">
        <v>43094</v>
      </c>
      <c r="B8" s="67">
        <v>0.67847222222222225</v>
      </c>
      <c r="C8" s="68" t="s">
        <v>167</v>
      </c>
      <c r="D8" s="68" t="s">
        <v>418</v>
      </c>
      <c r="E8" s="68">
        <v>13883278696</v>
      </c>
      <c r="F8" s="68" t="s">
        <v>422</v>
      </c>
      <c r="G8" s="68" t="s">
        <v>324</v>
      </c>
      <c r="H8" s="68" t="s">
        <v>419</v>
      </c>
    </row>
    <row r="9" spans="1:8" ht="16.5" customHeight="1" x14ac:dyDescent="0.15">
      <c r="A9" s="66">
        <v>43095</v>
      </c>
      <c r="B9" s="67">
        <v>0.59791666666666665</v>
      </c>
      <c r="C9" s="68" t="s">
        <v>167</v>
      </c>
      <c r="D9" s="68" t="s">
        <v>419</v>
      </c>
      <c r="E9" s="68">
        <v>15711068157</v>
      </c>
      <c r="F9" s="68" t="s">
        <v>425</v>
      </c>
      <c r="G9" s="68" t="s">
        <v>324</v>
      </c>
      <c r="H9" s="68" t="s">
        <v>419</v>
      </c>
    </row>
    <row r="10" spans="1:8" ht="16.5" customHeight="1" x14ac:dyDescent="0.15">
      <c r="A10" s="66">
        <v>43096</v>
      </c>
      <c r="B10" s="67">
        <v>0.65277777777777779</v>
      </c>
      <c r="C10" s="68" t="s">
        <v>165</v>
      </c>
      <c r="D10" s="68"/>
      <c r="E10" s="68">
        <v>13071295087</v>
      </c>
      <c r="F10" s="68"/>
      <c r="G10" s="68" t="s">
        <v>324</v>
      </c>
      <c r="H10" s="68" t="s">
        <v>419</v>
      </c>
    </row>
    <row r="11" spans="1:8" ht="16.5" customHeight="1" x14ac:dyDescent="0.15">
      <c r="A11" s="66">
        <v>43161</v>
      </c>
      <c r="B11" s="67">
        <v>0.43402777777777779</v>
      </c>
      <c r="C11" s="68" t="s">
        <v>161</v>
      </c>
      <c r="D11" s="68" t="s">
        <v>327</v>
      </c>
      <c r="E11" s="68">
        <v>18510739473</v>
      </c>
      <c r="F11" s="68"/>
      <c r="G11" s="68" t="s">
        <v>329</v>
      </c>
      <c r="H11" s="68" t="s">
        <v>419</v>
      </c>
    </row>
    <row r="12" spans="1:8" ht="16.5" customHeight="1" x14ac:dyDescent="0.15">
      <c r="A12" s="66">
        <v>43170</v>
      </c>
      <c r="B12" s="67">
        <v>0.87083333333333335</v>
      </c>
      <c r="C12" s="68" t="s">
        <v>167</v>
      </c>
      <c r="D12" s="68"/>
      <c r="E12" s="68">
        <v>13883278696</v>
      </c>
      <c r="F12" s="68" t="s">
        <v>426</v>
      </c>
      <c r="G12" s="68" t="s">
        <v>324</v>
      </c>
      <c r="H12" s="68" t="s">
        <v>419</v>
      </c>
    </row>
    <row r="13" spans="1:8" ht="16.5" customHeight="1" x14ac:dyDescent="0.15">
      <c r="A13" s="66">
        <v>43068</v>
      </c>
      <c r="B13" s="67">
        <v>0.44027777777777782</v>
      </c>
      <c r="C13" s="68" t="s">
        <v>161</v>
      </c>
      <c r="D13" s="68" t="s">
        <v>327</v>
      </c>
      <c r="E13" s="68">
        <v>2139913205</v>
      </c>
      <c r="F13" s="68"/>
      <c r="G13" s="68" t="s">
        <v>329</v>
      </c>
      <c r="H13" s="68" t="s">
        <v>247</v>
      </c>
    </row>
    <row r="14" spans="1:8" ht="16.5" customHeight="1" x14ac:dyDescent="0.15">
      <c r="A14" s="66">
        <v>43116</v>
      </c>
      <c r="B14" s="67">
        <v>0.49027777777777781</v>
      </c>
      <c r="C14" s="68" t="s">
        <v>22</v>
      </c>
      <c r="D14" s="68" t="s">
        <v>389</v>
      </c>
      <c r="E14" s="68">
        <v>18811565857</v>
      </c>
      <c r="F14" s="68"/>
      <c r="G14" s="68" t="s">
        <v>324</v>
      </c>
      <c r="H14" s="68" t="s">
        <v>247</v>
      </c>
    </row>
    <row r="15" spans="1:8" ht="16.5" customHeight="1" x14ac:dyDescent="0.15">
      <c r="A15" s="66">
        <v>43117</v>
      </c>
      <c r="B15" s="67">
        <v>0.62708333333333333</v>
      </c>
      <c r="C15" s="68" t="s">
        <v>161</v>
      </c>
      <c r="D15" s="68" t="s">
        <v>327</v>
      </c>
      <c r="E15" s="68">
        <v>1056131181</v>
      </c>
      <c r="F15" s="68"/>
      <c r="G15" s="68" t="s">
        <v>416</v>
      </c>
      <c r="H15" s="68" t="s">
        <v>247</v>
      </c>
    </row>
    <row r="16" spans="1:8" ht="16.5" customHeight="1" x14ac:dyDescent="0.15">
      <c r="A16" s="66">
        <v>43118</v>
      </c>
      <c r="B16" s="67">
        <v>0.47708333333333341</v>
      </c>
      <c r="C16" s="68" t="s">
        <v>161</v>
      </c>
      <c r="D16" s="68" t="s">
        <v>327</v>
      </c>
      <c r="E16" s="68">
        <v>2139913173</v>
      </c>
      <c r="F16" s="68"/>
      <c r="G16" s="68" t="s">
        <v>329</v>
      </c>
      <c r="H16" s="68" t="s">
        <v>247</v>
      </c>
    </row>
    <row r="17" spans="1:8" ht="16.5" customHeight="1" x14ac:dyDescent="0.15">
      <c r="A17" s="66">
        <v>43123</v>
      </c>
      <c r="B17" s="67">
        <v>0.47222222222222221</v>
      </c>
      <c r="C17" s="68" t="s">
        <v>161</v>
      </c>
      <c r="D17" s="68" t="s">
        <v>327</v>
      </c>
      <c r="E17" s="68">
        <v>1052814307</v>
      </c>
      <c r="F17" s="68"/>
      <c r="G17" s="68" t="s">
        <v>329</v>
      </c>
      <c r="H17" s="68" t="s">
        <v>247</v>
      </c>
    </row>
    <row r="18" spans="1:8" ht="16.5" customHeight="1" x14ac:dyDescent="0.15">
      <c r="A18" s="66">
        <v>43155</v>
      </c>
      <c r="B18" s="67">
        <v>0.74097222222222225</v>
      </c>
      <c r="C18" s="68" t="s">
        <v>161</v>
      </c>
      <c r="D18" s="68" t="s">
        <v>327</v>
      </c>
      <c r="E18" s="68">
        <v>1085795936</v>
      </c>
      <c r="F18" s="68"/>
      <c r="G18" s="68" t="s">
        <v>329</v>
      </c>
      <c r="H18" s="68" t="s">
        <v>247</v>
      </c>
    </row>
    <row r="19" spans="1:8" ht="16.5" customHeight="1" x14ac:dyDescent="0.15">
      <c r="A19" s="66">
        <v>43157</v>
      </c>
      <c r="B19" s="67">
        <v>0.73750000000000004</v>
      </c>
      <c r="C19" s="68" t="s">
        <v>161</v>
      </c>
      <c r="D19" s="68" t="s">
        <v>327</v>
      </c>
      <c r="E19" s="68">
        <v>15321805790</v>
      </c>
      <c r="F19" s="68"/>
      <c r="G19" s="68" t="s">
        <v>339</v>
      </c>
      <c r="H19" s="68" t="s">
        <v>427</v>
      </c>
    </row>
    <row r="20" spans="1:8" ht="16.5" customHeight="1" x14ac:dyDescent="0.15">
      <c r="A20" s="66">
        <v>43158</v>
      </c>
      <c r="B20" s="67">
        <v>0.56180555555555556</v>
      </c>
      <c r="C20" s="68" t="s">
        <v>161</v>
      </c>
      <c r="D20" s="68" t="s">
        <v>327</v>
      </c>
      <c r="E20" s="68">
        <v>1085550103</v>
      </c>
      <c r="F20" s="68"/>
      <c r="G20" s="68" t="s">
        <v>329</v>
      </c>
      <c r="H20" s="68" t="s">
        <v>247</v>
      </c>
    </row>
    <row r="21" spans="1:8" ht="16.5" customHeight="1" x14ac:dyDescent="0.15">
      <c r="A21" s="66">
        <v>43183</v>
      </c>
      <c r="B21" s="67">
        <v>0.61597222222222225</v>
      </c>
      <c r="C21" s="68" t="s">
        <v>159</v>
      </c>
      <c r="D21" s="68" t="s">
        <v>327</v>
      </c>
      <c r="E21" s="68">
        <v>1053220736</v>
      </c>
      <c r="F21" s="68"/>
      <c r="G21" s="68" t="s">
        <v>416</v>
      </c>
      <c r="H21" s="68" t="s">
        <v>247</v>
      </c>
    </row>
    <row r="22" spans="1:8" ht="16.5" customHeight="1" x14ac:dyDescent="0.15">
      <c r="A22" s="66">
        <v>43186</v>
      </c>
      <c r="B22" s="67">
        <v>0.72430555555555554</v>
      </c>
      <c r="C22" s="68" t="s">
        <v>161</v>
      </c>
      <c r="D22" s="68" t="s">
        <v>247</v>
      </c>
      <c r="E22" s="68">
        <v>1053220757</v>
      </c>
      <c r="F22" s="68"/>
      <c r="G22" s="68" t="s">
        <v>339</v>
      </c>
      <c r="H22" s="68" t="s">
        <v>247</v>
      </c>
    </row>
    <row r="23" spans="1:8" ht="16.5" customHeight="1" x14ac:dyDescent="0.15">
      <c r="A23" s="66">
        <v>43189</v>
      </c>
      <c r="B23" s="67">
        <v>0.63749999999999996</v>
      </c>
      <c r="C23" s="68" t="s">
        <v>159</v>
      </c>
      <c r="D23" s="68" t="s">
        <v>247</v>
      </c>
      <c r="E23" s="68">
        <v>13512426836</v>
      </c>
      <c r="F23" s="68"/>
      <c r="G23" s="68" t="s">
        <v>416</v>
      </c>
      <c r="H23" s="68"/>
    </row>
    <row r="24" spans="1:8" ht="16.5" customHeight="1" x14ac:dyDescent="0.15">
      <c r="A24" s="66">
        <v>43190</v>
      </c>
      <c r="B24" s="67">
        <v>0.55000000000000004</v>
      </c>
      <c r="C24" s="68" t="s">
        <v>161</v>
      </c>
      <c r="D24" s="68" t="s">
        <v>428</v>
      </c>
      <c r="E24" s="68">
        <v>16601116132</v>
      </c>
      <c r="F24" s="68"/>
      <c r="G24" s="68" t="s">
        <v>416</v>
      </c>
      <c r="H24" s="68"/>
    </row>
    <row r="25" spans="1:8" x14ac:dyDescent="0.15">
      <c r="A25" s="64"/>
      <c r="B25" s="65"/>
    </row>
    <row r="26" spans="1:8" x14ac:dyDescent="0.15">
      <c r="A26" s="64"/>
      <c r="B26" s="65"/>
    </row>
    <row r="27" spans="1:8" x14ac:dyDescent="0.15">
      <c r="A27" s="64"/>
      <c r="B27" s="65"/>
    </row>
    <row r="28" spans="1:8" x14ac:dyDescent="0.15">
      <c r="A28" s="64"/>
      <c r="B28" s="65"/>
    </row>
    <row r="29" spans="1:8" x14ac:dyDescent="0.15">
      <c r="A29" s="64"/>
      <c r="B29" s="65"/>
    </row>
    <row r="30" spans="1:8" x14ac:dyDescent="0.15">
      <c r="A30" s="64"/>
      <c r="B30" s="65"/>
    </row>
    <row r="31" spans="1:8" x14ac:dyDescent="0.15">
      <c r="A31" s="64"/>
      <c r="B31" s="65"/>
    </row>
    <row r="32" spans="1:8" x14ac:dyDescent="0.15">
      <c r="A32" s="64"/>
      <c r="B32" s="65"/>
    </row>
    <row r="33" spans="1:2" x14ac:dyDescent="0.15">
      <c r="A33" s="64"/>
      <c r="B33" s="65"/>
    </row>
    <row r="34" spans="1:2" x14ac:dyDescent="0.15">
      <c r="A34" s="64"/>
      <c r="B34" s="65"/>
    </row>
    <row r="35" spans="1:2" x14ac:dyDescent="0.15">
      <c r="A35" s="64"/>
      <c r="B35" s="65"/>
    </row>
    <row r="36" spans="1:2" x14ac:dyDescent="0.15">
      <c r="A36" s="64"/>
      <c r="B36" s="65"/>
    </row>
    <row r="37" spans="1:2" x14ac:dyDescent="0.15">
      <c r="A37" s="64"/>
      <c r="B37" s="65"/>
    </row>
    <row r="38" spans="1:2" x14ac:dyDescent="0.15">
      <c r="A38" s="64"/>
      <c r="B38" s="65"/>
    </row>
    <row r="39" spans="1:2" x14ac:dyDescent="0.15">
      <c r="A39" s="64"/>
      <c r="B39" s="65"/>
    </row>
    <row r="40" spans="1:2" x14ac:dyDescent="0.15">
      <c r="A40" s="64"/>
      <c r="B40" s="65"/>
    </row>
    <row r="41" spans="1:2" x14ac:dyDescent="0.15">
      <c r="A41" s="64"/>
      <c r="B41" s="65"/>
    </row>
    <row r="42" spans="1:2" x14ac:dyDescent="0.15">
      <c r="A42" s="64"/>
      <c r="B42" s="65"/>
    </row>
    <row r="43" spans="1:2" x14ac:dyDescent="0.15">
      <c r="A43" s="64"/>
      <c r="B43" s="65"/>
    </row>
    <row r="44" spans="1:2" x14ac:dyDescent="0.15">
      <c r="A44" s="64"/>
      <c r="B44" s="65"/>
    </row>
    <row r="45" spans="1:2" x14ac:dyDescent="0.15">
      <c r="A45" s="64"/>
      <c r="B45" s="65"/>
    </row>
    <row r="46" spans="1:2" x14ac:dyDescent="0.15">
      <c r="A46" s="64"/>
      <c r="B46" s="65"/>
    </row>
    <row r="47" spans="1:2" x14ac:dyDescent="0.15">
      <c r="A47" s="64"/>
      <c r="B47" s="65"/>
    </row>
    <row r="48" spans="1:2" x14ac:dyDescent="0.15">
      <c r="A48" s="64"/>
      <c r="B48" s="65"/>
    </row>
    <row r="49" spans="1:2" x14ac:dyDescent="0.15">
      <c r="A49" s="64"/>
      <c r="B49" s="65"/>
    </row>
    <row r="50" spans="1:2" x14ac:dyDescent="0.15">
      <c r="A50" s="64"/>
      <c r="B50" s="65"/>
    </row>
    <row r="51" spans="1:2" x14ac:dyDescent="0.15">
      <c r="A51" s="64"/>
      <c r="B51" s="65"/>
    </row>
    <row r="52" spans="1:2" x14ac:dyDescent="0.15">
      <c r="A52" s="64"/>
      <c r="B52" s="65"/>
    </row>
    <row r="53" spans="1:2" x14ac:dyDescent="0.15">
      <c r="A53" s="64"/>
      <c r="B53" s="65"/>
    </row>
    <row r="54" spans="1:2" x14ac:dyDescent="0.15">
      <c r="A54" s="64"/>
      <c r="B54" s="65"/>
    </row>
    <row r="55" spans="1:2" x14ac:dyDescent="0.15">
      <c r="A55" s="64"/>
      <c r="B55" s="65"/>
    </row>
    <row r="56" spans="1:2" x14ac:dyDescent="0.15">
      <c r="A56" s="64"/>
      <c r="B56" s="65"/>
    </row>
    <row r="57" spans="1:2" x14ac:dyDescent="0.15">
      <c r="A57" s="64"/>
      <c r="B57" s="65"/>
    </row>
    <row r="58" spans="1:2" x14ac:dyDescent="0.15">
      <c r="A58" s="64"/>
      <c r="B58" s="65"/>
    </row>
    <row r="59" spans="1:2" x14ac:dyDescent="0.15">
      <c r="A59" s="64"/>
      <c r="B59" s="65"/>
    </row>
    <row r="60" spans="1:2" x14ac:dyDescent="0.15">
      <c r="A60" s="64"/>
      <c r="B60" s="65"/>
    </row>
    <row r="61" spans="1:2" x14ac:dyDescent="0.15">
      <c r="A61" s="64"/>
      <c r="B61" s="65"/>
    </row>
    <row r="62" spans="1:2" x14ac:dyDescent="0.15">
      <c r="A62" s="64"/>
      <c r="B62" s="65"/>
    </row>
    <row r="63" spans="1:2" x14ac:dyDescent="0.15">
      <c r="A63" s="64"/>
      <c r="B63" s="65"/>
    </row>
    <row r="64" spans="1:2" x14ac:dyDescent="0.15">
      <c r="A64" s="64"/>
      <c r="B64" s="65"/>
    </row>
    <row r="65" spans="1:2" x14ac:dyDescent="0.15">
      <c r="A65" s="64"/>
      <c r="B65" s="65"/>
    </row>
    <row r="66" spans="1:2" x14ac:dyDescent="0.15">
      <c r="A66" s="64"/>
      <c r="B66" s="65"/>
    </row>
    <row r="67" spans="1:2" x14ac:dyDescent="0.15">
      <c r="A67" s="64"/>
      <c r="B67" s="65"/>
    </row>
    <row r="68" spans="1:2" x14ac:dyDescent="0.15">
      <c r="A68" s="64"/>
      <c r="B68" s="65"/>
    </row>
    <row r="69" spans="1:2" x14ac:dyDescent="0.15">
      <c r="A69" s="64"/>
      <c r="B69" s="65"/>
    </row>
    <row r="70" spans="1:2" x14ac:dyDescent="0.15">
      <c r="A70" s="64"/>
      <c r="B70" s="65"/>
    </row>
    <row r="71" spans="1:2" x14ac:dyDescent="0.15">
      <c r="A71" s="64"/>
      <c r="B71" s="65"/>
    </row>
    <row r="72" spans="1:2" x14ac:dyDescent="0.15">
      <c r="A72" s="64"/>
      <c r="B72" s="65"/>
    </row>
    <row r="73" spans="1:2" x14ac:dyDescent="0.15">
      <c r="A73" s="64"/>
      <c r="B73" s="65"/>
    </row>
    <row r="74" spans="1:2" x14ac:dyDescent="0.15">
      <c r="A74" s="64"/>
      <c r="B74" s="65"/>
    </row>
    <row r="75" spans="1:2" x14ac:dyDescent="0.15">
      <c r="A75" s="64"/>
      <c r="B75" s="65"/>
    </row>
    <row r="76" spans="1:2" x14ac:dyDescent="0.15">
      <c r="A76" s="64"/>
      <c r="B76" s="65"/>
    </row>
    <row r="77" spans="1:2" x14ac:dyDescent="0.15">
      <c r="A77" s="64"/>
      <c r="B77" s="65"/>
    </row>
    <row r="78" spans="1:2" x14ac:dyDescent="0.15">
      <c r="A78" s="64"/>
      <c r="B78" s="65"/>
    </row>
    <row r="79" spans="1:2" x14ac:dyDescent="0.15">
      <c r="A79" s="64"/>
      <c r="B79" s="65"/>
    </row>
    <row r="80" spans="1:2" x14ac:dyDescent="0.15">
      <c r="A80" s="64"/>
      <c r="B80" s="65"/>
    </row>
    <row r="81" spans="1:2" x14ac:dyDescent="0.15">
      <c r="A81" s="64"/>
      <c r="B81" s="65"/>
    </row>
    <row r="82" spans="1:2" x14ac:dyDescent="0.15">
      <c r="A82" s="64"/>
      <c r="B82" s="65"/>
    </row>
    <row r="83" spans="1:2" x14ac:dyDescent="0.15">
      <c r="A83" s="64"/>
      <c r="B83" s="65"/>
    </row>
    <row r="84" spans="1:2" x14ac:dyDescent="0.15">
      <c r="A84" s="64"/>
      <c r="B84" s="65"/>
    </row>
    <row r="85" spans="1:2" x14ac:dyDescent="0.15">
      <c r="A85" s="64"/>
      <c r="B85" s="65"/>
    </row>
    <row r="86" spans="1:2" x14ac:dyDescent="0.15">
      <c r="A86" s="64"/>
      <c r="B86" s="65"/>
    </row>
    <row r="87" spans="1:2" x14ac:dyDescent="0.15">
      <c r="A87" s="64"/>
      <c r="B87" s="65"/>
    </row>
    <row r="88" spans="1:2" x14ac:dyDescent="0.15">
      <c r="A88" s="64"/>
      <c r="B88" s="65"/>
    </row>
    <row r="89" spans="1:2" x14ac:dyDescent="0.15">
      <c r="A89" s="64"/>
      <c r="B89" s="65"/>
    </row>
    <row r="90" spans="1:2" x14ac:dyDescent="0.15">
      <c r="A90" s="64"/>
      <c r="B90" s="65"/>
    </row>
    <row r="91" spans="1:2" x14ac:dyDescent="0.15">
      <c r="A91" s="64"/>
      <c r="B91" s="65"/>
    </row>
    <row r="92" spans="1:2" x14ac:dyDescent="0.15">
      <c r="A92" s="64"/>
      <c r="B92" s="65"/>
    </row>
    <row r="93" spans="1:2" x14ac:dyDescent="0.15">
      <c r="A93" s="64"/>
      <c r="B93" s="65"/>
    </row>
    <row r="94" spans="1:2" x14ac:dyDescent="0.15">
      <c r="A94" s="64"/>
      <c r="B94" s="65"/>
    </row>
    <row r="95" spans="1:2" x14ac:dyDescent="0.15">
      <c r="A95" s="64"/>
      <c r="B95" s="65"/>
    </row>
    <row r="96" spans="1:2" x14ac:dyDescent="0.15">
      <c r="A96" s="64"/>
      <c r="B96" s="65"/>
    </row>
    <row r="97" spans="1:2" x14ac:dyDescent="0.15">
      <c r="A97" s="64"/>
      <c r="B97" s="65"/>
    </row>
    <row r="98" spans="1:2" x14ac:dyDescent="0.15">
      <c r="A98" s="64"/>
      <c r="B98" s="65"/>
    </row>
    <row r="99" spans="1:2" x14ac:dyDescent="0.15">
      <c r="A99" s="64"/>
      <c r="B99" s="65"/>
    </row>
    <row r="100" spans="1:2" x14ac:dyDescent="0.15">
      <c r="A100" s="64"/>
      <c r="B100" s="65"/>
    </row>
    <row r="101" spans="1:2" x14ac:dyDescent="0.15">
      <c r="A101" s="64"/>
      <c r="B101" s="65"/>
    </row>
    <row r="102" spans="1:2" x14ac:dyDescent="0.15">
      <c r="A102" s="64"/>
      <c r="B102" s="65"/>
    </row>
    <row r="103" spans="1:2" x14ac:dyDescent="0.15">
      <c r="A103" s="64"/>
      <c r="B103" s="65"/>
    </row>
    <row r="104" spans="1:2" x14ac:dyDescent="0.15">
      <c r="A104" s="64"/>
      <c r="B104" s="65"/>
    </row>
    <row r="105" spans="1:2" x14ac:dyDescent="0.15">
      <c r="A105" s="64"/>
      <c r="B105" s="65"/>
    </row>
    <row r="106" spans="1:2" x14ac:dyDescent="0.15">
      <c r="A106" s="64"/>
      <c r="B106" s="65"/>
    </row>
    <row r="107" spans="1:2" x14ac:dyDescent="0.15">
      <c r="A107" s="64"/>
      <c r="B107" s="65"/>
    </row>
    <row r="108" spans="1:2" x14ac:dyDescent="0.15">
      <c r="A108" s="64"/>
      <c r="B108" s="65"/>
    </row>
    <row r="109" spans="1:2" x14ac:dyDescent="0.15">
      <c r="A109" s="64"/>
      <c r="B109" s="65"/>
    </row>
    <row r="110" spans="1:2" x14ac:dyDescent="0.15">
      <c r="A110" s="64"/>
      <c r="B110" s="65"/>
    </row>
    <row r="111" spans="1:2" x14ac:dyDescent="0.15">
      <c r="A111" s="64"/>
      <c r="B111" s="65"/>
    </row>
    <row r="112" spans="1:2" x14ac:dyDescent="0.15">
      <c r="A112" s="64"/>
      <c r="B112" s="65"/>
    </row>
    <row r="113" spans="1:2" x14ac:dyDescent="0.15">
      <c r="A113" s="64"/>
      <c r="B113" s="65"/>
    </row>
    <row r="114" spans="1:2" x14ac:dyDescent="0.15">
      <c r="A114" s="64"/>
      <c r="B114" s="65"/>
    </row>
    <row r="115" spans="1:2" x14ac:dyDescent="0.15">
      <c r="A115" s="64"/>
      <c r="B115" s="65"/>
    </row>
    <row r="116" spans="1:2" x14ac:dyDescent="0.15">
      <c r="A116" s="64"/>
      <c r="B116" s="65"/>
    </row>
    <row r="117" spans="1:2" x14ac:dyDescent="0.15">
      <c r="A117" s="64"/>
      <c r="B117" s="65"/>
    </row>
    <row r="118" spans="1:2" x14ac:dyDescent="0.15">
      <c r="A118" s="64"/>
      <c r="B118" s="65"/>
    </row>
    <row r="119" spans="1:2" x14ac:dyDescent="0.15">
      <c r="A119" s="64"/>
      <c r="B119" s="65"/>
    </row>
    <row r="120" spans="1:2" x14ac:dyDescent="0.15">
      <c r="A120" s="64"/>
      <c r="B120" s="65"/>
    </row>
    <row r="121" spans="1:2" x14ac:dyDescent="0.15">
      <c r="A121" s="64"/>
      <c r="B121" s="65"/>
    </row>
    <row r="122" spans="1:2" x14ac:dyDescent="0.15">
      <c r="A122" s="64"/>
      <c r="B122" s="65"/>
    </row>
    <row r="123" spans="1:2" x14ac:dyDescent="0.15">
      <c r="A123" s="64"/>
      <c r="B123" s="65"/>
    </row>
    <row r="124" spans="1:2" x14ac:dyDescent="0.15">
      <c r="A124" s="64"/>
      <c r="B124" s="65"/>
    </row>
    <row r="125" spans="1:2" x14ac:dyDescent="0.15">
      <c r="A125" s="64"/>
      <c r="B125" s="65"/>
    </row>
    <row r="126" spans="1:2" x14ac:dyDescent="0.15">
      <c r="A126" s="64"/>
      <c r="B126" s="65"/>
    </row>
    <row r="127" spans="1:2" x14ac:dyDescent="0.15">
      <c r="A127" s="64"/>
      <c r="B127" s="65"/>
    </row>
    <row r="128" spans="1:2" x14ac:dyDescent="0.15">
      <c r="A128" s="64"/>
      <c r="B128" s="65"/>
    </row>
    <row r="129" spans="1:2" x14ac:dyDescent="0.15">
      <c r="A129" s="64"/>
      <c r="B129" s="65"/>
    </row>
    <row r="130" spans="1:2" x14ac:dyDescent="0.15">
      <c r="A130" s="64"/>
      <c r="B130" s="65"/>
    </row>
    <row r="131" spans="1:2" x14ac:dyDescent="0.15">
      <c r="A131" s="64"/>
      <c r="B131" s="65"/>
    </row>
    <row r="132" spans="1:2" x14ac:dyDescent="0.15">
      <c r="A132" s="64"/>
      <c r="B132" s="65"/>
    </row>
    <row r="133" spans="1:2" x14ac:dyDescent="0.15">
      <c r="A133" s="64"/>
      <c r="B133" s="65"/>
    </row>
    <row r="134" spans="1:2" x14ac:dyDescent="0.15">
      <c r="A134" s="64"/>
      <c r="B134" s="65"/>
    </row>
    <row r="135" spans="1:2" x14ac:dyDescent="0.15">
      <c r="A135" s="64"/>
      <c r="B135" s="65"/>
    </row>
    <row r="136" spans="1:2" x14ac:dyDescent="0.15">
      <c r="A136" s="64"/>
      <c r="B136" s="65"/>
    </row>
    <row r="137" spans="1:2" x14ac:dyDescent="0.15">
      <c r="A137" s="64"/>
      <c r="B137" s="65"/>
    </row>
    <row r="138" spans="1:2" x14ac:dyDescent="0.15">
      <c r="A138" s="64"/>
      <c r="B138" s="65"/>
    </row>
    <row r="139" spans="1:2" x14ac:dyDescent="0.15">
      <c r="A139" s="64"/>
      <c r="B139" s="65"/>
    </row>
    <row r="140" spans="1:2" x14ac:dyDescent="0.15">
      <c r="A140" s="64"/>
      <c r="B140" s="65"/>
    </row>
    <row r="141" spans="1:2" x14ac:dyDescent="0.15">
      <c r="A141" s="64"/>
      <c r="B141" s="65"/>
    </row>
    <row r="142" spans="1:2" x14ac:dyDescent="0.15">
      <c r="A142" s="64"/>
      <c r="B142" s="65"/>
    </row>
    <row r="143" spans="1:2" x14ac:dyDescent="0.15">
      <c r="A143" s="64"/>
      <c r="B143" s="65"/>
    </row>
    <row r="144" spans="1:2" x14ac:dyDescent="0.15">
      <c r="A144" s="64"/>
      <c r="B144" s="65"/>
    </row>
    <row r="145" spans="1:2" x14ac:dyDescent="0.15">
      <c r="A145" s="64"/>
      <c r="B145" s="65"/>
    </row>
    <row r="146" spans="1:2" x14ac:dyDescent="0.15">
      <c r="A146" s="64"/>
      <c r="B146" s="65"/>
    </row>
    <row r="147" spans="1:2" x14ac:dyDescent="0.15">
      <c r="A147" s="64"/>
      <c r="B147" s="65"/>
    </row>
    <row r="148" spans="1:2" x14ac:dyDescent="0.15">
      <c r="A148" s="64"/>
      <c r="B148" s="65"/>
    </row>
    <row r="149" spans="1:2" x14ac:dyDescent="0.15">
      <c r="A149" s="64"/>
      <c r="B149" s="65"/>
    </row>
    <row r="150" spans="1:2" x14ac:dyDescent="0.15">
      <c r="A150" s="64"/>
      <c r="B150" s="65"/>
    </row>
    <row r="151" spans="1:2" x14ac:dyDescent="0.15">
      <c r="A151" s="64"/>
      <c r="B151" s="65"/>
    </row>
    <row r="152" spans="1:2" x14ac:dyDescent="0.15">
      <c r="A152" s="64"/>
      <c r="B152" s="65"/>
    </row>
    <row r="153" spans="1:2" x14ac:dyDescent="0.15">
      <c r="A153" s="64"/>
      <c r="B153" s="65"/>
    </row>
    <row r="154" spans="1:2" x14ac:dyDescent="0.15">
      <c r="A154" s="64"/>
      <c r="B154" s="65"/>
    </row>
    <row r="155" spans="1:2" x14ac:dyDescent="0.15">
      <c r="A155" s="64"/>
      <c r="B155" s="65"/>
    </row>
    <row r="156" spans="1:2" x14ac:dyDescent="0.15">
      <c r="A156" s="64"/>
      <c r="B156" s="65"/>
    </row>
    <row r="157" spans="1:2" x14ac:dyDescent="0.15">
      <c r="A157" s="64"/>
      <c r="B157" s="65"/>
    </row>
    <row r="158" spans="1:2" x14ac:dyDescent="0.15">
      <c r="A158" s="64"/>
      <c r="B158" s="65"/>
    </row>
    <row r="159" spans="1:2" x14ac:dyDescent="0.15">
      <c r="A159" s="64"/>
      <c r="B159" s="65"/>
    </row>
    <row r="160" spans="1:2" x14ac:dyDescent="0.15">
      <c r="A160" s="64"/>
      <c r="B160" s="65"/>
    </row>
    <row r="161" spans="1:2" x14ac:dyDescent="0.15">
      <c r="A161" s="64"/>
      <c r="B161" s="65"/>
    </row>
    <row r="162" spans="1:2" x14ac:dyDescent="0.15">
      <c r="A162" s="64"/>
      <c r="B162" s="65"/>
    </row>
    <row r="163" spans="1:2" x14ac:dyDescent="0.15">
      <c r="A163" s="64"/>
      <c r="B163" s="65"/>
    </row>
    <row r="164" spans="1:2" x14ac:dyDescent="0.15">
      <c r="A164" s="64"/>
      <c r="B164" s="65"/>
    </row>
    <row r="165" spans="1:2" x14ac:dyDescent="0.15">
      <c r="A165" s="64"/>
      <c r="B165" s="65"/>
    </row>
    <row r="166" spans="1:2" x14ac:dyDescent="0.15">
      <c r="A166" s="64"/>
      <c r="B166" s="65"/>
    </row>
    <row r="167" spans="1:2" x14ac:dyDescent="0.15">
      <c r="A167" s="64"/>
      <c r="B167" s="65"/>
    </row>
    <row r="168" spans="1:2" x14ac:dyDescent="0.15">
      <c r="A168" s="64"/>
      <c r="B168" s="65"/>
    </row>
    <row r="169" spans="1:2" x14ac:dyDescent="0.15">
      <c r="A169" s="64"/>
      <c r="B169" s="65"/>
    </row>
    <row r="170" spans="1:2" x14ac:dyDescent="0.15">
      <c r="A170" s="64"/>
      <c r="B170" s="65"/>
    </row>
    <row r="171" spans="1:2" x14ac:dyDescent="0.15">
      <c r="A171" s="64"/>
      <c r="B171" s="65"/>
    </row>
    <row r="172" spans="1:2" x14ac:dyDescent="0.15">
      <c r="A172" s="64"/>
      <c r="B172" s="65"/>
    </row>
    <row r="173" spans="1:2" x14ac:dyDescent="0.15">
      <c r="A173" s="64"/>
      <c r="B173" s="65"/>
    </row>
    <row r="174" spans="1:2" x14ac:dyDescent="0.15">
      <c r="A174" s="64"/>
      <c r="B174" s="65"/>
    </row>
    <row r="175" spans="1:2" x14ac:dyDescent="0.15">
      <c r="A175" s="64"/>
      <c r="B175" s="65"/>
    </row>
    <row r="176" spans="1:2" x14ac:dyDescent="0.15">
      <c r="A176" s="64"/>
      <c r="B176" s="65"/>
    </row>
    <row r="177" spans="1:2" x14ac:dyDescent="0.15">
      <c r="A177" s="64"/>
      <c r="B177" s="65"/>
    </row>
    <row r="178" spans="1:2" x14ac:dyDescent="0.15">
      <c r="A178" s="64"/>
      <c r="B178" s="65"/>
    </row>
    <row r="179" spans="1:2" x14ac:dyDescent="0.15">
      <c r="A179" s="64"/>
      <c r="B179" s="65"/>
    </row>
    <row r="180" spans="1:2" x14ac:dyDescent="0.15">
      <c r="A180" s="64"/>
      <c r="B180" s="65"/>
    </row>
    <row r="181" spans="1:2" x14ac:dyDescent="0.15">
      <c r="A181" s="64"/>
      <c r="B181" s="65"/>
    </row>
    <row r="182" spans="1:2" x14ac:dyDescent="0.15">
      <c r="A182" s="64"/>
      <c r="B182" s="65"/>
    </row>
    <row r="183" spans="1:2" x14ac:dyDescent="0.15">
      <c r="A183" s="64"/>
      <c r="B183" s="65"/>
    </row>
    <row r="184" spans="1:2" x14ac:dyDescent="0.15">
      <c r="A184" s="64"/>
      <c r="B184" s="65"/>
    </row>
    <row r="185" spans="1:2" x14ac:dyDescent="0.15">
      <c r="A185" s="64"/>
      <c r="B185" s="65"/>
    </row>
    <row r="186" spans="1:2" x14ac:dyDescent="0.15">
      <c r="A186" s="64"/>
      <c r="B186" s="65"/>
    </row>
    <row r="187" spans="1:2" x14ac:dyDescent="0.15">
      <c r="A187" s="64"/>
      <c r="B187" s="65"/>
    </row>
    <row r="188" spans="1:2" x14ac:dyDescent="0.15">
      <c r="A188" s="64"/>
      <c r="B188" s="65"/>
    </row>
    <row r="189" spans="1:2" x14ac:dyDescent="0.15">
      <c r="A189" s="64"/>
      <c r="B189" s="65"/>
    </row>
    <row r="190" spans="1:2" x14ac:dyDescent="0.15">
      <c r="A190" s="64"/>
      <c r="B190" s="65"/>
    </row>
    <row r="191" spans="1:2" x14ac:dyDescent="0.15">
      <c r="A191" s="64"/>
      <c r="B191" s="65"/>
    </row>
    <row r="192" spans="1:2" x14ac:dyDescent="0.15">
      <c r="A192" s="64"/>
      <c r="B192" s="65"/>
    </row>
    <row r="193" spans="1:2" x14ac:dyDescent="0.15">
      <c r="A193" s="64"/>
      <c r="B193" s="65"/>
    </row>
    <row r="194" spans="1:2" x14ac:dyDescent="0.15">
      <c r="A194" s="64"/>
      <c r="B194" s="65"/>
    </row>
    <row r="195" spans="1:2" x14ac:dyDescent="0.15">
      <c r="A195" s="64"/>
      <c r="B195" s="65"/>
    </row>
    <row r="196" spans="1:2" x14ac:dyDescent="0.15">
      <c r="A196" s="64"/>
      <c r="B196" s="65"/>
    </row>
    <row r="197" spans="1:2" x14ac:dyDescent="0.15">
      <c r="A197" s="64"/>
      <c r="B197" s="65"/>
    </row>
    <row r="198" spans="1:2" x14ac:dyDescent="0.15">
      <c r="A198" s="64"/>
      <c r="B198" s="65"/>
    </row>
    <row r="199" spans="1:2" x14ac:dyDescent="0.15">
      <c r="A199" s="64"/>
      <c r="B199" s="65"/>
    </row>
    <row r="200" spans="1:2" x14ac:dyDescent="0.15">
      <c r="A200" s="64"/>
      <c r="B200" s="65"/>
    </row>
    <row r="201" spans="1:2" x14ac:dyDescent="0.15">
      <c r="A201" s="64"/>
      <c r="B201" s="65"/>
    </row>
    <row r="202" spans="1:2" x14ac:dyDescent="0.15">
      <c r="A202" s="64"/>
      <c r="B202" s="65"/>
    </row>
    <row r="203" spans="1:2" x14ac:dyDescent="0.15">
      <c r="A203" s="64"/>
      <c r="B203" s="65"/>
    </row>
    <row r="204" spans="1:2" x14ac:dyDescent="0.15">
      <c r="A204" s="64"/>
      <c r="B204" s="65"/>
    </row>
    <row r="205" spans="1:2" x14ac:dyDescent="0.15">
      <c r="A205" s="64"/>
      <c r="B205" s="65"/>
    </row>
    <row r="206" spans="1:2" x14ac:dyDescent="0.15">
      <c r="A206" s="64"/>
      <c r="B206" s="65"/>
    </row>
    <row r="207" spans="1:2" x14ac:dyDescent="0.15">
      <c r="A207" s="64"/>
      <c r="B207" s="65"/>
    </row>
    <row r="208" spans="1:2" x14ac:dyDescent="0.15">
      <c r="A208" s="64"/>
      <c r="B208" s="65"/>
    </row>
    <row r="209" spans="1:2" x14ac:dyDescent="0.15">
      <c r="A209" s="64"/>
      <c r="B209" s="65"/>
    </row>
    <row r="210" spans="1:2" x14ac:dyDescent="0.15">
      <c r="A210" s="64"/>
      <c r="B210" s="65"/>
    </row>
    <row r="211" spans="1:2" x14ac:dyDescent="0.15">
      <c r="A211" s="64"/>
      <c r="B211" s="65"/>
    </row>
    <row r="212" spans="1:2" x14ac:dyDescent="0.15">
      <c r="A212" s="64"/>
      <c r="B212" s="65"/>
    </row>
    <row r="213" spans="1:2" x14ac:dyDescent="0.15">
      <c r="A213" s="64"/>
      <c r="B213" s="65"/>
    </row>
    <row r="214" spans="1:2" x14ac:dyDescent="0.15">
      <c r="A214" s="64"/>
      <c r="B214" s="65"/>
    </row>
    <row r="215" spans="1:2" x14ac:dyDescent="0.15">
      <c r="A215" s="64"/>
      <c r="B215" s="65"/>
    </row>
    <row r="216" spans="1:2" x14ac:dyDescent="0.15">
      <c r="A216" s="64"/>
      <c r="B216" s="65"/>
    </row>
    <row r="217" spans="1:2" x14ac:dyDescent="0.15">
      <c r="A217" s="64"/>
      <c r="B217" s="65"/>
    </row>
    <row r="218" spans="1:2" x14ac:dyDescent="0.15">
      <c r="A218" s="64"/>
      <c r="B218" s="65"/>
    </row>
    <row r="219" spans="1:2" x14ac:dyDescent="0.15">
      <c r="A219" s="64"/>
      <c r="B219" s="65"/>
    </row>
    <row r="220" spans="1:2" x14ac:dyDescent="0.15">
      <c r="A220" s="64"/>
      <c r="B220" s="65"/>
    </row>
    <row r="221" spans="1:2" x14ac:dyDescent="0.15">
      <c r="A221" s="64"/>
      <c r="B221" s="65"/>
    </row>
    <row r="222" spans="1:2" x14ac:dyDescent="0.15">
      <c r="A222" s="64"/>
      <c r="B222" s="65"/>
    </row>
    <row r="223" spans="1:2" x14ac:dyDescent="0.15">
      <c r="A223" s="64"/>
      <c r="B223" s="65"/>
    </row>
    <row r="224" spans="1:2" x14ac:dyDescent="0.15">
      <c r="A224" s="64"/>
      <c r="B224" s="65"/>
    </row>
    <row r="225" spans="1:2" x14ac:dyDescent="0.15">
      <c r="A225" s="64"/>
      <c r="B225" s="65"/>
    </row>
    <row r="226" spans="1:2" x14ac:dyDescent="0.15">
      <c r="A226" s="64"/>
      <c r="B226" s="65"/>
    </row>
    <row r="227" spans="1:2" x14ac:dyDescent="0.15">
      <c r="A227" s="64"/>
      <c r="B227" s="65"/>
    </row>
    <row r="228" spans="1:2" x14ac:dyDescent="0.15">
      <c r="A228" s="64"/>
      <c r="B228" s="65"/>
    </row>
    <row r="229" spans="1:2" x14ac:dyDescent="0.15">
      <c r="A229" s="64"/>
      <c r="B229" s="65"/>
    </row>
    <row r="230" spans="1:2" x14ac:dyDescent="0.15">
      <c r="A230" s="64"/>
      <c r="B230" s="65"/>
    </row>
    <row r="231" spans="1:2" x14ac:dyDescent="0.15">
      <c r="A231" s="64"/>
      <c r="B231" s="65"/>
    </row>
    <row r="232" spans="1:2" x14ac:dyDescent="0.15">
      <c r="A232" s="64"/>
      <c r="B232" s="65"/>
    </row>
    <row r="233" spans="1:2" x14ac:dyDescent="0.15">
      <c r="A233" s="64"/>
      <c r="B233" s="65"/>
    </row>
    <row r="234" spans="1:2" x14ac:dyDescent="0.15">
      <c r="A234" s="64"/>
      <c r="B234" s="65"/>
    </row>
    <row r="235" spans="1:2" x14ac:dyDescent="0.15">
      <c r="A235" s="64"/>
      <c r="B235" s="65"/>
    </row>
    <row r="236" spans="1:2" x14ac:dyDescent="0.15">
      <c r="A236" s="64"/>
      <c r="B236" s="65"/>
    </row>
    <row r="237" spans="1:2" x14ac:dyDescent="0.15">
      <c r="A237" s="64"/>
      <c r="B237" s="65"/>
    </row>
    <row r="238" spans="1:2" x14ac:dyDescent="0.15">
      <c r="A238" s="64"/>
      <c r="B238" s="65"/>
    </row>
    <row r="239" spans="1:2" x14ac:dyDescent="0.15">
      <c r="A239" s="64"/>
      <c r="B239" s="65"/>
    </row>
    <row r="240" spans="1:2" x14ac:dyDescent="0.15">
      <c r="A240" s="64"/>
      <c r="B240" s="65"/>
    </row>
    <row r="241" spans="1:2" x14ac:dyDescent="0.15">
      <c r="A241" s="64"/>
      <c r="B241" s="65"/>
    </row>
    <row r="242" spans="1:2" x14ac:dyDescent="0.15">
      <c r="A242" s="64"/>
      <c r="B242" s="65"/>
    </row>
    <row r="243" spans="1:2" x14ac:dyDescent="0.15">
      <c r="A243" s="64"/>
      <c r="B243" s="65"/>
    </row>
    <row r="244" spans="1:2" x14ac:dyDescent="0.15">
      <c r="A244" s="64"/>
      <c r="B244" s="65"/>
    </row>
    <row r="245" spans="1:2" x14ac:dyDescent="0.15">
      <c r="A245" s="64"/>
      <c r="B245" s="65"/>
    </row>
    <row r="246" spans="1:2" x14ac:dyDescent="0.15">
      <c r="A246" s="64"/>
      <c r="B246" s="65"/>
    </row>
    <row r="247" spans="1:2" x14ac:dyDescent="0.15">
      <c r="A247" s="64"/>
      <c r="B247" s="65"/>
    </row>
    <row r="248" spans="1:2" x14ac:dyDescent="0.15">
      <c r="A248" s="64"/>
      <c r="B248" s="65"/>
    </row>
    <row r="249" spans="1:2" x14ac:dyDescent="0.15">
      <c r="A249" s="64"/>
      <c r="B249" s="65"/>
    </row>
    <row r="250" spans="1:2" x14ac:dyDescent="0.15">
      <c r="A250" s="64"/>
      <c r="B250" s="65"/>
    </row>
    <row r="251" spans="1:2" x14ac:dyDescent="0.15">
      <c r="A251" s="64"/>
      <c r="B251" s="65"/>
    </row>
    <row r="252" spans="1:2" x14ac:dyDescent="0.15">
      <c r="A252" s="64"/>
      <c r="B252" s="65"/>
    </row>
    <row r="253" spans="1:2" x14ac:dyDescent="0.15">
      <c r="A253" s="64"/>
      <c r="B253" s="65"/>
    </row>
    <row r="254" spans="1:2" x14ac:dyDescent="0.15">
      <c r="A254" s="64"/>
      <c r="B254" s="65"/>
    </row>
    <row r="255" spans="1:2" x14ac:dyDescent="0.15">
      <c r="A255" s="64"/>
      <c r="B255" s="65"/>
    </row>
    <row r="256" spans="1:2" x14ac:dyDescent="0.15">
      <c r="A256" s="64"/>
      <c r="B256" s="65"/>
    </row>
    <row r="257" spans="1:2" x14ac:dyDescent="0.15">
      <c r="A257" s="64"/>
      <c r="B257" s="65"/>
    </row>
    <row r="258" spans="1:2" x14ac:dyDescent="0.15">
      <c r="A258" s="64"/>
      <c r="B258" s="65"/>
    </row>
    <row r="259" spans="1:2" x14ac:dyDescent="0.15">
      <c r="A259" s="64"/>
      <c r="B259" s="65"/>
    </row>
    <row r="260" spans="1:2" x14ac:dyDescent="0.15">
      <c r="A260" s="64"/>
      <c r="B260" s="65"/>
    </row>
    <row r="261" spans="1:2" x14ac:dyDescent="0.15">
      <c r="A261" s="64"/>
      <c r="B261" s="65"/>
    </row>
    <row r="262" spans="1:2" x14ac:dyDescent="0.15">
      <c r="A262" s="64"/>
      <c r="B262" s="65"/>
    </row>
    <row r="263" spans="1:2" x14ac:dyDescent="0.15">
      <c r="A263" s="64"/>
      <c r="B263" s="65"/>
    </row>
    <row r="264" spans="1:2" x14ac:dyDescent="0.15">
      <c r="A264" s="64"/>
      <c r="B264" s="65"/>
    </row>
    <row r="265" spans="1:2" x14ac:dyDescent="0.15">
      <c r="A265" s="64"/>
      <c r="B265" s="65"/>
    </row>
    <row r="266" spans="1:2" x14ac:dyDescent="0.15">
      <c r="A266" s="64"/>
      <c r="B266" s="65"/>
    </row>
    <row r="267" spans="1:2" x14ac:dyDescent="0.15">
      <c r="A267" s="64"/>
      <c r="B267" s="65"/>
    </row>
    <row r="268" spans="1:2" x14ac:dyDescent="0.15">
      <c r="A268" s="64"/>
      <c r="B268" s="65"/>
    </row>
    <row r="269" spans="1:2" x14ac:dyDescent="0.15">
      <c r="A269" s="64"/>
      <c r="B269" s="65"/>
    </row>
    <row r="270" spans="1:2" x14ac:dyDescent="0.15">
      <c r="A270" s="64"/>
      <c r="B270" s="65"/>
    </row>
    <row r="271" spans="1:2" x14ac:dyDescent="0.15">
      <c r="A271" s="64"/>
      <c r="B271" s="65"/>
    </row>
    <row r="272" spans="1:2" x14ac:dyDescent="0.15">
      <c r="A272" s="64"/>
      <c r="B272" s="65"/>
    </row>
    <row r="273" spans="1:2" x14ac:dyDescent="0.15">
      <c r="A273" s="64"/>
      <c r="B273" s="65"/>
    </row>
    <row r="274" spans="1:2" x14ac:dyDescent="0.15">
      <c r="A274" s="64"/>
      <c r="B274" s="65"/>
    </row>
    <row r="275" spans="1:2" x14ac:dyDescent="0.15">
      <c r="A275" s="64"/>
      <c r="B275" s="65"/>
    </row>
    <row r="276" spans="1:2" x14ac:dyDescent="0.15">
      <c r="A276" s="64"/>
      <c r="B276" s="65"/>
    </row>
    <row r="277" spans="1:2" x14ac:dyDescent="0.15">
      <c r="A277" s="64"/>
      <c r="B277" s="65"/>
    </row>
    <row r="278" spans="1:2" x14ac:dyDescent="0.15">
      <c r="A278" s="64"/>
      <c r="B278" s="65"/>
    </row>
    <row r="279" spans="1:2" x14ac:dyDescent="0.15">
      <c r="A279" s="64"/>
      <c r="B279" s="65"/>
    </row>
    <row r="280" spans="1:2" x14ac:dyDescent="0.15">
      <c r="A280" s="64"/>
      <c r="B280" s="65"/>
    </row>
    <row r="281" spans="1:2" x14ac:dyDescent="0.15">
      <c r="A281" s="64"/>
      <c r="B281" s="65"/>
    </row>
    <row r="282" spans="1:2" x14ac:dyDescent="0.15">
      <c r="A282" s="64"/>
      <c r="B282" s="65"/>
    </row>
    <row r="283" spans="1:2" x14ac:dyDescent="0.15">
      <c r="A283" s="64"/>
      <c r="B283" s="65"/>
    </row>
    <row r="284" spans="1:2" x14ac:dyDescent="0.15">
      <c r="A284" s="64"/>
      <c r="B284" s="65"/>
    </row>
    <row r="285" spans="1:2" x14ac:dyDescent="0.15">
      <c r="A285" s="64"/>
      <c r="B285" s="65"/>
    </row>
    <row r="286" spans="1:2" x14ac:dyDescent="0.15">
      <c r="A286" s="64"/>
      <c r="B286" s="65"/>
    </row>
    <row r="287" spans="1:2" x14ac:dyDescent="0.15">
      <c r="A287" s="64"/>
      <c r="B287" s="65"/>
    </row>
    <row r="288" spans="1:2" x14ac:dyDescent="0.15">
      <c r="A288" s="64"/>
      <c r="B288" s="65"/>
    </row>
    <row r="289" spans="1:2" x14ac:dyDescent="0.15">
      <c r="A289" s="64"/>
      <c r="B289" s="65"/>
    </row>
    <row r="290" spans="1:2" x14ac:dyDescent="0.15">
      <c r="A290" s="64"/>
      <c r="B290" s="65"/>
    </row>
    <row r="291" spans="1:2" x14ac:dyDescent="0.15">
      <c r="A291" s="64"/>
      <c r="B291" s="65"/>
    </row>
    <row r="292" spans="1:2" x14ac:dyDescent="0.15">
      <c r="A292" s="64"/>
      <c r="B292" s="65"/>
    </row>
    <row r="293" spans="1:2" x14ac:dyDescent="0.15">
      <c r="A293" s="64"/>
      <c r="B293" s="65"/>
    </row>
    <row r="294" spans="1:2" x14ac:dyDescent="0.15">
      <c r="A294" s="64"/>
      <c r="B294" s="65"/>
    </row>
    <row r="295" spans="1:2" x14ac:dyDescent="0.15">
      <c r="A295" s="64"/>
      <c r="B295" s="65"/>
    </row>
    <row r="296" spans="1:2" x14ac:dyDescent="0.15">
      <c r="A296" s="64"/>
      <c r="B296" s="65"/>
    </row>
    <row r="297" spans="1:2" x14ac:dyDescent="0.15">
      <c r="A297" s="64"/>
      <c r="B297" s="65"/>
    </row>
    <row r="298" spans="1:2" x14ac:dyDescent="0.15">
      <c r="A298" s="64"/>
      <c r="B298" s="65"/>
    </row>
    <row r="299" spans="1:2" x14ac:dyDescent="0.15">
      <c r="A299" s="64"/>
      <c r="B299" s="65"/>
    </row>
    <row r="300" spans="1:2" x14ac:dyDescent="0.15">
      <c r="A300" s="64"/>
      <c r="B300" s="65"/>
    </row>
    <row r="301" spans="1:2" x14ac:dyDescent="0.15">
      <c r="A301" s="64"/>
      <c r="B301" s="65"/>
    </row>
    <row r="302" spans="1:2" x14ac:dyDescent="0.15">
      <c r="A302" s="64"/>
      <c r="B302" s="65"/>
    </row>
    <row r="303" spans="1:2" x14ac:dyDescent="0.15">
      <c r="A303" s="64"/>
      <c r="B303" s="65"/>
    </row>
    <row r="304" spans="1:2" x14ac:dyDescent="0.15">
      <c r="A304" s="64"/>
      <c r="B304" s="65"/>
    </row>
    <row r="305" spans="1:2" x14ac:dyDescent="0.15">
      <c r="A305" s="64"/>
      <c r="B305" s="65"/>
    </row>
    <row r="306" spans="1:2" x14ac:dyDescent="0.15">
      <c r="A306" s="64"/>
      <c r="B306" s="65"/>
    </row>
    <row r="307" spans="1:2" x14ac:dyDescent="0.15">
      <c r="A307" s="64"/>
      <c r="B307" s="65"/>
    </row>
    <row r="308" spans="1:2" x14ac:dyDescent="0.15">
      <c r="A308" s="64"/>
      <c r="B308" s="65"/>
    </row>
    <row r="309" spans="1:2" x14ac:dyDescent="0.15">
      <c r="A309" s="64"/>
      <c r="B309" s="65"/>
    </row>
    <row r="310" spans="1:2" x14ac:dyDescent="0.15">
      <c r="A310" s="64"/>
      <c r="B310" s="65"/>
    </row>
    <row r="311" spans="1:2" x14ac:dyDescent="0.15">
      <c r="A311" s="64"/>
      <c r="B311" s="65"/>
    </row>
    <row r="312" spans="1:2" x14ac:dyDescent="0.15">
      <c r="A312" s="64"/>
      <c r="B312" s="65"/>
    </row>
    <row r="313" spans="1:2" x14ac:dyDescent="0.15">
      <c r="A313" s="64"/>
      <c r="B313" s="65"/>
    </row>
    <row r="314" spans="1:2" x14ac:dyDescent="0.15">
      <c r="A314" s="64"/>
      <c r="B314" s="65"/>
    </row>
    <row r="315" spans="1:2" x14ac:dyDescent="0.15">
      <c r="A315" s="64"/>
      <c r="B315" s="65"/>
    </row>
    <row r="316" spans="1:2" x14ac:dyDescent="0.15">
      <c r="A316" s="64"/>
      <c r="B316" s="65"/>
    </row>
    <row r="317" spans="1:2" x14ac:dyDescent="0.15">
      <c r="A317" s="64"/>
      <c r="B317" s="65"/>
    </row>
    <row r="318" spans="1:2" x14ac:dyDescent="0.15">
      <c r="A318" s="64"/>
      <c r="B318" s="65"/>
    </row>
    <row r="319" spans="1:2" x14ac:dyDescent="0.15">
      <c r="A319" s="64"/>
      <c r="B319" s="65"/>
    </row>
    <row r="320" spans="1:2" x14ac:dyDescent="0.15">
      <c r="A320" s="64"/>
      <c r="B320" s="65"/>
    </row>
    <row r="321" spans="1:2" x14ac:dyDescent="0.15">
      <c r="A321" s="64"/>
      <c r="B321" s="65"/>
    </row>
    <row r="322" spans="1:2" x14ac:dyDescent="0.15">
      <c r="A322" s="64"/>
      <c r="B322" s="65"/>
    </row>
    <row r="323" spans="1:2" x14ac:dyDescent="0.15">
      <c r="A323" s="64"/>
      <c r="B323" s="65"/>
    </row>
    <row r="324" spans="1:2" x14ac:dyDescent="0.15">
      <c r="A324" s="64"/>
      <c r="B324" s="65"/>
    </row>
    <row r="325" spans="1:2" x14ac:dyDescent="0.15">
      <c r="A325" s="64"/>
      <c r="B325" s="65"/>
    </row>
    <row r="326" spans="1:2" x14ac:dyDescent="0.15">
      <c r="A326" s="64"/>
      <c r="B326" s="65"/>
    </row>
    <row r="327" spans="1:2" x14ac:dyDescent="0.15">
      <c r="A327" s="64"/>
      <c r="B327" s="65"/>
    </row>
    <row r="328" spans="1:2" x14ac:dyDescent="0.15">
      <c r="A328" s="64"/>
      <c r="B328" s="65"/>
    </row>
    <row r="329" spans="1:2" x14ac:dyDescent="0.15">
      <c r="A329" s="64"/>
      <c r="B329" s="65"/>
    </row>
    <row r="330" spans="1:2" x14ac:dyDescent="0.15">
      <c r="A330" s="64"/>
      <c r="B330" s="65"/>
    </row>
    <row r="331" spans="1:2" x14ac:dyDescent="0.15">
      <c r="A331" s="64"/>
      <c r="B331" s="65"/>
    </row>
    <row r="332" spans="1:2" x14ac:dyDescent="0.15">
      <c r="A332" s="64"/>
      <c r="B332" s="65"/>
    </row>
    <row r="333" spans="1:2" x14ac:dyDescent="0.15">
      <c r="A333" s="64"/>
      <c r="B333" s="65"/>
    </row>
    <row r="334" spans="1:2" x14ac:dyDescent="0.15">
      <c r="A334" s="64"/>
      <c r="B334" s="65"/>
    </row>
    <row r="335" spans="1:2" x14ac:dyDescent="0.15">
      <c r="A335" s="64"/>
      <c r="B335" s="65"/>
    </row>
    <row r="336" spans="1:2" x14ac:dyDescent="0.15">
      <c r="A336" s="64"/>
      <c r="B336" s="65"/>
    </row>
    <row r="337" spans="1:2" x14ac:dyDescent="0.15">
      <c r="A337" s="64"/>
      <c r="B337" s="65"/>
    </row>
    <row r="338" spans="1:2" x14ac:dyDescent="0.15">
      <c r="A338" s="64"/>
      <c r="B338" s="65"/>
    </row>
    <row r="339" spans="1:2" x14ac:dyDescent="0.15">
      <c r="A339" s="64"/>
      <c r="B339" s="65"/>
    </row>
    <row r="340" spans="1:2" x14ac:dyDescent="0.15">
      <c r="A340" s="64"/>
      <c r="B340" s="65"/>
    </row>
    <row r="341" spans="1:2" x14ac:dyDescent="0.15">
      <c r="A341" s="64"/>
      <c r="B341" s="65"/>
    </row>
    <row r="342" spans="1:2" x14ac:dyDescent="0.15">
      <c r="A342" s="64"/>
      <c r="B342" s="65"/>
    </row>
    <row r="343" spans="1:2" x14ac:dyDescent="0.15">
      <c r="A343" s="64"/>
      <c r="B343" s="65"/>
    </row>
    <row r="344" spans="1:2" x14ac:dyDescent="0.15">
      <c r="A344" s="64"/>
      <c r="B344" s="65"/>
    </row>
    <row r="345" spans="1:2" x14ac:dyDescent="0.15">
      <c r="A345" s="64"/>
      <c r="B345" s="65"/>
    </row>
    <row r="346" spans="1:2" x14ac:dyDescent="0.15">
      <c r="A346" s="64"/>
      <c r="B346" s="65"/>
    </row>
    <row r="347" spans="1:2" x14ac:dyDescent="0.15">
      <c r="A347" s="64"/>
      <c r="B347" s="65"/>
    </row>
    <row r="348" spans="1:2" x14ac:dyDescent="0.15">
      <c r="A348" s="64"/>
      <c r="B348" s="65"/>
    </row>
    <row r="349" spans="1:2" x14ac:dyDescent="0.15">
      <c r="A349" s="64"/>
      <c r="B349" s="65"/>
    </row>
    <row r="350" spans="1:2" x14ac:dyDescent="0.15">
      <c r="A350" s="64"/>
      <c r="B350" s="65"/>
    </row>
    <row r="351" spans="1:2" x14ac:dyDescent="0.15">
      <c r="A351" s="64"/>
      <c r="B351" s="65"/>
    </row>
    <row r="352" spans="1:2" x14ac:dyDescent="0.15">
      <c r="A352" s="64"/>
      <c r="B352" s="65"/>
    </row>
    <row r="353" spans="1:2" x14ac:dyDescent="0.15">
      <c r="A353" s="64"/>
      <c r="B353" s="65"/>
    </row>
    <row r="354" spans="1:2" x14ac:dyDescent="0.15">
      <c r="A354" s="64"/>
      <c r="B354" s="65"/>
    </row>
    <row r="355" spans="1:2" x14ac:dyDescent="0.15">
      <c r="A355" s="64"/>
      <c r="B355" s="65"/>
    </row>
    <row r="356" spans="1:2" x14ac:dyDescent="0.15">
      <c r="A356" s="64"/>
      <c r="B356" s="65"/>
    </row>
    <row r="357" spans="1:2" x14ac:dyDescent="0.15">
      <c r="A357" s="64"/>
      <c r="B357" s="65"/>
    </row>
    <row r="358" spans="1:2" x14ac:dyDescent="0.15">
      <c r="A358" s="64"/>
      <c r="B358" s="65"/>
    </row>
    <row r="359" spans="1:2" x14ac:dyDescent="0.15">
      <c r="A359" s="64"/>
      <c r="B359" s="65"/>
    </row>
    <row r="360" spans="1:2" x14ac:dyDescent="0.15">
      <c r="A360" s="64"/>
      <c r="B360" s="65"/>
    </row>
    <row r="361" spans="1:2" x14ac:dyDescent="0.15">
      <c r="A361" s="64"/>
      <c r="B361" s="65"/>
    </row>
    <row r="362" spans="1:2" x14ac:dyDescent="0.15">
      <c r="A362" s="64"/>
      <c r="B362" s="65"/>
    </row>
    <row r="363" spans="1:2" x14ac:dyDescent="0.15">
      <c r="A363" s="64"/>
      <c r="B363" s="65"/>
    </row>
    <row r="364" spans="1:2" x14ac:dyDescent="0.15">
      <c r="A364" s="64"/>
      <c r="B364" s="65"/>
    </row>
    <row r="365" spans="1:2" x14ac:dyDescent="0.15">
      <c r="A365" s="64"/>
      <c r="B365" s="65"/>
    </row>
    <row r="366" spans="1:2" x14ac:dyDescent="0.15">
      <c r="A366" s="64"/>
      <c r="B366" s="65"/>
    </row>
    <row r="367" spans="1:2" x14ac:dyDescent="0.15">
      <c r="A367" s="64"/>
      <c r="B367" s="65"/>
    </row>
    <row r="368" spans="1:2" x14ac:dyDescent="0.15">
      <c r="A368" s="64"/>
      <c r="B368" s="65"/>
    </row>
    <row r="369" spans="1:2" x14ac:dyDescent="0.15">
      <c r="A369" s="64"/>
      <c r="B369" s="65"/>
    </row>
    <row r="370" spans="1:2" x14ac:dyDescent="0.15">
      <c r="A370" s="64"/>
      <c r="B370" s="65"/>
    </row>
    <row r="371" spans="1:2" x14ac:dyDescent="0.15">
      <c r="A371" s="64"/>
      <c r="B371" s="65"/>
    </row>
    <row r="372" spans="1:2" x14ac:dyDescent="0.15">
      <c r="A372" s="64"/>
      <c r="B372" s="65"/>
    </row>
    <row r="373" spans="1:2" x14ac:dyDescent="0.15">
      <c r="A373" s="64"/>
      <c r="B373" s="65"/>
    </row>
    <row r="374" spans="1:2" x14ac:dyDescent="0.15">
      <c r="A374" s="64"/>
      <c r="B374" s="65"/>
    </row>
    <row r="375" spans="1:2" x14ac:dyDescent="0.15">
      <c r="A375" s="64"/>
      <c r="B375" s="65"/>
    </row>
    <row r="376" spans="1:2" x14ac:dyDescent="0.15">
      <c r="A376" s="64"/>
      <c r="B376" s="65"/>
    </row>
    <row r="377" spans="1:2" x14ac:dyDescent="0.15">
      <c r="A377" s="64"/>
      <c r="B377" s="65"/>
    </row>
    <row r="378" spans="1:2" x14ac:dyDescent="0.15">
      <c r="A378" s="64"/>
      <c r="B378" s="65"/>
    </row>
    <row r="379" spans="1:2" x14ac:dyDescent="0.15">
      <c r="A379" s="64"/>
      <c r="B379" s="65"/>
    </row>
    <row r="380" spans="1:2" x14ac:dyDescent="0.15">
      <c r="A380" s="64"/>
      <c r="B380" s="65"/>
    </row>
    <row r="381" spans="1:2" x14ac:dyDescent="0.15">
      <c r="A381" s="64"/>
      <c r="B381" s="65"/>
    </row>
    <row r="382" spans="1:2" x14ac:dyDescent="0.15">
      <c r="A382" s="64"/>
      <c r="B382" s="65"/>
    </row>
    <row r="383" spans="1:2" x14ac:dyDescent="0.15">
      <c r="A383" s="64"/>
      <c r="B383" s="65"/>
    </row>
    <row r="384" spans="1:2" x14ac:dyDescent="0.15">
      <c r="A384" s="64"/>
      <c r="B384" s="65"/>
    </row>
    <row r="385" spans="1:2" x14ac:dyDescent="0.15">
      <c r="A385" s="64"/>
      <c r="B385" s="65"/>
    </row>
    <row r="386" spans="1:2" x14ac:dyDescent="0.15">
      <c r="A386" s="64"/>
      <c r="B386" s="65"/>
    </row>
    <row r="387" spans="1:2" x14ac:dyDescent="0.15">
      <c r="A387" s="64"/>
      <c r="B387" s="65"/>
    </row>
    <row r="388" spans="1:2" x14ac:dyDescent="0.15">
      <c r="A388" s="64"/>
      <c r="B388" s="65"/>
    </row>
    <row r="389" spans="1:2" x14ac:dyDescent="0.15">
      <c r="A389" s="64"/>
      <c r="B389" s="65"/>
    </row>
    <row r="390" spans="1:2" x14ac:dyDescent="0.15">
      <c r="A390" s="64"/>
      <c r="B390" s="65"/>
    </row>
    <row r="391" spans="1:2" x14ac:dyDescent="0.15">
      <c r="A391" s="64"/>
      <c r="B391" s="65"/>
    </row>
    <row r="392" spans="1:2" x14ac:dyDescent="0.15">
      <c r="A392" s="64"/>
      <c r="B392" s="65"/>
    </row>
    <row r="393" spans="1:2" x14ac:dyDescent="0.15">
      <c r="A393" s="64"/>
      <c r="B393" s="65"/>
    </row>
    <row r="394" spans="1:2" x14ac:dyDescent="0.15">
      <c r="A394" s="64"/>
      <c r="B394" s="65"/>
    </row>
    <row r="395" spans="1:2" x14ac:dyDescent="0.15">
      <c r="A395" s="64"/>
      <c r="B395" s="65"/>
    </row>
    <row r="396" spans="1:2" x14ac:dyDescent="0.15">
      <c r="A396" s="64"/>
      <c r="B396" s="65"/>
    </row>
    <row r="397" spans="1:2" x14ac:dyDescent="0.15">
      <c r="A397" s="64"/>
      <c r="B397" s="65"/>
    </row>
    <row r="398" spans="1:2" x14ac:dyDescent="0.15">
      <c r="A398" s="64"/>
      <c r="B398" s="65"/>
    </row>
    <row r="399" spans="1:2" x14ac:dyDescent="0.15">
      <c r="A399" s="64"/>
      <c r="B399" s="65"/>
    </row>
    <row r="400" spans="1:2" x14ac:dyDescent="0.15">
      <c r="A400" s="64"/>
      <c r="B400" s="65"/>
    </row>
    <row r="401" spans="1:2" x14ac:dyDescent="0.15">
      <c r="A401" s="64"/>
      <c r="B401" s="65"/>
    </row>
    <row r="402" spans="1:2" x14ac:dyDescent="0.15">
      <c r="A402" s="64"/>
      <c r="B402" s="65"/>
    </row>
    <row r="403" spans="1:2" x14ac:dyDescent="0.15">
      <c r="A403" s="64"/>
      <c r="B403" s="65"/>
    </row>
    <row r="404" spans="1:2" x14ac:dyDescent="0.15">
      <c r="A404" s="64"/>
      <c r="B404" s="65"/>
    </row>
    <row r="405" spans="1:2" x14ac:dyDescent="0.15">
      <c r="A405" s="64"/>
      <c r="B405" s="65"/>
    </row>
    <row r="406" spans="1:2" x14ac:dyDescent="0.15">
      <c r="A406" s="64"/>
      <c r="B406" s="65"/>
    </row>
    <row r="407" spans="1:2" x14ac:dyDescent="0.15">
      <c r="A407" s="64"/>
      <c r="B407" s="65"/>
    </row>
    <row r="408" spans="1:2" x14ac:dyDescent="0.15">
      <c r="A408" s="64"/>
      <c r="B408" s="65"/>
    </row>
    <row r="409" spans="1:2" x14ac:dyDescent="0.15">
      <c r="A409" s="64"/>
      <c r="B409" s="65"/>
    </row>
    <row r="410" spans="1:2" x14ac:dyDescent="0.15">
      <c r="A410" s="64"/>
      <c r="B410" s="65"/>
    </row>
    <row r="411" spans="1:2" x14ac:dyDescent="0.15">
      <c r="A411" s="64"/>
      <c r="B411" s="65"/>
    </row>
    <row r="412" spans="1:2" x14ac:dyDescent="0.15">
      <c r="A412" s="64"/>
      <c r="B412" s="65"/>
    </row>
    <row r="413" spans="1:2" x14ac:dyDescent="0.15">
      <c r="A413" s="64"/>
      <c r="B413" s="65"/>
    </row>
    <row r="414" spans="1:2" x14ac:dyDescent="0.15">
      <c r="A414" s="64"/>
      <c r="B414" s="65"/>
    </row>
    <row r="415" spans="1:2" x14ac:dyDescent="0.15">
      <c r="A415" s="64"/>
      <c r="B415" s="65"/>
    </row>
    <row r="416" spans="1:2" x14ac:dyDescent="0.15">
      <c r="A416" s="64"/>
      <c r="B416" s="65"/>
    </row>
    <row r="417" spans="1:2" x14ac:dyDescent="0.15">
      <c r="A417" s="64"/>
      <c r="B417" s="65"/>
    </row>
    <row r="418" spans="1:2" x14ac:dyDescent="0.15">
      <c r="A418" s="64"/>
      <c r="B418" s="65"/>
    </row>
    <row r="419" spans="1:2" x14ac:dyDescent="0.15">
      <c r="A419" s="64"/>
      <c r="B419" s="65"/>
    </row>
    <row r="420" spans="1:2" x14ac:dyDescent="0.15">
      <c r="A420" s="64"/>
      <c r="B420" s="65"/>
    </row>
    <row r="421" spans="1:2" x14ac:dyDescent="0.15">
      <c r="A421" s="64"/>
      <c r="B421" s="65"/>
    </row>
    <row r="422" spans="1:2" x14ac:dyDescent="0.15">
      <c r="A422" s="64"/>
      <c r="B422" s="65"/>
    </row>
    <row r="423" spans="1:2" x14ac:dyDescent="0.15">
      <c r="A423" s="64"/>
      <c r="B423" s="65"/>
    </row>
    <row r="424" spans="1:2" x14ac:dyDescent="0.15">
      <c r="A424" s="64"/>
      <c r="B424" s="65"/>
    </row>
    <row r="425" spans="1:2" x14ac:dyDescent="0.15">
      <c r="A425" s="64"/>
      <c r="B425" s="65"/>
    </row>
    <row r="426" spans="1:2" x14ac:dyDescent="0.15">
      <c r="A426" s="64"/>
      <c r="B426" s="65"/>
    </row>
    <row r="427" spans="1:2" x14ac:dyDescent="0.15">
      <c r="A427" s="64"/>
      <c r="B427" s="65"/>
    </row>
    <row r="428" spans="1:2" x14ac:dyDescent="0.15">
      <c r="A428" s="64"/>
      <c r="B428" s="65"/>
    </row>
    <row r="429" spans="1:2" x14ac:dyDescent="0.15">
      <c r="A429" s="64"/>
      <c r="B429" s="65"/>
    </row>
    <row r="430" spans="1:2" x14ac:dyDescent="0.15">
      <c r="A430" s="64"/>
      <c r="B430" s="65"/>
    </row>
    <row r="431" spans="1:2" x14ac:dyDescent="0.15">
      <c r="A431" s="64"/>
      <c r="B431" s="65"/>
    </row>
    <row r="432" spans="1:2" x14ac:dyDescent="0.15">
      <c r="A432" s="64"/>
      <c r="B432" s="65"/>
    </row>
    <row r="433" spans="1:2" x14ac:dyDescent="0.15">
      <c r="A433" s="64"/>
      <c r="B433" s="65"/>
    </row>
    <row r="434" spans="1:2" x14ac:dyDescent="0.15">
      <c r="A434" s="64"/>
      <c r="B434" s="65"/>
    </row>
    <row r="435" spans="1:2" x14ac:dyDescent="0.15">
      <c r="A435" s="64"/>
      <c r="B435" s="65"/>
    </row>
    <row r="436" spans="1:2" x14ac:dyDescent="0.15">
      <c r="A436" s="64"/>
      <c r="B436" s="65"/>
    </row>
    <row r="437" spans="1:2" x14ac:dyDescent="0.15">
      <c r="A437" s="64"/>
      <c r="B437" s="65"/>
    </row>
    <row r="438" spans="1:2" x14ac:dyDescent="0.15">
      <c r="A438" s="64"/>
      <c r="B438" s="65"/>
    </row>
    <row r="439" spans="1:2" x14ac:dyDescent="0.15">
      <c r="A439" s="64"/>
      <c r="B439" s="65"/>
    </row>
    <row r="440" spans="1:2" x14ac:dyDescent="0.15">
      <c r="A440" s="64"/>
      <c r="B440" s="65"/>
    </row>
    <row r="441" spans="1:2" x14ac:dyDescent="0.15">
      <c r="A441" s="64"/>
      <c r="B441" s="65"/>
    </row>
    <row r="442" spans="1:2" x14ac:dyDescent="0.15">
      <c r="A442" s="64"/>
      <c r="B442" s="65"/>
    </row>
    <row r="443" spans="1:2" x14ac:dyDescent="0.15">
      <c r="A443" s="64"/>
      <c r="B443" s="65"/>
    </row>
    <row r="444" spans="1:2" x14ac:dyDescent="0.15">
      <c r="A444" s="64"/>
      <c r="B444" s="65"/>
    </row>
    <row r="445" spans="1:2" x14ac:dyDescent="0.15">
      <c r="A445" s="64"/>
      <c r="B445" s="65"/>
    </row>
    <row r="446" spans="1:2" x14ac:dyDescent="0.15">
      <c r="A446" s="64"/>
      <c r="B446" s="65"/>
    </row>
    <row r="447" spans="1:2" x14ac:dyDescent="0.15">
      <c r="A447" s="64"/>
      <c r="B447" s="65"/>
    </row>
    <row r="448" spans="1:2" x14ac:dyDescent="0.15">
      <c r="A448" s="64"/>
      <c r="B448" s="65"/>
    </row>
    <row r="449" spans="1:2" x14ac:dyDescent="0.15">
      <c r="A449" s="64"/>
      <c r="B449" s="65"/>
    </row>
    <row r="450" spans="1:2" x14ac:dyDescent="0.15">
      <c r="A450" s="64"/>
      <c r="B450" s="65"/>
    </row>
    <row r="451" spans="1:2" x14ac:dyDescent="0.15">
      <c r="A451" s="64"/>
      <c r="B451" s="65"/>
    </row>
    <row r="452" spans="1:2" x14ac:dyDescent="0.15">
      <c r="A452" s="64"/>
      <c r="B452" s="65"/>
    </row>
    <row r="453" spans="1:2" x14ac:dyDescent="0.15">
      <c r="A453" s="64"/>
      <c r="B453" s="65"/>
    </row>
    <row r="454" spans="1:2" x14ac:dyDescent="0.15">
      <c r="A454" s="64"/>
      <c r="B454" s="65"/>
    </row>
    <row r="455" spans="1:2" x14ac:dyDescent="0.15">
      <c r="A455" s="64"/>
      <c r="B455" s="65"/>
    </row>
    <row r="456" spans="1:2" x14ac:dyDescent="0.15">
      <c r="A456" s="64"/>
      <c r="B456" s="65"/>
    </row>
    <row r="457" spans="1:2" x14ac:dyDescent="0.15">
      <c r="A457" s="64"/>
      <c r="B457" s="65"/>
    </row>
    <row r="458" spans="1:2" x14ac:dyDescent="0.15">
      <c r="A458" s="64"/>
      <c r="B458" s="65"/>
    </row>
    <row r="459" spans="1:2" x14ac:dyDescent="0.15">
      <c r="A459" s="64"/>
      <c r="B459" s="65"/>
    </row>
    <row r="460" spans="1:2" x14ac:dyDescent="0.15">
      <c r="A460" s="64"/>
      <c r="B460" s="65"/>
    </row>
    <row r="461" spans="1:2" x14ac:dyDescent="0.15">
      <c r="A461" s="64"/>
      <c r="B461" s="65"/>
    </row>
    <row r="462" spans="1:2" x14ac:dyDescent="0.15">
      <c r="A462" s="64"/>
      <c r="B462" s="65"/>
    </row>
    <row r="463" spans="1:2" x14ac:dyDescent="0.15">
      <c r="A463" s="64"/>
      <c r="B463" s="65"/>
    </row>
    <row r="464" spans="1:2" x14ac:dyDescent="0.15">
      <c r="A464" s="64"/>
      <c r="B464" s="65"/>
    </row>
    <row r="465" spans="1:2" x14ac:dyDescent="0.15">
      <c r="A465" s="64"/>
      <c r="B465" s="65"/>
    </row>
    <row r="466" spans="1:2" x14ac:dyDescent="0.15">
      <c r="A466" s="64"/>
      <c r="B466" s="65"/>
    </row>
    <row r="467" spans="1:2" x14ac:dyDescent="0.15">
      <c r="A467" s="64"/>
      <c r="B467" s="65"/>
    </row>
    <row r="468" spans="1:2" x14ac:dyDescent="0.15">
      <c r="A468" s="64"/>
      <c r="B468" s="65"/>
    </row>
    <row r="469" spans="1:2" x14ac:dyDescent="0.15">
      <c r="A469" s="64"/>
      <c r="B469" s="65"/>
    </row>
    <row r="470" spans="1:2" x14ac:dyDescent="0.15">
      <c r="A470" s="64"/>
      <c r="B470" s="65"/>
    </row>
    <row r="471" spans="1:2" x14ac:dyDescent="0.15">
      <c r="A471" s="64"/>
      <c r="B471" s="65"/>
    </row>
    <row r="472" spans="1:2" x14ac:dyDescent="0.15">
      <c r="A472" s="64"/>
      <c r="B472" s="65"/>
    </row>
    <row r="473" spans="1:2" x14ac:dyDescent="0.15">
      <c r="A473" s="64"/>
      <c r="B473" s="65"/>
    </row>
    <row r="474" spans="1:2" x14ac:dyDescent="0.15">
      <c r="A474" s="64"/>
      <c r="B474" s="65"/>
    </row>
    <row r="475" spans="1:2" x14ac:dyDescent="0.15">
      <c r="A475" s="64"/>
      <c r="B475" s="65"/>
    </row>
    <row r="476" spans="1:2" x14ac:dyDescent="0.15">
      <c r="A476" s="64"/>
      <c r="B476" s="65"/>
    </row>
    <row r="477" spans="1:2" x14ac:dyDescent="0.15">
      <c r="A477" s="64"/>
      <c r="B477" s="65"/>
    </row>
    <row r="478" spans="1:2" x14ac:dyDescent="0.15">
      <c r="A478" s="64"/>
      <c r="B478" s="65"/>
    </row>
    <row r="479" spans="1:2" x14ac:dyDescent="0.15">
      <c r="A479" s="64"/>
      <c r="B479" s="65"/>
    </row>
    <row r="480" spans="1:2" x14ac:dyDescent="0.15">
      <c r="A480" s="64"/>
      <c r="B480" s="65"/>
    </row>
    <row r="481" spans="1:2" x14ac:dyDescent="0.15">
      <c r="A481" s="64"/>
      <c r="B481" s="65"/>
    </row>
    <row r="482" spans="1:2" x14ac:dyDescent="0.15">
      <c r="A482" s="64"/>
      <c r="B482" s="65"/>
    </row>
    <row r="483" spans="1:2" x14ac:dyDescent="0.15">
      <c r="A483" s="64"/>
      <c r="B483" s="65"/>
    </row>
    <row r="484" spans="1:2" x14ac:dyDescent="0.15">
      <c r="A484" s="64"/>
      <c r="B484" s="65"/>
    </row>
    <row r="485" spans="1:2" x14ac:dyDescent="0.15">
      <c r="A485" s="64"/>
      <c r="B485" s="65"/>
    </row>
    <row r="486" spans="1:2" x14ac:dyDescent="0.15">
      <c r="A486" s="64"/>
      <c r="B486" s="65"/>
    </row>
    <row r="487" spans="1:2" x14ac:dyDescent="0.15">
      <c r="A487" s="64"/>
      <c r="B487" s="65"/>
    </row>
    <row r="488" spans="1:2" x14ac:dyDescent="0.15">
      <c r="A488" s="64"/>
      <c r="B488" s="65"/>
    </row>
    <row r="489" spans="1:2" x14ac:dyDescent="0.15">
      <c r="A489" s="64"/>
      <c r="B489" s="65"/>
    </row>
    <row r="490" spans="1:2" x14ac:dyDescent="0.15">
      <c r="A490" s="64"/>
      <c r="B490" s="65"/>
    </row>
    <row r="491" spans="1:2" x14ac:dyDescent="0.15">
      <c r="A491" s="64"/>
      <c r="B491" s="65"/>
    </row>
    <row r="492" spans="1:2" x14ac:dyDescent="0.15">
      <c r="A492" s="64"/>
      <c r="B492" s="65"/>
    </row>
    <row r="493" spans="1:2" x14ac:dyDescent="0.15">
      <c r="A493" s="64"/>
      <c r="B493" s="65"/>
    </row>
    <row r="494" spans="1:2" x14ac:dyDescent="0.15">
      <c r="A494" s="64"/>
      <c r="B494" s="65"/>
    </row>
    <row r="495" spans="1:2" x14ac:dyDescent="0.15">
      <c r="A495" s="64"/>
      <c r="B495" s="65"/>
    </row>
    <row r="496" spans="1:2" x14ac:dyDescent="0.15">
      <c r="A496" s="64"/>
      <c r="B496" s="65"/>
    </row>
    <row r="497" spans="1:2" x14ac:dyDescent="0.15">
      <c r="A497" s="64"/>
      <c r="B497" s="65"/>
    </row>
    <row r="498" spans="1:2" x14ac:dyDescent="0.15">
      <c r="A498" s="64"/>
      <c r="B498" s="65"/>
    </row>
    <row r="499" spans="1:2" x14ac:dyDescent="0.15">
      <c r="A499" s="64"/>
      <c r="B499" s="65"/>
    </row>
    <row r="500" spans="1:2" x14ac:dyDescent="0.15">
      <c r="A500" s="64"/>
      <c r="B500" s="65"/>
    </row>
    <row r="501" spans="1:2" x14ac:dyDescent="0.15">
      <c r="A501" s="64"/>
      <c r="B501" s="65"/>
    </row>
    <row r="502" spans="1:2" x14ac:dyDescent="0.15">
      <c r="A502" s="64"/>
      <c r="B502" s="65"/>
    </row>
    <row r="503" spans="1:2" x14ac:dyDescent="0.15">
      <c r="A503" s="64"/>
      <c r="B503" s="65"/>
    </row>
    <row r="504" spans="1:2" x14ac:dyDescent="0.15">
      <c r="A504" s="64"/>
      <c r="B504" s="65"/>
    </row>
    <row r="505" spans="1:2" x14ac:dyDescent="0.15">
      <c r="A505" s="64"/>
      <c r="B505" s="65"/>
    </row>
    <row r="506" spans="1:2" x14ac:dyDescent="0.15">
      <c r="A506" s="64"/>
      <c r="B506" s="65"/>
    </row>
    <row r="507" spans="1:2" x14ac:dyDescent="0.15">
      <c r="A507" s="64"/>
      <c r="B507" s="65"/>
    </row>
    <row r="508" spans="1:2" x14ac:dyDescent="0.15">
      <c r="A508" s="64"/>
      <c r="B508" s="65"/>
    </row>
    <row r="509" spans="1:2" x14ac:dyDescent="0.15">
      <c r="A509" s="64"/>
      <c r="B509" s="65"/>
    </row>
    <row r="510" spans="1:2" x14ac:dyDescent="0.15">
      <c r="A510" s="64"/>
      <c r="B510" s="65"/>
    </row>
    <row r="511" spans="1:2" x14ac:dyDescent="0.15">
      <c r="A511" s="64"/>
      <c r="B511" s="65"/>
    </row>
    <row r="512" spans="1:2" x14ac:dyDescent="0.15">
      <c r="A512" s="64"/>
      <c r="B512" s="65"/>
    </row>
    <row r="513" spans="1:2" x14ac:dyDescent="0.15">
      <c r="A513" s="64"/>
      <c r="B513" s="65"/>
    </row>
    <row r="514" spans="1:2" x14ac:dyDescent="0.15">
      <c r="A514" s="64"/>
      <c r="B514" s="65"/>
    </row>
    <row r="515" spans="1:2" x14ac:dyDescent="0.15">
      <c r="A515" s="64"/>
      <c r="B515" s="65"/>
    </row>
    <row r="516" spans="1:2" x14ac:dyDescent="0.15">
      <c r="A516" s="64"/>
      <c r="B516" s="65"/>
    </row>
    <row r="517" spans="1:2" x14ac:dyDescent="0.15">
      <c r="A517" s="64"/>
      <c r="B517" s="65"/>
    </row>
    <row r="518" spans="1:2" x14ac:dyDescent="0.15">
      <c r="A518" s="64"/>
      <c r="B518" s="65"/>
    </row>
    <row r="519" spans="1:2" x14ac:dyDescent="0.15">
      <c r="A519" s="64"/>
      <c r="B519" s="65"/>
    </row>
    <row r="520" spans="1:2" x14ac:dyDescent="0.15">
      <c r="A520" s="64"/>
      <c r="B520" s="65"/>
    </row>
    <row r="521" spans="1:2" x14ac:dyDescent="0.15">
      <c r="A521" s="64"/>
      <c r="B521" s="65"/>
    </row>
    <row r="522" spans="1:2" x14ac:dyDescent="0.15">
      <c r="A522" s="64"/>
      <c r="B522" s="65"/>
    </row>
    <row r="523" spans="1:2" x14ac:dyDescent="0.15">
      <c r="A523" s="64"/>
      <c r="B523" s="65"/>
    </row>
    <row r="524" spans="1:2" x14ac:dyDescent="0.15">
      <c r="A524" s="64"/>
      <c r="B524" s="65"/>
    </row>
    <row r="525" spans="1:2" x14ac:dyDescent="0.15">
      <c r="A525" s="64"/>
      <c r="B525" s="65"/>
    </row>
    <row r="526" spans="1:2" x14ac:dyDescent="0.15">
      <c r="A526" s="64"/>
      <c r="B526" s="65"/>
    </row>
    <row r="527" spans="1:2" x14ac:dyDescent="0.15">
      <c r="A527" s="64"/>
      <c r="B527" s="65"/>
    </row>
    <row r="528" spans="1:2" x14ac:dyDescent="0.15">
      <c r="A528" s="64"/>
      <c r="B528" s="65"/>
    </row>
    <row r="529" spans="1:2" x14ac:dyDescent="0.15">
      <c r="A529" s="64"/>
      <c r="B529" s="65"/>
    </row>
    <row r="530" spans="1:2" x14ac:dyDescent="0.15">
      <c r="A530" s="64"/>
      <c r="B530" s="65"/>
    </row>
    <row r="531" spans="1:2" x14ac:dyDescent="0.15">
      <c r="A531" s="64"/>
      <c r="B531" s="65"/>
    </row>
    <row r="532" spans="1:2" x14ac:dyDescent="0.15">
      <c r="A532" s="64"/>
      <c r="B532" s="65"/>
    </row>
    <row r="533" spans="1:2" x14ac:dyDescent="0.15">
      <c r="A533" s="64"/>
      <c r="B533" s="65"/>
    </row>
    <row r="534" spans="1:2" x14ac:dyDescent="0.15">
      <c r="A534" s="64"/>
      <c r="B534" s="65"/>
    </row>
    <row r="535" spans="1:2" x14ac:dyDescent="0.15">
      <c r="A535" s="64"/>
      <c r="B535" s="65"/>
    </row>
    <row r="536" spans="1:2" x14ac:dyDescent="0.15">
      <c r="A536" s="64"/>
      <c r="B536" s="65"/>
    </row>
    <row r="537" spans="1:2" x14ac:dyDescent="0.15">
      <c r="A537" s="64"/>
      <c r="B537" s="65"/>
    </row>
    <row r="538" spans="1:2" x14ac:dyDescent="0.15">
      <c r="A538" s="64"/>
      <c r="B538" s="65"/>
    </row>
    <row r="539" spans="1:2" x14ac:dyDescent="0.15">
      <c r="A539" s="64"/>
      <c r="B539" s="65"/>
    </row>
    <row r="540" spans="1:2" x14ac:dyDescent="0.15">
      <c r="A540" s="64"/>
      <c r="B540" s="65"/>
    </row>
    <row r="541" spans="1:2" x14ac:dyDescent="0.15">
      <c r="A541" s="64"/>
      <c r="B541" s="65"/>
    </row>
    <row r="542" spans="1:2" x14ac:dyDescent="0.15">
      <c r="A542" s="64"/>
      <c r="B542" s="65"/>
    </row>
    <row r="543" spans="1:2" x14ac:dyDescent="0.15">
      <c r="A543" s="64"/>
      <c r="B543" s="65"/>
    </row>
    <row r="544" spans="1:2" x14ac:dyDescent="0.15">
      <c r="A544" s="64"/>
      <c r="B544" s="65"/>
    </row>
    <row r="545" spans="1:2" x14ac:dyDescent="0.15">
      <c r="A545" s="64"/>
      <c r="B545" s="65"/>
    </row>
    <row r="546" spans="1:2" x14ac:dyDescent="0.15">
      <c r="A546" s="64"/>
      <c r="B546" s="65"/>
    </row>
    <row r="547" spans="1:2" x14ac:dyDescent="0.15">
      <c r="A547" s="64"/>
      <c r="B547" s="65"/>
    </row>
    <row r="548" spans="1:2" x14ac:dyDescent="0.15">
      <c r="A548" s="64"/>
      <c r="B548" s="65"/>
    </row>
    <row r="549" spans="1:2" x14ac:dyDescent="0.15">
      <c r="A549" s="64"/>
      <c r="B549" s="65"/>
    </row>
    <row r="550" spans="1:2" x14ac:dyDescent="0.15">
      <c r="A550" s="64"/>
      <c r="B550" s="65"/>
    </row>
    <row r="551" spans="1:2" x14ac:dyDescent="0.15">
      <c r="A551" s="64"/>
      <c r="B551" s="65"/>
    </row>
    <row r="552" spans="1:2" x14ac:dyDescent="0.15">
      <c r="A552" s="64"/>
      <c r="B552" s="65"/>
    </row>
    <row r="553" spans="1:2" x14ac:dyDescent="0.15">
      <c r="A553" s="64"/>
      <c r="B553" s="65"/>
    </row>
    <row r="554" spans="1:2" x14ac:dyDescent="0.15">
      <c r="A554" s="64"/>
      <c r="B554" s="65"/>
    </row>
    <row r="555" spans="1:2" x14ac:dyDescent="0.15">
      <c r="A555" s="64"/>
      <c r="B555" s="65"/>
    </row>
    <row r="556" spans="1:2" x14ac:dyDescent="0.15">
      <c r="A556" s="64"/>
      <c r="B556" s="65"/>
    </row>
    <row r="557" spans="1:2" x14ac:dyDescent="0.15">
      <c r="A557" s="64"/>
      <c r="B557" s="65"/>
    </row>
    <row r="558" spans="1:2" x14ac:dyDescent="0.15">
      <c r="A558" s="64"/>
      <c r="B558" s="65"/>
    </row>
    <row r="559" spans="1:2" x14ac:dyDescent="0.15">
      <c r="A559" s="64"/>
      <c r="B559" s="65"/>
    </row>
    <row r="560" spans="1:2" x14ac:dyDescent="0.15">
      <c r="A560" s="64"/>
      <c r="B560" s="65"/>
    </row>
    <row r="561" spans="1:2" x14ac:dyDescent="0.15">
      <c r="A561" s="64"/>
      <c r="B561" s="65"/>
    </row>
    <row r="562" spans="1:2" x14ac:dyDescent="0.15">
      <c r="A562" s="64"/>
      <c r="B562" s="65"/>
    </row>
    <row r="563" spans="1:2" x14ac:dyDescent="0.15">
      <c r="A563" s="64"/>
      <c r="B563" s="65"/>
    </row>
    <row r="564" spans="1:2" x14ac:dyDescent="0.15">
      <c r="A564" s="64"/>
      <c r="B564" s="65"/>
    </row>
    <row r="565" spans="1:2" x14ac:dyDescent="0.15">
      <c r="A565" s="64"/>
      <c r="B565" s="65"/>
    </row>
    <row r="566" spans="1:2" x14ac:dyDescent="0.15">
      <c r="A566" s="64"/>
      <c r="B566" s="65"/>
    </row>
    <row r="567" spans="1:2" x14ac:dyDescent="0.15">
      <c r="A567" s="64"/>
      <c r="B567" s="65"/>
    </row>
    <row r="568" spans="1:2" x14ac:dyDescent="0.15">
      <c r="A568" s="64"/>
      <c r="B568" s="65"/>
    </row>
    <row r="569" spans="1:2" x14ac:dyDescent="0.15">
      <c r="A569" s="64"/>
      <c r="B569" s="65"/>
    </row>
    <row r="570" spans="1:2" x14ac:dyDescent="0.15">
      <c r="A570" s="64"/>
      <c r="B570" s="65"/>
    </row>
    <row r="571" spans="1:2" x14ac:dyDescent="0.15">
      <c r="A571" s="64"/>
      <c r="B571" s="65"/>
    </row>
    <row r="572" spans="1:2" x14ac:dyDescent="0.15">
      <c r="A572" s="64"/>
      <c r="B572" s="65"/>
    </row>
    <row r="573" spans="1:2" x14ac:dyDescent="0.15">
      <c r="A573" s="64"/>
      <c r="B573" s="65"/>
    </row>
    <row r="574" spans="1:2" x14ac:dyDescent="0.15">
      <c r="A574" s="64"/>
      <c r="B574" s="65"/>
    </row>
    <row r="575" spans="1:2" x14ac:dyDescent="0.15">
      <c r="A575" s="64"/>
      <c r="B575" s="65"/>
    </row>
    <row r="576" spans="1:2" x14ac:dyDescent="0.15">
      <c r="A576" s="64"/>
      <c r="B576" s="65"/>
    </row>
    <row r="577" spans="1:2" x14ac:dyDescent="0.15">
      <c r="A577" s="64"/>
      <c r="B577" s="65"/>
    </row>
    <row r="578" spans="1:2" x14ac:dyDescent="0.15">
      <c r="A578" s="64"/>
      <c r="B578" s="65"/>
    </row>
    <row r="579" spans="1:2" x14ac:dyDescent="0.15">
      <c r="A579" s="64"/>
      <c r="B579" s="65"/>
    </row>
    <row r="580" spans="1:2" x14ac:dyDescent="0.15">
      <c r="A580" s="64"/>
      <c r="B580" s="65"/>
    </row>
    <row r="581" spans="1:2" x14ac:dyDescent="0.15">
      <c r="A581" s="64"/>
      <c r="B581" s="65"/>
    </row>
    <row r="582" spans="1:2" x14ac:dyDescent="0.15">
      <c r="A582" s="64"/>
      <c r="B582" s="65"/>
    </row>
    <row r="583" spans="1:2" x14ac:dyDescent="0.15">
      <c r="A583" s="64"/>
      <c r="B583" s="65"/>
    </row>
    <row r="584" spans="1:2" x14ac:dyDescent="0.15">
      <c r="A584" s="64"/>
      <c r="B584" s="65"/>
    </row>
    <row r="585" spans="1:2" x14ac:dyDescent="0.15">
      <c r="A585" s="64"/>
      <c r="B585" s="65"/>
    </row>
    <row r="586" spans="1:2" x14ac:dyDescent="0.15">
      <c r="A586" s="64"/>
      <c r="B586" s="65"/>
    </row>
    <row r="587" spans="1:2" x14ac:dyDescent="0.15">
      <c r="A587" s="64"/>
      <c r="B587" s="65"/>
    </row>
    <row r="588" spans="1:2" x14ac:dyDescent="0.15">
      <c r="A588" s="64"/>
      <c r="B588" s="65"/>
    </row>
    <row r="589" spans="1:2" x14ac:dyDescent="0.15">
      <c r="A589" s="64"/>
      <c r="B589" s="65"/>
    </row>
    <row r="590" spans="1:2" x14ac:dyDescent="0.15">
      <c r="A590" s="64"/>
      <c r="B590" s="65"/>
    </row>
    <row r="591" spans="1:2" x14ac:dyDescent="0.15">
      <c r="A591" s="64"/>
      <c r="B591" s="65"/>
    </row>
    <row r="592" spans="1:2" x14ac:dyDescent="0.15">
      <c r="A592" s="64"/>
      <c r="B592" s="65"/>
    </row>
    <row r="593" spans="1:2" x14ac:dyDescent="0.15">
      <c r="A593" s="64"/>
      <c r="B593" s="65"/>
    </row>
    <row r="594" spans="1:2" x14ac:dyDescent="0.15">
      <c r="A594" s="64"/>
      <c r="B594" s="65"/>
    </row>
    <row r="595" spans="1:2" x14ac:dyDescent="0.15">
      <c r="A595" s="64"/>
      <c r="B595" s="65"/>
    </row>
    <row r="596" spans="1:2" x14ac:dyDescent="0.15">
      <c r="A596" s="64"/>
      <c r="B596" s="65"/>
    </row>
    <row r="597" spans="1:2" x14ac:dyDescent="0.15">
      <c r="A597" s="64"/>
      <c r="B597" s="65"/>
    </row>
    <row r="598" spans="1:2" x14ac:dyDescent="0.15">
      <c r="A598" s="64"/>
      <c r="B598" s="65"/>
    </row>
    <row r="599" spans="1:2" x14ac:dyDescent="0.15">
      <c r="A599" s="64"/>
      <c r="B599" s="65"/>
    </row>
    <row r="600" spans="1:2" x14ac:dyDescent="0.15">
      <c r="A600" s="64"/>
      <c r="B600" s="65"/>
    </row>
    <row r="601" spans="1:2" x14ac:dyDescent="0.15">
      <c r="A601" s="64"/>
      <c r="B601" s="65"/>
    </row>
    <row r="602" spans="1:2" x14ac:dyDescent="0.15">
      <c r="A602" s="64"/>
      <c r="B602" s="65"/>
    </row>
    <row r="603" spans="1:2" x14ac:dyDescent="0.15">
      <c r="A603" s="64"/>
      <c r="B603" s="65"/>
    </row>
    <row r="604" spans="1:2" x14ac:dyDescent="0.15">
      <c r="A604" s="64"/>
      <c r="B604" s="65"/>
    </row>
    <row r="605" spans="1:2" x14ac:dyDescent="0.15">
      <c r="A605" s="64"/>
      <c r="B605" s="65"/>
    </row>
    <row r="606" spans="1:2" x14ac:dyDescent="0.15">
      <c r="A606" s="64"/>
      <c r="B606" s="65"/>
    </row>
    <row r="607" spans="1:2" x14ac:dyDescent="0.15">
      <c r="A607" s="64"/>
      <c r="B607" s="65"/>
    </row>
    <row r="608" spans="1:2" x14ac:dyDescent="0.15">
      <c r="A608" s="64"/>
      <c r="B608" s="65"/>
    </row>
    <row r="609" spans="1:2" x14ac:dyDescent="0.15">
      <c r="A609" s="64"/>
      <c r="B609" s="65"/>
    </row>
    <row r="610" spans="1:2" x14ac:dyDescent="0.15">
      <c r="A610" s="64"/>
      <c r="B610" s="65"/>
    </row>
    <row r="611" spans="1:2" x14ac:dyDescent="0.15">
      <c r="A611" s="64"/>
      <c r="B611" s="65"/>
    </row>
    <row r="612" spans="1:2" x14ac:dyDescent="0.15">
      <c r="A612" s="64"/>
      <c r="B612" s="65"/>
    </row>
    <row r="613" spans="1:2" x14ac:dyDescent="0.15">
      <c r="A613" s="64"/>
      <c r="B613" s="65"/>
    </row>
    <row r="614" spans="1:2" x14ac:dyDescent="0.15">
      <c r="A614" s="64"/>
      <c r="B614" s="65"/>
    </row>
    <row r="615" spans="1:2" x14ac:dyDescent="0.15">
      <c r="A615" s="64"/>
      <c r="B615" s="65"/>
    </row>
    <row r="616" spans="1:2" x14ac:dyDescent="0.15">
      <c r="A616" s="64"/>
      <c r="B616" s="65"/>
    </row>
    <row r="617" spans="1:2" x14ac:dyDescent="0.15">
      <c r="A617" s="64"/>
      <c r="B617" s="65"/>
    </row>
    <row r="618" spans="1:2" x14ac:dyDescent="0.15">
      <c r="A618" s="64"/>
      <c r="B618" s="65"/>
    </row>
    <row r="619" spans="1:2" x14ac:dyDescent="0.15">
      <c r="A619" s="64"/>
      <c r="B619" s="65"/>
    </row>
    <row r="620" spans="1:2" x14ac:dyDescent="0.15">
      <c r="A620" s="64"/>
      <c r="B620" s="65"/>
    </row>
    <row r="621" spans="1:2" x14ac:dyDescent="0.15">
      <c r="A621" s="64"/>
      <c r="B621" s="65"/>
    </row>
    <row r="622" spans="1:2" x14ac:dyDescent="0.15">
      <c r="A622" s="64"/>
      <c r="B622" s="65"/>
    </row>
    <row r="623" spans="1:2" x14ac:dyDescent="0.15">
      <c r="A623" s="64"/>
      <c r="B623" s="65"/>
    </row>
    <row r="624" spans="1:2" x14ac:dyDescent="0.15">
      <c r="A624" s="64"/>
      <c r="B624" s="65"/>
    </row>
    <row r="625" spans="1:2" x14ac:dyDescent="0.15">
      <c r="A625" s="64"/>
      <c r="B625" s="65"/>
    </row>
    <row r="626" spans="1:2" x14ac:dyDescent="0.15">
      <c r="A626" s="64"/>
      <c r="B626" s="65"/>
    </row>
    <row r="627" spans="1:2" x14ac:dyDescent="0.15">
      <c r="A627" s="64"/>
      <c r="B627" s="65"/>
    </row>
    <row r="628" spans="1:2" x14ac:dyDescent="0.15">
      <c r="A628" s="64"/>
      <c r="B628" s="65"/>
    </row>
    <row r="629" spans="1:2" x14ac:dyDescent="0.15">
      <c r="A629" s="64"/>
      <c r="B629" s="65"/>
    </row>
    <row r="630" spans="1:2" x14ac:dyDescent="0.15">
      <c r="A630" s="64"/>
      <c r="B630" s="65"/>
    </row>
    <row r="631" spans="1:2" x14ac:dyDescent="0.15">
      <c r="A631" s="64"/>
      <c r="B631" s="65"/>
    </row>
    <row r="632" spans="1:2" x14ac:dyDescent="0.15">
      <c r="A632" s="64"/>
      <c r="B632" s="65"/>
    </row>
    <row r="633" spans="1:2" x14ac:dyDescent="0.15">
      <c r="A633" s="64"/>
      <c r="B633" s="65"/>
    </row>
    <row r="634" spans="1:2" x14ac:dyDescent="0.15">
      <c r="A634" s="64"/>
      <c r="B634" s="65"/>
    </row>
    <row r="635" spans="1:2" x14ac:dyDescent="0.15">
      <c r="A635" s="64"/>
      <c r="B635" s="65"/>
    </row>
    <row r="636" spans="1:2" x14ac:dyDescent="0.15">
      <c r="A636" s="64"/>
      <c r="B636" s="65"/>
    </row>
    <row r="637" spans="1:2" x14ac:dyDescent="0.15">
      <c r="A637" s="64"/>
      <c r="B637" s="65"/>
    </row>
    <row r="638" spans="1:2" x14ac:dyDescent="0.15">
      <c r="A638" s="64"/>
      <c r="B638" s="65"/>
    </row>
    <row r="639" spans="1:2" x14ac:dyDescent="0.15">
      <c r="A639" s="64"/>
      <c r="B639" s="65"/>
    </row>
    <row r="640" spans="1:2" x14ac:dyDescent="0.15">
      <c r="A640" s="64"/>
      <c r="B640" s="65"/>
    </row>
    <row r="641" spans="1:2" x14ac:dyDescent="0.15">
      <c r="A641" s="64"/>
      <c r="B641" s="65"/>
    </row>
    <row r="642" spans="1:2" x14ac:dyDescent="0.15">
      <c r="A642" s="64"/>
      <c r="B642" s="65"/>
    </row>
    <row r="643" spans="1:2" x14ac:dyDescent="0.15">
      <c r="A643" s="64"/>
      <c r="B643" s="65"/>
    </row>
    <row r="644" spans="1:2" x14ac:dyDescent="0.15">
      <c r="A644" s="64"/>
      <c r="B644" s="65"/>
    </row>
    <row r="645" spans="1:2" x14ac:dyDescent="0.15">
      <c r="A645" s="64"/>
      <c r="B645" s="65"/>
    </row>
    <row r="646" spans="1:2" x14ac:dyDescent="0.15">
      <c r="A646" s="64"/>
      <c r="B646" s="65"/>
    </row>
    <row r="647" spans="1:2" x14ac:dyDescent="0.15">
      <c r="A647" s="64"/>
      <c r="B647" s="65"/>
    </row>
    <row r="648" spans="1:2" x14ac:dyDescent="0.15">
      <c r="A648" s="64"/>
      <c r="B648" s="65"/>
    </row>
    <row r="649" spans="1:2" x14ac:dyDescent="0.15">
      <c r="A649" s="64"/>
      <c r="B649" s="65"/>
    </row>
    <row r="650" spans="1:2" x14ac:dyDescent="0.15">
      <c r="A650" s="64"/>
      <c r="B650" s="65"/>
    </row>
    <row r="651" spans="1:2" x14ac:dyDescent="0.15">
      <c r="A651" s="64"/>
      <c r="B651" s="65"/>
    </row>
    <row r="652" spans="1:2" x14ac:dyDescent="0.15">
      <c r="A652" s="64"/>
      <c r="B652" s="65"/>
    </row>
    <row r="653" spans="1:2" x14ac:dyDescent="0.15">
      <c r="A653" s="64"/>
      <c r="B653" s="65"/>
    </row>
    <row r="654" spans="1:2" x14ac:dyDescent="0.15">
      <c r="A654" s="64"/>
      <c r="B654" s="65"/>
    </row>
    <row r="655" spans="1:2" x14ac:dyDescent="0.15">
      <c r="A655" s="64"/>
      <c r="B655" s="65"/>
    </row>
    <row r="656" spans="1:2" x14ac:dyDescent="0.15">
      <c r="A656" s="64"/>
      <c r="B656" s="65"/>
    </row>
    <row r="657" spans="1:2" x14ac:dyDescent="0.15">
      <c r="A657" s="64"/>
      <c r="B657" s="65"/>
    </row>
    <row r="658" spans="1:2" x14ac:dyDescent="0.15">
      <c r="A658" s="64"/>
      <c r="B658" s="65"/>
    </row>
    <row r="659" spans="1:2" x14ac:dyDescent="0.15">
      <c r="A659" s="64"/>
      <c r="B659" s="65"/>
    </row>
    <row r="660" spans="1:2" x14ac:dyDescent="0.15">
      <c r="A660" s="64"/>
      <c r="B660" s="65"/>
    </row>
    <row r="661" spans="1:2" x14ac:dyDescent="0.15">
      <c r="A661" s="64"/>
      <c r="B661" s="65"/>
    </row>
    <row r="662" spans="1:2" x14ac:dyDescent="0.15">
      <c r="A662" s="64"/>
      <c r="B662" s="65"/>
    </row>
    <row r="663" spans="1:2" x14ac:dyDescent="0.15">
      <c r="A663" s="64"/>
      <c r="B663" s="65"/>
    </row>
    <row r="664" spans="1:2" x14ac:dyDescent="0.15">
      <c r="A664" s="64"/>
      <c r="B664" s="65"/>
    </row>
    <row r="665" spans="1:2" x14ac:dyDescent="0.15">
      <c r="A665" s="64"/>
      <c r="B665" s="65"/>
    </row>
    <row r="666" spans="1:2" x14ac:dyDescent="0.15">
      <c r="A666" s="64"/>
      <c r="B666" s="65"/>
    </row>
    <row r="667" spans="1:2" x14ac:dyDescent="0.15">
      <c r="A667" s="64"/>
      <c r="B667" s="65"/>
    </row>
    <row r="668" spans="1:2" x14ac:dyDescent="0.15">
      <c r="A668" s="64"/>
      <c r="B668" s="65"/>
    </row>
    <row r="669" spans="1:2" x14ac:dyDescent="0.15">
      <c r="A669" s="64"/>
      <c r="B669" s="65"/>
    </row>
    <row r="670" spans="1:2" x14ac:dyDescent="0.15">
      <c r="A670" s="64"/>
      <c r="B670" s="65"/>
    </row>
    <row r="671" spans="1:2" x14ac:dyDescent="0.15">
      <c r="A671" s="64"/>
      <c r="B671" s="65"/>
    </row>
    <row r="672" spans="1:2" x14ac:dyDescent="0.15">
      <c r="A672" s="64"/>
      <c r="B672" s="65"/>
    </row>
    <row r="673" spans="1:2" x14ac:dyDescent="0.15">
      <c r="A673" s="64"/>
      <c r="B673" s="65"/>
    </row>
    <row r="674" spans="1:2" x14ac:dyDescent="0.15">
      <c r="A674" s="64"/>
      <c r="B674" s="65"/>
    </row>
    <row r="675" spans="1:2" x14ac:dyDescent="0.15">
      <c r="A675" s="64"/>
      <c r="B675" s="65"/>
    </row>
    <row r="676" spans="1:2" x14ac:dyDescent="0.15">
      <c r="A676" s="64"/>
      <c r="B676" s="65"/>
    </row>
    <row r="677" spans="1:2" x14ac:dyDescent="0.15">
      <c r="A677" s="64"/>
      <c r="B677" s="65"/>
    </row>
    <row r="678" spans="1:2" x14ac:dyDescent="0.15">
      <c r="A678" s="64"/>
      <c r="B678" s="65"/>
    </row>
    <row r="679" spans="1:2" x14ac:dyDescent="0.15">
      <c r="A679" s="64"/>
      <c r="B679" s="65"/>
    </row>
    <row r="680" spans="1:2" x14ac:dyDescent="0.15">
      <c r="A680" s="64"/>
      <c r="B680" s="65"/>
    </row>
    <row r="681" spans="1:2" x14ac:dyDescent="0.15">
      <c r="A681" s="64"/>
      <c r="B681" s="65"/>
    </row>
    <row r="682" spans="1:2" x14ac:dyDescent="0.15">
      <c r="A682" s="64"/>
      <c r="B682" s="65"/>
    </row>
    <row r="683" spans="1:2" x14ac:dyDescent="0.15">
      <c r="A683" s="64"/>
      <c r="B683" s="65"/>
    </row>
    <row r="684" spans="1:2" x14ac:dyDescent="0.15">
      <c r="A684" s="64"/>
      <c r="B684" s="65"/>
    </row>
    <row r="685" spans="1:2" x14ac:dyDescent="0.15">
      <c r="A685" s="64"/>
      <c r="B685" s="65"/>
    </row>
    <row r="686" spans="1:2" x14ac:dyDescent="0.15">
      <c r="A686" s="64"/>
      <c r="B686" s="65"/>
    </row>
    <row r="687" spans="1:2" x14ac:dyDescent="0.15">
      <c r="A687" s="64"/>
      <c r="B687" s="65"/>
    </row>
    <row r="688" spans="1:2" x14ac:dyDescent="0.15">
      <c r="A688" s="64"/>
      <c r="B688" s="65"/>
    </row>
    <row r="689" spans="1:2" x14ac:dyDescent="0.15">
      <c r="A689" s="64"/>
      <c r="B689" s="65"/>
    </row>
    <row r="690" spans="1:2" x14ac:dyDescent="0.15">
      <c r="A690" s="64"/>
      <c r="B690" s="65"/>
    </row>
    <row r="691" spans="1:2" x14ac:dyDescent="0.15">
      <c r="A691" s="64"/>
      <c r="B691" s="65"/>
    </row>
    <row r="692" spans="1:2" x14ac:dyDescent="0.15">
      <c r="A692" s="64"/>
      <c r="B692" s="65"/>
    </row>
    <row r="693" spans="1:2" x14ac:dyDescent="0.15">
      <c r="A693" s="64"/>
      <c r="B693" s="65"/>
    </row>
    <row r="694" spans="1:2" x14ac:dyDescent="0.15">
      <c r="A694" s="64"/>
      <c r="B694" s="65"/>
    </row>
    <row r="695" spans="1:2" x14ac:dyDescent="0.15">
      <c r="A695" s="64"/>
      <c r="B695" s="65"/>
    </row>
    <row r="696" spans="1:2" x14ac:dyDescent="0.15">
      <c r="A696" s="64"/>
      <c r="B696" s="65"/>
    </row>
    <row r="697" spans="1:2" x14ac:dyDescent="0.15">
      <c r="A697" s="64"/>
      <c r="B697" s="65"/>
    </row>
    <row r="698" spans="1:2" x14ac:dyDescent="0.15">
      <c r="A698" s="64"/>
      <c r="B698" s="65"/>
    </row>
    <row r="699" spans="1:2" x14ac:dyDescent="0.15">
      <c r="A699" s="64"/>
      <c r="B699" s="65"/>
    </row>
    <row r="700" spans="1:2" x14ac:dyDescent="0.15">
      <c r="A700" s="64"/>
      <c r="B700" s="65"/>
    </row>
    <row r="701" spans="1:2" x14ac:dyDescent="0.15">
      <c r="A701" s="64"/>
      <c r="B701" s="65"/>
    </row>
    <row r="702" spans="1:2" x14ac:dyDescent="0.15">
      <c r="A702" s="64"/>
      <c r="B702" s="65"/>
    </row>
    <row r="703" spans="1:2" x14ac:dyDescent="0.15">
      <c r="A703" s="64"/>
      <c r="B703" s="65"/>
    </row>
    <row r="704" spans="1:2" x14ac:dyDescent="0.15">
      <c r="A704" s="64"/>
      <c r="B704" s="65"/>
    </row>
    <row r="705" spans="1:2" x14ac:dyDescent="0.15">
      <c r="A705" s="64"/>
      <c r="B705" s="65"/>
    </row>
    <row r="706" spans="1:2" x14ac:dyDescent="0.15">
      <c r="A706" s="64"/>
      <c r="B706" s="65"/>
    </row>
  </sheetData>
  <autoFilter ref="A1:I706"/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99" workbookViewId="0">
      <selection activeCell="G14" sqref="G14"/>
    </sheetView>
  </sheetViews>
  <sheetFormatPr defaultColWidth="9" defaultRowHeight="15" customHeight="1" x14ac:dyDescent="0.3"/>
  <cols>
    <col min="1" max="2" width="9" style="100" customWidth="1"/>
    <col min="3" max="3" width="9" style="60" customWidth="1"/>
    <col min="4" max="5" width="16.625" style="60" customWidth="1"/>
    <col min="6" max="6" width="15" style="60" customWidth="1"/>
    <col min="7" max="7" width="12.875" style="60" customWidth="1"/>
    <col min="8" max="8" width="58" style="60" customWidth="1"/>
    <col min="9" max="9" width="10.875" style="60" customWidth="1"/>
    <col min="10" max="10" width="15.5" style="60" customWidth="1"/>
    <col min="11" max="11" width="10.875" style="60" customWidth="1"/>
    <col min="12" max="12" width="21.625" style="60" customWidth="1"/>
    <col min="13" max="13" width="13.375" style="60" customWidth="1"/>
    <col min="14" max="14" width="9" style="60" customWidth="1"/>
    <col min="15" max="16384" width="9" style="60"/>
  </cols>
  <sheetData>
    <row r="1" spans="1:13" ht="16.5" customHeight="1" x14ac:dyDescent="0.3">
      <c r="A1" s="130" t="s">
        <v>127</v>
      </c>
      <c r="B1" s="130" t="s">
        <v>429</v>
      </c>
      <c r="C1" s="100" t="s">
        <v>430</v>
      </c>
      <c r="D1" s="128" t="s">
        <v>431</v>
      </c>
      <c r="E1" s="128" t="s">
        <v>432</v>
      </c>
      <c r="F1" s="128" t="s">
        <v>433</v>
      </c>
      <c r="G1" s="128" t="s">
        <v>434</v>
      </c>
      <c r="H1" s="128" t="s">
        <v>435</v>
      </c>
      <c r="I1" s="128" t="s">
        <v>436</v>
      </c>
      <c r="J1" s="128" t="s">
        <v>437</v>
      </c>
      <c r="K1" s="128" t="s">
        <v>438</v>
      </c>
      <c r="L1" s="128" t="s">
        <v>439</v>
      </c>
      <c r="M1" s="128" t="s">
        <v>440</v>
      </c>
    </row>
    <row r="2" spans="1:13" ht="16.5" customHeight="1" x14ac:dyDescent="0.3">
      <c r="C2" s="148"/>
      <c r="D2" s="148"/>
      <c r="E2" s="148"/>
      <c r="F2" s="103"/>
      <c r="G2" s="104"/>
      <c r="H2" s="148"/>
      <c r="I2" s="129"/>
      <c r="J2" s="129"/>
      <c r="K2" s="129"/>
      <c r="L2" s="148"/>
      <c r="M2" s="148"/>
    </row>
    <row r="3" spans="1:13" ht="16.5" customHeight="1" x14ac:dyDescent="0.3">
      <c r="C3" s="148"/>
      <c r="D3" s="148"/>
      <c r="E3" s="148"/>
      <c r="F3" s="103"/>
      <c r="G3" s="104"/>
      <c r="H3" s="148"/>
      <c r="I3" s="129"/>
      <c r="J3" s="129"/>
      <c r="K3" s="129"/>
      <c r="L3" s="148"/>
      <c r="M3" s="148"/>
    </row>
    <row r="4" spans="1:13" ht="16.5" customHeight="1" x14ac:dyDescent="0.3">
      <c r="C4" s="148"/>
      <c r="D4" s="148"/>
      <c r="E4" s="148"/>
      <c r="F4" s="103"/>
      <c r="G4" s="104"/>
      <c r="H4" s="148"/>
      <c r="I4" s="129"/>
      <c r="J4" s="129"/>
      <c r="K4" s="129"/>
      <c r="L4" s="148"/>
      <c r="M4" s="148"/>
    </row>
    <row r="5" spans="1:13" ht="16.5" customHeight="1" x14ac:dyDescent="0.3">
      <c r="C5" s="148"/>
      <c r="D5" s="148"/>
      <c r="E5" s="148"/>
      <c r="F5" s="103"/>
      <c r="G5" s="104"/>
      <c r="H5" s="148"/>
      <c r="I5" s="129"/>
      <c r="J5" s="129"/>
      <c r="K5" s="129"/>
      <c r="L5" s="148"/>
      <c r="M5" s="148"/>
    </row>
    <row r="6" spans="1:13" ht="16.5" customHeight="1" x14ac:dyDescent="0.3">
      <c r="C6" s="148"/>
      <c r="D6" s="148"/>
      <c r="E6" s="148"/>
      <c r="F6" s="103"/>
      <c r="G6" s="104"/>
      <c r="H6" s="148"/>
      <c r="I6" s="129"/>
      <c r="J6" s="129"/>
      <c r="K6" s="129"/>
      <c r="L6" s="148"/>
      <c r="M6" s="148"/>
    </row>
    <row r="7" spans="1:13" ht="16.5" customHeight="1" x14ac:dyDescent="0.3">
      <c r="C7" s="148"/>
      <c r="D7" s="148"/>
      <c r="E7" s="148"/>
      <c r="F7" s="103"/>
      <c r="G7" s="104"/>
      <c r="H7" s="148"/>
      <c r="I7" s="129"/>
      <c r="J7" s="129"/>
      <c r="K7" s="129"/>
      <c r="L7" s="148"/>
      <c r="M7" s="148"/>
    </row>
    <row r="8" spans="1:13" ht="16.5" customHeight="1" x14ac:dyDescent="0.3">
      <c r="C8" s="148"/>
      <c r="D8" s="148"/>
      <c r="E8" s="148"/>
      <c r="F8" s="103"/>
      <c r="G8" s="104"/>
      <c r="H8" s="148"/>
      <c r="I8" s="129"/>
      <c r="J8" s="129"/>
      <c r="K8" s="129"/>
      <c r="L8" s="148"/>
      <c r="M8" s="148"/>
    </row>
    <row r="9" spans="1:13" ht="16.5" customHeight="1" x14ac:dyDescent="0.3">
      <c r="C9" s="148"/>
      <c r="D9" s="148"/>
      <c r="E9" s="148"/>
      <c r="F9" s="103"/>
      <c r="G9" s="104"/>
      <c r="H9" s="148"/>
      <c r="I9" s="129"/>
      <c r="J9" s="129"/>
      <c r="K9" s="129"/>
      <c r="L9" s="148"/>
      <c r="M9" s="148"/>
    </row>
    <row r="10" spans="1:13" ht="16.5" customHeight="1" x14ac:dyDescent="0.3">
      <c r="C10" s="148"/>
      <c r="D10" s="148"/>
      <c r="E10" s="148"/>
      <c r="F10" s="103"/>
      <c r="G10" s="104"/>
      <c r="H10" s="148"/>
      <c r="I10" s="129"/>
      <c r="J10" s="129"/>
      <c r="K10" s="129"/>
      <c r="L10" s="148"/>
      <c r="M10" s="148"/>
    </row>
    <row r="11" spans="1:13" ht="16.5" customHeight="1" x14ac:dyDescent="0.3">
      <c r="C11" s="148"/>
      <c r="D11" s="148"/>
      <c r="E11" s="148"/>
      <c r="F11" s="103"/>
      <c r="G11" s="104"/>
      <c r="H11" s="148"/>
      <c r="I11" s="129"/>
      <c r="J11" s="129"/>
      <c r="K11" s="129"/>
      <c r="L11" s="148"/>
      <c r="M11" s="148"/>
    </row>
    <row r="12" spans="1:13" ht="16.5" customHeight="1" x14ac:dyDescent="0.3">
      <c r="C12" s="148"/>
      <c r="D12" s="148"/>
      <c r="E12" s="148"/>
      <c r="F12" s="103"/>
      <c r="G12" s="104"/>
      <c r="H12" s="148"/>
      <c r="I12" s="129"/>
      <c r="J12" s="129"/>
      <c r="K12" s="129"/>
      <c r="L12" s="148"/>
      <c r="M12" s="148"/>
    </row>
    <row r="13" spans="1:13" ht="16.5" customHeight="1" x14ac:dyDescent="0.3">
      <c r="C13" s="148"/>
      <c r="D13" s="148"/>
      <c r="E13" s="148"/>
      <c r="F13" s="103"/>
      <c r="G13" s="104"/>
      <c r="H13" s="148"/>
      <c r="I13" s="129"/>
      <c r="J13" s="129"/>
      <c r="K13" s="129"/>
      <c r="L13" s="148"/>
      <c r="M13" s="148"/>
    </row>
    <row r="14" spans="1:13" ht="16.5" customHeight="1" x14ac:dyDescent="0.3">
      <c r="C14" s="148"/>
      <c r="D14" s="148"/>
      <c r="E14" s="148"/>
      <c r="F14" s="103"/>
      <c r="G14" s="104"/>
      <c r="H14" s="148"/>
      <c r="I14" s="129"/>
      <c r="J14" s="129"/>
      <c r="K14" s="129"/>
      <c r="L14" s="148"/>
      <c r="M14" s="148"/>
    </row>
    <row r="15" spans="1:13" ht="16.5" customHeight="1" x14ac:dyDescent="0.3">
      <c r="C15" s="148"/>
      <c r="D15" s="148"/>
      <c r="E15" s="148"/>
      <c r="F15" s="103"/>
      <c r="G15" s="104"/>
      <c r="H15" s="148"/>
      <c r="I15" s="129"/>
      <c r="J15" s="129"/>
      <c r="K15" s="129"/>
      <c r="L15" s="148"/>
      <c r="M15" s="148"/>
    </row>
    <row r="16" spans="1:13" ht="16.5" customHeight="1" x14ac:dyDescent="0.3">
      <c r="C16" s="148"/>
      <c r="D16" s="148"/>
      <c r="E16" s="148"/>
      <c r="F16" s="103"/>
      <c r="G16" s="104"/>
      <c r="H16" s="148"/>
      <c r="I16" s="129"/>
      <c r="J16" s="129"/>
      <c r="K16" s="129"/>
      <c r="L16" s="148"/>
      <c r="M16" s="148"/>
    </row>
    <row r="17" spans="3:13" ht="16.5" customHeight="1" x14ac:dyDescent="0.3">
      <c r="C17" s="148"/>
      <c r="D17" s="148"/>
      <c r="E17" s="148"/>
      <c r="F17" s="103"/>
      <c r="G17" s="104"/>
      <c r="H17" s="148"/>
      <c r="I17" s="129"/>
      <c r="J17" s="129"/>
      <c r="K17" s="129"/>
      <c r="L17" s="148"/>
      <c r="M17" s="148"/>
    </row>
    <row r="18" spans="3:13" ht="16.5" customHeight="1" x14ac:dyDescent="0.3">
      <c r="C18" s="148"/>
      <c r="D18" s="148"/>
      <c r="E18" s="148"/>
      <c r="F18" s="103"/>
      <c r="G18" s="104"/>
      <c r="H18" s="148"/>
      <c r="I18" s="129"/>
      <c r="J18" s="129"/>
      <c r="K18" s="129"/>
      <c r="L18" s="148"/>
      <c r="M18" s="148"/>
    </row>
    <row r="19" spans="3:13" ht="16.5" customHeight="1" x14ac:dyDescent="0.3">
      <c r="C19" s="148"/>
      <c r="D19" s="148"/>
      <c r="E19" s="148"/>
      <c r="F19" s="103"/>
      <c r="G19" s="104"/>
      <c r="H19" s="148"/>
      <c r="I19" s="129"/>
      <c r="J19" s="129"/>
      <c r="K19" s="129"/>
      <c r="L19" s="148"/>
      <c r="M19" s="148"/>
    </row>
    <row r="20" spans="3:13" ht="16.5" customHeight="1" x14ac:dyDescent="0.3">
      <c r="C20" s="148"/>
      <c r="D20" s="148"/>
      <c r="E20" s="148"/>
      <c r="F20" s="103"/>
      <c r="G20" s="104"/>
      <c r="H20" s="148"/>
      <c r="I20" s="129"/>
      <c r="J20" s="129"/>
      <c r="K20" s="148"/>
      <c r="L20" s="148"/>
      <c r="M20" s="148"/>
    </row>
    <row r="21" spans="3:13" ht="16.5" customHeight="1" x14ac:dyDescent="0.3">
      <c r="C21" s="148"/>
      <c r="D21" s="148"/>
      <c r="E21" s="148"/>
      <c r="F21" s="103"/>
      <c r="G21" s="104"/>
      <c r="H21" s="148"/>
      <c r="I21" s="129"/>
      <c r="J21" s="129"/>
      <c r="K21" s="129"/>
      <c r="L21" s="148"/>
      <c r="M21" s="148"/>
    </row>
    <row r="22" spans="3:13" ht="16.5" customHeight="1" x14ac:dyDescent="0.3">
      <c r="C22" s="148"/>
      <c r="D22" s="148"/>
      <c r="E22" s="148"/>
      <c r="F22" s="103"/>
      <c r="G22" s="104"/>
      <c r="H22" s="148"/>
      <c r="I22" s="129"/>
      <c r="J22" s="129"/>
      <c r="K22" s="129"/>
      <c r="L22" s="148"/>
      <c r="M22" s="148"/>
    </row>
    <row r="23" spans="3:13" ht="16.5" customHeight="1" x14ac:dyDescent="0.3">
      <c r="C23" s="148"/>
      <c r="D23" s="148"/>
      <c r="E23" s="148"/>
      <c r="F23" s="103"/>
      <c r="G23" s="104"/>
      <c r="H23" s="148"/>
      <c r="I23" s="129"/>
      <c r="J23" s="129"/>
      <c r="K23" s="129"/>
      <c r="L23" s="148"/>
      <c r="M23" s="148"/>
    </row>
    <row r="24" spans="3:13" ht="16.5" customHeight="1" x14ac:dyDescent="0.3">
      <c r="C24" s="148"/>
      <c r="D24" s="148"/>
      <c r="E24" s="148"/>
      <c r="F24" s="103"/>
      <c r="G24" s="104"/>
      <c r="H24" s="148"/>
      <c r="I24" s="129"/>
      <c r="J24" s="129"/>
      <c r="K24" s="129"/>
      <c r="L24" s="148"/>
      <c r="M24" s="148"/>
    </row>
    <row r="25" spans="3:13" ht="16.5" customHeight="1" x14ac:dyDescent="0.3">
      <c r="C25" s="148"/>
      <c r="D25" s="148"/>
      <c r="E25" s="148"/>
      <c r="F25" s="103"/>
      <c r="G25" s="104"/>
      <c r="H25" s="148"/>
      <c r="I25" s="129"/>
      <c r="J25" s="129"/>
      <c r="K25" s="129"/>
      <c r="L25" s="148"/>
      <c r="M25" s="148"/>
    </row>
    <row r="26" spans="3:13" ht="16.5" customHeight="1" x14ac:dyDescent="0.3">
      <c r="C26" s="148"/>
      <c r="D26" s="148"/>
      <c r="E26" s="148"/>
      <c r="F26" s="103"/>
      <c r="G26" s="104"/>
      <c r="H26" s="148"/>
      <c r="I26" s="129"/>
      <c r="J26" s="129"/>
      <c r="K26" s="129"/>
      <c r="L26" s="148"/>
      <c r="M26" s="148"/>
    </row>
    <row r="27" spans="3:13" ht="16.5" customHeight="1" x14ac:dyDescent="0.3">
      <c r="C27" s="148"/>
      <c r="D27" s="148"/>
      <c r="E27" s="148"/>
      <c r="F27" s="103"/>
      <c r="G27" s="104"/>
      <c r="H27" s="148"/>
      <c r="I27" s="129"/>
      <c r="J27" s="129"/>
      <c r="K27" s="129"/>
      <c r="L27" s="148"/>
      <c r="M27" s="148"/>
    </row>
    <row r="28" spans="3:13" ht="16.5" customHeight="1" x14ac:dyDescent="0.3">
      <c r="C28" s="148"/>
      <c r="D28" s="148"/>
      <c r="E28" s="148"/>
      <c r="F28" s="103"/>
      <c r="G28" s="104"/>
      <c r="H28" s="148"/>
      <c r="I28" s="129"/>
      <c r="J28" s="129"/>
      <c r="K28" s="129"/>
      <c r="L28" s="148"/>
      <c r="M28" s="148"/>
    </row>
    <row r="29" spans="3:13" ht="16.5" customHeight="1" x14ac:dyDescent="0.3">
      <c r="C29" s="148"/>
      <c r="D29" s="148"/>
      <c r="E29" s="148"/>
      <c r="F29" s="103"/>
      <c r="G29" s="104"/>
      <c r="H29" s="148"/>
      <c r="I29" s="129"/>
      <c r="J29" s="129"/>
      <c r="K29" s="129"/>
      <c r="L29" s="148"/>
      <c r="M29" s="148"/>
    </row>
    <row r="30" spans="3:13" ht="16.5" customHeight="1" x14ac:dyDescent="0.3">
      <c r="C30" s="148"/>
      <c r="D30" s="148"/>
      <c r="E30" s="148"/>
      <c r="F30" s="103"/>
      <c r="G30" s="104"/>
      <c r="H30" s="148"/>
      <c r="I30" s="129"/>
      <c r="J30" s="129"/>
      <c r="K30" s="129"/>
      <c r="L30" s="148"/>
      <c r="M30" s="148"/>
    </row>
    <row r="31" spans="3:13" ht="16.5" customHeight="1" x14ac:dyDescent="0.3">
      <c r="C31" s="148"/>
      <c r="D31" s="148"/>
      <c r="E31" s="148"/>
      <c r="F31" s="103"/>
      <c r="G31" s="104"/>
      <c r="H31" s="148"/>
      <c r="I31" s="129"/>
      <c r="J31" s="129"/>
      <c r="K31" s="129"/>
      <c r="L31" s="148"/>
      <c r="M31" s="148"/>
    </row>
    <row r="32" spans="3:13" ht="16.5" customHeight="1" x14ac:dyDescent="0.3">
      <c r="C32" s="148"/>
      <c r="D32" s="148"/>
      <c r="E32" s="148"/>
      <c r="F32" s="103"/>
      <c r="G32" s="104"/>
      <c r="H32" s="148"/>
      <c r="I32" s="129"/>
      <c r="J32" s="129"/>
      <c r="K32" s="129"/>
      <c r="L32" s="148"/>
      <c r="M32" s="148"/>
    </row>
    <row r="33" spans="3:13" ht="16.5" customHeight="1" x14ac:dyDescent="0.3">
      <c r="C33" s="148"/>
      <c r="D33" s="148"/>
      <c r="E33" s="148"/>
      <c r="F33" s="103"/>
      <c r="G33" s="104"/>
      <c r="H33" s="148"/>
      <c r="I33" s="129"/>
      <c r="J33" s="129"/>
      <c r="K33" s="129"/>
      <c r="L33" s="148"/>
      <c r="M33" s="148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:D6"/>
    </sheetView>
  </sheetViews>
  <sheetFormatPr defaultColWidth="9" defaultRowHeight="16.5" x14ac:dyDescent="0.15"/>
  <cols>
    <col min="1" max="1" width="12.375" style="56" customWidth="1"/>
    <col min="2" max="2" width="9" style="56" customWidth="1"/>
    <col min="3" max="3" width="24.875" style="56" customWidth="1"/>
    <col min="4" max="4" width="9" style="56" customWidth="1"/>
    <col min="5" max="16384" width="9" style="56"/>
  </cols>
  <sheetData>
    <row r="1" spans="1:4" x14ac:dyDescent="0.15">
      <c r="A1" s="105" t="s">
        <v>130</v>
      </c>
      <c r="B1" s="105" t="s">
        <v>441</v>
      </c>
      <c r="C1" s="105" t="s">
        <v>442</v>
      </c>
      <c r="D1" s="105" t="s">
        <v>443</v>
      </c>
    </row>
    <row r="2" spans="1:4" x14ac:dyDescent="0.15">
      <c r="A2" s="106">
        <v>43191</v>
      </c>
      <c r="B2" s="105" t="s">
        <v>169</v>
      </c>
      <c r="C2" s="143" t="s">
        <v>444</v>
      </c>
      <c r="D2" s="143">
        <v>11800</v>
      </c>
    </row>
    <row r="3" spans="1:4" x14ac:dyDescent="0.15">
      <c r="A3" s="106">
        <v>43191</v>
      </c>
      <c r="B3" s="152" t="s">
        <v>63</v>
      </c>
      <c r="C3" s="143" t="s">
        <v>63</v>
      </c>
      <c r="D3" s="143">
        <v>149</v>
      </c>
    </row>
    <row r="4" spans="1:4" x14ac:dyDescent="0.15">
      <c r="A4" s="106">
        <v>43295</v>
      </c>
      <c r="B4" s="152" t="s">
        <v>65</v>
      </c>
      <c r="C4" s="143" t="s">
        <v>445</v>
      </c>
      <c r="D4" s="143">
        <v>560</v>
      </c>
    </row>
    <row r="5" spans="1:4" x14ac:dyDescent="0.15">
      <c r="A5" s="106">
        <v>43321</v>
      </c>
      <c r="B5" s="152" t="s">
        <v>102</v>
      </c>
      <c r="C5" s="143" t="s">
        <v>102</v>
      </c>
      <c r="D5" s="143">
        <v>239</v>
      </c>
    </row>
    <row r="6" spans="1:4" x14ac:dyDescent="0.15">
      <c r="A6" s="106">
        <v>43336</v>
      </c>
      <c r="B6" s="152" t="s">
        <v>103</v>
      </c>
      <c r="C6" s="143" t="s">
        <v>103</v>
      </c>
      <c r="D6" s="143">
        <v>30000</v>
      </c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I10" sqref="I10"/>
    </sheetView>
  </sheetViews>
  <sheetFormatPr defaultColWidth="8.875" defaultRowHeight="16.5" x14ac:dyDescent="0.15"/>
  <cols>
    <col min="1" max="1" width="7.625" style="56" customWidth="1"/>
    <col min="2" max="2" width="7.125" style="56" customWidth="1"/>
    <col min="3" max="3" width="11.875" style="56" customWidth="1"/>
    <col min="4" max="4" width="10.125" style="56" customWidth="1"/>
    <col min="5" max="5" width="8.875" style="56" customWidth="1"/>
    <col min="6" max="6" width="23.125" style="56" customWidth="1"/>
    <col min="7" max="7" width="18.625" style="56" customWidth="1"/>
    <col min="8" max="8" width="8.875" style="56" customWidth="1"/>
    <col min="9" max="9" width="25.125" style="56" customWidth="1"/>
    <col min="10" max="12" width="8.875" style="56" customWidth="1"/>
    <col min="13" max="13" width="58.5" style="56" customWidth="1"/>
    <col min="14" max="14" width="12.375" style="56" customWidth="1"/>
    <col min="15" max="15" width="20.875" style="56" customWidth="1"/>
    <col min="16" max="16" width="8.875" style="56" customWidth="1"/>
    <col min="17" max="16384" width="8.875" style="56"/>
  </cols>
  <sheetData>
    <row r="1" spans="1:15" x14ac:dyDescent="0.3">
      <c r="A1" s="116" t="s">
        <v>127</v>
      </c>
      <c r="B1" s="116" t="s">
        <v>129</v>
      </c>
      <c r="C1" s="116" t="s">
        <v>132</v>
      </c>
      <c r="D1" s="116" t="s">
        <v>446</v>
      </c>
      <c r="E1" s="116" t="s">
        <v>447</v>
      </c>
      <c r="F1" s="116" t="s">
        <v>448</v>
      </c>
      <c r="G1" s="116" t="s">
        <v>449</v>
      </c>
      <c r="H1" s="116" t="s">
        <v>450</v>
      </c>
      <c r="I1" s="116" t="s">
        <v>451</v>
      </c>
      <c r="J1" s="116" t="s">
        <v>113</v>
      </c>
      <c r="K1" s="116" t="s">
        <v>114</v>
      </c>
      <c r="L1" s="116" t="s">
        <v>115</v>
      </c>
      <c r="M1" s="116" t="s">
        <v>452</v>
      </c>
      <c r="N1" s="116" t="s">
        <v>453</v>
      </c>
      <c r="O1" s="116" t="s">
        <v>433</v>
      </c>
    </row>
    <row r="2" spans="1:15" x14ac:dyDescent="0.3">
      <c r="A2" s="117"/>
      <c r="B2" s="117"/>
      <c r="C2" s="66"/>
      <c r="D2" s="118"/>
      <c r="E2" s="68"/>
      <c r="F2" s="68"/>
      <c r="G2" s="68"/>
      <c r="H2" s="68"/>
      <c r="I2" s="68"/>
      <c r="J2" s="117"/>
      <c r="K2" s="117"/>
      <c r="L2" s="117"/>
      <c r="M2" s="68"/>
      <c r="N2" s="68"/>
      <c r="O2" s="68"/>
    </row>
    <row r="3" spans="1:15" x14ac:dyDescent="0.3">
      <c r="A3" s="117"/>
      <c r="B3" s="117"/>
      <c r="C3" s="66"/>
      <c r="D3" s="118"/>
      <c r="E3" s="68"/>
      <c r="F3" s="68"/>
      <c r="G3" s="68"/>
      <c r="H3" s="68"/>
      <c r="I3" s="68"/>
      <c r="J3" s="117"/>
      <c r="K3" s="117"/>
      <c r="L3" s="117"/>
      <c r="M3" s="68"/>
      <c r="N3" s="68"/>
      <c r="O3" s="68"/>
    </row>
    <row r="4" spans="1:15" x14ac:dyDescent="0.3">
      <c r="A4" s="117"/>
      <c r="B4" s="117"/>
      <c r="C4" s="114"/>
      <c r="D4" s="115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 spans="1:15" x14ac:dyDescent="0.3">
      <c r="A5" s="117"/>
      <c r="B5" s="117"/>
      <c r="C5" s="114"/>
      <c r="D5" s="115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1:15" x14ac:dyDescent="0.3">
      <c r="A6" s="117"/>
      <c r="B6" s="117"/>
      <c r="C6" s="114"/>
      <c r="D6" s="115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 spans="1:15" x14ac:dyDescent="0.3">
      <c r="A7" s="117"/>
      <c r="B7" s="117"/>
      <c r="C7" s="114"/>
      <c r="D7" s="115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 spans="1:15" x14ac:dyDescent="0.3">
      <c r="A8" s="117"/>
      <c r="B8" s="117"/>
      <c r="C8" s="114"/>
      <c r="D8" s="115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6" sqref="E6"/>
    </sheetView>
  </sheetViews>
  <sheetFormatPr defaultColWidth="9" defaultRowHeight="16.5" x14ac:dyDescent="0.15"/>
  <cols>
    <col min="1" max="2" width="9" style="71" customWidth="1"/>
    <col min="3" max="3" width="13.125" style="71" customWidth="1"/>
    <col min="4" max="5" width="9" style="71" customWidth="1"/>
    <col min="6" max="6" width="20.875" style="71" customWidth="1"/>
    <col min="7" max="7" width="21" style="71" customWidth="1"/>
    <col min="8" max="8" width="9" style="71" customWidth="1"/>
    <col min="9" max="9" width="25.5" style="71" customWidth="1"/>
    <col min="10" max="10" width="9" style="71" customWidth="1"/>
    <col min="11" max="11" width="14" style="71" customWidth="1"/>
    <col min="12" max="12" width="27.125" style="71" customWidth="1"/>
    <col min="13" max="13" width="9" style="71" customWidth="1"/>
    <col min="14" max="16384" width="9" style="71"/>
  </cols>
  <sheetData>
    <row r="1" spans="1:15" s="56" customFormat="1" x14ac:dyDescent="0.3">
      <c r="A1" s="116" t="s">
        <v>127</v>
      </c>
      <c r="B1" s="116" t="s">
        <v>129</v>
      </c>
      <c r="C1" s="116" t="s">
        <v>132</v>
      </c>
      <c r="D1" s="116" t="s">
        <v>446</v>
      </c>
      <c r="E1" s="116" t="s">
        <v>447</v>
      </c>
      <c r="F1" s="116" t="s">
        <v>448</v>
      </c>
      <c r="G1" s="116" t="s">
        <v>449</v>
      </c>
      <c r="H1" s="116" t="s">
        <v>450</v>
      </c>
      <c r="I1" s="116" t="s">
        <v>451</v>
      </c>
      <c r="J1" s="116" t="s">
        <v>113</v>
      </c>
      <c r="K1" s="116" t="s">
        <v>114</v>
      </c>
      <c r="L1" s="116" t="s">
        <v>115</v>
      </c>
      <c r="M1" s="116" t="s">
        <v>452</v>
      </c>
      <c r="N1" s="116" t="s">
        <v>453</v>
      </c>
      <c r="O1" s="116" t="s">
        <v>433</v>
      </c>
    </row>
    <row r="2" spans="1:15" x14ac:dyDescent="0.3">
      <c r="A2" s="70"/>
      <c r="B2" s="70"/>
      <c r="C2" s="114"/>
      <c r="D2" s="115"/>
      <c r="E2" s="117"/>
      <c r="F2" s="117"/>
      <c r="G2" s="117"/>
      <c r="H2" s="117"/>
      <c r="I2" s="117"/>
      <c r="J2" s="117"/>
      <c r="K2" s="117"/>
      <c r="L2" s="117"/>
    </row>
    <row r="3" spans="1:15" x14ac:dyDescent="0.3">
      <c r="A3" s="70"/>
      <c r="B3" s="70"/>
      <c r="C3" s="114"/>
      <c r="D3" s="115"/>
      <c r="E3" s="117"/>
      <c r="F3" s="117"/>
      <c r="G3" s="117"/>
      <c r="H3" s="117"/>
      <c r="I3" s="117"/>
      <c r="J3" s="117"/>
      <c r="K3" s="117"/>
      <c r="L3" s="117"/>
    </row>
    <row r="4" spans="1:15" x14ac:dyDescent="0.3">
      <c r="A4" s="70"/>
      <c r="B4" s="70"/>
      <c r="C4" s="114"/>
      <c r="D4" s="115"/>
      <c r="E4" s="117"/>
      <c r="F4" s="117"/>
      <c r="G4" s="117"/>
      <c r="H4" s="117"/>
      <c r="I4" s="117"/>
      <c r="J4" s="117"/>
      <c r="K4" s="117"/>
      <c r="L4" s="117"/>
    </row>
    <row r="5" spans="1:15" x14ac:dyDescent="0.3">
      <c r="A5" s="70"/>
      <c r="B5" s="70"/>
      <c r="C5" s="114"/>
      <c r="D5" s="115"/>
      <c r="E5" s="117"/>
      <c r="F5" s="117"/>
      <c r="G5" s="117"/>
      <c r="H5" s="117"/>
      <c r="I5" s="117"/>
      <c r="J5" s="117"/>
      <c r="K5" s="117"/>
      <c r="L5" s="117"/>
    </row>
    <row r="6" spans="1:15" x14ac:dyDescent="0.3">
      <c r="A6" s="70"/>
      <c r="B6" s="70"/>
      <c r="C6" s="114"/>
      <c r="D6" s="115"/>
      <c r="E6" s="117"/>
      <c r="F6" s="117"/>
      <c r="G6" s="117"/>
      <c r="H6" s="117"/>
      <c r="I6" s="117"/>
      <c r="J6" s="117"/>
      <c r="K6" s="117"/>
      <c r="L6" s="117"/>
    </row>
    <row r="7" spans="1:15" x14ac:dyDescent="0.3">
      <c r="A7" s="70"/>
      <c r="B7" s="70"/>
      <c r="C7" s="114"/>
      <c r="D7" s="115"/>
      <c r="E7" s="117"/>
      <c r="F7" s="117"/>
      <c r="G7" s="117"/>
      <c r="H7" s="117"/>
      <c r="I7" s="117"/>
      <c r="J7" s="117"/>
      <c r="K7" s="117"/>
      <c r="L7" s="117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40"/>
  <sheetViews>
    <sheetView showGridLines="0" workbookViewId="0">
      <selection activeCell="B18" sqref="B18:H18"/>
    </sheetView>
  </sheetViews>
  <sheetFormatPr defaultColWidth="11" defaultRowHeight="31.5" customHeight="1" x14ac:dyDescent="0.15"/>
  <cols>
    <col min="1" max="1" width="3.875" style="2" customWidth="1"/>
    <col min="2" max="2" width="11" style="2" customWidth="1"/>
    <col min="3" max="3" width="22.5" style="2" customWidth="1"/>
    <col min="4" max="4" width="19.625" style="2" customWidth="1"/>
    <col min="5" max="5" width="15" style="2" customWidth="1"/>
    <col min="6" max="6" width="19" style="2" customWidth="1"/>
    <col min="7" max="7" width="23.875" style="2" customWidth="1"/>
    <col min="8" max="8" width="21.125" style="2" customWidth="1"/>
    <col min="9" max="9" width="16.5" style="2" customWidth="1"/>
    <col min="10" max="10" width="11" style="2" customWidth="1"/>
    <col min="11" max="16384" width="11" style="2"/>
  </cols>
  <sheetData>
    <row r="1" spans="2:11" ht="21.75" customHeight="1" thickBot="1" x14ac:dyDescent="0.2">
      <c r="B1" s="127" t="s">
        <v>13</v>
      </c>
    </row>
    <row r="2" spans="2:11" ht="36.6" customHeight="1" thickBot="1" x14ac:dyDescent="0.2">
      <c r="B2" s="188" t="s">
        <v>14</v>
      </c>
      <c r="C2" s="186"/>
      <c r="D2" s="75" t="str">
        <f>透视表!$J$28</f>
        <v>8月</v>
      </c>
      <c r="E2" s="75" t="str">
        <f>透视表!$J$27</f>
        <v>日均环比</v>
      </c>
      <c r="F2" s="75" t="str">
        <f>透视表!$J$29</f>
        <v>7月</v>
      </c>
      <c r="G2" s="107" t="s">
        <v>15</v>
      </c>
      <c r="H2" s="108" t="s">
        <v>16</v>
      </c>
    </row>
    <row r="3" spans="2:11" ht="21.6" customHeight="1" x14ac:dyDescent="0.15">
      <c r="B3" s="189" t="s">
        <v>17</v>
      </c>
      <c r="C3" s="77" t="s">
        <v>18</v>
      </c>
      <c r="D3" s="165" t="e">
        <f>GETPIVOTDATA("浏览量",透视表!$A$6)</f>
        <v>#REF!</v>
      </c>
      <c r="E3" s="76" t="str">
        <f>IFERROR((D3/透视表!$J$30)/(F3/透视表!$J$31)-1,"-")</f>
        <v>-</v>
      </c>
      <c r="F3" s="166" t="e">
        <f>GETPIVOTDATA("浏览量",透视表!$A$16)</f>
        <v>#REF!</v>
      </c>
      <c r="G3" s="167" t="str">
        <f>IF(E3&gt;=10%,"优",IF(E3&gt;=-10%,"健康",IF(E3&gt;-20%,"关注",IF(E3&lt;=-20%,"重点关注"))))</f>
        <v>优</v>
      </c>
      <c r="H3" s="168">
        <v>15000</v>
      </c>
    </row>
    <row r="4" spans="2:11" ht="21" customHeight="1" x14ac:dyDescent="0.15">
      <c r="B4" s="186"/>
      <c r="C4" s="78" t="s">
        <v>19</v>
      </c>
      <c r="D4" s="169">
        <f>GETPIVOTDATA("访客数",透视表!$A$6)</f>
        <v>773</v>
      </c>
      <c r="E4" s="76">
        <f>IFERROR((D4/透视表!$J$30)/(F4/透视表!$J$31)-1,"-")</f>
        <v>-0.23084577114427873</v>
      </c>
      <c r="F4" s="170">
        <f>GETPIVOTDATA("访客数",透视表!$A$16)</f>
        <v>1005</v>
      </c>
      <c r="G4" s="169" t="str">
        <f>IF(E4&gt;=10%,"优",IF(E4&gt;=-10%,"健康",IF(E4&gt;-20%,"关注",IF(E4&lt;=-20%,"重点关注"))))</f>
        <v>重点关注</v>
      </c>
      <c r="H4" s="170">
        <v>4500</v>
      </c>
    </row>
    <row r="5" spans="2:11" ht="22.35" customHeight="1" x14ac:dyDescent="0.15">
      <c r="B5" s="186"/>
      <c r="C5" s="78" t="s">
        <v>20</v>
      </c>
      <c r="D5" s="171">
        <f>ROUND(GETPIVOTDATA("跳失率",透视表!$A$6)&amp;"%",3)</f>
        <v>0.315</v>
      </c>
      <c r="E5" s="172">
        <f>D5-F5</f>
        <v>2.200000000000002E-2</v>
      </c>
      <c r="F5" s="173">
        <f>ROUND(GETPIVOTDATA("跳失率",透视表!$A$16)&amp;"%",3)</f>
        <v>0.29299999999999998</v>
      </c>
      <c r="G5" s="169" t="str">
        <f>IF(E5&lt;2,"优",IF(E5&gt;=2,"重点关注",健康))</f>
        <v>优</v>
      </c>
      <c r="H5" s="170"/>
    </row>
    <row r="6" spans="2:11" ht="24" customHeight="1" thickBot="1" x14ac:dyDescent="0.2">
      <c r="B6" s="186"/>
      <c r="C6" s="78" t="s">
        <v>21</v>
      </c>
      <c r="D6" s="174">
        <f>GETPIVOTDATA("平均停留时长",透视表!$A$6)</f>
        <v>38.557741935483882</v>
      </c>
      <c r="E6" s="76">
        <f>IFERROR(D6/F6-1,"-")</f>
        <v>4.8785195974344164E-2</v>
      </c>
      <c r="F6" s="175">
        <f>GETPIVOTDATA("平均停留时长",透视表!$A$16)</f>
        <v>36.764193548387098</v>
      </c>
      <c r="G6" s="169" t="str">
        <f t="shared" ref="G6:G17" si="0">IF(E6&gt;=10%,"优",IF(E6&gt;=-10%,"健康",IF(E6&gt;-20%,"关注",IF(E6&lt;=-20%,"重点关注"))))</f>
        <v>健康</v>
      </c>
      <c r="H6" s="170"/>
      <c r="K6" s="30"/>
    </row>
    <row r="7" spans="2:11" ht="19.5" customHeight="1" x14ac:dyDescent="0.15">
      <c r="B7" s="189" t="s">
        <v>22</v>
      </c>
      <c r="C7" s="78" t="s">
        <v>23</v>
      </c>
      <c r="D7" s="54">
        <f>透视表!K25</f>
        <v>25</v>
      </c>
      <c r="E7" s="76">
        <f>IFERROR((D7/透视表!$J$30)/(F7/透视表!$J$31)-1,"-")</f>
        <v>-0.54545454545454541</v>
      </c>
      <c r="F7" s="74">
        <f>透视表!L25</f>
        <v>55</v>
      </c>
      <c r="G7" s="169" t="str">
        <f t="shared" si="0"/>
        <v>重点关注</v>
      </c>
      <c r="H7" s="170"/>
    </row>
    <row r="8" spans="2:11" ht="19.5" customHeight="1" thickBot="1" x14ac:dyDescent="0.2">
      <c r="B8" s="186"/>
      <c r="C8" s="78" t="s">
        <v>24</v>
      </c>
      <c r="D8" s="171">
        <f>D7/D4</f>
        <v>3.2341526520051747E-2</v>
      </c>
      <c r="E8" s="151">
        <f>D8-F8</f>
        <v>-2.2384841639152234E-2</v>
      </c>
      <c r="F8" s="173">
        <f>F7/F4</f>
        <v>5.4726368159203981E-2</v>
      </c>
      <c r="G8" s="169" t="str">
        <f t="shared" si="0"/>
        <v>健康</v>
      </c>
      <c r="H8" s="109">
        <v>0.04</v>
      </c>
    </row>
    <row r="9" spans="2:11" ht="19.5" customHeight="1" x14ac:dyDescent="0.15">
      <c r="B9" s="189" t="s">
        <v>25</v>
      </c>
      <c r="C9" s="79" t="s">
        <v>26</v>
      </c>
      <c r="D9" s="69">
        <v>7</v>
      </c>
      <c r="E9" s="76">
        <f>IFERROR((D9/透视表!$J$30)/(F9/透视表!$J$31)-1,"-")</f>
        <v>0</v>
      </c>
      <c r="F9" s="69">
        <v>7</v>
      </c>
      <c r="G9" s="169" t="str">
        <f t="shared" si="0"/>
        <v>健康</v>
      </c>
      <c r="H9" s="170"/>
      <c r="I9" s="185"/>
    </row>
    <row r="10" spans="2:11" ht="19.5" customHeight="1" x14ac:dyDescent="0.15">
      <c r="B10" s="186"/>
      <c r="C10" s="78" t="s">
        <v>27</v>
      </c>
      <c r="D10" s="136">
        <f>D9/D7</f>
        <v>0.28000000000000003</v>
      </c>
      <c r="E10" s="151">
        <f>D10-F10</f>
        <v>0.15272727272727277</v>
      </c>
      <c r="F10" s="109">
        <f>F9/F7</f>
        <v>0.12727272727272726</v>
      </c>
      <c r="G10" s="169" t="str">
        <f t="shared" si="0"/>
        <v>优</v>
      </c>
      <c r="H10" s="170" t="s">
        <v>28</v>
      </c>
      <c r="I10" s="186"/>
    </row>
    <row r="11" spans="2:11" ht="19.5" customHeight="1" x14ac:dyDescent="0.15">
      <c r="B11" s="186"/>
      <c r="C11" s="79" t="s">
        <v>29</v>
      </c>
      <c r="D11" s="69">
        <v>6</v>
      </c>
      <c r="E11" s="76">
        <f>IFERROR((D11/透视表!$J$30)/(F11/透视表!$J$31)-1,"-")</f>
        <v>-0.1428571428571429</v>
      </c>
      <c r="F11" s="69">
        <v>7</v>
      </c>
      <c r="G11" s="169" t="str">
        <f t="shared" si="0"/>
        <v>关注</v>
      </c>
      <c r="H11" s="170"/>
      <c r="I11" s="186"/>
    </row>
    <row r="12" spans="2:11" ht="19.5" customHeight="1" x14ac:dyDescent="0.15">
      <c r="B12" s="186"/>
      <c r="C12" s="78" t="s">
        <v>30</v>
      </c>
      <c r="D12" s="136">
        <f>D11/D9</f>
        <v>0.8571428571428571</v>
      </c>
      <c r="E12" s="151">
        <f>D12-F12</f>
        <v>-0.1428571428571429</v>
      </c>
      <c r="F12" s="136">
        <f>F11/F9</f>
        <v>1</v>
      </c>
      <c r="G12" s="169" t="str">
        <f t="shared" si="0"/>
        <v>关注</v>
      </c>
      <c r="H12" s="109">
        <v>0.8</v>
      </c>
      <c r="I12" s="186"/>
    </row>
    <row r="13" spans="2:11" ht="19.5" customHeight="1" x14ac:dyDescent="0.15">
      <c r="B13" s="186"/>
      <c r="C13" s="79" t="s">
        <v>31</v>
      </c>
      <c r="D13" s="176">
        <v>30858.799999999999</v>
      </c>
      <c r="E13" s="76">
        <f>IFERROR((D13/透视表!$J$30)/(F13/透视表!$J$31)-1,"-")</f>
        <v>8.2336325553560723</v>
      </c>
      <c r="F13" s="176">
        <v>3342</v>
      </c>
      <c r="G13" s="169" t="str">
        <f t="shared" si="0"/>
        <v>优</v>
      </c>
      <c r="H13" s="170"/>
      <c r="I13" s="186"/>
    </row>
    <row r="14" spans="2:11" ht="19.5" customHeight="1" x14ac:dyDescent="0.15">
      <c r="B14" s="186"/>
      <c r="C14" s="79" t="s">
        <v>32</v>
      </c>
      <c r="D14" s="176">
        <v>9</v>
      </c>
      <c r="E14" s="76">
        <f>IFERROR((D14/透视表!$J$30)/(F14/透视表!$J$31)-1,"-")</f>
        <v>-0.3571428571428571</v>
      </c>
      <c r="F14" s="176">
        <v>14</v>
      </c>
      <c r="G14" s="169" t="str">
        <f t="shared" si="0"/>
        <v>重点关注</v>
      </c>
      <c r="H14" s="170"/>
      <c r="I14" s="186"/>
    </row>
    <row r="15" spans="2:11" ht="19.5" customHeight="1" thickBot="1" x14ac:dyDescent="0.2">
      <c r="B15" s="186"/>
      <c r="C15" s="78" t="s">
        <v>33</v>
      </c>
      <c r="D15" s="102">
        <f>D13/D11</f>
        <v>5143.1333333333332</v>
      </c>
      <c r="E15" s="76">
        <f>IFERROR(D15/F15-1,"-")</f>
        <v>9.7725713145820858</v>
      </c>
      <c r="F15" s="102">
        <f>F13/F11</f>
        <v>477.42857142857144</v>
      </c>
      <c r="G15" s="169" t="str">
        <f t="shared" si="0"/>
        <v>优</v>
      </c>
      <c r="H15" s="170"/>
      <c r="I15" s="186"/>
    </row>
    <row r="16" spans="2:11" ht="19.5" customHeight="1" x14ac:dyDescent="0.15">
      <c r="B16" s="189" t="s">
        <v>34</v>
      </c>
      <c r="C16" s="78" t="s">
        <v>35</v>
      </c>
      <c r="D16" s="54">
        <f>透视表!$P$24</f>
        <v>0</v>
      </c>
      <c r="E16" s="76">
        <f>IFERROR((D16/透视表!$J$30)/(F16/透视表!$J$31)-1,"-")</f>
        <v>-1</v>
      </c>
      <c r="F16" s="74">
        <f>透视表!$Q$24</f>
        <v>3</v>
      </c>
      <c r="G16" s="169" t="str">
        <f t="shared" si="0"/>
        <v>重点关注</v>
      </c>
      <c r="H16" s="170">
        <v>10</v>
      </c>
    </row>
    <row r="17" spans="2:8" ht="19.5" customHeight="1" x14ac:dyDescent="0.15">
      <c r="B17" s="186"/>
      <c r="C17" s="110" t="s">
        <v>36</v>
      </c>
      <c r="D17" s="111">
        <f>体验报告!$D$16</f>
        <v>0</v>
      </c>
      <c r="E17" s="112">
        <f>IFERROR((D17/透视表!$J$30)/(F17/透视表!$J$31)-1,"-")</f>
        <v>-1</v>
      </c>
      <c r="F17" s="113">
        <f>体验报告!$E$16</f>
        <v>8</v>
      </c>
      <c r="G17" s="177" t="str">
        <f t="shared" si="0"/>
        <v>重点关注</v>
      </c>
      <c r="H17" s="178">
        <v>10</v>
      </c>
    </row>
    <row r="18" spans="2:8" ht="99.95" customHeight="1" x14ac:dyDescent="0.15">
      <c r="B18" s="187" t="s">
        <v>37</v>
      </c>
      <c r="C18" s="186"/>
      <c r="D18" s="186"/>
      <c r="E18" s="186"/>
      <c r="F18" s="186"/>
      <c r="G18" s="186"/>
      <c r="H18" s="186"/>
    </row>
    <row r="19" spans="2:8" ht="24.75" customHeight="1" x14ac:dyDescent="0.15"/>
    <row r="20" spans="2:8" ht="24.75" customHeight="1" x14ac:dyDescent="0.15"/>
    <row r="21" spans="2:8" ht="24.75" customHeight="1" x14ac:dyDescent="0.15"/>
    <row r="22" spans="2:8" ht="24.75" customHeight="1" x14ac:dyDescent="0.15"/>
    <row r="23" spans="2:8" ht="24.75" customHeight="1" x14ac:dyDescent="0.15"/>
    <row r="24" spans="2:8" ht="24.75" customHeight="1" x14ac:dyDescent="0.15"/>
    <row r="25" spans="2:8" ht="24.75" customHeight="1" x14ac:dyDescent="0.15"/>
    <row r="26" spans="2:8" ht="24.75" customHeight="1" x14ac:dyDescent="0.15"/>
    <row r="27" spans="2:8" ht="24.75" customHeight="1" x14ac:dyDescent="0.15"/>
    <row r="28" spans="2:8" ht="24.75" customHeight="1" x14ac:dyDescent="0.15"/>
    <row r="29" spans="2:8" ht="24.75" customHeight="1" x14ac:dyDescent="0.15"/>
    <row r="30" spans="2:8" ht="24.75" customHeight="1" x14ac:dyDescent="0.15"/>
    <row r="31" spans="2:8" ht="24.75" customHeight="1" x14ac:dyDescent="0.15"/>
    <row r="32" spans="2:8" ht="24.75" customHeight="1" x14ac:dyDescent="0.15"/>
    <row r="33" ht="24.75" customHeight="1" x14ac:dyDescent="0.15"/>
    <row r="34" ht="24.75" customHeight="1" x14ac:dyDescent="0.15"/>
    <row r="35" ht="24.75" customHeight="1" x14ac:dyDescent="0.15"/>
    <row r="36" ht="24.75" customHeight="1" x14ac:dyDescent="0.15"/>
    <row r="37" ht="24.75" customHeight="1" x14ac:dyDescent="0.15"/>
    <row r="38" ht="24.75" customHeight="1" x14ac:dyDescent="0.15"/>
    <row r="39" ht="24.75" customHeight="1" x14ac:dyDescent="0.15"/>
    <row r="40" ht="24.75" customHeight="1" x14ac:dyDescent="0.15"/>
  </sheetData>
  <mergeCells count="7">
    <mergeCell ref="I9:I15"/>
    <mergeCell ref="B18:H18"/>
    <mergeCell ref="B2:C2"/>
    <mergeCell ref="B3:B6"/>
    <mergeCell ref="B7:B8"/>
    <mergeCell ref="B9:B15"/>
    <mergeCell ref="B16:B17"/>
  </mergeCells>
  <phoneticPr fontId="9" type="noConversion"/>
  <conditionalFormatting sqref="E3:E4 E6:E17">
    <cfRule type="cellIs" dxfId="16" priority="5" operator="lessThan">
      <formula>0</formula>
    </cfRule>
  </conditionalFormatting>
  <conditionalFormatting sqref="E5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AB34"/>
  <sheetViews>
    <sheetView showGridLines="0" topLeftCell="A10" workbookViewId="0">
      <selection activeCell="G37" sqref="G37"/>
    </sheetView>
  </sheetViews>
  <sheetFormatPr defaultColWidth="9" defaultRowHeight="16.5" x14ac:dyDescent="0.15"/>
  <cols>
    <col min="1" max="1" width="7.5" style="7" customWidth="1"/>
    <col min="2" max="2" width="18.125" style="7" customWidth="1"/>
    <col min="3" max="3" width="13.5" style="7" customWidth="1"/>
    <col min="4" max="4" width="12.875" style="7" customWidth="1"/>
    <col min="5" max="5" width="11.125" style="7" customWidth="1"/>
    <col min="6" max="6" width="14" style="7" customWidth="1"/>
    <col min="7" max="7" width="12.875" style="7" customWidth="1"/>
    <col min="8" max="8" width="11.125" style="7" customWidth="1"/>
    <col min="9" max="9" width="14.625" style="7" customWidth="1"/>
    <col min="10" max="10" width="13.375" style="7" customWidth="1"/>
    <col min="11" max="11" width="11.125" style="7" customWidth="1"/>
    <col min="12" max="15" width="9" style="7" customWidth="1"/>
    <col min="16" max="27" width="9" style="7" hidden="1" customWidth="1"/>
    <col min="28" max="28" width="0" style="7" hidden="1" customWidth="1"/>
    <col min="29" max="29" width="9" style="7" customWidth="1"/>
    <col min="30" max="16384" width="9" style="7"/>
  </cols>
  <sheetData>
    <row r="1" spans="2:28" ht="21.95" customHeight="1" x14ac:dyDescent="0.15">
      <c r="B1" s="41" t="s">
        <v>38</v>
      </c>
      <c r="C1" s="41"/>
    </row>
    <row r="2" spans="2:28" ht="21.95" customHeight="1" thickBot="1" x14ac:dyDescent="0.2">
      <c r="B2" s="149" t="s">
        <v>39</v>
      </c>
      <c r="C2" s="41"/>
    </row>
    <row r="3" spans="2:28" ht="17.25" customHeight="1" thickBot="1" x14ac:dyDescent="0.2">
      <c r="B3" s="194" t="s">
        <v>40</v>
      </c>
      <c r="C3" s="195" t="s">
        <v>41</v>
      </c>
      <c r="D3" s="191"/>
      <c r="E3" s="191"/>
      <c r="F3" s="193" t="s">
        <v>42</v>
      </c>
      <c r="G3" s="191"/>
      <c r="H3" s="191"/>
      <c r="I3" s="193" t="s">
        <v>43</v>
      </c>
      <c r="J3" s="191"/>
      <c r="K3" s="191"/>
      <c r="P3" s="194" t="s">
        <v>44</v>
      </c>
      <c r="Q3" s="193" t="s">
        <v>45</v>
      </c>
      <c r="R3" s="191"/>
      <c r="S3" s="191"/>
      <c r="T3" s="155"/>
      <c r="U3" s="193" t="s">
        <v>46</v>
      </c>
      <c r="V3" s="191"/>
      <c r="W3" s="191"/>
      <c r="X3" s="155"/>
      <c r="Y3" s="193" t="s">
        <v>47</v>
      </c>
      <c r="Z3" s="191"/>
      <c r="AA3" s="191"/>
    </row>
    <row r="4" spans="2:28" ht="24" customHeight="1" thickBot="1" x14ac:dyDescent="0.2">
      <c r="B4" s="191"/>
      <c r="C4" s="6" t="str">
        <f>透视表!$J$28</f>
        <v>8月</v>
      </c>
      <c r="D4" s="6" t="str">
        <f>透视表!$J$29</f>
        <v>7月</v>
      </c>
      <c r="E4" s="31" t="s">
        <v>48</v>
      </c>
      <c r="F4" s="6" t="str">
        <f>透视表!$J$28</f>
        <v>8月</v>
      </c>
      <c r="G4" s="6" t="str">
        <f>透视表!$J$29</f>
        <v>7月</v>
      </c>
      <c r="H4" s="31" t="s">
        <v>48</v>
      </c>
      <c r="I4" s="6" t="str">
        <f>透视表!$J$28</f>
        <v>8月</v>
      </c>
      <c r="J4" s="6" t="str">
        <f>透视表!$J$29</f>
        <v>7月</v>
      </c>
      <c r="K4" s="31" t="s">
        <v>48</v>
      </c>
      <c r="P4" s="191"/>
      <c r="Q4" s="6" t="s">
        <v>49</v>
      </c>
      <c r="R4" s="6" t="s">
        <v>50</v>
      </c>
      <c r="S4" s="6" t="s">
        <v>51</v>
      </c>
      <c r="T4" s="6" t="s">
        <v>52</v>
      </c>
      <c r="U4" s="6" t="s">
        <v>49</v>
      </c>
      <c r="V4" s="6" t="s">
        <v>50</v>
      </c>
      <c r="W4" s="6" t="s">
        <v>51</v>
      </c>
      <c r="X4" s="6" t="s">
        <v>52</v>
      </c>
      <c r="Y4" s="6" t="s">
        <v>49</v>
      </c>
      <c r="Z4" s="6" t="s">
        <v>50</v>
      </c>
      <c r="AA4" s="6" t="s">
        <v>51</v>
      </c>
      <c r="AB4" s="6" t="s">
        <v>52</v>
      </c>
    </row>
    <row r="5" spans="2:28" ht="21.75" customHeight="1" thickBot="1" x14ac:dyDescent="0.2">
      <c r="B5" s="8" t="s">
        <v>53</v>
      </c>
      <c r="C5" s="121">
        <v>2</v>
      </c>
      <c r="D5" s="121">
        <v>2</v>
      </c>
      <c r="E5" s="121">
        <f>D5-C5</f>
        <v>0</v>
      </c>
      <c r="F5" s="121">
        <v>3</v>
      </c>
      <c r="G5" s="121">
        <v>3</v>
      </c>
      <c r="H5" s="121">
        <f>G5-F5</f>
        <v>0</v>
      </c>
      <c r="I5" s="121">
        <v>18</v>
      </c>
      <c r="J5" s="121">
        <v>16</v>
      </c>
      <c r="K5" s="121">
        <f>J5-I5</f>
        <v>-2</v>
      </c>
      <c r="P5" s="8" t="s">
        <v>53</v>
      </c>
      <c r="Q5" s="121">
        <v>2</v>
      </c>
      <c r="R5" s="121">
        <v>1</v>
      </c>
      <c r="S5" s="121">
        <v>3</v>
      </c>
      <c r="T5" s="121">
        <v>4</v>
      </c>
      <c r="U5" s="121">
        <v>10</v>
      </c>
      <c r="V5" s="121">
        <v>10</v>
      </c>
      <c r="W5" s="121">
        <v>16</v>
      </c>
      <c r="X5" s="121">
        <v>14</v>
      </c>
      <c r="Y5" s="121">
        <v>15</v>
      </c>
      <c r="Z5" s="121">
        <v>15</v>
      </c>
      <c r="AA5" s="121">
        <v>23</v>
      </c>
      <c r="AB5" s="121">
        <v>21</v>
      </c>
    </row>
    <row r="6" spans="2:28" ht="21.75" customHeight="1" thickBot="1" x14ac:dyDescent="0.2">
      <c r="B6" s="8" t="s">
        <v>54</v>
      </c>
      <c r="C6" s="121">
        <v>2</v>
      </c>
      <c r="D6" s="121">
        <v>2</v>
      </c>
      <c r="E6" s="121">
        <f>D6-C6</f>
        <v>0</v>
      </c>
      <c r="F6" s="121">
        <v>3</v>
      </c>
      <c r="G6" s="121">
        <v>3</v>
      </c>
      <c r="H6" s="121">
        <f>G6-F6</f>
        <v>0</v>
      </c>
      <c r="I6" s="121">
        <v>14</v>
      </c>
      <c r="J6" s="121">
        <v>14</v>
      </c>
      <c r="K6" s="121">
        <f>J6-I6</f>
        <v>0</v>
      </c>
      <c r="P6" s="8" t="s">
        <v>54</v>
      </c>
      <c r="Q6" s="121">
        <v>1</v>
      </c>
      <c r="R6" s="121">
        <v>3</v>
      </c>
      <c r="S6" s="121">
        <v>2</v>
      </c>
      <c r="T6" s="121">
        <v>2</v>
      </c>
      <c r="U6" s="121">
        <v>4</v>
      </c>
      <c r="V6" s="121">
        <v>8</v>
      </c>
      <c r="W6" s="121">
        <v>5</v>
      </c>
      <c r="X6" s="121">
        <v>5</v>
      </c>
      <c r="Y6" s="121">
        <v>7</v>
      </c>
      <c r="Z6" s="121">
        <v>9</v>
      </c>
      <c r="AA6" s="121">
        <v>7</v>
      </c>
      <c r="AB6" s="121">
        <v>6</v>
      </c>
    </row>
    <row r="7" spans="2:28" ht="21.75" customHeight="1" thickBot="1" x14ac:dyDescent="0.2">
      <c r="B7" s="8" t="s">
        <v>55</v>
      </c>
      <c r="C7" s="121">
        <v>1</v>
      </c>
      <c r="D7" s="121">
        <v>1</v>
      </c>
      <c r="E7" s="121">
        <f>D7-C7</f>
        <v>0</v>
      </c>
      <c r="F7" s="121">
        <v>2</v>
      </c>
      <c r="G7" s="121">
        <v>3</v>
      </c>
      <c r="H7" s="121">
        <f>G7-F7</f>
        <v>1</v>
      </c>
      <c r="I7" s="121">
        <v>10</v>
      </c>
      <c r="J7" s="121">
        <v>13</v>
      </c>
      <c r="K7" s="121">
        <f>J7-I7</f>
        <v>3</v>
      </c>
      <c r="P7" s="8" t="s">
        <v>55</v>
      </c>
      <c r="Q7" s="121">
        <v>4</v>
      </c>
      <c r="S7" s="121">
        <v>5</v>
      </c>
      <c r="T7" s="121">
        <v>4</v>
      </c>
      <c r="U7" s="121">
        <v>46</v>
      </c>
      <c r="W7" s="121">
        <v>30</v>
      </c>
      <c r="X7" s="121">
        <v>40</v>
      </c>
      <c r="Y7" s="121">
        <v>75</v>
      </c>
      <c r="AA7" s="121">
        <v>52</v>
      </c>
      <c r="AB7" s="121">
        <v>73</v>
      </c>
    </row>
    <row r="8" spans="2:28" ht="21.75" customHeight="1" thickBot="1" x14ac:dyDescent="0.2">
      <c r="B8" s="156" t="s">
        <v>56</v>
      </c>
      <c r="C8" s="139">
        <v>2</v>
      </c>
      <c r="D8" s="139">
        <v>1</v>
      </c>
      <c r="E8" s="121">
        <f>D8-C8</f>
        <v>-1</v>
      </c>
      <c r="F8" s="139">
        <v>3</v>
      </c>
      <c r="G8" s="139">
        <v>2</v>
      </c>
      <c r="H8" s="121">
        <f>G8-F8</f>
        <v>-1</v>
      </c>
      <c r="I8" s="139">
        <v>15</v>
      </c>
      <c r="J8" s="139">
        <v>11</v>
      </c>
      <c r="K8" s="121">
        <f>J8-I8</f>
        <v>-4</v>
      </c>
      <c r="P8" s="8" t="s">
        <v>56</v>
      </c>
      <c r="Q8" s="121">
        <v>7</v>
      </c>
      <c r="R8" s="121">
        <v>3</v>
      </c>
      <c r="S8" s="121">
        <v>7</v>
      </c>
      <c r="T8" s="121">
        <v>10</v>
      </c>
      <c r="U8" s="121">
        <v>185</v>
      </c>
      <c r="V8" s="121">
        <v>17</v>
      </c>
      <c r="W8" s="121">
        <v>155</v>
      </c>
      <c r="X8" s="121">
        <v>31</v>
      </c>
      <c r="Y8" s="121">
        <v>266</v>
      </c>
      <c r="Z8" s="121">
        <v>397</v>
      </c>
      <c r="AA8" s="121">
        <v>104</v>
      </c>
      <c r="AB8" s="121">
        <v>60</v>
      </c>
    </row>
    <row r="9" spans="2:28" ht="32.1" customHeight="1" thickBot="1" x14ac:dyDescent="0.2">
      <c r="B9" s="192" t="s">
        <v>57</v>
      </c>
      <c r="C9" s="191"/>
      <c r="D9" s="191"/>
      <c r="E9" s="191"/>
      <c r="F9" s="191"/>
      <c r="G9" s="191"/>
      <c r="H9" s="191"/>
      <c r="I9" s="191"/>
      <c r="J9" s="191"/>
      <c r="K9" s="191"/>
    </row>
    <row r="34" spans="2:12" ht="35.1" customHeight="1" x14ac:dyDescent="0.15">
      <c r="B34" s="190" t="s">
        <v>58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91"/>
    </row>
  </sheetData>
  <mergeCells count="10">
    <mergeCell ref="B34:L34"/>
    <mergeCell ref="B9:K9"/>
    <mergeCell ref="Q3:S3"/>
    <mergeCell ref="U3:W3"/>
    <mergeCell ref="Y3:AA3"/>
    <mergeCell ref="B3:B4"/>
    <mergeCell ref="P3:P4"/>
    <mergeCell ref="C3:E3"/>
    <mergeCell ref="F3:H3"/>
    <mergeCell ref="I3:K3"/>
  </mergeCells>
  <phoneticPr fontId="9" type="noConversion"/>
  <conditionalFormatting sqref="E5:E8 H5:H8 K5:K8">
    <cfRule type="cellIs" dxfId="14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7"/>
  <sheetViews>
    <sheetView showGridLines="0" workbookViewId="0">
      <selection activeCell="C24" sqref="C24"/>
    </sheetView>
  </sheetViews>
  <sheetFormatPr defaultColWidth="9" defaultRowHeight="16.5" x14ac:dyDescent="0.15"/>
  <cols>
    <col min="1" max="1" width="4.5" style="7" customWidth="1"/>
    <col min="2" max="2" width="15.125" style="7" customWidth="1"/>
    <col min="3" max="6" width="13.375" style="7" customWidth="1"/>
    <col min="7" max="7" width="9" style="7" customWidth="1"/>
    <col min="8" max="11" width="15.125" style="7" customWidth="1"/>
    <col min="12" max="12" width="9" style="7" customWidth="1"/>
    <col min="13" max="16384" width="9" style="7"/>
  </cols>
  <sheetData>
    <row r="1" spans="2:11" ht="21.75" customHeight="1" thickBot="1" x14ac:dyDescent="0.2">
      <c r="B1" s="40" t="s">
        <v>59</v>
      </c>
    </row>
    <row r="2" spans="2:11" ht="24" customHeight="1" thickBot="1" x14ac:dyDescent="0.2">
      <c r="B2" s="196" t="s">
        <v>60</v>
      </c>
      <c r="C2" s="9" t="s">
        <v>61</v>
      </c>
      <c r="D2" s="73" t="str">
        <f>透视表!$J$28</f>
        <v>8月</v>
      </c>
      <c r="E2" s="73" t="str">
        <f>透视表!$J$27</f>
        <v>日均环比</v>
      </c>
      <c r="F2" s="73" t="str">
        <f>透视表!$J$29</f>
        <v>7月</v>
      </c>
      <c r="H2" s="73" t="s">
        <v>62</v>
      </c>
      <c r="I2" s="73" t="str">
        <f>透视表!$J$28</f>
        <v>8月</v>
      </c>
      <c r="J2" s="73" t="str">
        <f>透视表!$J$27</f>
        <v>日均环比</v>
      </c>
      <c r="K2" s="73" t="str">
        <f>透视表!$J$29</f>
        <v>7月</v>
      </c>
    </row>
    <row r="3" spans="2:11" ht="24.6" customHeight="1" thickBot="1" x14ac:dyDescent="0.2">
      <c r="B3" s="191"/>
      <c r="C3" s="33" t="s">
        <v>23</v>
      </c>
      <c r="D3" s="34">
        <f>透视表!$K$25</f>
        <v>25</v>
      </c>
      <c r="E3" s="76">
        <f>IFERROR((D3/透视表!$J$30)/(F3/透视表!$J$31)-1,"-")</f>
        <v>-0.54545454545454541</v>
      </c>
      <c r="F3" s="34">
        <f>透视表!$L$25</f>
        <v>55</v>
      </c>
      <c r="H3" s="152" t="s">
        <v>63</v>
      </c>
      <c r="I3" s="152">
        <v>7</v>
      </c>
      <c r="J3" s="151">
        <f>IFERROR((I3/透视表!$J$30)/(K3/透视表!$J$31)-1,"-")</f>
        <v>0.16666666666666674</v>
      </c>
      <c r="K3" s="152">
        <v>6</v>
      </c>
    </row>
    <row r="4" spans="2:11" ht="24.6" customHeight="1" thickBot="1" x14ac:dyDescent="0.2">
      <c r="B4" s="191"/>
      <c r="C4" s="6" t="s">
        <v>26</v>
      </c>
      <c r="D4" s="141">
        <f>关键指标!D9</f>
        <v>7</v>
      </c>
      <c r="E4" s="142">
        <f>IFERROR((D4/透视表!$J$30)/(F4/透视表!$J$31)-1,"-")</f>
        <v>0</v>
      </c>
      <c r="F4" s="141">
        <f>关键指标!F9</f>
        <v>7</v>
      </c>
      <c r="H4" s="152" t="s">
        <v>64</v>
      </c>
      <c r="I4" s="152">
        <v>15</v>
      </c>
      <c r="J4" s="151">
        <f>IFERROR((I4/透视表!$J$30)/(K4/透视表!$J$31)-1,"-")</f>
        <v>6.5</v>
      </c>
      <c r="K4" s="152">
        <v>2</v>
      </c>
    </row>
    <row r="5" spans="2:11" ht="24.6" customHeight="1" thickBot="1" x14ac:dyDescent="0.2">
      <c r="B5" s="191"/>
      <c r="C5" s="32" t="s">
        <v>27</v>
      </c>
      <c r="D5" s="179">
        <f>D4/D3</f>
        <v>0.28000000000000003</v>
      </c>
      <c r="E5" s="84">
        <f>D5-F5</f>
        <v>0.15272727272727277</v>
      </c>
      <c r="F5" s="179">
        <f>F4/F3</f>
        <v>0.12727272727272726</v>
      </c>
      <c r="H5" s="152" t="s">
        <v>65</v>
      </c>
      <c r="I5" s="152">
        <v>4</v>
      </c>
      <c r="J5" s="151">
        <f>IFERROR((I5/透视表!$J$30)/(K5/透视表!$J$31)-1,"-")</f>
        <v>3</v>
      </c>
      <c r="K5" s="152">
        <v>1</v>
      </c>
    </row>
    <row r="6" spans="2:11" ht="24.6" customHeight="1" thickBot="1" x14ac:dyDescent="0.2">
      <c r="B6" s="197" t="s">
        <v>66</v>
      </c>
      <c r="C6" s="35" t="s">
        <v>67</v>
      </c>
      <c r="D6" s="80">
        <f>D8+D7</f>
        <v>0</v>
      </c>
      <c r="E6" s="85" t="str">
        <f>IFERROR((D6/透视表!$J$30)/(F6/透视表!$J$31)-1,"-")</f>
        <v>-</v>
      </c>
      <c r="F6" s="82">
        <f>F8+F7</f>
        <v>0</v>
      </c>
      <c r="H6" s="152" t="s">
        <v>68</v>
      </c>
      <c r="I6" s="152">
        <v>9</v>
      </c>
      <c r="J6" s="151">
        <f>IFERROR((I6/透视表!$J$30)/(K6/透视表!$J$31)-1,"-")</f>
        <v>8</v>
      </c>
      <c r="K6" s="152">
        <v>1</v>
      </c>
    </row>
    <row r="7" spans="2:11" ht="24.6" customHeight="1" thickBot="1" x14ac:dyDescent="0.2">
      <c r="B7" s="191"/>
      <c r="C7" s="6" t="s">
        <v>69</v>
      </c>
      <c r="D7" s="81">
        <f>VLOOKUP($C7,透视表!$J$18:$K$23,2,0)</f>
        <v>0</v>
      </c>
      <c r="E7" s="86" t="str">
        <f>IFERROR((D7/透视表!$J$30)/(F7/透视表!$J$31)-1,"-")</f>
        <v>-</v>
      </c>
      <c r="F7" s="83">
        <f>VLOOKUP($C7,透视表!$J$18:$L$24,3,0)</f>
        <v>0</v>
      </c>
      <c r="H7" s="152" t="s">
        <v>70</v>
      </c>
      <c r="I7" s="152"/>
      <c r="J7" s="151">
        <f>IFERROR((I7/透视表!$J$30)/(K7/透视表!$J$31)-1,"-")</f>
        <v>-1</v>
      </c>
      <c r="K7" s="152">
        <v>1</v>
      </c>
    </row>
    <row r="8" spans="2:11" ht="24.6" customHeight="1" thickBot="1" x14ac:dyDescent="0.2">
      <c r="B8" s="191"/>
      <c r="C8" s="6" t="s">
        <v>71</v>
      </c>
      <c r="D8" s="81">
        <f>VLOOKUP($C8,透视表!$J$18:$K$23,2,0)</f>
        <v>0</v>
      </c>
      <c r="E8" s="86" t="str">
        <f>IFERROR((D8/透视表!$J$30)/(F8/透视表!$J$31)-1,"-")</f>
        <v>-</v>
      </c>
      <c r="F8" s="83">
        <f>VLOOKUP($C8,透视表!$J$18:$L$24,3,0)</f>
        <v>0</v>
      </c>
      <c r="H8" s="152" t="s">
        <v>72</v>
      </c>
      <c r="I8" s="152">
        <v>2</v>
      </c>
      <c r="J8" s="151">
        <f>IFERROR((I8/透视表!$J$30)/(K8/透视表!$J$31)-1,"-")</f>
        <v>1</v>
      </c>
      <c r="K8" s="152">
        <v>1</v>
      </c>
    </row>
    <row r="9" spans="2:11" ht="24.6" customHeight="1" thickBot="1" x14ac:dyDescent="0.2">
      <c r="B9" s="197" t="s">
        <v>73</v>
      </c>
      <c r="C9" s="35" t="s">
        <v>67</v>
      </c>
      <c r="D9" s="81">
        <f>D10+D11</f>
        <v>0</v>
      </c>
      <c r="E9" s="86" t="str">
        <f>IFERROR((D9/透视表!$J$30)/(F9/透视表!$J$31)-1,"-")</f>
        <v>-</v>
      </c>
      <c r="F9" s="82">
        <f>F10+F11</f>
        <v>0</v>
      </c>
      <c r="H9" s="152" t="s">
        <v>74</v>
      </c>
      <c r="I9" s="152">
        <v>4</v>
      </c>
      <c r="J9" s="151">
        <f>IFERROR((I9/透视表!$J$30)/(K9/透视表!$J$31)-1,"-")</f>
        <v>3</v>
      </c>
      <c r="K9" s="152">
        <v>1</v>
      </c>
    </row>
    <row r="10" spans="2:11" ht="24.6" customHeight="1" thickBot="1" x14ac:dyDescent="0.2">
      <c r="B10" s="191"/>
      <c r="C10" s="6" t="s">
        <v>75</v>
      </c>
      <c r="D10" s="81">
        <f>VLOOKUP($C10,透视表!$J$18:$K$23,2,0)</f>
        <v>0</v>
      </c>
      <c r="E10" s="86" t="str">
        <f>IFERROR((D10/透视表!$J$30)/(F10/透视表!$J$31)-1,"-")</f>
        <v>-</v>
      </c>
      <c r="F10" s="83">
        <f>VLOOKUP($C10,透视表!$J$18:$L$24,3,0)</f>
        <v>0</v>
      </c>
      <c r="H10" s="152" t="s">
        <v>76</v>
      </c>
      <c r="I10" s="152">
        <v>1</v>
      </c>
      <c r="J10" s="151" t="str">
        <f>IFERROR((I10/透视表!$J$30)/(K10/透视表!$J$31)-1,"-")</f>
        <v>-</v>
      </c>
      <c r="K10" s="152"/>
    </row>
    <row r="11" spans="2:11" ht="24.6" customHeight="1" thickBot="1" x14ac:dyDescent="0.2">
      <c r="B11" s="191"/>
      <c r="C11" s="6" t="s">
        <v>77</v>
      </c>
      <c r="D11" s="81">
        <f>VLOOKUP($C11,透视表!$J$18:$K$23,2,0)</f>
        <v>0</v>
      </c>
      <c r="E11" s="86" t="str">
        <f>IFERROR((D11/透视表!$J$30)/(F11/透视表!$J$31)-1,"-")</f>
        <v>-</v>
      </c>
      <c r="F11" s="83">
        <f>VLOOKUP($C11,透视表!$J$18:$L$24,3,0)</f>
        <v>0</v>
      </c>
      <c r="H11" s="152" t="s">
        <v>78</v>
      </c>
      <c r="I11" s="152">
        <v>1</v>
      </c>
      <c r="J11" s="151" t="str">
        <f>IFERROR((I11/透视表!$J$30)/(K11/透视表!$J$31)-1,"-")</f>
        <v>-</v>
      </c>
      <c r="K11" s="152"/>
    </row>
    <row r="12" spans="2:11" ht="24.6" customHeight="1" x14ac:dyDescent="0.15">
      <c r="B12" s="157" t="s">
        <v>79</v>
      </c>
      <c r="C12" s="123" t="s">
        <v>67</v>
      </c>
      <c r="D12" s="124">
        <f>GETPIVOTDATA("姓名",透视表!$F$6)</f>
        <v>25</v>
      </c>
      <c r="E12" s="125">
        <f>IFERROR((D12/透视表!$J$30)/(F12/透视表!$J$31)-1,"-")</f>
        <v>-0.54545454545454541</v>
      </c>
      <c r="F12" s="126">
        <f>GETPIVOTDATA("姓名",透视表!$F$16)</f>
        <v>55</v>
      </c>
      <c r="H12" s="152" t="s">
        <v>80</v>
      </c>
      <c r="I12" s="152">
        <v>1</v>
      </c>
      <c r="J12" s="151" t="str">
        <f>IFERROR((I12/透视表!$J$30)/(K12/透视表!$J$31)-1,"-")</f>
        <v>-</v>
      </c>
      <c r="K12" s="152"/>
    </row>
    <row r="13" spans="2:11" ht="30" customHeight="1" x14ac:dyDescent="0.15">
      <c r="B13" s="198" t="s">
        <v>81</v>
      </c>
      <c r="C13" s="191"/>
      <c r="D13" s="191"/>
      <c r="E13" s="191"/>
      <c r="F13" s="191"/>
      <c r="H13" s="152" t="s">
        <v>82</v>
      </c>
      <c r="I13" s="152">
        <v>2</v>
      </c>
      <c r="J13" s="151" t="str">
        <f>IFERROR((I13/透视表!$J$30)/(K13/透视表!$J$31)-1,"-")</f>
        <v>-</v>
      </c>
      <c r="K13" s="152"/>
    </row>
    <row r="14" spans="2:11" ht="30.95" customHeight="1" x14ac:dyDescent="0.15">
      <c r="B14" s="191"/>
      <c r="C14" s="191"/>
      <c r="D14" s="191"/>
      <c r="E14" s="191"/>
      <c r="F14" s="191"/>
      <c r="H14" s="152" t="s">
        <v>83</v>
      </c>
      <c r="I14" s="152">
        <v>3</v>
      </c>
      <c r="J14" s="151" t="str">
        <f>IFERROR((I14/透视表!$J$30)/(K14/透视表!$J$31)-1,"-")</f>
        <v>-</v>
      </c>
      <c r="K14" s="152"/>
    </row>
    <row r="15" spans="2:11" ht="24" customHeight="1" x14ac:dyDescent="0.15">
      <c r="H15" s="152" t="s">
        <v>84</v>
      </c>
      <c r="I15" s="152">
        <v>3</v>
      </c>
      <c r="J15" s="151" t="str">
        <f>IFERROR((I15/透视表!$J$30)/(K15/透视表!$J$31)-1,"-")</f>
        <v>-</v>
      </c>
      <c r="K15" s="152"/>
    </row>
    <row r="16" spans="2:11" ht="24" customHeight="1" x14ac:dyDescent="0.15">
      <c r="H16" s="152" t="s">
        <v>85</v>
      </c>
      <c r="I16" s="152">
        <v>2</v>
      </c>
      <c r="J16" s="151" t="str">
        <f>IFERROR((I16/透视表!$J$30)/(K16/透视表!$J$31)-1,"-")</f>
        <v>-</v>
      </c>
      <c r="K16" s="152"/>
    </row>
    <row r="17" spans="8:11" ht="24" customHeight="1" x14ac:dyDescent="0.15">
      <c r="H17" s="152" t="s">
        <v>86</v>
      </c>
      <c r="I17" s="152">
        <v>1</v>
      </c>
      <c r="J17" s="151" t="str">
        <f>IFERROR((I17/透视表!$J$30)/(K17/透视表!$J$31)-1,"-")</f>
        <v>-</v>
      </c>
      <c r="K17" s="152"/>
    </row>
  </sheetData>
  <mergeCells count="4">
    <mergeCell ref="B2:B5"/>
    <mergeCell ref="B6:B8"/>
    <mergeCell ref="B9:B11"/>
    <mergeCell ref="B13:F14"/>
  </mergeCells>
  <phoneticPr fontId="9" type="noConversion"/>
  <conditionalFormatting sqref="E1 E15:E1048576 E4:E12">
    <cfRule type="cellIs" dxfId="13" priority="6" operator="lessThan">
      <formula>0</formula>
    </cfRule>
  </conditionalFormatting>
  <conditionalFormatting sqref="E3">
    <cfRule type="cellIs" dxfId="12" priority="4" operator="lessThan">
      <formula>0</formula>
    </cfRule>
  </conditionalFormatting>
  <conditionalFormatting sqref="J3:J17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7"/>
  <sheetViews>
    <sheetView showGridLines="0" zoomScale="120" zoomScaleNormal="120" workbookViewId="0">
      <selection activeCell="B23" sqref="B23"/>
    </sheetView>
  </sheetViews>
  <sheetFormatPr defaultColWidth="11" defaultRowHeight="16.5" x14ac:dyDescent="0.15"/>
  <cols>
    <col min="1" max="1" width="11" style="7" customWidth="1"/>
    <col min="2" max="2" width="62.375" style="7" customWidth="1"/>
    <col min="3" max="8" width="13" style="120" customWidth="1"/>
    <col min="9" max="9" width="11" style="7" customWidth="1"/>
    <col min="10" max="16384" width="11" style="7"/>
  </cols>
  <sheetData>
    <row r="1" spans="2:8" ht="18" customHeight="1" x14ac:dyDescent="0.15">
      <c r="B1" s="40" t="s">
        <v>59</v>
      </c>
    </row>
    <row r="2" spans="2:8" x14ac:dyDescent="0.15">
      <c r="B2" s="199" t="s">
        <v>87</v>
      </c>
      <c r="C2" s="199" t="s">
        <v>88</v>
      </c>
      <c r="D2" s="200"/>
      <c r="E2" s="200"/>
      <c r="F2" s="199" t="s">
        <v>89</v>
      </c>
      <c r="G2" s="200"/>
      <c r="H2" s="200"/>
    </row>
    <row r="3" spans="2:8" ht="18" customHeight="1" x14ac:dyDescent="0.15">
      <c r="B3" s="191"/>
      <c r="C3" s="73" t="str">
        <f>透视表!$J$28</f>
        <v>8月</v>
      </c>
      <c r="D3" s="73" t="str">
        <f>透视表!$J$27</f>
        <v>日均环比</v>
      </c>
      <c r="E3" s="73" t="str">
        <f>透视表!$J$29</f>
        <v>7月</v>
      </c>
      <c r="F3" s="73" t="str">
        <f>透视表!$J$28</f>
        <v>8月</v>
      </c>
      <c r="G3" s="73" t="str">
        <f>透视表!$J$27</f>
        <v>日均环比</v>
      </c>
      <c r="H3" s="73" t="str">
        <f>透视表!$J$29</f>
        <v>7月</v>
      </c>
    </row>
    <row r="4" spans="2:8" ht="17.25" customHeight="1" x14ac:dyDescent="0.15">
      <c r="B4" s="158" t="s">
        <v>67</v>
      </c>
      <c r="C4" s="135">
        <f>SUM(C5:C14)</f>
        <v>7</v>
      </c>
      <c r="D4" s="131">
        <f>IFERROR((C4/透视表!$J$30)/(E4/透视表!$J$31)-1,"-")</f>
        <v>-0.125</v>
      </c>
      <c r="E4" s="135">
        <f>SUM(E5:E14)</f>
        <v>8</v>
      </c>
      <c r="F4" s="137">
        <f>SUM(F5:F14)</f>
        <v>619.79999999999995</v>
      </c>
      <c r="G4" s="131">
        <f>IFERROR((F4/透视表!$J$30)/(H4/透视表!$J$31)-1,"-")</f>
        <v>-0.75383271109698946</v>
      </c>
      <c r="H4" s="137">
        <f>SUM(H5:H11)</f>
        <v>2517.8000000000002</v>
      </c>
    </row>
    <row r="5" spans="2:8" x14ac:dyDescent="0.15">
      <c r="B5" s="140" t="s">
        <v>90</v>
      </c>
      <c r="C5" s="119"/>
      <c r="D5" s="136">
        <f>IFERROR((C5/透视表!$J$30)/(E5/透视表!$J$31)-1,"-")</f>
        <v>-1</v>
      </c>
      <c r="E5" s="119">
        <v>1</v>
      </c>
      <c r="F5" s="119"/>
      <c r="G5" s="136">
        <f>IFERROR((F5/透视表!$J$30)/(H5/透视表!$J$31)-1,"-")</f>
        <v>-1</v>
      </c>
      <c r="H5" s="119">
        <v>198</v>
      </c>
    </row>
    <row r="6" spans="2:8" x14ac:dyDescent="0.15">
      <c r="B6" s="140" t="s">
        <v>91</v>
      </c>
      <c r="C6" s="119">
        <v>3</v>
      </c>
      <c r="D6" s="136">
        <f>IFERROR((C6/透视表!$J$30)/(E6/透视表!$J$31)-1,"-")</f>
        <v>0.5</v>
      </c>
      <c r="E6" s="119">
        <v>2</v>
      </c>
      <c r="F6" s="119">
        <v>183</v>
      </c>
      <c r="G6" s="136">
        <f>IFERROR((F6/透视表!$J$30)/(H6/透视表!$J$31)-1,"-")</f>
        <v>0.5</v>
      </c>
      <c r="H6" s="119">
        <v>122</v>
      </c>
    </row>
    <row r="7" spans="2:8" x14ac:dyDescent="0.15">
      <c r="B7" s="140" t="s">
        <v>92</v>
      </c>
      <c r="C7" s="119"/>
      <c r="D7" s="136">
        <f>IFERROR((C7/透视表!$J$30)/(E7/透视表!$J$31)-1,"-")</f>
        <v>-1</v>
      </c>
      <c r="E7" s="119">
        <v>1</v>
      </c>
      <c r="F7" s="119"/>
      <c r="G7" s="136">
        <f>IFERROR((F7/透视表!$J$30)/(H7/透视表!$J$31)-1,"-")</f>
        <v>-1</v>
      </c>
      <c r="H7" s="119">
        <v>1030</v>
      </c>
    </row>
    <row r="8" spans="2:8" x14ac:dyDescent="0.15">
      <c r="B8" s="140" t="s">
        <v>93</v>
      </c>
      <c r="C8" s="119"/>
      <c r="D8" s="136">
        <f>IFERROR((C8/透视表!$J$30)/(E8/透视表!$J$31)-1,"-")</f>
        <v>-1</v>
      </c>
      <c r="E8" s="119">
        <v>1</v>
      </c>
      <c r="F8" s="119"/>
      <c r="G8" s="136">
        <f>IFERROR((F8/透视表!$J$30)/(H8/透视表!$J$31)-1,"-")</f>
        <v>-1</v>
      </c>
      <c r="H8" s="119">
        <v>800</v>
      </c>
    </row>
    <row r="9" spans="2:8" x14ac:dyDescent="0.15">
      <c r="B9" s="140" t="s">
        <v>94</v>
      </c>
      <c r="C9" s="119">
        <v>1</v>
      </c>
      <c r="D9" s="136">
        <f>IFERROR((C9/透视表!$J$30)/(E9/透视表!$J$31)-1,"-")</f>
        <v>0</v>
      </c>
      <c r="E9" s="119">
        <v>1</v>
      </c>
      <c r="F9" s="119">
        <v>348</v>
      </c>
      <c r="G9" s="136">
        <f>IFERROR((F9/透视表!$J$30)/(H9/透视表!$J$31)-1,"-")</f>
        <v>0</v>
      </c>
      <c r="H9" s="119">
        <v>348</v>
      </c>
    </row>
    <row r="10" spans="2:8" x14ac:dyDescent="0.15">
      <c r="B10" s="140" t="s">
        <v>95</v>
      </c>
      <c r="C10" s="119"/>
      <c r="D10" s="136">
        <f>IFERROR((C10/透视表!$J$30)/(E10/透视表!$J$31)-1,"-")</f>
        <v>-1</v>
      </c>
      <c r="E10" s="119">
        <v>1</v>
      </c>
      <c r="F10" s="119"/>
      <c r="G10" s="136">
        <f>IFERROR((F10/透视表!$J$30)/(H10/透视表!$J$31)-1,"-")</f>
        <v>-1</v>
      </c>
      <c r="H10" s="119">
        <v>9.8999999999999986</v>
      </c>
    </row>
    <row r="11" spans="2:8" x14ac:dyDescent="0.15">
      <c r="B11" s="140" t="s">
        <v>96</v>
      </c>
      <c r="C11" s="119">
        <v>1</v>
      </c>
      <c r="D11" s="136">
        <f>IFERROR((C11/透视表!$J$30)/(E11/透视表!$J$31)-1,"-")</f>
        <v>0</v>
      </c>
      <c r="E11" s="119">
        <v>1</v>
      </c>
      <c r="F11" s="119">
        <v>9.8999999999999986</v>
      </c>
      <c r="G11" s="136">
        <f>IFERROR((F11/透视表!$J$30)/(H11/透视表!$J$31)-1,"-")</f>
        <v>0</v>
      </c>
      <c r="H11" s="119">
        <v>9.8999999999999986</v>
      </c>
    </row>
    <row r="12" spans="2:8" x14ac:dyDescent="0.15">
      <c r="B12" s="150" t="s">
        <v>97</v>
      </c>
      <c r="C12" s="119">
        <v>1</v>
      </c>
      <c r="D12" s="136" t="str">
        <f>IFERROR((C12/透视表!$J$30)/(E12/透视表!$J$31)-1,"-")</f>
        <v>-</v>
      </c>
      <c r="E12" s="119"/>
      <c r="F12" s="119">
        <v>9.9</v>
      </c>
      <c r="G12" s="136" t="str">
        <f>IFERROR((F12/透视表!$J$30)/(H12/透视表!$J$31)-1,"-")</f>
        <v>-</v>
      </c>
      <c r="H12" s="119"/>
    </row>
    <row r="13" spans="2:8" x14ac:dyDescent="0.15">
      <c r="B13" s="150" t="s">
        <v>98</v>
      </c>
      <c r="C13" s="119">
        <v>1</v>
      </c>
      <c r="D13" s="136" t="str">
        <f>IFERROR((C13/透视表!$J$30)/(E13/透视表!$J$31)-1,"-")</f>
        <v>-</v>
      </c>
      <c r="E13" s="119"/>
      <c r="F13" s="119">
        <v>69</v>
      </c>
      <c r="G13" s="136" t="str">
        <f>IFERROR((F13/透视表!$J$30)/(H13/透视表!$J$31)-1,"-")</f>
        <v>-</v>
      </c>
      <c r="H13" s="119"/>
    </row>
    <row r="14" spans="2:8" ht="18" customHeight="1" x14ac:dyDescent="0.15">
      <c r="B14" s="198" t="s">
        <v>99</v>
      </c>
      <c r="C14" s="200"/>
      <c r="D14" s="200"/>
      <c r="E14" s="200"/>
      <c r="F14" s="200"/>
      <c r="G14" s="200"/>
      <c r="H14" s="200"/>
    </row>
    <row r="15" spans="2:8" x14ac:dyDescent="0.15">
      <c r="B15" s="191"/>
      <c r="C15" s="200"/>
      <c r="D15" s="200"/>
      <c r="E15" s="200"/>
      <c r="F15" s="200"/>
      <c r="G15" s="200"/>
      <c r="H15" s="200"/>
    </row>
    <row r="16" spans="2:8" x14ac:dyDescent="0.15">
      <c r="B16" s="191"/>
      <c r="C16" s="200"/>
      <c r="D16" s="200"/>
      <c r="E16" s="200"/>
      <c r="F16" s="200"/>
      <c r="G16" s="200"/>
      <c r="H16" s="200"/>
    </row>
    <row r="17" spans="2:8" x14ac:dyDescent="0.15">
      <c r="B17" s="191"/>
      <c r="C17" s="200"/>
      <c r="D17" s="200"/>
      <c r="E17" s="200"/>
      <c r="F17" s="200"/>
      <c r="G17" s="200"/>
      <c r="H17" s="200"/>
    </row>
  </sheetData>
  <mergeCells count="4">
    <mergeCell ref="B2:B3"/>
    <mergeCell ref="C2:E2"/>
    <mergeCell ref="F2:H2"/>
    <mergeCell ref="B14:H17"/>
  </mergeCells>
  <phoneticPr fontId="9" type="noConversion"/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8"/>
  <sheetViews>
    <sheetView showGridLines="0" workbookViewId="0">
      <selection activeCell="E17" sqref="E17"/>
    </sheetView>
  </sheetViews>
  <sheetFormatPr defaultColWidth="8.875" defaultRowHeight="13.5" x14ac:dyDescent="0.15"/>
  <cols>
    <col min="2" max="2" width="25.875" style="62" customWidth="1"/>
    <col min="3" max="8" width="12.875" style="62" customWidth="1"/>
  </cols>
  <sheetData>
    <row r="1" spans="2:8" ht="14.25" customHeight="1" thickBot="1" x14ac:dyDescent="0.2"/>
    <row r="2" spans="2:8" ht="18" customHeight="1" thickBot="1" x14ac:dyDescent="0.2">
      <c r="B2" s="196" t="s">
        <v>87</v>
      </c>
      <c r="C2" s="202" t="s">
        <v>100</v>
      </c>
      <c r="D2" s="201"/>
      <c r="E2" s="201"/>
      <c r="F2" s="202" t="s">
        <v>101</v>
      </c>
      <c r="G2" s="201"/>
      <c r="H2" s="201"/>
    </row>
    <row r="3" spans="2:8" ht="18" customHeight="1" thickBot="1" x14ac:dyDescent="0.2">
      <c r="B3" s="201"/>
      <c r="C3" s="11" t="str">
        <f>透视表!$J$28</f>
        <v>8月</v>
      </c>
      <c r="D3" s="11" t="str">
        <f>透视表!$J$27</f>
        <v>日均环比</v>
      </c>
      <c r="E3" s="11" t="str">
        <f>透视表!$J$29</f>
        <v>7月</v>
      </c>
      <c r="F3" s="11" t="str">
        <f>透视表!$J$28</f>
        <v>8月</v>
      </c>
      <c r="G3" s="11" t="str">
        <f>透视表!$J$27</f>
        <v>日均环比</v>
      </c>
      <c r="H3" s="11" t="str">
        <f>透视表!$J$29</f>
        <v>7月</v>
      </c>
    </row>
    <row r="4" spans="2:8" ht="18" customHeight="1" thickBot="1" x14ac:dyDescent="0.2">
      <c r="B4" s="10" t="s">
        <v>67</v>
      </c>
      <c r="C4" s="28">
        <f>SUM(C5:C19)</f>
        <v>2</v>
      </c>
      <c r="D4" s="38">
        <f>IFERROR((C4/透视表!$J$30)/(E4/透视表!$J$31)-1,"-")</f>
        <v>1</v>
      </c>
      <c r="E4" s="28">
        <f>SUM(E5:E19)</f>
        <v>1</v>
      </c>
      <c r="F4" s="28">
        <f>SUM(F5:F19)</f>
        <v>30239</v>
      </c>
      <c r="G4" s="38">
        <f>IFERROR((F4/透视表!$J$30)/(H4/透视表!$J$31)-1,"-")</f>
        <v>52.998214285714283</v>
      </c>
      <c r="H4" s="28">
        <f>SUM(H5:H19)</f>
        <v>560</v>
      </c>
    </row>
    <row r="5" spans="2:8" s="7" customFormat="1" ht="20.45" customHeight="1" thickBot="1" x14ac:dyDescent="0.2">
      <c r="B5" s="12" t="s">
        <v>65</v>
      </c>
      <c r="C5" s="121"/>
      <c r="D5" s="122">
        <f>IFERROR((C5/透视表!$J$30)/(E5/透视表!$J$31)-1,"-")</f>
        <v>-1</v>
      </c>
      <c r="E5" s="121">
        <v>1</v>
      </c>
      <c r="F5" s="121"/>
      <c r="G5" s="122">
        <f>IFERROR((F5/透视表!$J$30)/(H5/透视表!$J$31)-1,"-")</f>
        <v>-1</v>
      </c>
      <c r="H5" s="121">
        <v>560</v>
      </c>
    </row>
    <row r="6" spans="2:8" s="7" customFormat="1" ht="20.45" customHeight="1" thickBot="1" x14ac:dyDescent="0.2">
      <c r="B6" s="12" t="s">
        <v>102</v>
      </c>
      <c r="C6" s="121">
        <v>1</v>
      </c>
      <c r="D6" s="122" t="str">
        <f>IFERROR((C6/透视表!$J$30)/(E6/透视表!$J$31)-1,"-")</f>
        <v>-</v>
      </c>
      <c r="E6" s="121"/>
      <c r="F6" s="121">
        <v>239</v>
      </c>
      <c r="G6" s="122" t="str">
        <f>IFERROR((F6/透视表!$J$30)/(H6/透视表!$J$31)-1,"-")</f>
        <v>-</v>
      </c>
      <c r="H6" s="121"/>
    </row>
    <row r="7" spans="2:8" s="7" customFormat="1" ht="20.45" customHeight="1" thickBot="1" x14ac:dyDescent="0.2">
      <c r="B7" s="12" t="s">
        <v>103</v>
      </c>
      <c r="C7" s="121">
        <v>1</v>
      </c>
      <c r="D7" s="122"/>
      <c r="E7" s="121"/>
      <c r="F7" s="121">
        <v>30000</v>
      </c>
      <c r="G7" s="122"/>
      <c r="H7" s="121"/>
    </row>
    <row r="8" spans="2:8" ht="21.95" customHeight="1" x14ac:dyDescent="0.15">
      <c r="B8" s="203" t="s">
        <v>104</v>
      </c>
      <c r="C8" s="201"/>
      <c r="D8" s="201"/>
      <c r="E8" s="201"/>
      <c r="F8" s="201"/>
      <c r="G8" s="201"/>
      <c r="H8" s="201"/>
    </row>
  </sheetData>
  <mergeCells count="4">
    <mergeCell ref="B2:B3"/>
    <mergeCell ref="C2:E2"/>
    <mergeCell ref="F2:H2"/>
    <mergeCell ref="B8:H8"/>
  </mergeCells>
  <phoneticPr fontId="9" type="noConversion"/>
  <conditionalFormatting sqref="D4">
    <cfRule type="cellIs" dxfId="10" priority="9" operator="lessThan">
      <formula>0</formula>
    </cfRule>
  </conditionalFormatting>
  <conditionalFormatting sqref="D2 G2">
    <cfRule type="cellIs" dxfId="9" priority="8" operator="lessThan">
      <formula>0</formula>
    </cfRule>
  </conditionalFormatting>
  <conditionalFormatting sqref="G4">
    <cfRule type="cellIs" dxfId="8" priority="7" operator="lessThan">
      <formula>0</formula>
    </cfRule>
  </conditionalFormatting>
  <conditionalFormatting sqref="G5:G6">
    <cfRule type="cellIs" dxfId="7" priority="6" operator="lessThan">
      <formula>0</formula>
    </cfRule>
  </conditionalFormatting>
  <conditionalFormatting sqref="D5:D6">
    <cfRule type="cellIs" dxfId="6" priority="5" operator="lessThan">
      <formula>0</formula>
    </cfRule>
  </conditionalFormatting>
  <conditionalFormatting sqref="G7">
    <cfRule type="cellIs" dxfId="5" priority="2" operator="lessThan">
      <formula>0</formula>
    </cfRule>
  </conditionalFormatting>
  <conditionalFormatting sqref="D7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6"/>
  <sheetViews>
    <sheetView showGridLines="0" topLeftCell="C9" zoomScale="120" zoomScaleNormal="120" workbookViewId="0">
      <selection activeCell="G22" sqref="G22"/>
    </sheetView>
  </sheetViews>
  <sheetFormatPr defaultColWidth="9" defaultRowHeight="17.25" x14ac:dyDescent="0.15"/>
  <cols>
    <col min="1" max="2" width="9" style="13" customWidth="1"/>
    <col min="3" max="3" width="10.875" style="13" customWidth="1"/>
    <col min="4" max="4" width="11" style="13" customWidth="1"/>
    <col min="5" max="5" width="10.625" style="13" customWidth="1"/>
    <col min="6" max="6" width="11.875" style="13" customWidth="1"/>
    <col min="7" max="7" width="15" style="13" customWidth="1"/>
    <col min="8" max="8" width="13.875" style="13" customWidth="1"/>
    <col min="9" max="10" width="11.125" style="13" customWidth="1"/>
    <col min="11" max="11" width="14.125" style="13" customWidth="1"/>
    <col min="12" max="12" width="14.875" style="13" customWidth="1"/>
    <col min="13" max="13" width="13.125" style="13" customWidth="1"/>
    <col min="14" max="14" width="16.125" style="13" customWidth="1"/>
    <col min="15" max="16" width="9" style="13" customWidth="1"/>
    <col min="17" max="16384" width="9" style="13"/>
  </cols>
  <sheetData>
    <row r="1" spans="2:14" ht="28.5" customHeight="1" thickBot="1" x14ac:dyDescent="0.2">
      <c r="B1" s="40" t="s">
        <v>59</v>
      </c>
    </row>
    <row r="2" spans="2:14" ht="28.5" customHeight="1" x14ac:dyDescent="0.15">
      <c r="B2" s="207" t="s">
        <v>105</v>
      </c>
      <c r="C2" s="209" t="s">
        <v>106</v>
      </c>
      <c r="D2" s="205"/>
      <c r="E2" s="205"/>
      <c r="F2" s="205"/>
      <c r="G2" s="206" t="s">
        <v>107</v>
      </c>
      <c r="H2" s="205"/>
      <c r="I2" s="205"/>
      <c r="J2" s="205"/>
      <c r="K2" s="205"/>
      <c r="L2" s="205"/>
      <c r="M2" s="50"/>
    </row>
    <row r="3" spans="2:14" ht="28.5" customHeight="1" x14ac:dyDescent="0.15">
      <c r="B3" s="205"/>
      <c r="C3" s="97" t="str">
        <f>透视表!$J$28</f>
        <v>8月</v>
      </c>
      <c r="D3" s="39" t="str">
        <f>透视表!$J$29</f>
        <v>7月</v>
      </c>
      <c r="E3" s="39" t="s">
        <v>108</v>
      </c>
      <c r="F3" s="44" t="str">
        <f>透视表!$J$27</f>
        <v>日均环比</v>
      </c>
      <c r="G3" s="159" t="str">
        <f>透视表!$J$28</f>
        <v>8月</v>
      </c>
      <c r="H3" s="159" t="str">
        <f>透视表!$J$29</f>
        <v>7月</v>
      </c>
      <c r="I3" s="159" t="s">
        <v>108</v>
      </c>
      <c r="J3" s="159" t="str">
        <f>透视表!$J$27</f>
        <v>日均环比</v>
      </c>
      <c r="K3" s="159" t="str">
        <f>透视表!$J$28&amp;"占比"</f>
        <v>8月占比</v>
      </c>
      <c r="L3" s="159" t="str">
        <f>透视表!$J$29&amp;"占比"</f>
        <v>7月占比</v>
      </c>
      <c r="M3" s="50"/>
    </row>
    <row r="4" spans="2:14" ht="28.5" customHeight="1" x14ac:dyDescent="0.15">
      <c r="B4" s="95"/>
      <c r="C4" s="46">
        <f>透视表!$P$24</f>
        <v>0</v>
      </c>
      <c r="D4" s="96">
        <f>透视表!$Q$24</f>
        <v>3</v>
      </c>
      <c r="E4" s="15">
        <f>C4-D4</f>
        <v>-3</v>
      </c>
      <c r="F4" s="45">
        <f>IFERROR((C4/透视表!$J$30)/(D4/透视表!$J$31)-1,"-")</f>
        <v>-1</v>
      </c>
      <c r="G4" s="46">
        <f>GETPIVOTDATA("星级",透视表!$U$6)</f>
        <v>0</v>
      </c>
      <c r="H4" s="46">
        <f>GETPIVOTDATA("星级",透视表!$U$16)</f>
        <v>3</v>
      </c>
      <c r="I4" s="46">
        <f>G4-H4</f>
        <v>-3</v>
      </c>
      <c r="J4" s="47">
        <f>IFERROR((G4/透视表!$J$30)/(H4/透视表!$J$31)-1,"-")</f>
        <v>-1</v>
      </c>
      <c r="K4" s="47" t="e">
        <f>G4/C4</f>
        <v>#DIV/0!</v>
      </c>
      <c r="L4" s="47">
        <f>H4/D4</f>
        <v>1</v>
      </c>
      <c r="M4" s="50"/>
    </row>
    <row r="5" spans="2:14" ht="28.5" customHeight="1" x14ac:dyDescent="0.15">
      <c r="B5" s="48"/>
      <c r="C5" s="50"/>
      <c r="D5" s="49"/>
      <c r="E5" s="49"/>
      <c r="F5" s="49"/>
      <c r="G5" s="50"/>
      <c r="H5" s="50"/>
      <c r="I5" s="50"/>
      <c r="J5" s="50"/>
      <c r="K5" s="50"/>
      <c r="L5" s="50"/>
      <c r="M5" s="50"/>
    </row>
    <row r="6" spans="2:14" ht="28.5" customHeight="1" x14ac:dyDescent="0.15">
      <c r="B6" s="206" t="s">
        <v>109</v>
      </c>
      <c r="C6" s="208" t="s">
        <v>110</v>
      </c>
      <c r="D6" s="205"/>
      <c r="E6" s="205"/>
      <c r="F6" s="205"/>
      <c r="G6" s="205"/>
      <c r="H6" s="205"/>
      <c r="I6" s="206" t="s">
        <v>111</v>
      </c>
      <c r="J6" s="205"/>
      <c r="K6" s="205"/>
      <c r="L6" s="205"/>
      <c r="M6" s="205"/>
      <c r="N6" s="205"/>
    </row>
    <row r="7" spans="2:14" ht="28.5" customHeight="1" x14ac:dyDescent="0.15">
      <c r="B7" s="205"/>
      <c r="C7" s="39" t="str">
        <f>透视表!$J$28</f>
        <v>8月</v>
      </c>
      <c r="D7" s="39" t="str">
        <f>透视表!$J$29</f>
        <v>7月</v>
      </c>
      <c r="E7" s="39" t="s">
        <v>108</v>
      </c>
      <c r="F7" s="44" t="str">
        <f>透视表!$J$27</f>
        <v>日均环比</v>
      </c>
      <c r="G7" s="159" t="str">
        <f>透视表!$J$28&amp;"占比"</f>
        <v>8月占比</v>
      </c>
      <c r="H7" s="159" t="str">
        <f>透视表!$J$29&amp;"占比"</f>
        <v>7月占比</v>
      </c>
      <c r="I7" s="39" t="str">
        <f>透视表!$J$28</f>
        <v>8月</v>
      </c>
      <c r="J7" s="39" t="str">
        <f>透视表!$J$29</f>
        <v>7月</v>
      </c>
      <c r="K7" s="39" t="s">
        <v>108</v>
      </c>
      <c r="L7" s="44" t="str">
        <f>透视表!$J$27</f>
        <v>日均环比</v>
      </c>
      <c r="M7" s="159" t="str">
        <f>透视表!$J$28&amp;"占比"</f>
        <v>8月占比</v>
      </c>
      <c r="N7" s="159" t="str">
        <f>透视表!$J$29&amp;"占比"</f>
        <v>7月占比</v>
      </c>
    </row>
    <row r="8" spans="2:14" ht="28.5" customHeight="1" x14ac:dyDescent="0.15">
      <c r="B8" s="51"/>
      <c r="C8" s="46">
        <f>SUM(透视表!$P$22:$P$23)</f>
        <v>0</v>
      </c>
      <c r="D8" s="46">
        <f>SUM(透视表!$Q$22:$Q$23)</f>
        <v>2</v>
      </c>
      <c r="E8" s="46">
        <f>C8-D8</f>
        <v>-2</v>
      </c>
      <c r="F8" s="45">
        <f>IFERROR((C8/透视表!$J$30)/(D8/透视表!$J$31)-1,"-")</f>
        <v>-1</v>
      </c>
      <c r="G8" s="47" t="e">
        <f>C8/C4</f>
        <v>#DIV/0!</v>
      </c>
      <c r="H8" s="47">
        <f>D8/D4</f>
        <v>0.66666666666666663</v>
      </c>
      <c r="I8" s="46">
        <f>SUM(透视表!$P$19:$P$21)</f>
        <v>0</v>
      </c>
      <c r="J8" s="46">
        <f>SUM(透视表!$Q$19:$Q$21)</f>
        <v>1</v>
      </c>
      <c r="K8" s="46">
        <f>I8-J8</f>
        <v>-1</v>
      </c>
      <c r="L8" s="45">
        <f>IFERROR((I8/透视表!$J$30)/(J8/透视表!$J$31)-1,"-")</f>
        <v>-1</v>
      </c>
      <c r="M8" s="47" t="e">
        <f>I8/C4</f>
        <v>#DIV/0!</v>
      </c>
      <c r="N8" s="47">
        <f>J8/D4</f>
        <v>0.33333333333333331</v>
      </c>
    </row>
    <row r="9" spans="2:14" ht="28.5" customHeight="1" x14ac:dyDescent="0.15">
      <c r="B9" s="52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2:14" ht="28.5" customHeight="1" x14ac:dyDescent="0.15">
      <c r="B10" s="206" t="s">
        <v>112</v>
      </c>
      <c r="C10" s="206" t="s">
        <v>113</v>
      </c>
      <c r="D10" s="205"/>
      <c r="E10" s="205"/>
      <c r="F10" s="205"/>
      <c r="G10" s="206" t="s">
        <v>114</v>
      </c>
      <c r="H10" s="205"/>
      <c r="I10" s="205"/>
      <c r="J10" s="205"/>
      <c r="K10" s="206" t="s">
        <v>115</v>
      </c>
      <c r="L10" s="205"/>
      <c r="M10" s="205"/>
      <c r="N10" s="205"/>
    </row>
    <row r="11" spans="2:14" ht="28.5" customHeight="1" x14ac:dyDescent="0.15">
      <c r="B11" s="205"/>
      <c r="C11" s="159" t="str">
        <f>透视表!$J$28</f>
        <v>8月</v>
      </c>
      <c r="D11" s="159" t="str">
        <f>透视表!$J$29</f>
        <v>7月</v>
      </c>
      <c r="E11" s="159" t="s">
        <v>108</v>
      </c>
      <c r="F11" s="159" t="str">
        <f>透视表!$J$27</f>
        <v>日均环比</v>
      </c>
      <c r="G11" s="159" t="str">
        <f>透视表!$J$28</f>
        <v>8月</v>
      </c>
      <c r="H11" s="159" t="str">
        <f>透视表!$J$29</f>
        <v>7月</v>
      </c>
      <c r="I11" s="159" t="s">
        <v>108</v>
      </c>
      <c r="J11" s="159" t="str">
        <f>透视表!$J$27</f>
        <v>日均环比</v>
      </c>
      <c r="K11" s="159" t="str">
        <f>透视表!$J$28</f>
        <v>8月</v>
      </c>
      <c r="L11" s="159" t="str">
        <f>透视表!$J$29</f>
        <v>7月</v>
      </c>
      <c r="M11" s="159" t="s">
        <v>108</v>
      </c>
      <c r="N11" s="159" t="str">
        <f>透视表!$J$27</f>
        <v>日均环比</v>
      </c>
    </row>
    <row r="12" spans="2:14" ht="28.5" customHeight="1" x14ac:dyDescent="0.15">
      <c r="B12" s="51"/>
      <c r="C12" s="46">
        <v>8</v>
      </c>
      <c r="D12" s="46">
        <v>8.1</v>
      </c>
      <c r="E12" s="180">
        <f>C12-D12</f>
        <v>-9.9999999999999645E-2</v>
      </c>
      <c r="F12" s="47">
        <f>IFERROR((C12/透视表!$J$30)/(D12/透视表!$J$31)-1,"-")</f>
        <v>-1.2345679012345734E-2</v>
      </c>
      <c r="G12" s="46">
        <v>7.9</v>
      </c>
      <c r="H12" s="46">
        <v>8</v>
      </c>
      <c r="I12" s="46">
        <f>G12-H12</f>
        <v>-9.9999999999999645E-2</v>
      </c>
      <c r="J12" s="47">
        <f>IFERROR((G12/透视表!$J$30)/(H12/透视表!$J$31)-1,"-")</f>
        <v>-1.2500000000000067E-2</v>
      </c>
      <c r="K12" s="46">
        <v>7.9</v>
      </c>
      <c r="L12" s="46">
        <v>8</v>
      </c>
      <c r="M12" s="46">
        <f>K12-L12</f>
        <v>-9.9999999999999645E-2</v>
      </c>
      <c r="N12" s="47">
        <f>IFERROR((K12/透视表!$J$30)/(L12/透视表!$J$31)-1,"-")</f>
        <v>-1.2500000000000067E-2</v>
      </c>
    </row>
    <row r="13" spans="2:14" ht="28.5" customHeight="1" x14ac:dyDescent="0.15">
      <c r="B13" s="52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2:14" ht="28.5" customHeight="1" x14ac:dyDescent="0.15">
      <c r="B14" s="206" t="s">
        <v>116</v>
      </c>
      <c r="C14" s="159" t="s">
        <v>36</v>
      </c>
      <c r="D14" s="206" t="s">
        <v>117</v>
      </c>
      <c r="E14" s="205"/>
      <c r="F14" s="205"/>
      <c r="G14" s="205"/>
      <c r="H14" s="204" t="s">
        <v>118</v>
      </c>
      <c r="I14" s="205"/>
      <c r="J14" s="205"/>
      <c r="K14" s="205"/>
      <c r="L14" s="205"/>
      <c r="M14" s="205"/>
      <c r="N14" s="205"/>
    </row>
    <row r="15" spans="2:14" ht="28.5" customHeight="1" x14ac:dyDescent="0.15">
      <c r="B15" s="205"/>
      <c r="C15" s="159" t="str">
        <f>透视表!J28</f>
        <v>8月</v>
      </c>
      <c r="D15" s="159" t="str">
        <f>透视表!$J$28</f>
        <v>8月</v>
      </c>
      <c r="E15" s="159" t="str">
        <f>透视表!$J$29</f>
        <v>7月</v>
      </c>
      <c r="F15" s="159" t="s">
        <v>108</v>
      </c>
      <c r="G15" s="159" t="str">
        <f>透视表!$J$27</f>
        <v>日均环比</v>
      </c>
      <c r="H15" s="205"/>
      <c r="I15" s="205"/>
      <c r="J15" s="205"/>
      <c r="K15" s="205"/>
      <c r="L15" s="205"/>
      <c r="M15" s="205"/>
      <c r="N15" s="205"/>
    </row>
    <row r="16" spans="2:14" ht="28.5" customHeight="1" x14ac:dyDescent="0.15">
      <c r="B16" s="51"/>
      <c r="C16" s="46">
        <v>20</v>
      </c>
      <c r="D16" s="46">
        <v>0</v>
      </c>
      <c r="E16" s="46">
        <v>8</v>
      </c>
      <c r="F16" s="53">
        <f>D16-E16</f>
        <v>-8</v>
      </c>
      <c r="G16" s="47">
        <f>IFERROR((D16/透视表!$J$30)/(E16/透视表!$J$31)-1,"-")</f>
        <v>-1</v>
      </c>
      <c r="H16" s="205"/>
      <c r="I16" s="205"/>
      <c r="J16" s="205"/>
      <c r="K16" s="205"/>
      <c r="L16" s="205"/>
      <c r="M16" s="205"/>
      <c r="N16" s="205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9" type="noConversion"/>
  <conditionalFormatting sqref="E12 I12 M12">
    <cfRule type="cellIs" dxfId="3" priority="5" operator="lessThan">
      <formula>0</formula>
    </cfRule>
  </conditionalFormatting>
  <conditionalFormatting sqref="E4 I4 E8 K8">
    <cfRule type="cellIs" dxfId="2" priority="4" operator="lessThan">
      <formula>0</formula>
    </cfRule>
  </conditionalFormatting>
  <conditionalFormatting sqref="F16"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workbookViewId="0">
      <selection activeCell="F14" sqref="F14"/>
      <pivotSelection pane="bottomRight" activeRow="13" activeCol="5" previousRow="13" previousCol="5" click="1" r:id="rId10">
        <pivotArea field="1" type="button" dataOnly="0" labelOnly="1" outline="0" axis="axisPage" fieldPosition="1"/>
      </pivotSelection>
    </sheetView>
  </sheetViews>
  <sheetFormatPr defaultColWidth="9" defaultRowHeight="16.5" x14ac:dyDescent="0.15"/>
  <cols>
    <col min="1" max="1" width="16.125" style="56" bestFit="1" customWidth="1"/>
    <col min="2" max="2" width="10" style="56" bestFit="1" customWidth="1"/>
    <col min="3" max="3" width="4" style="56" bestFit="1" customWidth="1"/>
    <col min="4" max="4" width="7.5" style="56" bestFit="1" customWidth="1"/>
    <col min="5" max="5" width="4" style="56" bestFit="1" customWidth="1"/>
    <col min="6" max="6" width="11.625" style="56" bestFit="1" customWidth="1"/>
    <col min="7" max="7" width="8.5" style="56" bestFit="1" customWidth="1"/>
    <col min="8" max="8" width="4" style="56" bestFit="1" customWidth="1"/>
    <col min="9" max="9" width="9.375" style="56" customWidth="1"/>
    <col min="10" max="10" width="15.875" style="56" bestFit="1" customWidth="1"/>
    <col min="11" max="11" width="5.625" style="56" bestFit="1" customWidth="1"/>
    <col min="12" max="12" width="9.375" style="56" customWidth="1"/>
    <col min="13" max="13" width="15.875" style="56" bestFit="1" customWidth="1"/>
    <col min="14" max="14" width="13.875" style="56" customWidth="1"/>
    <col min="15" max="15" width="10" style="56" bestFit="1" customWidth="1"/>
    <col min="16" max="16" width="11.625" style="56" bestFit="1" customWidth="1"/>
    <col min="17" max="17" width="9" style="56" customWidth="1"/>
    <col min="18" max="18" width="10" style="56" bestFit="1" customWidth="1"/>
    <col min="19" max="19" width="11.625" style="56" bestFit="1" customWidth="1"/>
    <col min="20" max="20" width="9" style="56" customWidth="1"/>
    <col min="21" max="21" width="12.125" style="56" bestFit="1" customWidth="1"/>
    <col min="22" max="22" width="10" style="56" bestFit="1" customWidth="1"/>
    <col min="23" max="23" width="9" style="56" customWidth="1"/>
    <col min="24" max="24" width="0" style="56" hidden="1" customWidth="1"/>
    <col min="25" max="26" width="13.125" style="56" hidden="1" customWidth="1"/>
    <col min="27" max="27" width="19.875" style="56" hidden="1" customWidth="1"/>
    <col min="28" max="28" width="13.125" style="56" hidden="1" customWidth="1"/>
    <col min="29" max="29" width="19.875" style="56" hidden="1" customWidth="1"/>
    <col min="30" max="30" width="9" style="56" customWidth="1"/>
    <col min="31" max="31" width="61.125" style="56" bestFit="1" customWidth="1"/>
    <col min="32" max="32" width="18.125" style="56" bestFit="1" customWidth="1"/>
    <col min="33" max="33" width="16.125" style="56" bestFit="1" customWidth="1"/>
    <col min="34" max="34" width="18.125" style="56" bestFit="1" customWidth="1"/>
    <col min="35" max="35" width="16.125" style="56" bestFit="1" customWidth="1"/>
    <col min="36" max="36" width="25.125" style="56" bestFit="1" customWidth="1"/>
    <col min="37" max="37" width="22.875" style="56" bestFit="1" customWidth="1"/>
    <col min="38" max="38" width="25.125" style="56" bestFit="1" customWidth="1"/>
    <col min="39" max="39" width="22.875" style="56" bestFit="1" customWidth="1"/>
    <col min="40" max="40" width="25.125" style="56" bestFit="1" customWidth="1"/>
    <col min="41" max="42" width="22.875" style="56" bestFit="1" customWidth="1"/>
    <col min="43" max="43" width="20.5" style="56" bestFit="1" customWidth="1"/>
    <col min="44" max="44" width="18.125" style="56" bestFit="1" customWidth="1"/>
    <col min="45" max="45" width="20.5" style="56" bestFit="1" customWidth="1"/>
    <col min="46" max="46" width="18.125" style="56" bestFit="1" customWidth="1"/>
    <col min="47" max="47" width="25.125" style="56" bestFit="1" customWidth="1"/>
    <col min="48" max="48" width="22.875" style="56" bestFit="1" customWidth="1"/>
    <col min="49" max="49" width="9" style="56" customWidth="1"/>
    <col min="50" max="16384" width="9" style="56"/>
  </cols>
  <sheetData>
    <row r="1" spans="1:35" x14ac:dyDescent="0.15">
      <c r="A1" s="57" t="s">
        <v>119</v>
      </c>
      <c r="F1" s="57" t="s">
        <v>120</v>
      </c>
      <c r="I1" s="57" t="s">
        <v>121</v>
      </c>
      <c r="L1" s="101" t="s">
        <v>122</v>
      </c>
      <c r="O1" s="57" t="s">
        <v>123</v>
      </c>
      <c r="R1" s="101" t="s">
        <v>124</v>
      </c>
      <c r="U1" s="57" t="s">
        <v>125</v>
      </c>
      <c r="Y1" s="57" t="s">
        <v>126</v>
      </c>
    </row>
    <row r="2" spans="1:35" x14ac:dyDescent="0.15">
      <c r="A2" s="132" t="s">
        <v>127</v>
      </c>
      <c r="B2" s="133">
        <v>2018</v>
      </c>
      <c r="I2" s="132" t="s">
        <v>127</v>
      </c>
      <c r="J2" s="134" t="s">
        <v>128</v>
      </c>
      <c r="L2" s="132" t="s">
        <v>127</v>
      </c>
      <c r="M2" s="134" t="s">
        <v>128</v>
      </c>
      <c r="O2" s="132" t="s">
        <v>127</v>
      </c>
      <c r="P2" s="133">
        <v>2018</v>
      </c>
      <c r="R2" s="132" t="s">
        <v>127</v>
      </c>
      <c r="S2" s="133">
        <v>2018</v>
      </c>
      <c r="U2" s="36" t="s">
        <v>127</v>
      </c>
      <c r="V2" s="1">
        <v>2018</v>
      </c>
      <c r="Y2" s="36" t="s">
        <v>127</v>
      </c>
      <c r="Z2" t="s">
        <v>128</v>
      </c>
    </row>
    <row r="3" spans="1:35" x14ac:dyDescent="0.15">
      <c r="A3" s="132" t="s">
        <v>129</v>
      </c>
      <c r="B3" s="133">
        <v>8</v>
      </c>
      <c r="F3" s="132" t="s">
        <v>127</v>
      </c>
      <c r="G3" s="133">
        <v>2018</v>
      </c>
      <c r="I3" s="132" t="s">
        <v>129</v>
      </c>
      <c r="J3" s="134" t="s">
        <v>128</v>
      </c>
      <c r="L3" s="132" t="s">
        <v>129</v>
      </c>
      <c r="M3" s="134" t="s">
        <v>128</v>
      </c>
      <c r="O3" s="132" t="s">
        <v>129</v>
      </c>
      <c r="P3" s="134" t="s">
        <v>128</v>
      </c>
      <c r="R3" s="132" t="s">
        <v>129</v>
      </c>
      <c r="S3" s="133">
        <v>7</v>
      </c>
      <c r="U3" s="36" t="s">
        <v>129</v>
      </c>
      <c r="V3" t="s">
        <v>128</v>
      </c>
      <c r="Y3" s="36" t="s">
        <v>129</v>
      </c>
      <c r="Z3" t="s">
        <v>128</v>
      </c>
    </row>
    <row r="4" spans="1:35" x14ac:dyDescent="0.15">
      <c r="A4" s="132" t="s">
        <v>130</v>
      </c>
      <c r="B4" s="134" t="s">
        <v>131</v>
      </c>
      <c r="F4" s="132" t="s">
        <v>129</v>
      </c>
      <c r="G4" s="133">
        <v>8</v>
      </c>
      <c r="I4" s="132" t="s">
        <v>132</v>
      </c>
      <c r="J4" s="134" t="s">
        <v>131</v>
      </c>
      <c r="L4" s="132" t="s">
        <v>132</v>
      </c>
      <c r="M4" s="134" t="s">
        <v>131</v>
      </c>
      <c r="O4" s="132" t="s">
        <v>132</v>
      </c>
      <c r="P4" s="134" t="s">
        <v>131</v>
      </c>
      <c r="R4" s="132" t="s">
        <v>132</v>
      </c>
      <c r="S4" s="134" t="s">
        <v>131</v>
      </c>
      <c r="U4" s="36" t="s">
        <v>132</v>
      </c>
      <c r="V4" t="s">
        <v>131</v>
      </c>
      <c r="Y4" s="36" t="s">
        <v>132</v>
      </c>
      <c r="Z4" t="s">
        <v>131</v>
      </c>
      <c r="AF4" s="36" t="s">
        <v>133</v>
      </c>
    </row>
    <row r="5" spans="1:35" x14ac:dyDescent="0.15">
      <c r="AF5">
        <v>7</v>
      </c>
      <c r="AH5">
        <v>8</v>
      </c>
    </row>
    <row r="6" spans="1:35" x14ac:dyDescent="0.15">
      <c r="A6" s="134" t="s">
        <v>134</v>
      </c>
      <c r="B6" s="134" t="s">
        <v>135</v>
      </c>
      <c r="C6" s="134" t="s">
        <v>136</v>
      </c>
      <c r="D6" s="134" t="s">
        <v>137</v>
      </c>
      <c r="F6" s="134" t="s">
        <v>138</v>
      </c>
      <c r="I6" s="132" t="s">
        <v>139</v>
      </c>
      <c r="J6" s="134" t="s">
        <v>140</v>
      </c>
      <c r="L6" s="132" t="s">
        <v>139</v>
      </c>
      <c r="M6" s="134" t="s">
        <v>140</v>
      </c>
      <c r="O6" s="132" t="s">
        <v>139</v>
      </c>
      <c r="P6" s="134" t="s">
        <v>141</v>
      </c>
      <c r="R6" s="132" t="s">
        <v>139</v>
      </c>
      <c r="S6" s="134" t="s">
        <v>141</v>
      </c>
      <c r="U6" t="s">
        <v>141</v>
      </c>
      <c r="Y6" t="s">
        <v>142</v>
      </c>
      <c r="Z6" t="s">
        <v>143</v>
      </c>
      <c r="AA6" t="s">
        <v>144</v>
      </c>
      <c r="AB6" t="s">
        <v>145</v>
      </c>
      <c r="AC6" t="s">
        <v>146</v>
      </c>
      <c r="AE6" s="36" t="s">
        <v>139</v>
      </c>
      <c r="AF6" t="s">
        <v>147</v>
      </c>
      <c r="AG6" t="s">
        <v>148</v>
      </c>
      <c r="AH6" t="s">
        <v>147</v>
      </c>
      <c r="AI6" t="s">
        <v>148</v>
      </c>
    </row>
    <row r="7" spans="1:35" x14ac:dyDescent="0.15">
      <c r="A7" s="134">
        <v>2521</v>
      </c>
      <c r="B7" s="134">
        <v>773</v>
      </c>
      <c r="C7" s="181">
        <v>38.557741935483882</v>
      </c>
      <c r="D7" s="181">
        <v>31.468709677419358</v>
      </c>
      <c r="F7" s="134">
        <v>25</v>
      </c>
      <c r="I7" s="133" t="s">
        <v>149</v>
      </c>
      <c r="J7" s="134"/>
      <c r="L7" s="133" t="s">
        <v>149</v>
      </c>
      <c r="M7" s="134"/>
      <c r="O7" s="133" t="s">
        <v>149</v>
      </c>
      <c r="P7" s="134"/>
      <c r="R7" s="133" t="s">
        <v>150</v>
      </c>
      <c r="S7" s="134">
        <v>1</v>
      </c>
      <c r="U7" s="37"/>
      <c r="Y7" s="37"/>
      <c r="Z7" s="37"/>
      <c r="AA7" s="182"/>
      <c r="AB7" s="37"/>
      <c r="AC7" s="37"/>
      <c r="AE7" s="1" t="s">
        <v>90</v>
      </c>
      <c r="AF7" s="37">
        <v>1</v>
      </c>
      <c r="AG7" s="37">
        <v>198</v>
      </c>
      <c r="AH7" s="37"/>
      <c r="AI7" s="37"/>
    </row>
    <row r="8" spans="1:35" x14ac:dyDescent="0.15">
      <c r="R8" s="133" t="s">
        <v>151</v>
      </c>
      <c r="S8" s="134">
        <v>2</v>
      </c>
      <c r="AE8" s="1" t="s">
        <v>91</v>
      </c>
      <c r="AF8" s="37">
        <v>2</v>
      </c>
      <c r="AG8" s="37">
        <v>122</v>
      </c>
      <c r="AH8" s="37">
        <v>3</v>
      </c>
      <c r="AI8" s="37">
        <v>183</v>
      </c>
    </row>
    <row r="9" spans="1:35" x14ac:dyDescent="0.15">
      <c r="R9" s="133" t="s">
        <v>149</v>
      </c>
      <c r="S9" s="134">
        <v>3</v>
      </c>
      <c r="AE9" s="1" t="s">
        <v>92</v>
      </c>
      <c r="AF9" s="37">
        <v>1</v>
      </c>
      <c r="AG9" s="37">
        <v>1030</v>
      </c>
      <c r="AH9" s="37"/>
      <c r="AI9" s="37"/>
    </row>
    <row r="10" spans="1:35" x14ac:dyDescent="0.15">
      <c r="AE10" s="1" t="s">
        <v>93</v>
      </c>
      <c r="AF10" s="37">
        <v>1</v>
      </c>
      <c r="AG10" s="37">
        <v>800</v>
      </c>
      <c r="AH10" s="37"/>
      <c r="AI10" s="37"/>
    </row>
    <row r="11" spans="1:35" x14ac:dyDescent="0.15">
      <c r="A11" s="101" t="s">
        <v>152</v>
      </c>
      <c r="F11" s="101" t="s">
        <v>153</v>
      </c>
      <c r="U11" s="101" t="s">
        <v>154</v>
      </c>
      <c r="AE11" s="1" t="s">
        <v>94</v>
      </c>
      <c r="AF11" s="37">
        <v>1</v>
      </c>
      <c r="AG11" s="37">
        <v>348</v>
      </c>
      <c r="AH11" s="37">
        <v>1</v>
      </c>
      <c r="AI11" s="37">
        <v>348</v>
      </c>
    </row>
    <row r="12" spans="1:35" x14ac:dyDescent="0.15">
      <c r="A12" s="132" t="s">
        <v>127</v>
      </c>
      <c r="B12" s="133">
        <v>2018</v>
      </c>
      <c r="U12" s="36" t="s">
        <v>127</v>
      </c>
      <c r="V12" s="1">
        <v>2018</v>
      </c>
      <c r="Y12" s="14" t="s">
        <v>155</v>
      </c>
      <c r="AE12" s="1" t="s">
        <v>95</v>
      </c>
      <c r="AF12" s="37">
        <v>1</v>
      </c>
      <c r="AG12" s="37">
        <v>9.8999999999999986</v>
      </c>
      <c r="AH12" s="37"/>
      <c r="AI12" s="37"/>
    </row>
    <row r="13" spans="1:35" x14ac:dyDescent="0.15">
      <c r="A13" s="132" t="s">
        <v>129</v>
      </c>
      <c r="B13" s="133">
        <v>7</v>
      </c>
      <c r="F13" s="132" t="s">
        <v>127</v>
      </c>
      <c r="G13" s="133">
        <v>2018</v>
      </c>
      <c r="U13" s="36" t="s">
        <v>129</v>
      </c>
      <c r="V13" s="1">
        <v>7</v>
      </c>
      <c r="Y13" s="36" t="s">
        <v>127</v>
      </c>
      <c r="Z13" t="s">
        <v>128</v>
      </c>
      <c r="AE13" s="1" t="s">
        <v>96</v>
      </c>
      <c r="AF13" s="37">
        <v>1</v>
      </c>
      <c r="AG13" s="37">
        <v>9.8999999999999986</v>
      </c>
      <c r="AH13" s="37">
        <v>1</v>
      </c>
      <c r="AI13" s="37">
        <v>9.8999999999999986</v>
      </c>
    </row>
    <row r="14" spans="1:35" x14ac:dyDescent="0.15">
      <c r="A14" s="132" t="s">
        <v>130</v>
      </c>
      <c r="B14" s="134" t="s">
        <v>131</v>
      </c>
      <c r="F14" s="132" t="s">
        <v>129</v>
      </c>
      <c r="G14" s="133">
        <v>7</v>
      </c>
      <c r="U14" s="36" t="s">
        <v>132</v>
      </c>
      <c r="V14" t="s">
        <v>131</v>
      </c>
      <c r="Y14" s="36" t="s">
        <v>129</v>
      </c>
      <c r="Z14" t="s">
        <v>128</v>
      </c>
      <c r="AE14" s="1" t="s">
        <v>97</v>
      </c>
      <c r="AF14" s="37"/>
      <c r="AG14" s="37"/>
      <c r="AH14" s="37">
        <v>1</v>
      </c>
      <c r="AI14" s="37">
        <v>9.9</v>
      </c>
    </row>
    <row r="15" spans="1:35" x14ac:dyDescent="0.15">
      <c r="Y15" s="36" t="s">
        <v>132</v>
      </c>
      <c r="Z15" t="s">
        <v>131</v>
      </c>
      <c r="AE15" s="1" t="s">
        <v>98</v>
      </c>
      <c r="AF15" s="37"/>
      <c r="AG15" s="37"/>
      <c r="AH15" s="37">
        <v>1</v>
      </c>
      <c r="AI15" s="37">
        <v>69</v>
      </c>
    </row>
    <row r="16" spans="1:35" x14ac:dyDescent="0.15">
      <c r="A16" s="134" t="s">
        <v>134</v>
      </c>
      <c r="B16" s="134" t="s">
        <v>135</v>
      </c>
      <c r="C16" s="134" t="s">
        <v>136</v>
      </c>
      <c r="D16" s="134" t="s">
        <v>137</v>
      </c>
      <c r="F16" s="134" t="s">
        <v>138</v>
      </c>
      <c r="U16" t="s">
        <v>141</v>
      </c>
      <c r="AE16" s="1" t="s">
        <v>149</v>
      </c>
      <c r="AF16" s="37">
        <v>8</v>
      </c>
      <c r="AG16" s="37">
        <v>2517.8000000000002</v>
      </c>
      <c r="AH16" s="37">
        <v>7</v>
      </c>
      <c r="AI16" s="37">
        <v>619.79999999999995</v>
      </c>
    </row>
    <row r="17" spans="1:29" x14ac:dyDescent="0.15">
      <c r="A17" s="134">
        <v>3235</v>
      </c>
      <c r="B17" s="134">
        <v>1005</v>
      </c>
      <c r="C17" s="181">
        <v>36.764193548387098</v>
      </c>
      <c r="D17" s="181">
        <v>29.319032258064521</v>
      </c>
      <c r="F17" s="134">
        <v>55</v>
      </c>
      <c r="M17" s="56" t="s">
        <v>130</v>
      </c>
      <c r="U17" s="37">
        <v>3</v>
      </c>
      <c r="Y17" t="s">
        <v>142</v>
      </c>
      <c r="Z17" t="s">
        <v>143</v>
      </c>
      <c r="AA17" t="s">
        <v>144</v>
      </c>
      <c r="AB17" t="s">
        <v>145</v>
      </c>
      <c r="AC17" t="s">
        <v>146</v>
      </c>
    </row>
    <row r="18" spans="1:29" x14ac:dyDescent="0.15">
      <c r="I18" s="59" t="s">
        <v>156</v>
      </c>
      <c r="J18" s="58"/>
      <c r="K18" s="58" t="s">
        <v>157</v>
      </c>
      <c r="L18" s="58" t="s">
        <v>158</v>
      </c>
      <c r="O18" s="59" t="s">
        <v>34</v>
      </c>
      <c r="P18" s="58" t="s">
        <v>157</v>
      </c>
      <c r="Q18" s="58" t="s">
        <v>158</v>
      </c>
      <c r="Y18" s="37"/>
      <c r="Z18" s="37"/>
      <c r="AA18" s="182"/>
      <c r="AB18" s="37"/>
      <c r="AC18" s="37"/>
    </row>
    <row r="19" spans="1:29" x14ac:dyDescent="0.15">
      <c r="I19" s="58" t="s">
        <v>159</v>
      </c>
      <c r="J19" s="58" t="s">
        <v>71</v>
      </c>
      <c r="K19" s="58">
        <f>IFERROR(VLOOKUP($I$19,$I$2:$J$17,2,0),0)</f>
        <v>0</v>
      </c>
      <c r="L19" s="58">
        <f t="shared" ref="L19:L24" si="0">IFERROR(VLOOKUP($I19,$L$2:$M$16,2,0),0)</f>
        <v>0</v>
      </c>
      <c r="O19" s="58" t="s">
        <v>150</v>
      </c>
      <c r="P19" s="58">
        <f t="shared" ref="P19:P24" si="1">IFERROR(VLOOKUP(O19,$O$2:$P$13,2,0),0)</f>
        <v>0</v>
      </c>
      <c r="Q19" s="58">
        <f t="shared" ref="Q19:Q24" si="2">IFERROR(VLOOKUP(O19,$R$2:$S$12,2,0),0)</f>
        <v>1</v>
      </c>
    </row>
    <row r="20" spans="1:29" x14ac:dyDescent="0.15">
      <c r="A20" s="36" t="s">
        <v>160</v>
      </c>
      <c r="B20" s="36" t="s">
        <v>133</v>
      </c>
      <c r="I20" s="58" t="s">
        <v>161</v>
      </c>
      <c r="J20" s="58" t="s">
        <v>69</v>
      </c>
      <c r="K20" s="58">
        <f>IFERROR(VLOOKUP(I20,$I$2:$J$17,2,0),0)</f>
        <v>0</v>
      </c>
      <c r="L20" s="58">
        <f t="shared" si="0"/>
        <v>0</v>
      </c>
      <c r="O20" s="58" t="s">
        <v>162</v>
      </c>
      <c r="P20" s="58">
        <f t="shared" si="1"/>
        <v>0</v>
      </c>
      <c r="Q20" s="58">
        <f t="shared" si="2"/>
        <v>0</v>
      </c>
    </row>
    <row r="21" spans="1:29" x14ac:dyDescent="0.15">
      <c r="A21" s="36" t="s">
        <v>139</v>
      </c>
      <c r="B21">
        <v>7</v>
      </c>
      <c r="C21">
        <v>8</v>
      </c>
      <c r="I21" s="58" t="s">
        <v>163</v>
      </c>
      <c r="J21" s="58" t="s">
        <v>77</v>
      </c>
      <c r="K21" s="58">
        <f>IFERROR(VLOOKUP(I21,$I$2:$J$17,2,0),0)</f>
        <v>0</v>
      </c>
      <c r="L21" s="58">
        <f t="shared" si="0"/>
        <v>0</v>
      </c>
      <c r="O21" s="58" t="s">
        <v>164</v>
      </c>
      <c r="P21" s="58">
        <f t="shared" si="1"/>
        <v>0</v>
      </c>
      <c r="Q21" s="58">
        <f t="shared" si="2"/>
        <v>0</v>
      </c>
    </row>
    <row r="22" spans="1:29" x14ac:dyDescent="0.15">
      <c r="A22" s="1" t="s">
        <v>63</v>
      </c>
      <c r="B22" s="37">
        <v>7</v>
      </c>
      <c r="C22" s="37">
        <v>6</v>
      </c>
      <c r="I22" s="58" t="s">
        <v>165</v>
      </c>
      <c r="J22" s="58" t="s">
        <v>75</v>
      </c>
      <c r="K22" s="58">
        <f>IFERROR(VLOOKUP(I22,$I$2:$J$17,2,0),0)</f>
        <v>0</v>
      </c>
      <c r="L22" s="58">
        <f t="shared" si="0"/>
        <v>0</v>
      </c>
      <c r="O22" s="58" t="s">
        <v>166</v>
      </c>
      <c r="P22" s="58">
        <f t="shared" si="1"/>
        <v>0</v>
      </c>
      <c r="Q22" s="58">
        <f t="shared" si="2"/>
        <v>0</v>
      </c>
    </row>
    <row r="23" spans="1:29" x14ac:dyDescent="0.15">
      <c r="A23" s="1" t="s">
        <v>74</v>
      </c>
      <c r="B23" s="37">
        <v>4</v>
      </c>
      <c r="C23" s="37">
        <v>4</v>
      </c>
      <c r="I23" s="58" t="s">
        <v>167</v>
      </c>
      <c r="J23" s="58" t="s">
        <v>168</v>
      </c>
      <c r="K23" s="58">
        <f>IFERROR(VLOOKUP(I23,$I$2:$J$17,2,0),0)</f>
        <v>0</v>
      </c>
      <c r="L23" s="58">
        <f t="shared" si="0"/>
        <v>0</v>
      </c>
      <c r="O23" s="58" t="s">
        <v>151</v>
      </c>
      <c r="P23" s="58">
        <f t="shared" si="1"/>
        <v>0</v>
      </c>
      <c r="Q23" s="58">
        <f t="shared" si="2"/>
        <v>2</v>
      </c>
    </row>
    <row r="24" spans="1:29" x14ac:dyDescent="0.15">
      <c r="A24" s="1" t="s">
        <v>86</v>
      </c>
      <c r="B24" s="37">
        <v>1</v>
      </c>
      <c r="C24" s="37">
        <v>3</v>
      </c>
      <c r="I24" s="58" t="s">
        <v>22</v>
      </c>
      <c r="J24" s="58"/>
      <c r="K24" s="58">
        <f>IFERROR(VLOOKUP(I24,$I$2:$J$17,2,0),0)</f>
        <v>0</v>
      </c>
      <c r="L24" s="58">
        <f t="shared" si="0"/>
        <v>0</v>
      </c>
      <c r="O24" s="58" t="s">
        <v>149</v>
      </c>
      <c r="P24" s="58">
        <f t="shared" si="1"/>
        <v>0</v>
      </c>
      <c r="Q24" s="58">
        <f t="shared" si="2"/>
        <v>3</v>
      </c>
    </row>
    <row r="25" spans="1:29" x14ac:dyDescent="0.15">
      <c r="A25" s="1" t="s">
        <v>65</v>
      </c>
      <c r="B25" s="37">
        <v>4</v>
      </c>
      <c r="C25" s="37">
        <v>2</v>
      </c>
      <c r="I25" s="58" t="s">
        <v>149</v>
      </c>
      <c r="J25" s="58"/>
      <c r="K25" s="58">
        <f>SUM(K19:K23)+GETPIVOTDATA("姓名",$F$6)</f>
        <v>25</v>
      </c>
      <c r="L25" s="58">
        <f>SUM(L19:L23)+GETPIVOTDATA("姓名",$F$16)</f>
        <v>55</v>
      </c>
    </row>
    <row r="26" spans="1:29" x14ac:dyDescent="0.15">
      <c r="A26" s="1" t="s">
        <v>68</v>
      </c>
      <c r="B26" s="37">
        <v>9</v>
      </c>
      <c r="C26" s="37">
        <v>2</v>
      </c>
    </row>
    <row r="27" spans="1:29" ht="18" customHeight="1" x14ac:dyDescent="0.15">
      <c r="A27" s="1" t="s">
        <v>169</v>
      </c>
      <c r="B27" s="37"/>
      <c r="C27" s="37">
        <v>2</v>
      </c>
      <c r="I27" s="72" t="s">
        <v>130</v>
      </c>
      <c r="J27" s="72" t="s">
        <v>170</v>
      </c>
    </row>
    <row r="28" spans="1:29" x14ac:dyDescent="0.15">
      <c r="A28" s="1" t="s">
        <v>64</v>
      </c>
      <c r="B28" s="37">
        <v>15</v>
      </c>
      <c r="C28" s="37">
        <v>2</v>
      </c>
      <c r="I28" s="100" t="s">
        <v>157</v>
      </c>
      <c r="J28" s="130" t="s">
        <v>171</v>
      </c>
    </row>
    <row r="29" spans="1:29" x14ac:dyDescent="0.15">
      <c r="A29" s="1" t="s">
        <v>172</v>
      </c>
      <c r="B29" s="37"/>
      <c r="C29" s="37">
        <v>1</v>
      </c>
      <c r="I29" s="100" t="s">
        <v>158</v>
      </c>
      <c r="J29" s="130" t="s">
        <v>173</v>
      </c>
    </row>
    <row r="30" spans="1:29" x14ac:dyDescent="0.15">
      <c r="A30" s="1" t="s">
        <v>70</v>
      </c>
      <c r="B30" s="37"/>
      <c r="C30" s="37">
        <v>1</v>
      </c>
      <c r="I30" s="100" t="s">
        <v>174</v>
      </c>
      <c r="J30" s="100">
        <v>31</v>
      </c>
    </row>
    <row r="31" spans="1:29" x14ac:dyDescent="0.15">
      <c r="A31" s="1" t="s">
        <v>85</v>
      </c>
      <c r="B31" s="37">
        <v>2</v>
      </c>
      <c r="C31" s="37">
        <v>1</v>
      </c>
      <c r="I31" s="100" t="s">
        <v>175</v>
      </c>
      <c r="J31" s="100">
        <v>31</v>
      </c>
    </row>
    <row r="32" spans="1:29" x14ac:dyDescent="0.15">
      <c r="A32" s="1" t="s">
        <v>72</v>
      </c>
      <c r="B32" s="37">
        <v>2</v>
      </c>
      <c r="C32" s="37">
        <v>1</v>
      </c>
    </row>
    <row r="33" spans="1:3" x14ac:dyDescent="0.15">
      <c r="A33" s="1" t="s">
        <v>84</v>
      </c>
      <c r="B33" s="37">
        <v>3</v>
      </c>
      <c r="C33" s="37"/>
    </row>
    <row r="34" spans="1:3" x14ac:dyDescent="0.15">
      <c r="A34" s="1" t="s">
        <v>76</v>
      </c>
      <c r="B34" s="37">
        <v>1</v>
      </c>
      <c r="C34" s="37"/>
    </row>
    <row r="35" spans="1:3" x14ac:dyDescent="0.15">
      <c r="A35" s="1" t="s">
        <v>83</v>
      </c>
      <c r="B35" s="37">
        <v>3</v>
      </c>
      <c r="C35" s="37"/>
    </row>
    <row r="36" spans="1:3" x14ac:dyDescent="0.15">
      <c r="A36" s="1" t="s">
        <v>80</v>
      </c>
      <c r="B36" s="37">
        <v>1</v>
      </c>
      <c r="C36" s="37"/>
    </row>
    <row r="37" spans="1:3" x14ac:dyDescent="0.15">
      <c r="A37" s="1" t="s">
        <v>82</v>
      </c>
      <c r="B37" s="37">
        <v>2</v>
      </c>
      <c r="C37" s="37"/>
    </row>
    <row r="38" spans="1:3" x14ac:dyDescent="0.15">
      <c r="A38" s="1" t="s">
        <v>78</v>
      </c>
      <c r="B38" s="37">
        <v>1</v>
      </c>
      <c r="C38" s="37"/>
    </row>
    <row r="39" spans="1:3" x14ac:dyDescent="0.15">
      <c r="A39" s="1" t="s">
        <v>149</v>
      </c>
      <c r="B39" s="37">
        <v>55</v>
      </c>
      <c r="C39" s="37">
        <v>25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G28" sqref="G28"/>
    </sheetView>
  </sheetViews>
  <sheetFormatPr defaultColWidth="8.875" defaultRowHeight="13.5" x14ac:dyDescent="0.15"/>
  <cols>
    <col min="2" max="9" width="15" style="62" customWidth="1"/>
  </cols>
  <sheetData>
    <row r="2" spans="2:14" ht="24" customHeight="1" x14ac:dyDescent="0.15">
      <c r="B2" s="206" t="s">
        <v>105</v>
      </c>
      <c r="C2" s="206" t="s">
        <v>106</v>
      </c>
      <c r="D2" s="201"/>
      <c r="E2" s="201"/>
      <c r="F2" s="206" t="s">
        <v>107</v>
      </c>
      <c r="G2" s="201"/>
      <c r="H2" s="201"/>
      <c r="I2" s="50"/>
      <c r="J2" s="13"/>
    </row>
    <row r="3" spans="2:14" ht="24" customHeight="1" x14ac:dyDescent="0.15">
      <c r="B3" s="201"/>
      <c r="C3" s="159" t="s">
        <v>176</v>
      </c>
      <c r="D3" s="159" t="s">
        <v>177</v>
      </c>
      <c r="E3" s="159" t="s">
        <v>170</v>
      </c>
      <c r="F3" s="159" t="s">
        <v>176</v>
      </c>
      <c r="G3" s="159" t="s">
        <v>177</v>
      </c>
      <c r="H3" s="159" t="s">
        <v>170</v>
      </c>
      <c r="I3" s="50"/>
      <c r="J3" s="13"/>
    </row>
    <row r="4" spans="2:14" ht="24" customHeight="1" x14ac:dyDescent="0.15">
      <c r="B4" s="51"/>
      <c r="C4" s="46">
        <f>透视表!P24</f>
        <v>0</v>
      </c>
      <c r="D4" s="46">
        <f>透视表!Q24</f>
        <v>3</v>
      </c>
      <c r="E4" s="47">
        <f>(C4/14)/(D4/28)-1</f>
        <v>-1</v>
      </c>
      <c r="F4" s="46">
        <f>COUNTIFS(回复口碑!$C:$C,"&gt;=2018/3/1",回复口碑!$C:$C,"&lt;=2018/3/14")</f>
        <v>0</v>
      </c>
      <c r="G4" s="46">
        <f>COUNTIFS(回复口碑!$C:$C,"&gt;=2018/2/1",回复口碑!$C:$C,"&lt;=2018/2/28")</f>
        <v>0</v>
      </c>
      <c r="H4" s="47" t="e">
        <f>(F4/14)/(G4/28)-1</f>
        <v>#DIV/0!</v>
      </c>
      <c r="I4" s="50"/>
      <c r="J4" s="13"/>
    </row>
    <row r="5" spans="2:14" ht="24" customHeight="1" x14ac:dyDescent="0.15">
      <c r="B5" s="52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13"/>
    </row>
    <row r="6" spans="2:14" ht="24" customHeight="1" x14ac:dyDescent="0.15">
      <c r="B6" s="206" t="s">
        <v>109</v>
      </c>
      <c r="C6" s="206" t="s">
        <v>110</v>
      </c>
      <c r="D6" s="201"/>
      <c r="E6" s="201"/>
      <c r="F6" s="206" t="s">
        <v>111</v>
      </c>
      <c r="G6" s="201"/>
      <c r="H6" s="201"/>
    </row>
    <row r="7" spans="2:14" ht="24" customHeight="1" x14ac:dyDescent="0.15">
      <c r="B7" s="201"/>
      <c r="C7" s="159" t="s">
        <v>176</v>
      </c>
      <c r="D7" s="159" t="s">
        <v>177</v>
      </c>
      <c r="E7" s="159" t="s">
        <v>170</v>
      </c>
      <c r="F7" s="159" t="s">
        <v>176</v>
      </c>
      <c r="G7" s="159" t="s">
        <v>177</v>
      </c>
      <c r="H7" s="159" t="s">
        <v>170</v>
      </c>
    </row>
    <row r="8" spans="2:14" ht="24" customHeight="1" x14ac:dyDescent="0.15">
      <c r="B8" s="51"/>
      <c r="C8" s="46">
        <f>COUNTIFS(口碑数据!$C:$C,"&gt;=2018/3/1",口碑数据!$C:$C,"&lt;=2018/3/14",口碑数据!$H:$H,"5星")</f>
        <v>0</v>
      </c>
      <c r="D8" s="46">
        <f>COUNTIFS(口碑数据!$C:$C,"&gt;=2018/2/1",口碑数据!$C:$C,"&lt;=2018/2/28",口碑数据!$H:$H,"5星")</f>
        <v>0</v>
      </c>
      <c r="E8" s="47" t="e">
        <f>(C8/14)/(D8/28)-1</f>
        <v>#DIV/0!</v>
      </c>
      <c r="F8" s="46">
        <f>COUNTIFS(口碑数据!$C:$C,"&gt;=2018/3/1",口碑数据!$C:$C,"&lt;=2018/3/14",口碑数据!$H:$H,"&lt;=3星")</f>
        <v>0</v>
      </c>
      <c r="G8" s="46">
        <f>COUNTIFS(口碑数据!$C:$C,"&gt;=2018/2/1",口碑数据!$C:$C,"&lt;=2018/2/28",口碑数据!$H:$H,"&lt;=3星")</f>
        <v>0</v>
      </c>
      <c r="H8" s="47" t="e">
        <f>(F8/14)/(G8/28)-1</f>
        <v>#DIV/0!</v>
      </c>
    </row>
    <row r="9" spans="2:14" ht="24" customHeight="1" x14ac:dyDescent="0.15"/>
    <row r="10" spans="2:14" ht="24" customHeight="1" x14ac:dyDescent="0.15">
      <c r="B10" s="206" t="s">
        <v>116</v>
      </c>
      <c r="C10" s="159" t="s">
        <v>36</v>
      </c>
      <c r="D10" s="206" t="s">
        <v>117</v>
      </c>
      <c r="E10" s="201"/>
      <c r="F10" s="201"/>
      <c r="G10" s="206" t="s">
        <v>178</v>
      </c>
      <c r="H10" s="201"/>
      <c r="I10" s="201"/>
    </row>
    <row r="11" spans="2:14" ht="24" customHeight="1" x14ac:dyDescent="0.15">
      <c r="B11" s="201"/>
      <c r="C11" s="159" t="s">
        <v>179</v>
      </c>
      <c r="D11" s="159" t="s">
        <v>176</v>
      </c>
      <c r="E11" s="159" t="s">
        <v>177</v>
      </c>
      <c r="F11" s="159" t="s">
        <v>170</v>
      </c>
      <c r="G11" s="159" t="s">
        <v>179</v>
      </c>
      <c r="H11" s="159" t="s">
        <v>177</v>
      </c>
      <c r="I11" s="159" t="s">
        <v>170</v>
      </c>
    </row>
    <row r="12" spans="2:14" ht="24" customHeight="1" x14ac:dyDescent="0.15">
      <c r="B12" s="51"/>
      <c r="C12" s="46">
        <v>12</v>
      </c>
      <c r="D12" s="46">
        <v>0</v>
      </c>
      <c r="E12" s="46">
        <v>-1</v>
      </c>
      <c r="F12" s="47">
        <f>(D12/14)/(E12/28)-1</f>
        <v>-1</v>
      </c>
      <c r="G12" s="46">
        <f>5+11+4+5+3+1+0</f>
        <v>29</v>
      </c>
      <c r="H12" s="46">
        <f>4+10+3+5+3+0+1</f>
        <v>26</v>
      </c>
      <c r="I12" s="47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9" type="noConversion"/>
  <conditionalFormatting sqref="E4 H4 E8 H8 F12 I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CPC</vt:lpstr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透视表</vt:lpstr>
      <vt:lpstr>口碑</vt:lpstr>
      <vt:lpstr>竞对数据</vt:lpstr>
      <vt:lpstr>CPC数据</vt:lpstr>
      <vt:lpstr>流量</vt:lpstr>
      <vt:lpstr>咨询明细</vt:lpstr>
      <vt:lpstr>预约数据</vt:lpstr>
      <vt:lpstr>刷单</vt:lpstr>
      <vt:lpstr>消费数据明细（线上）</vt:lpstr>
      <vt:lpstr>线下</vt:lpstr>
      <vt:lpstr>口碑数据</vt:lpstr>
      <vt:lpstr>回复口碑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2018-09-17T10:35:02Z</dcterms:modified>
</cp:coreProperties>
</file>