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65" yWindow="465" windowWidth="27405" windowHeight="16200" tabRatio="938" activeTab="12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明细" sheetId="14" r:id="rId14"/>
    <sheet name="体验报告明细" sheetId="15" r:id="rId15"/>
    <sheet name="回复" sheetId="16" r:id="rId16"/>
    <sheet name="CPC数据" sheetId="17" state="hidden" r:id="rId17"/>
  </sheets>
  <definedNames>
    <definedName name="_xlnm._FilterDatabase" localSheetId="15" hidden="1">回复!$C$1:$C$1</definedName>
    <definedName name="_xlnm._FilterDatabase" localSheetId="11" hidden="1">预约数据!$A$224:$I$235</definedName>
    <definedName name="_xlnm._FilterDatabase" localSheetId="10" hidden="1">咨询明细!$A$1:$G$99</definedName>
  </definedNames>
  <calcPr calcId="162913"/>
  <pivotCaches>
    <pivotCache cacheId="256" r:id="rId18"/>
    <pivotCache cacheId="257" r:id="rId19"/>
    <pivotCache cacheId="258" r:id="rId20"/>
    <pivotCache cacheId="259" r:id="rId21"/>
    <pivotCache cacheId="260" r:id="rId22"/>
    <pivotCache cacheId="261" r:id="rId23"/>
    <pivotCache cacheId="262" r:id="rId24"/>
    <pivotCache cacheId="263" r:id="rId25"/>
  </pivotCaches>
</workbook>
</file>

<file path=xl/calcChain.xml><?xml version="1.0" encoding="utf-8"?>
<calcChain xmlns="http://schemas.openxmlformats.org/spreadsheetml/2006/main">
  <c r="B97" i="17" l="1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L19" i="15"/>
  <c r="K19" i="15"/>
  <c r="J19" i="15"/>
  <c r="L18" i="15"/>
  <c r="K18" i="15"/>
  <c r="J18" i="15"/>
  <c r="L17" i="15"/>
  <c r="K17" i="15"/>
  <c r="J17" i="15"/>
  <c r="L16" i="15"/>
  <c r="K16" i="15"/>
  <c r="J16" i="15"/>
  <c r="L15" i="15"/>
  <c r="K15" i="15"/>
  <c r="J15" i="15"/>
  <c r="L14" i="15"/>
  <c r="K14" i="15"/>
  <c r="J14" i="15"/>
  <c r="L13" i="15"/>
  <c r="K13" i="15"/>
  <c r="J13" i="15"/>
  <c r="L12" i="15"/>
  <c r="K12" i="15"/>
  <c r="J12" i="15"/>
  <c r="L11" i="15"/>
  <c r="K11" i="15"/>
  <c r="J11" i="15"/>
  <c r="L10" i="15"/>
  <c r="K10" i="15"/>
  <c r="J10" i="15"/>
  <c r="L9" i="15"/>
  <c r="K9" i="15"/>
  <c r="J9" i="15"/>
  <c r="L8" i="15"/>
  <c r="K8" i="15"/>
  <c r="J8" i="15"/>
  <c r="L7" i="15"/>
  <c r="K7" i="15"/>
  <c r="J7" i="15"/>
  <c r="L6" i="15"/>
  <c r="K6" i="15"/>
  <c r="J6" i="15"/>
  <c r="L5" i="15"/>
  <c r="K5" i="15"/>
  <c r="J5" i="15"/>
  <c r="L4" i="15"/>
  <c r="K4" i="15"/>
  <c r="J4" i="15"/>
  <c r="L3" i="15"/>
  <c r="K3" i="15"/>
  <c r="J3" i="15"/>
  <c r="L2" i="15"/>
  <c r="K2" i="15"/>
  <c r="J2" i="15"/>
  <c r="B4" i="14"/>
  <c r="A4" i="14"/>
  <c r="B3" i="14"/>
  <c r="A3" i="14"/>
  <c r="B2" i="14"/>
  <c r="A2" i="14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Q24" i="8"/>
  <c r="P24" i="8"/>
  <c r="L24" i="8"/>
  <c r="K24" i="8"/>
  <c r="Q23" i="8"/>
  <c r="P23" i="8"/>
  <c r="L23" i="8"/>
  <c r="K23" i="8"/>
  <c r="Q22" i="8"/>
  <c r="P22" i="8"/>
  <c r="L22" i="8"/>
  <c r="F10" i="3" s="1"/>
  <c r="K22" i="8"/>
  <c r="Q21" i="8"/>
  <c r="P21" i="8"/>
  <c r="L21" i="8"/>
  <c r="F11" i="3" s="1"/>
  <c r="K21" i="8"/>
  <c r="Q20" i="8"/>
  <c r="P20" i="8"/>
  <c r="L20" i="8"/>
  <c r="F7" i="3" s="1"/>
  <c r="K20" i="8"/>
  <c r="Q19" i="8"/>
  <c r="P19" i="8"/>
  <c r="L19" i="8"/>
  <c r="F8" i="3" s="1"/>
  <c r="F6" i="3" s="1"/>
  <c r="K19" i="8"/>
  <c r="D9" i="7"/>
  <c r="E2" i="7"/>
  <c r="D2" i="7"/>
  <c r="C2" i="7"/>
  <c r="G16" i="6"/>
  <c r="F16" i="6"/>
  <c r="G15" i="6"/>
  <c r="E15" i="6"/>
  <c r="D15" i="6"/>
  <c r="C15" i="6"/>
  <c r="M12" i="6"/>
  <c r="J12" i="6"/>
  <c r="I12" i="6"/>
  <c r="F12" i="6"/>
  <c r="N12" i="6" s="1"/>
  <c r="E12" i="6"/>
  <c r="N11" i="6"/>
  <c r="L11" i="6"/>
  <c r="K11" i="6"/>
  <c r="J11" i="6"/>
  <c r="H11" i="6"/>
  <c r="G11" i="6"/>
  <c r="F11" i="6"/>
  <c r="D11" i="6"/>
  <c r="C11" i="6"/>
  <c r="J8" i="6"/>
  <c r="N8" i="6" s="1"/>
  <c r="I8" i="6"/>
  <c r="M8" i="6" s="1"/>
  <c r="F8" i="6"/>
  <c r="E8" i="6"/>
  <c r="D8" i="6"/>
  <c r="H8" i="6" s="1"/>
  <c r="C8" i="6"/>
  <c r="G8" i="6" s="1"/>
  <c r="N7" i="6"/>
  <c r="M7" i="6"/>
  <c r="L7" i="6"/>
  <c r="J7" i="6"/>
  <c r="I7" i="6"/>
  <c r="H7" i="6"/>
  <c r="G7" i="6"/>
  <c r="F7" i="6"/>
  <c r="D7" i="6"/>
  <c r="C7" i="6"/>
  <c r="F4" i="6"/>
  <c r="E4" i="6"/>
  <c r="D4" i="6"/>
  <c r="C4" i="6"/>
  <c r="L3" i="6"/>
  <c r="K3" i="6"/>
  <c r="J3" i="6"/>
  <c r="H3" i="6"/>
  <c r="G3" i="6"/>
  <c r="F3" i="6"/>
  <c r="D3" i="6"/>
  <c r="C3" i="6"/>
  <c r="G5" i="5"/>
  <c r="D5" i="5"/>
  <c r="H4" i="5"/>
  <c r="F4" i="5"/>
  <c r="G4" i="5" s="1"/>
  <c r="E4" i="5"/>
  <c r="D4" i="5" s="1"/>
  <c r="C4" i="5"/>
  <c r="H3" i="5"/>
  <c r="G3" i="5"/>
  <c r="F3" i="5"/>
  <c r="E3" i="5"/>
  <c r="D3" i="5"/>
  <c r="C3" i="5"/>
  <c r="G8" i="4"/>
  <c r="D8" i="4"/>
  <c r="G7" i="4"/>
  <c r="D7" i="4"/>
  <c r="G6" i="4"/>
  <c r="D6" i="4"/>
  <c r="G5" i="4"/>
  <c r="D5" i="4"/>
  <c r="H4" i="4"/>
  <c r="F4" i="4"/>
  <c r="G4" i="4" s="1"/>
  <c r="E4" i="4"/>
  <c r="C4" i="4"/>
  <c r="D4" i="4" s="1"/>
  <c r="H3" i="4"/>
  <c r="G3" i="4"/>
  <c r="F3" i="4"/>
  <c r="E3" i="4"/>
  <c r="D3" i="4"/>
  <c r="C3" i="4"/>
  <c r="J18" i="3"/>
  <c r="J17" i="3"/>
  <c r="J16" i="3"/>
  <c r="J15" i="3"/>
  <c r="J14" i="3"/>
  <c r="J13" i="3"/>
  <c r="J12" i="3"/>
  <c r="J11" i="3"/>
  <c r="D11" i="3"/>
  <c r="E11" i="3" s="1"/>
  <c r="J10" i="3"/>
  <c r="D10" i="3"/>
  <c r="E10" i="3" s="1"/>
  <c r="J9" i="3"/>
  <c r="D9" i="3"/>
  <c r="J8" i="3"/>
  <c r="D8" i="3"/>
  <c r="E8" i="3" s="1"/>
  <c r="J7" i="3"/>
  <c r="D7" i="3"/>
  <c r="E7" i="3" s="1"/>
  <c r="J6" i="3"/>
  <c r="D6" i="3"/>
  <c r="E6" i="3" s="1"/>
  <c r="J5" i="3"/>
  <c r="J4" i="3"/>
  <c r="F4" i="3"/>
  <c r="D4" i="3"/>
  <c r="E4" i="3" s="1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E9" i="1"/>
  <c r="G9" i="1" s="1"/>
  <c r="F2" i="1"/>
  <c r="E2" i="1"/>
  <c r="D2" i="1"/>
  <c r="E7" i="7"/>
  <c r="C5" i="7"/>
  <c r="E3" i="7"/>
  <c r="F12" i="3"/>
  <c r="F6" i="1"/>
  <c r="F5" i="1"/>
  <c r="F4" i="1"/>
  <c r="F3" i="1"/>
  <c r="C6" i="7"/>
  <c r="E4" i="7"/>
  <c r="H4" i="6"/>
  <c r="D5" i="1"/>
  <c r="C4" i="7"/>
  <c r="C7" i="7"/>
  <c r="E5" i="7"/>
  <c r="C3" i="7"/>
  <c r="G4" i="6"/>
  <c r="D12" i="3"/>
  <c r="D6" i="1"/>
  <c r="D4" i="1"/>
  <c r="D3" i="1"/>
  <c r="E6" i="7"/>
  <c r="K25" i="8"/>
  <c r="D3" i="3" l="1"/>
  <c r="D7" i="1"/>
  <c r="E3" i="1"/>
  <c r="G3" i="1" s="1"/>
  <c r="E4" i="1"/>
  <c r="G4" i="1" s="1"/>
  <c r="E6" i="1"/>
  <c r="G6" i="1" s="1"/>
  <c r="E12" i="3"/>
  <c r="I4" i="6"/>
  <c r="K4" i="6"/>
  <c r="J4" i="6"/>
  <c r="D3" i="7"/>
  <c r="C10" i="7"/>
  <c r="D7" i="7"/>
  <c r="C8" i="7"/>
  <c r="D4" i="7"/>
  <c r="E5" i="1"/>
  <c r="G5" i="1" s="1"/>
  <c r="L4" i="6"/>
  <c r="D6" i="7"/>
  <c r="E10" i="7"/>
  <c r="D5" i="7"/>
  <c r="E8" i="7"/>
  <c r="E9" i="3"/>
  <c r="F9" i="3"/>
  <c r="D5" i="3"/>
  <c r="K8" i="6"/>
  <c r="L8" i="6"/>
  <c r="L25" i="8"/>
  <c r="F3" i="3" l="1"/>
  <c r="F5" i="3" s="1"/>
  <c r="E5" i="3" s="1"/>
  <c r="F7" i="1"/>
  <c r="D10" i="7"/>
  <c r="D10" i="1"/>
  <c r="E7" i="1"/>
  <c r="G7" i="1" s="1"/>
  <c r="D8" i="1"/>
  <c r="D8" i="7"/>
  <c r="E3" i="3"/>
  <c r="F8" i="1" l="1"/>
  <c r="E8" i="1" s="1"/>
  <c r="G8" i="1" s="1"/>
  <c r="F10" i="1"/>
  <c r="E10" i="1" s="1"/>
  <c r="G10" i="1" s="1"/>
</calcChain>
</file>

<file path=xl/sharedStrings.xml><?xml version="1.0" encoding="utf-8"?>
<sst xmlns="http://schemas.openxmlformats.org/spreadsheetml/2006/main" count="3641" uniqueCount="1381">
  <si>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</si>
  <si>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</si>
  <si>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</si>
  <si>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</si>
  <si>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</si>
  <si>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</si>
  <si>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</si>
  <si>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</si>
  <si>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</si>
  <si>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</si>
  <si>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</si>
  <si>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</si>
  <si>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</si>
  <si>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</si>
  <si>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</si>
  <si>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</si>
  <si>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</si>
  <si>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</si>
  <si>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</si>
  <si>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</si>
  <si>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</si>
  <si>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</si>
  <si>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</si>
  <si>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</si>
  <si>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1、门店流量小幅度下降7%，星级为4.5星。但距离同行优秀水平还有一定差距，流量为点评渠道客资来源，请着重关注（建议考虑投放推广通，提升平台曝光，扩大流量）
2、当前咨询122个，到院18人，目前咨询15.1%，已经超出同行水平的3倍多。当前咨询回复不及时，后续也并无追踪客户的动作，建议尽快调整咨询话术。
3、共16个体验报告，截止当前沉淀7封，体验报告80%为脱毛项目，建议配合当季热卖水光针、肉毒素等项目沉淀体验报告
4、共22个案例，截止当前上线1个，建议案例多关联皮肤管理类项目，迎合机构轻医美的定位。</t>
  </si>
  <si>
    <t>本页数据排名均为时间节点的近7天排名数据</t>
  </si>
  <si>
    <t>此为数据为排名名次，数据越小排名越高</t>
  </si>
  <si>
    <t>德尔美客</t>
  </si>
  <si>
    <t>下瓦房</t>
  </si>
  <si>
    <t>河西区</t>
  </si>
  <si>
    <t>天津市</t>
  </si>
  <si>
    <t>排名差值</t>
  </si>
  <si>
    <t>曝光指数</t>
  </si>
  <si>
    <t>人气指数</t>
  </si>
  <si>
    <t>人均页面浏览</t>
  </si>
  <si>
    <t>交易指数</t>
  </si>
  <si>
    <t>当前在天津市曝光不足，建议多参加平台活动，将目前线上版块缺失内容补充完善（案例、体验报告、特色活动）,可以进行CPC的投放测试。</t>
  </si>
  <si>
    <t>当前在天津市缺乏曝光，建议多参加平台活动，以及投放推广通，增大在天津市的曝光，引入流量。</t>
  </si>
  <si>
    <t>标红为下降数据</t>
  </si>
  <si>
    <t>咨询Total</t>
  </si>
  <si>
    <t>客户来源</t>
  </si>
  <si>
    <t>咨询项目</t>
  </si>
  <si>
    <t>脱毛</t>
  </si>
  <si>
    <t>祛斑</t>
  </si>
  <si>
    <t>水光针</t>
  </si>
  <si>
    <t>400电话　</t>
  </si>
  <si>
    <t>总数</t>
  </si>
  <si>
    <t>美体塑形</t>
  </si>
  <si>
    <t>已接</t>
  </si>
  <si>
    <t>肉毒素</t>
  </si>
  <si>
    <t>未接</t>
  </si>
  <si>
    <t>玻尿酸</t>
  </si>
  <si>
    <t>预约按钮</t>
  </si>
  <si>
    <t>眼部整形</t>
  </si>
  <si>
    <t>门店</t>
  </si>
  <si>
    <t>嫩肤</t>
  </si>
  <si>
    <t>医生</t>
  </si>
  <si>
    <t>埋线</t>
  </si>
  <si>
    <t>会员消息</t>
  </si>
  <si>
    <t>其他</t>
  </si>
  <si>
    <t xml:space="preserve">1、截止当前，122个咨询，咨询的数量较上月有较大的提升，到院率仅为14.8%，会员消息目前仍有回复不及时现象，咨询的话术不亲切，未利用微信转化工具等问题。建议尽快调整。
2、后台订单中心400电话一直未记载客户的咨询情况，建议尽快对接咨询，便于后续客户的跟踪回访。
3、当前客户咨询较多项目未脱毛，建议脱毛产品可打包年卡销售，9月案例、体验报告往水光针、美白嫩肤等皮肤类项目方向打造。
</t>
  </si>
  <si>
    <t>小腿脱毛</t>
  </si>
  <si>
    <t>自体脂肪填充</t>
  </si>
  <si>
    <t>祛痣</t>
  </si>
  <si>
    <t>半永久</t>
  </si>
  <si>
    <t>鼻部整形</t>
  </si>
  <si>
    <t>面部轮廓</t>
  </si>
  <si>
    <t>消费</t>
  </si>
  <si>
    <t>线上消费量</t>
  </si>
  <si>
    <t>线上消费额</t>
  </si>
  <si>
    <t>[2018.05.09]小腿脱毛6[68.00元][14194169]</t>
  </si>
  <si>
    <t>[2018.05.09]小腿脱毛6  净滑的长腿才是美腿[68.00元][14194169]</t>
  </si>
  <si>
    <t>[2018.04.12]腋下脱毛唇部2选1  做女人要精致[12.00元][14190772]</t>
  </si>
  <si>
    <t>[2018.05.09]小臂脱毛6  光滑美肌再亲近也不尴尬[68.00元][14189063]</t>
  </si>
  <si>
    <t>[2018.05.09]小臂脱毛6[68.00元][31203419]</t>
  </si>
  <si>
    <t>[2018.04.12]光子祛斑嫩肤 赠无针水光[699.00元][30642575]</t>
  </si>
  <si>
    <t>[2018.04.12]德玛莎水光针肌肤储水的法器[599.00元][14188862]</t>
  </si>
  <si>
    <t>[2018.04.12]腋下脱毛唇部脱毛  2选1[12.00元][30641187]</t>
  </si>
  <si>
    <t>[2018.04.12]进口保妥适除皱[1668.00元][30640915]</t>
  </si>
  <si>
    <t>[2018.05.09]小臂脱毛6[68.00元][14189063]</t>
  </si>
  <si>
    <t>[2018.04.12]韩国伊婉C玻尿酸[1080.00元][30640373]</t>
  </si>
  <si>
    <t>[2018.04.12]衡力单部位除皱[380.00元][14198654]</t>
  </si>
  <si>
    <t>[2018.05.09]小腿脱毛6[68.00元][31203334]</t>
  </si>
  <si>
    <t>上月销量TOP3团购：小腿脱毛、小臂脱毛
本月销量TOP3团购：小腿脱毛、小臂脱毛
1、当前16个体验报告，80%为脱毛项目。目前卖的团单均为脱毛项目。建议之后的体验报告沉淀可配合当季主打的皮肤项目。可发起免费体验项目，分批次分时段到店体验，沉淀口碑。
2、目前脱毛项目热卖，线下可配置脱毛项目卡或者全年包干的活动，进行开发。</t>
  </si>
  <si>
    <t>实际消费量</t>
  </si>
  <si>
    <t>实际消费额</t>
  </si>
  <si>
    <t>1、截止线下开发一笔1999脱毛项目，建议复盘点评用户到店消费流程，评估为客户质量问题，还是开发有待提高（咨询话术、服务流程）
2、目前脱毛项目热卖，线下可配置脱毛项目卡或者全年包干的活动，进行开发。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</si>
  <si>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</si>
  <si>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</si>
  <si>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</si>
  <si>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</si>
  <si>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</si>
  <si>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</si>
  <si>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</si>
  <si>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</si>
  <si>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</si>
  <si>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</si>
  <si>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</si>
  <si>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</si>
  <si>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</si>
  <si>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</si>
  <si>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1、共16个体验报告，截止当前沉淀7封，体验报告80%为脱毛项目，建议配合当季热卖水光针、肉毒素等项目沉淀体验报告
2、共22个案例，截止当前上线1个，建议案例多关联皮肤管理类项目，迎合机构轻医美的定位。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</si>
  <si>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</si>
  <si>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</si>
  <si>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</si>
  <si>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</si>
  <si>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</si>
  <si>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</si>
  <si>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</si>
  <si>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</si>
  <si>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</si>
  <si>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</si>
  <si>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</si>
  <si>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</si>
  <si>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</si>
  <si>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</si>
  <si>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</si>
  <si>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</si>
  <si>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</si>
  <si>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</si>
  <si>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</si>
  <si>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</si>
  <si>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</si>
  <si>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</si>
  <si>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列标签</t>
  </si>
  <si>
    <t>月</t>
  </si>
  <si>
    <t>计数项:售价（元）</t>
  </si>
  <si>
    <t>求和项:成交价</t>
  </si>
  <si>
    <t>日期</t>
  </si>
  <si>
    <t>(全部)</t>
  </si>
  <si>
    <t>日</t>
  </si>
  <si>
    <t>7月</t>
  </si>
  <si>
    <t>8月</t>
  </si>
  <si>
    <t>行标签</t>
  </si>
  <si>
    <t>浏览量</t>
  </si>
  <si>
    <t>访客数</t>
  </si>
  <si>
    <t>平均停留时长</t>
  </si>
  <si>
    <t>跳失率</t>
  </si>
  <si>
    <t>计数项:姓名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</si>
  <si>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</si>
  <si>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</si>
  <si>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</si>
  <si>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</si>
  <si>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</si>
  <si>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</si>
  <si>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</si>
  <si>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</si>
  <si>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</si>
  <si>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</si>
  <si>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</si>
  <si>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</si>
  <si>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</si>
  <si>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</si>
  <si>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</si>
  <si>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</si>
  <si>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</si>
  <si>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</si>
  <si>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</si>
  <si>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</si>
  <si>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计数项:客户标签</t>
  </si>
  <si>
    <t>2星</t>
  </si>
  <si>
    <t>技师预约</t>
  </si>
  <si>
    <t>3星</t>
  </si>
  <si>
    <t>4星</t>
  </si>
  <si>
    <t>项目预约</t>
  </si>
  <si>
    <t>项目</t>
  </si>
  <si>
    <t>环比</t>
  </si>
  <si>
    <t>当月天数</t>
  </si>
  <si>
    <t>上月天数</t>
  </si>
  <si>
    <t>竞对分析</t>
  </si>
  <si>
    <t>4.1-4.15</t>
  </si>
  <si>
    <t>4月</t>
  </si>
  <si>
    <t>5月</t>
  </si>
  <si>
    <t>6.1-6.13</t>
  </si>
  <si>
    <t>6月</t>
  </si>
  <si>
    <t>截止4.15</t>
  </si>
  <si>
    <t>案例</t>
  </si>
  <si>
    <t>星级</t>
  </si>
  <si>
    <t>4.5星</t>
  </si>
  <si>
    <t>浏览量/次</t>
  </si>
  <si>
    <t>访客数/人</t>
  </si>
  <si>
    <t>平均停留时长/秒</t>
  </si>
  <si>
    <t>姓名</t>
  </si>
  <si>
    <t>首次沟通时间</t>
  </si>
  <si>
    <t>最后沟通时间</t>
  </si>
  <si>
    <t>客户标签</t>
  </si>
  <si>
    <t>所属门店</t>
  </si>
  <si>
    <t>HRt738828018</t>
  </si>
  <si>
    <t>德尔美客袖彦堂医疗美容</t>
  </si>
  <si>
    <t>芷叔_</t>
  </si>
  <si>
    <t>媛_521221</t>
  </si>
  <si>
    <t>DAh439359967</t>
  </si>
  <si>
    <t>haru_8129</t>
  </si>
  <si>
    <t>neB742961253</t>
  </si>
  <si>
    <t>埃及猎神hanson</t>
  </si>
  <si>
    <t>Yem364866331</t>
  </si>
  <si>
    <t>庞旖旎</t>
  </si>
  <si>
    <t>浅朵儿@</t>
  </si>
  <si>
    <t>nzP381029689</t>
  </si>
  <si>
    <t>人丑就该多读书_2949</t>
  </si>
  <si>
    <t>MwR951767027</t>
  </si>
  <si>
    <t>JVL4876014</t>
  </si>
  <si>
    <t>UTM934073871</t>
  </si>
  <si>
    <t>SsF636486903</t>
  </si>
  <si>
    <t>皮肤修复</t>
  </si>
  <si>
    <t>QCX135042444</t>
  </si>
  <si>
    <t>nice_6059</t>
  </si>
  <si>
    <t>w果w果w果s</t>
  </si>
  <si>
    <t>Nxg608076113</t>
  </si>
  <si>
    <t>liutong1230</t>
  </si>
  <si>
    <t>勿忘初心wym</t>
  </si>
  <si>
    <t>tvo970196859</t>
  </si>
  <si>
    <t>SCm596448728</t>
  </si>
  <si>
    <t>iaM248106264媛媛</t>
  </si>
  <si>
    <t>眼袋</t>
  </si>
  <si>
    <t>久酒_990</t>
  </si>
  <si>
    <t>xiaozhaoqing</t>
  </si>
  <si>
    <t>RememberEmily</t>
  </si>
  <si>
    <t>我没有昵称-哈哈</t>
  </si>
  <si>
    <t>墨迹是伤</t>
  </si>
  <si>
    <t>sGp696505780</t>
  </si>
  <si>
    <t>开心快乐6575</t>
  </si>
  <si>
    <t>番茄_你个西红柿</t>
  </si>
  <si>
    <t>Ksk854891474</t>
  </si>
  <si>
    <t>ASO880077378</t>
  </si>
  <si>
    <t>Xxl367132929</t>
  </si>
  <si>
    <t>懿宸_7724</t>
  </si>
  <si>
    <t>kMH322860400</t>
  </si>
  <si>
    <t>挽晚_3596</t>
  </si>
  <si>
    <t>珊儿.199</t>
  </si>
  <si>
    <t>luluxuhan</t>
  </si>
  <si>
    <t>bXi724421415</t>
  </si>
  <si>
    <t>dpuser_7246064704</t>
  </si>
  <si>
    <t>仙人掌姑娘zx</t>
  </si>
  <si>
    <t>一切为了孩子！</t>
  </si>
  <si>
    <t>_qqm361367389133</t>
  </si>
  <si>
    <t>啊啊啊哈哈哈哈</t>
  </si>
  <si>
    <t>.Ada～</t>
  </si>
  <si>
    <t>烟鬼兔</t>
  </si>
  <si>
    <t>GDC791236001</t>
  </si>
  <si>
    <t>媛</t>
  </si>
  <si>
    <t>cbu909837277</t>
  </si>
  <si>
    <t>再靠近一点点Ts</t>
  </si>
  <si>
    <t>楽楽是小仙女</t>
  </si>
  <si>
    <t>流年负青春</t>
  </si>
  <si>
    <t>KJh230055518</t>
  </si>
  <si>
    <t>谁打动我的心jing</t>
  </si>
  <si>
    <t>gIY169990491</t>
  </si>
  <si>
    <t>金磊442233</t>
  </si>
  <si>
    <t>EAA828644007</t>
  </si>
  <si>
    <t>很多承诺只剩如果。</t>
  </si>
  <si>
    <t>会玲414</t>
  </si>
  <si>
    <t>Queenie大美欣</t>
  </si>
  <si>
    <t>hwr749733751</t>
  </si>
  <si>
    <t>穿马甲的婧婧</t>
  </si>
  <si>
    <t>安之若素2228</t>
  </si>
  <si>
    <t>闫晓薇</t>
  </si>
  <si>
    <t>A.瘾_8144</t>
  </si>
  <si>
    <t>b了个哥</t>
  </si>
  <si>
    <t>高凌凌</t>
  </si>
  <si>
    <t>Chx319625711</t>
  </si>
  <si>
    <t>小狗好可恶</t>
  </si>
  <si>
    <t>YT16</t>
  </si>
  <si>
    <t>A_l_amitie</t>
  </si>
  <si>
    <t>Qzone_8118728776</t>
  </si>
  <si>
    <t>神仙姐姐丶Mocci</t>
  </si>
  <si>
    <t>快乐的雨2013</t>
  </si>
  <si>
    <t>你若安好_1897</t>
  </si>
  <si>
    <t>NxK527293743</t>
  </si>
  <si>
    <t>GZE606832747</t>
  </si>
  <si>
    <t>小小小可爱～</t>
  </si>
  <si>
    <t>zhangzhang76216</t>
  </si>
  <si>
    <t>Fjt504501196</t>
  </si>
  <si>
    <t>WWk791587285</t>
  </si>
  <si>
    <t>Chh202017945</t>
  </si>
  <si>
    <t>dpuser_18322595786</t>
  </si>
  <si>
    <t>bdS158420655</t>
  </si>
  <si>
    <t>kpp134398460</t>
  </si>
  <si>
    <t>zAP626857855</t>
  </si>
  <si>
    <t>TiM703557758</t>
  </si>
  <si>
    <t>呼噜噜6424</t>
  </si>
  <si>
    <t>mgalgggg</t>
  </si>
  <si>
    <t>韩小茹茹</t>
  </si>
  <si>
    <t>dpuser_6318953789</t>
  </si>
  <si>
    <t>jia0125</t>
  </si>
  <si>
    <t>dpuser_8693025330</t>
  </si>
  <si>
    <t>爱你的哦米咖</t>
  </si>
  <si>
    <t>要好好给别人</t>
  </si>
  <si>
    <t>西敏_suphia999</t>
  </si>
  <si>
    <t>Her-Majesty</t>
  </si>
  <si>
    <t>zbs1846314924</t>
  </si>
  <si>
    <t>迷迷瞪瞪_1026</t>
  </si>
  <si>
    <t>爸比娃娃</t>
  </si>
  <si>
    <t>AGa912397376</t>
  </si>
  <si>
    <t>xyE630283559</t>
  </si>
  <si>
    <t>dpuser_5588178763</t>
  </si>
  <si>
    <t>时间</t>
  </si>
  <si>
    <t>订单来源</t>
  </si>
  <si>
    <t>客户姓名</t>
  </si>
  <si>
    <t>联系方式</t>
  </si>
  <si>
    <t>顾客留言</t>
  </si>
  <si>
    <t>订单状态</t>
  </si>
  <si>
    <t>400用户</t>
  </si>
  <si>
    <t>已预约</t>
  </si>
  <si>
    <t>咨询用户</t>
  </si>
  <si>
    <t>新订单</t>
  </si>
  <si>
    <t>无意向</t>
  </si>
  <si>
    <t>刘璇15584118968</t>
  </si>
  <si>
    <t>李15822112506下午13点，谢谢</t>
  </si>
  <si>
    <t>看网上你们评价不错，想去你们那里做果酸和水光针项目，能家威18566593770做事前沟通吗？</t>
  </si>
  <si>
    <t>李15822112506</t>
  </si>
  <si>
    <t>wxy13672157565</t>
  </si>
  <si>
    <t>酷天津购买的无针水光，周末去可以吗</t>
  </si>
  <si>
    <t>成交价</t>
  </si>
  <si>
    <t>序列号</t>
  </si>
  <si>
    <t>用户手机号</t>
  </si>
  <si>
    <t>消费时间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</si>
  <si>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</si>
  <si>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</si>
  <si>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</si>
  <si>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</si>
  <si>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</si>
  <si>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</si>
  <si>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deermeike</t>
  </si>
  <si>
    <t>137xxxx1000</t>
  </si>
  <si>
    <t>185xxxx0038</t>
  </si>
  <si>
    <t>152xxxx1022</t>
  </si>
  <si>
    <t>138xxxx3285</t>
  </si>
  <si>
    <t>132xxxx6665</t>
  </si>
  <si>
    <t>131xxxx2776</t>
  </si>
  <si>
    <t>176xxxx4143</t>
  </si>
  <si>
    <t>185xxxx4664</t>
  </si>
  <si>
    <t>138xxxx8520</t>
  </si>
  <si>
    <t>187xxxx0102</t>
  </si>
  <si>
    <t>138xxxx7123</t>
  </si>
  <si>
    <t>159xxxx0211</t>
  </si>
  <si>
    <t>136xxxx2110</t>
  </si>
  <si>
    <t>135xxxx7322</t>
  </si>
  <si>
    <t>189xxxx9006</t>
  </si>
  <si>
    <t>136xxxx9990</t>
  </si>
  <si>
    <t>分类</t>
  </si>
  <si>
    <t>项目明细</t>
  </si>
  <si>
    <t>价格</t>
  </si>
  <si>
    <t>瘦脸针＋瘦肩针升级</t>
  </si>
  <si>
    <t>吸脂</t>
  </si>
  <si>
    <t>面部吸脂</t>
  </si>
  <si>
    <t>脱毛大部位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</si>
  <si>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</si>
  <si>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</si>
  <si>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</si>
  <si>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</si>
  <si>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</si>
  <si>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</si>
  <si>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</si>
  <si>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天津</t>
  </si>
  <si>
    <t>芥末小姐G</t>
  </si>
  <si>
    <t>{"效果":5,"环境":5,"服务":5}</t>
  </si>
  <si>
    <t>塌鼻梁，小眼睛，短下巴，一直以来都没有什么自信。但是女人真的不能甘于平凡，要敢于改变！我在小白楼上班，无意间看到德尔美客的招牌，就过来尝试咨询一下。才知道原来是个全国连锁的医美品牌，医生都是大咖。经过咨询师的一番指导，我才知道原来我的五官最需要改变的是哪里。后来回家犹豫了一个月，终于下定决心来让自己变美。手术大概1小时左右就完事了，睡了一觉就好了。术后恢复特别快，一周之后就消肿了！消肿之后的我，兴奋坏了！原来一个鼻子对整个人的改变如此之大！提醒各位宝宝们，一定要去正规的医院做整形！安全是最重要的！</t>
  </si>
  <si>
    <t>是</t>
  </si>
  <si>
    <t>2018-04-30 15:03:03</t>
  </si>
  <si>
    <t>我的名字叫kelven</t>
  </si>
  <si>
    <t>我听朋友介绍说德尔美客是一家很好的整形机构，我毫不犹豫从团购直接购买了瘦肩针，到这里感觉这的接待张主任非常专业，有增加了瘦脸针，这里环境干净，人员服务没得说，医生很细心。我的后背很厚，快到夏天了衣服越穿越少，希望可以穿露肩衣服，哈哈胖胖的脸当然也要瘦瘦的，加了个瘦脸。7天显效果28天最佳。</t>
  </si>
  <si>
    <t>2018-05-03 16:12:14</t>
  </si>
  <si>
    <t>lixu87621</t>
  </si>
  <si>
    <t>去年秋天本想脱腋毛的，结果自己懒了不想出门，后来天气凉了就更没动力了，这马上要穿短袖吊带了，就觉得还是得处理了，选择德尔美客是因为感觉专业  环境好，设备先进。当然也是团购便宜啦～  因为是预约的，来了就直接登记开单子等待治疗了，脱腋毛一般就7.8分钟，所以来了没等多久就到我治疗了。进去先把衣服脱了，脱下的衣服盖在身上。床单是一次性的医疗床单，然后医生开始给我刮干净腋毛，涂上冰冰凉的凝胶，就感觉是打B超涂的那种一样。然后上仪器，一会儿就做好了。整体感受不错，走的时候医生还又叮嘱了注意事项，服务真是极好的！！</t>
  </si>
  <si>
    <t>2018-05-05 14:16:14</t>
  </si>
  <si>
    <t>dpuser_1544608383</t>
  </si>
  <si>
    <t>皮肤分析很透彻，操作师特别专业，做完感觉皮肤的垃圾都清理出来了，整张脸特别透亮有光泽，值得推荐棒棒哒🎉</t>
  </si>
  <si>
    <t>否</t>
  </si>
  <si>
    <t>环境还是不错的 很干净 也安静
然后院长很年轻啊 完全看不出真实年龄啊 😍😍😍给我做水光针的小姐姐人很温柔 也很细心 萌萌哒 怕我无聊还跟我聊天 我这个人疼痛感强 小姐姐怕我疼 还给我敷了两次麻膏 果然不是很疼了 可以接受的疼 还叮嘱我好多注意事项 棒棒哒 点赞👍</t>
  </si>
  <si>
    <t>dpuser_6974007370</t>
  </si>
  <si>
    <t>服务态度很好。前台姐姐很漂亮，安排咨询也很迅速。咨询主任讲的也蛮清楚。做脱毛的房间很干净，操作熟练而且很迅速，注意事项交代的很明白，也做了解说。环境也很棒咨询耐心。店面显眼好找，这个价格其实已经蛮值了。</t>
  </si>
  <si>
    <t>2018-05-26 15:46:19</t>
  </si>
  <si>
    <t>李小小丽</t>
  </si>
  <si>
    <t>无意中发现的这家医美机构，在恒华大厦的底商，环境很好，医师和我沟通以后做了专业的仪器测试，这个仪器跟其他的地方不太一样，有点像x光片的感觉，然后会分析出数据看皮肤的状态更需要做哪些项目，结果出来还是很欣慰的比较缺水，其他的问题不大，没有什么推销，就是哪里需要特别注意都会说，有些我比较关心的项目也给了很中肯的建议，不像很多地方有的没得推一堆，过度消费，最后选了水光针，怕打针做的无针水光，很舒服，清洁，导入一点不马虎，面膜还特别服帖，做完了效果很明显，皮肤看着透亮了，技术、仪器都很专业，很不错。</t>
  </si>
  <si>
    <t>2018-05-27 13:56:41</t>
  </si>
  <si>
    <t>铛铛铛 我又来了 之前在这做过水光和面吸 感觉挺好的 服务也不错 挺干净的 卫生间也很干净 一点味道都没有 再说说诊疗室 这里面环境也不错 挺干净的 我觉得环境好也挺重要的 现在说说效果 我从小汗毛就重😓😓身为一个女孩子我也挺无奈的  很早之前做过一次 一点效果都没有 然后就不想做了 后来景院长说冰点还是不错的 你试试 然后我就又尝试了 感觉挺好的 这是第二次来了 一个疗程没结束 但是能明显看出脸上的汗毛长得很慢了 那个给我做的小姐姐说 只要长出一毫米就来做 因为是在生长期  趁着年轻把自己变美了 也是件开心的事😊😊😊</t>
  </si>
  <si>
    <t>DancingFairy_9969</t>
  </si>
  <si>
    <t>脱了小腿和小臂，服务态度好，环境好，不疼，有点点烫，干净整洁，第一次来，期待后面五次能有好的效果。前台小姐姐服务很热情，一进店就带我参观所有的环境，咨询师专业耐心，光电师专业也耐心，地理位置非常好找，门口有很多停车位</t>
  </si>
  <si>
    <t>亮子</t>
  </si>
  <si>
    <t>【项目】小腿脱毛
地点在下瓦房站100米处，环境优美，店员小姐姐服务态度很好，脱毛过程很轻松，手法温和，推荐～</t>
  </si>
  <si>
    <t>hhhhhhhhhhhhhhhsl</t>
  </si>
  <si>
    <t>电话预约，到店脱小腿汗毛，地点在下瓦房恒华大厦底商建行肯德基一侧，交通便利，工作人员亲切友善，给了合适我的建议，提前到了也没有等太久，服务周到，环境舒适卫生，医生脱毛手法温和，效果也不错，下次再来继续治疗。</t>
  </si>
  <si>
    <t>dpuser_97478567991</t>
  </si>
  <si>
    <t>电话预约的，到这里前台的小姐姐超级好。而且地址也方便照。做褪毛的医生也非常好 在聊天的时候说了很多注意事项之类的。感觉效果不错，下次还会再来的</t>
  </si>
  <si>
    <t>2018-08-14 15:16:28</t>
  </si>
  <si>
    <t>小巴狗纸</t>
  </si>
  <si>
    <t>小臂脱毛～
环境不错，干净卫生，机器先进，用材是一次性的，提前预约，很快做完了，工作人员很耐心。之前有朋友做过，看着效果不错，才来尝试的，希望能有一条干净的手臂，坚持做6次还是值得的。</t>
  </si>
  <si>
    <t>真^_^^_^^_^</t>
  </si>
  <si>
    <t>环境不错 非常专业 我是去脱毛的 有活动1000包干 效果挺好的</t>
  </si>
  <si>
    <t>2018-05-30 09:44:15</t>
  </si>
  <si>
    <t>离家比较近过来很方便，旁边也有地铁和公交站，交通十分便利，来做的脱毛，因为我小腿毛有些粗，第一次做完，再长出来好多了，很多地方都不再长了，很棒</t>
  </si>
  <si>
    <t>2018-07-19 17:30:16</t>
  </si>
  <si>
    <t>dpuser_2543158438</t>
  </si>
  <si>
    <t>发现了这家机构决定来试试，地点在恒华大厦的底商，位置非常好找，来了之后发现店内环境很不错，店里小姐姐都非常热情，服务也非常专业，技术、仪器都很不错，体验之后效果也比较明显。</t>
  </si>
  <si>
    <t>晶晶的美好时代</t>
  </si>
  <si>
    <t>首先进店 简直是太干净了要不要这么干净 从接待 直接到最后的皮肤科可以说是穿戴整齐 一尘不染的 给个满分[微笑]小姐姐很悉心的给你讲一些医学美容和保养知识 很高兴无意中找到一个这么好的美容机构 温馨提示 离下瓦房地铁站D口 出来100米就到 就到了恒华大厦 很好找 爱美的妹子可以行动了^_^</t>
  </si>
  <si>
    <t>2018-08-26 09:41:08</t>
  </si>
  <si>
    <t>栾..</t>
  </si>
  <si>
    <t>环境～
在下瓦房地铁口附近，恒华底商地点很好找，门脸和内部装修以蓝白色系为主，看起来很清爽，环境不错。
服务～
前台小姐姐服务态度很好，服务流程也是标准化的，进门先填了一下基本信息表，小姐姐还介绍了一下这家美容机构，据说是全国连锁的品牌，也是迪丽热巴等明星御用的，感觉有点高端。
团购的脱毛项目也是非常的划算，虽然服务过程中会推销下产品但是点到即止，不会令人生厌。</t>
  </si>
  <si>
    <t>2018-08-26 16:59:22</t>
  </si>
  <si>
    <t>和谐同方医疗美容医院</t>
  </si>
  <si>
    <t>800_user_1648580651ebba</t>
  </si>
  <si>
    <t>{"效果":2,"环境":1,"服务":1}</t>
  </si>
  <si>
    <t>真能忽悠，说有发色期。明明就是失败了。还有鼻背纹，一点效果都没有。不知道那些说好的，事哪里买来的拖。期待大家擦亮眼睛不要像我这样后悔死了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</si>
  <si>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</si>
  <si>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</si>
  <si>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</si>
  <si>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</si>
  <si>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</si>
  <si>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</si>
  <si>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</si>
  <si>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syja159357</t>
  </si>
  <si>
    <t>2018-09-06 19:26:51</t>
  </si>
  <si>
    <t>2018-09-07 10:53:56</t>
  </si>
  <si>
    <t>MyAngel2007</t>
  </si>
  <si>
    <t>2018-09-05 22:49:07</t>
  </si>
  <si>
    <t>2018-09-06 20:27:30</t>
  </si>
  <si>
    <t>张梅8897</t>
  </si>
  <si>
    <t>2018-09-06 15:10:09</t>
  </si>
  <si>
    <t>2018-09-06 15:13:57</t>
  </si>
  <si>
    <t>2018-08-02 21:39:09</t>
  </si>
  <si>
    <t>2018-09-06 12:35:03</t>
  </si>
  <si>
    <t>dpuser_2290269068</t>
  </si>
  <si>
    <t>2018-09-05 15:44:46</t>
  </si>
  <si>
    <t>2018-09-05 15:46:20</t>
  </si>
  <si>
    <t>Jessica_973382</t>
  </si>
  <si>
    <t>2018-09-04 07:44:44</t>
  </si>
  <si>
    <t>2018-09-04 10:55:28</t>
  </si>
  <si>
    <t>SlH301099966</t>
  </si>
  <si>
    <t>2018-09-03 08:20:58</t>
  </si>
  <si>
    <t>2018-09-03 08:29:40</t>
  </si>
  <si>
    <t>徐同學Deer*</t>
  </si>
  <si>
    <t>2018-09-01 20:51:11</t>
  </si>
  <si>
    <t>2018-09-02 12:11:42</t>
  </si>
  <si>
    <t>2018-08-30 09:24:25</t>
  </si>
  <si>
    <t>2018-08-31 10:21:24</t>
  </si>
  <si>
    <t>2018-08-29 17:48:23</t>
  </si>
  <si>
    <t>2018-08-29 18:07:39</t>
  </si>
  <si>
    <t>2018-07-27 04:47:54</t>
  </si>
  <si>
    <t>2018-08-29 12:39:57</t>
  </si>
  <si>
    <t>2018-08-28 15:56:28</t>
  </si>
  <si>
    <t>2018-08-28 15:59:00</t>
  </si>
  <si>
    <t>2018-08-26 19:32:24</t>
  </si>
  <si>
    <t>2018-08-26 19:33:26</t>
  </si>
  <si>
    <t>2018-08-10 16:36:38</t>
  </si>
  <si>
    <t>2018-08-26 09:33:28</t>
  </si>
  <si>
    <t>2018-08-25 18:25:11</t>
  </si>
  <si>
    <t>2018-08-25 18:45:15</t>
  </si>
  <si>
    <t>dpuser_3869713890</t>
  </si>
  <si>
    <t>2018-08-25 16:41:40</t>
  </si>
  <si>
    <t>2018-08-25 17:01:42</t>
  </si>
  <si>
    <t>广告</t>
  </si>
  <si>
    <t>2018-08-25 00:05:02</t>
  </si>
  <si>
    <t>2018-08-25 16:13:20</t>
  </si>
  <si>
    <t>2018-08-25 13:21:55</t>
  </si>
  <si>
    <t>2018-08-25 13:33:12</t>
  </si>
  <si>
    <t>2018-08-19 08:39:06</t>
  </si>
  <si>
    <t>2018-08-24 19:38:33</t>
  </si>
  <si>
    <t>2018-08-23 23:19:59</t>
  </si>
  <si>
    <t>2018-08-24 12:19:28</t>
  </si>
  <si>
    <t>2018-08-23 15:40:10</t>
  </si>
  <si>
    <t>2018-08-24 09:42:43</t>
  </si>
  <si>
    <t>2018-08-17 11:36:37</t>
  </si>
  <si>
    <t>2018-08-23 08:33:32</t>
  </si>
  <si>
    <t>2018-08-22 20:19:56</t>
  </si>
  <si>
    <t>2018-08-22 20:25:40</t>
  </si>
  <si>
    <t>2018-08-22 18:28:55</t>
  </si>
  <si>
    <t>2018-08-22 18:38:38</t>
  </si>
  <si>
    <t>2018-08-22 10:37:19</t>
  </si>
  <si>
    <t>2018-08-22 16:32:08</t>
  </si>
  <si>
    <t>2018-08-22 14:59:07</t>
  </si>
  <si>
    <t>2018-08-22 15:05:03</t>
  </si>
  <si>
    <t>2018-08-22 13:12:08</t>
  </si>
  <si>
    <t>2018-08-22 13:19:09</t>
  </si>
  <si>
    <t>2018-08-20 16:55:53</t>
  </si>
  <si>
    <t>2018-08-20 17:01:19</t>
  </si>
  <si>
    <t>2018-08-20 09:29:18</t>
  </si>
  <si>
    <t>2018-08-20 09:32:03</t>
  </si>
  <si>
    <t>2018-08-20 07:27:27</t>
  </si>
  <si>
    <t>2018-08-20 07:50:43</t>
  </si>
  <si>
    <t>2018-08-17 11:02:56</t>
  </si>
  <si>
    <t>2018-08-19 09:22:39</t>
  </si>
  <si>
    <t>2018-08-15 16:54:24</t>
  </si>
  <si>
    <t>2018-08-16 17:36:51</t>
  </si>
  <si>
    <t>2018-08-14 23:35:21</t>
  </si>
  <si>
    <t>2018-08-15 09:32:24</t>
  </si>
  <si>
    <t>2018-08-15 07:35:34</t>
  </si>
  <si>
    <t>2018-08-15 07:52:51</t>
  </si>
  <si>
    <t>2018-08-14 19:09:55</t>
  </si>
  <si>
    <t>2018-08-14 19:15:50</t>
  </si>
  <si>
    <t>2018-08-14 17:29:50</t>
  </si>
  <si>
    <t>2018-08-14 17:35:34</t>
  </si>
  <si>
    <t>2018-08-13 23:52:44</t>
  </si>
  <si>
    <t>2018-08-14 15:31:56</t>
  </si>
  <si>
    <t>2018-06-25 15:58:33</t>
  </si>
  <si>
    <t>2018-08-13 12:38:16</t>
  </si>
  <si>
    <t>2018-08-12 21:45:29</t>
  </si>
  <si>
    <t>2018-08-12 22:00:26</t>
  </si>
  <si>
    <t>2018-08-12 17:13:01</t>
  </si>
  <si>
    <t>2018-08-12 17:14:17</t>
  </si>
  <si>
    <t>二凉i</t>
  </si>
  <si>
    <t>2018-08-12 08:51:13</t>
  </si>
  <si>
    <t>2018-08-12 14:41:06</t>
  </si>
  <si>
    <t>dpuser_6684662851</t>
  </si>
  <si>
    <t>2018-08-12 10:58:09</t>
  </si>
  <si>
    <t>2018-08-12 11:08:04</t>
  </si>
  <si>
    <t>2018-08-10 14:51:59</t>
  </si>
  <si>
    <t>2018-08-10 16:12:49</t>
  </si>
  <si>
    <t>八戒爱美妞</t>
  </si>
  <si>
    <t>2018-08-09 20:16:35</t>
  </si>
  <si>
    <t>2018-08-10 10:03:54</t>
  </si>
  <si>
    <t>2018-07-16 22:25:41</t>
  </si>
  <si>
    <t>2018-08-08 16:05:26</t>
  </si>
  <si>
    <t>2018-08-08 15:22:17</t>
  </si>
  <si>
    <t>2018-08-08 15:36:33</t>
  </si>
  <si>
    <t>Hush_2099</t>
  </si>
  <si>
    <t>2018-08-07 23:33:01</t>
  </si>
  <si>
    <t>2018-08-08 08:38:24</t>
  </si>
  <si>
    <t>2018-08-07 18:59:38</t>
  </si>
  <si>
    <t>2018-08-07 20:07:52</t>
  </si>
  <si>
    <t>芒果夹鸡腿</t>
  </si>
  <si>
    <t>2018-08-06 23:50:39</t>
  </si>
  <si>
    <t>2018-08-07 06:34:33</t>
  </si>
  <si>
    <t>2018-08-06 11:15:36</t>
  </si>
  <si>
    <t>2018-08-06 11:20:18</t>
  </si>
  <si>
    <t>2018-08-05 09:28:40</t>
  </si>
  <si>
    <t>2018-08-05 09:36:49</t>
  </si>
  <si>
    <t>2018-08-01 20:53:15</t>
  </si>
  <si>
    <t>2018-08-04 16:18:15</t>
  </si>
  <si>
    <t>2018-05-17 10:47:03</t>
  </si>
  <si>
    <t>2018-08-04 16:06:35</t>
  </si>
  <si>
    <t>2018-08-03 22:21:50</t>
  </si>
  <si>
    <t>2018-08-04 11:25:23</t>
  </si>
  <si>
    <t>2018-08-04 04:32:54</t>
  </si>
  <si>
    <t>2018-08-04 09:46:24</t>
  </si>
  <si>
    <t>2018-08-04 00:36:42</t>
  </si>
  <si>
    <t>2018-08-04 06:05:39</t>
  </si>
  <si>
    <t>2018-08-03 12:31:13</t>
  </si>
  <si>
    <t>2018-08-03 12:36:43</t>
  </si>
  <si>
    <t>2018-07-31 09:37:46</t>
  </si>
  <si>
    <t>2018-08-02 11:35:02</t>
  </si>
  <si>
    <t>2018-08-01 01:14:35</t>
  </si>
  <si>
    <t>2018-08-01 11:01:18</t>
  </si>
  <si>
    <t>2018-07-29 22:07:08</t>
  </si>
  <si>
    <t>2018-07-30 17:58:52</t>
  </si>
  <si>
    <t>2018-07-29 16:52:23</t>
  </si>
  <si>
    <t>2018-07-29 16:53:42</t>
  </si>
  <si>
    <t>2018-07-29 15:29:03</t>
  </si>
  <si>
    <t>2018-07-29 15:32:56</t>
  </si>
  <si>
    <t>2018-07-28 23:12:08</t>
  </si>
  <si>
    <t>2018-07-29 09:21:53</t>
  </si>
  <si>
    <t>2018-07-28 12:04:54</t>
  </si>
  <si>
    <t>2018-07-28 15:17:10</t>
  </si>
  <si>
    <t>2018-07-28 11:07:26</t>
  </si>
  <si>
    <t>2018-07-28 14:48:27</t>
  </si>
  <si>
    <t>2018-07-27 12:33:26</t>
  </si>
  <si>
    <t>2018-07-27 12:37:14</t>
  </si>
  <si>
    <t>2018-07-26 22:09:58</t>
  </si>
  <si>
    <t>2018-07-27 09:48:47</t>
  </si>
  <si>
    <t>2018-07-15 20:59:46</t>
  </si>
  <si>
    <t>2018-07-25 15:17:53</t>
  </si>
  <si>
    <t>2018-07-21 21:16:13</t>
  </si>
  <si>
    <t>2018-07-21 21:30:21</t>
  </si>
  <si>
    <t>呵呵</t>
  </si>
  <si>
    <t>2018-07-21 15:53:23</t>
  </si>
  <si>
    <t>2018-07-21 16:22:38</t>
  </si>
  <si>
    <t>2018-07-18 10:10:06</t>
  </si>
  <si>
    <t>2018-07-21 13:22:52</t>
  </si>
  <si>
    <t>2018-07-20 16:48:15</t>
  </si>
  <si>
    <t>2018-07-20 16:55:35</t>
  </si>
  <si>
    <t>2018-06-23 09:20:50</t>
  </si>
  <si>
    <t>2018-07-20 15:26:41</t>
  </si>
  <si>
    <t>2018-07-18 19:58:54</t>
  </si>
  <si>
    <t>2018-07-18 20:09:22</t>
  </si>
  <si>
    <t>2018-07-18 08:17:57</t>
  </si>
  <si>
    <t>2018-07-18 08:44:38</t>
  </si>
  <si>
    <t>2018-07-17 16:27:47</t>
  </si>
  <si>
    <t>2018-07-17 16:31:44</t>
  </si>
  <si>
    <t>2018-07-16 15:29:22</t>
  </si>
  <si>
    <t>2018-07-17 10:24:49</t>
  </si>
  <si>
    <t>2018-07-15 18:03:08</t>
  </si>
  <si>
    <t>2018-07-15 18:05:06</t>
  </si>
  <si>
    <t>2018-07-15 02:12:54</t>
  </si>
  <si>
    <t>2018-07-15 13:38:58</t>
  </si>
  <si>
    <t>浮生</t>
  </si>
  <si>
    <t>2018-07-14 20:37:18</t>
  </si>
  <si>
    <t>2018-07-14 20:41:48</t>
  </si>
  <si>
    <t>2018-07-14 18:04:23</t>
  </si>
  <si>
    <t>2018-07-14 18:08:17</t>
  </si>
  <si>
    <t>快乐女孩_400</t>
  </si>
  <si>
    <t>2018-07-14 16:59:43</t>
  </si>
  <si>
    <t>2018-07-14 17:05:59</t>
  </si>
  <si>
    <t>2018-07-14 09:41:27</t>
  </si>
  <si>
    <t>2018-07-14 09:56:52</t>
  </si>
  <si>
    <t>OQq588717141</t>
  </si>
  <si>
    <t>2018-07-12 15:45:21</t>
  </si>
  <si>
    <t>2018-06-27 16:35:10</t>
  </si>
  <si>
    <t>2018-07-10 14:17:49</t>
  </si>
  <si>
    <t>2018-07-08 23:22:09</t>
  </si>
  <si>
    <t>2018-07-09 11:18:39</t>
  </si>
  <si>
    <t>2018-07-05 10:50:44</t>
  </si>
  <si>
    <t>2018-07-08 17:24:13</t>
  </si>
  <si>
    <t>2018-07-07 23:30:55</t>
  </si>
  <si>
    <t>2018-07-08 16:46:29</t>
  </si>
  <si>
    <t>2018-07-06 12:54:10</t>
  </si>
  <si>
    <t>2018-07-08 14:37:44</t>
  </si>
  <si>
    <t>2018-07-07 20:11:53</t>
  </si>
  <si>
    <t>2018-07-07 20:23:36</t>
  </si>
  <si>
    <t>2018-07-06 17:25:59</t>
  </si>
  <si>
    <t>2018-07-06 17:36:26</t>
  </si>
  <si>
    <t>2018-07-04 17:56:47</t>
  </si>
  <si>
    <t>2018-07-05 23:07:41</t>
  </si>
  <si>
    <t>rzwangruobing</t>
  </si>
  <si>
    <t>2018-07-04 10:35:59</t>
  </si>
  <si>
    <t>2018-07-04 10:39:02</t>
  </si>
  <si>
    <t>2018-07-04 10:26:14</t>
  </si>
  <si>
    <t>2018-07-04 10:27:21</t>
  </si>
  <si>
    <t>2018-06-28 16:17:10</t>
  </si>
  <si>
    <t>2018-06-24 09:45:25</t>
  </si>
  <si>
    <t>2018-06-28 11:12:08</t>
  </si>
  <si>
    <t>2018-06-27 14:42:30</t>
  </si>
  <si>
    <t>2018-06-27 15:11:36</t>
  </si>
  <si>
    <t>2018-06-27 10:51:19</t>
  </si>
  <si>
    <t>2018-06-27 11:03:40</t>
  </si>
  <si>
    <t>2018-06-25 10:28:03</t>
  </si>
  <si>
    <t>2018-06-25 10:35:30</t>
  </si>
  <si>
    <t>2018-06-24 09:13:44</t>
  </si>
  <si>
    <t>2018-06-24 11:02:31</t>
  </si>
  <si>
    <t>2018-06-23 14:52:59</t>
  </si>
  <si>
    <t>2018-06-23 15:18:07</t>
  </si>
  <si>
    <t>2018-06-23 15:01:18</t>
  </si>
  <si>
    <t>2018-06-23 15:05:25</t>
  </si>
  <si>
    <t>mlyq1108</t>
  </si>
  <si>
    <t>2018-06-22 11:12:52</t>
  </si>
  <si>
    <t>2018-06-22 11:27:57</t>
  </si>
  <si>
    <t>2018-06-22 11:04:59</t>
  </si>
  <si>
    <t>2018-06-22 11:27:07</t>
  </si>
  <si>
    <t>2018-06-19 18:06:30</t>
  </si>
  <si>
    <t>2018-06-21 14:19:05</t>
  </si>
  <si>
    <t>2018-06-18 12:33:11</t>
  </si>
  <si>
    <t>2018-06-18 12:47:54</t>
  </si>
  <si>
    <t>2018-06-15 14:31:53</t>
  </si>
  <si>
    <t>2018-06-15 14:41:42</t>
  </si>
  <si>
    <t>2018-06-12 18:53:47</t>
  </si>
  <si>
    <t>2018-06-12 19:22:16</t>
  </si>
  <si>
    <t>2018-06-11 16:55:49</t>
  </si>
  <si>
    <t>2018-06-11 17:02:36</t>
  </si>
  <si>
    <t>2018-06-09 10:48:08</t>
  </si>
  <si>
    <t>2018-06-09 10:55:45</t>
  </si>
  <si>
    <t>2018-06-07 15:16:51</t>
  </si>
  <si>
    <t>2018-06-07 15:21:14</t>
  </si>
  <si>
    <t>2018-06-01 19:22:40</t>
  </si>
  <si>
    <t>2018-06-04 22:11:11</t>
  </si>
  <si>
    <t>2018-05-29 00:15:01</t>
  </si>
  <si>
    <t>2018-05-29 07:25:06</t>
  </si>
  <si>
    <t>2018-05-27 23:05:42</t>
  </si>
  <si>
    <t>2018-05-27 23:07:29</t>
  </si>
  <si>
    <t>2018-05-24 15:14:39</t>
  </si>
  <si>
    <t>2018-05-26 20:00:01</t>
  </si>
  <si>
    <t>2018-05-26 12:28:09</t>
  </si>
  <si>
    <t>2018-05-26 15:27:00</t>
  </si>
  <si>
    <t>2018-05-25 12:05:44</t>
  </si>
  <si>
    <t>2018-05-25 12:09:31</t>
  </si>
  <si>
    <t>2018-05-19 10:24:21</t>
  </si>
  <si>
    <t>2018-05-19 10:36:52</t>
  </si>
  <si>
    <t>2018-05-18 09:06:26</t>
  </si>
  <si>
    <t>2018-05-18 10:19:42</t>
  </si>
  <si>
    <t>2018-05-15 09:56:16</t>
  </si>
  <si>
    <t>2018-05-15 09:57:25</t>
  </si>
  <si>
    <t>2018-04-20 17:21:15</t>
  </si>
  <si>
    <t>2018-05-12 23:13:14</t>
  </si>
  <si>
    <t>2018-05-08 02:05:44</t>
  </si>
  <si>
    <t>2018-05-08 14:43:27</t>
  </si>
  <si>
    <t>2018-05-05 09:58:14</t>
  </si>
  <si>
    <t>2018-05-05 10:12:45</t>
  </si>
  <si>
    <t>2018-05-04 14:25:52</t>
  </si>
  <si>
    <t>2018-05-04 16:20:39</t>
  </si>
  <si>
    <t>2018-04-30 15:11:50</t>
  </si>
  <si>
    <t>2018-04-30 15:12:39</t>
  </si>
  <si>
    <t>两只大老虎01</t>
  </si>
  <si>
    <t>2018-04-27 16:05:11</t>
  </si>
  <si>
    <t>2018-04-27 16:12:55</t>
  </si>
  <si>
    <t>2018-04-18 01:06:22</t>
  </si>
  <si>
    <t>2018-04-23 08:44:29</t>
  </si>
  <si>
    <t>2018-09-07</t>
  </si>
  <si>
    <t>18:41:28</t>
  </si>
  <si>
    <t>137****1000</t>
  </si>
  <si>
    <t>无</t>
  </si>
  <si>
    <t>18:26:30</t>
  </si>
  <si>
    <t>158****9503</t>
  </si>
  <si>
    <t>2018-09-06</t>
  </si>
  <si>
    <t>20:27:30</t>
  </si>
  <si>
    <t>131****7569</t>
  </si>
  <si>
    <t>于娜13102117569</t>
  </si>
  <si>
    <t>18:19:56</t>
  </si>
  <si>
    <t>176****6332</t>
  </si>
  <si>
    <t>2018-09-05</t>
  </si>
  <si>
    <t>16:01:32</t>
  </si>
  <si>
    <t>186****8731</t>
  </si>
  <si>
    <t>14:18:21</t>
  </si>
  <si>
    <t>155****0502</t>
  </si>
  <si>
    <t>12:22:10</t>
  </si>
  <si>
    <t>177****1405</t>
  </si>
  <si>
    <t>10:24:37</t>
  </si>
  <si>
    <t>2018-09-04</t>
  </si>
  <si>
    <t>14:44:51</t>
  </si>
  <si>
    <t>185****4664</t>
  </si>
  <si>
    <t>10:48:32</t>
  </si>
  <si>
    <t>136****2110</t>
  </si>
  <si>
    <t>09:43:44</t>
  </si>
  <si>
    <t>135****3966</t>
  </si>
  <si>
    <t>09:30:51</t>
  </si>
  <si>
    <t>022****0378</t>
  </si>
  <si>
    <t>2018-09-03</t>
  </si>
  <si>
    <t>14:50:35</t>
  </si>
  <si>
    <t>138****2066</t>
  </si>
  <si>
    <t>2018-09-02</t>
  </si>
  <si>
    <t>11:05:20</t>
  </si>
  <si>
    <t>136****0842</t>
  </si>
  <si>
    <t>10:30:14</t>
  </si>
  <si>
    <t>138****4897</t>
  </si>
  <si>
    <t>2018-08-31</t>
  </si>
  <si>
    <t>13:32:14</t>
  </si>
  <si>
    <t>021****7608</t>
  </si>
  <si>
    <t>2018-08-24</t>
  </si>
  <si>
    <t>12:01:10</t>
  </si>
  <si>
    <t>135****2517</t>
  </si>
  <si>
    <t>13502182517</t>
  </si>
  <si>
    <t>2018-08-30</t>
  </si>
  <si>
    <t>17:28:35</t>
  </si>
  <si>
    <t>10:58:14</t>
  </si>
  <si>
    <t>2018-08-29</t>
  </si>
  <si>
    <t>12:35:21</t>
  </si>
  <si>
    <t>189****9927</t>
  </si>
  <si>
    <t>18920399927</t>
  </si>
  <si>
    <t>12:35:20</t>
  </si>
  <si>
    <t>08:39:57</t>
  </si>
  <si>
    <t>133****7722</t>
  </si>
  <si>
    <t>2018-08-28</t>
  </si>
  <si>
    <t>16:02:25</t>
  </si>
  <si>
    <t>10:12:01</t>
  </si>
  <si>
    <t>176****2676</t>
  </si>
  <si>
    <t>2018-08-27</t>
  </si>
  <si>
    <t>10:20:27</t>
  </si>
  <si>
    <t>189****9006</t>
  </si>
  <si>
    <t>2018-08-26</t>
  </si>
  <si>
    <t>17:32:55</t>
  </si>
  <si>
    <t>131****8367</t>
  </si>
  <si>
    <t>15:52:40</t>
  </si>
  <si>
    <t>159****0211</t>
  </si>
  <si>
    <t>10:36:27</t>
  </si>
  <si>
    <t>08:44:46</t>
  </si>
  <si>
    <t>135****7322</t>
  </si>
  <si>
    <t>2018-08-25</t>
  </si>
  <si>
    <t>18:43:50</t>
  </si>
  <si>
    <t>188****8932</t>
  </si>
  <si>
    <t>18822388932</t>
  </si>
  <si>
    <t>14:05:59</t>
  </si>
  <si>
    <t>13:08:55</t>
  </si>
  <si>
    <t>151****0460</t>
  </si>
  <si>
    <t>12:47:21</t>
  </si>
  <si>
    <t>156****0460</t>
  </si>
  <si>
    <t>15:07:37</t>
  </si>
  <si>
    <t>158****4769</t>
  </si>
  <si>
    <t>13:55:47</t>
  </si>
  <si>
    <t>2018-08-23</t>
  </si>
  <si>
    <t>16:47:25</t>
  </si>
  <si>
    <t>15:08:34</t>
  </si>
  <si>
    <t>159****9307</t>
  </si>
  <si>
    <t>12:40:19</t>
  </si>
  <si>
    <t>2018-08-01</t>
  </si>
  <si>
    <t>22:59:24</t>
  </si>
  <si>
    <t>135****3047</t>
  </si>
  <si>
    <t>2018-08-14</t>
  </si>
  <si>
    <t>11:35:52</t>
  </si>
  <si>
    <t>187****0102</t>
  </si>
  <si>
    <t>于琎18722470102</t>
  </si>
  <si>
    <t>2018-08-22</t>
  </si>
  <si>
    <t>10:47:35</t>
  </si>
  <si>
    <t>189****9690</t>
  </si>
  <si>
    <t>刘佳18920669690</t>
  </si>
  <si>
    <t>2018-08-21</t>
  </si>
  <si>
    <t>17:18:14</t>
  </si>
  <si>
    <t>176****2092</t>
  </si>
  <si>
    <t>17694802092</t>
  </si>
  <si>
    <t>15:29:17</t>
  </si>
  <si>
    <t>12:33:50</t>
  </si>
  <si>
    <t>12:22:40</t>
  </si>
  <si>
    <t>138****7123</t>
  </si>
  <si>
    <t>10:26:21</t>
  </si>
  <si>
    <t>2018-08-20</t>
  </si>
  <si>
    <t>12:32:48</t>
  </si>
  <si>
    <t>177****2280</t>
  </si>
  <si>
    <t>11:42:40</t>
  </si>
  <si>
    <t>11:22:41</t>
  </si>
  <si>
    <t>07:30:43</t>
  </si>
  <si>
    <t>178****7815</t>
  </si>
  <si>
    <t>17862307815</t>
  </si>
  <si>
    <t>2018-08-19</t>
  </si>
  <si>
    <t>20:52:44</t>
  </si>
  <si>
    <t>16:34:18</t>
  </si>
  <si>
    <t>136****8454</t>
  </si>
  <si>
    <t>08:57:21</t>
  </si>
  <si>
    <t>151****6643</t>
  </si>
  <si>
    <t>08:56:54</t>
  </si>
  <si>
    <t>脱毛体验</t>
  </si>
  <si>
    <t>2018-08-18</t>
  </si>
  <si>
    <t>15:58:44</t>
  </si>
  <si>
    <t>135****2029</t>
  </si>
  <si>
    <t>15:24:45</t>
  </si>
  <si>
    <t>2018-08-17</t>
  </si>
  <si>
    <t>17:20:47</t>
  </si>
  <si>
    <t>136****3851</t>
  </si>
  <si>
    <t>11:37:37</t>
  </si>
  <si>
    <t>178****5015</t>
  </si>
  <si>
    <t>2018-08-08</t>
  </si>
  <si>
    <t>16:04:58</t>
  </si>
  <si>
    <t>158****2506</t>
  </si>
  <si>
    <t>2018-08-16</t>
  </si>
  <si>
    <t>14:09:45</t>
  </si>
  <si>
    <t>13:47:09</t>
  </si>
  <si>
    <t>2018-08-15</t>
  </si>
  <si>
    <t>16:17:16</t>
  </si>
  <si>
    <t>176****9404</t>
  </si>
  <si>
    <t>09:31:24</t>
  </si>
  <si>
    <t>187****8730</t>
  </si>
  <si>
    <t>18791588730</t>
  </si>
  <si>
    <t>08:49:50</t>
  </si>
  <si>
    <t>153****1276</t>
  </si>
  <si>
    <t>19:14:52</t>
  </si>
  <si>
    <t>166****7763</t>
  </si>
  <si>
    <t>16602677763</t>
  </si>
  <si>
    <t>19:09:49</t>
  </si>
  <si>
    <t>2018-08-13</t>
  </si>
  <si>
    <t>15:56:29</t>
  </si>
  <si>
    <t>157****4746</t>
  </si>
  <si>
    <t>2018-08-12</t>
  </si>
  <si>
    <t>21:59:08</t>
  </si>
  <si>
    <t>136****7565</t>
  </si>
  <si>
    <t>17:34:35</t>
  </si>
  <si>
    <t>11:22:20</t>
  </si>
  <si>
    <t>176****4143</t>
  </si>
  <si>
    <t>2018-08-11</t>
  </si>
  <si>
    <t>11:37:57</t>
  </si>
  <si>
    <t>11:34:16</t>
  </si>
  <si>
    <t>11:08:31</t>
  </si>
  <si>
    <t>131****2776</t>
  </si>
  <si>
    <t>2018-08-10</t>
  </si>
  <si>
    <t>16:47:06</t>
  </si>
  <si>
    <t>132****6665</t>
  </si>
  <si>
    <t>2018-07-16</t>
  </si>
  <si>
    <t>23:05:55</t>
  </si>
  <si>
    <t>15822112506</t>
  </si>
  <si>
    <t>2018-08-09</t>
  </si>
  <si>
    <t>20:16:35</t>
  </si>
  <si>
    <t>159****1211</t>
  </si>
  <si>
    <t>你好想去你们哪做项目方便vx15989141211了解一下谢谢</t>
  </si>
  <si>
    <t>10:14:11</t>
  </si>
  <si>
    <t>138****8071</t>
  </si>
  <si>
    <t>16:17:53</t>
  </si>
  <si>
    <t>177****4082</t>
  </si>
  <si>
    <t>11:16:53</t>
  </si>
  <si>
    <t>09:59:01</t>
  </si>
  <si>
    <t>053****3818</t>
  </si>
  <si>
    <t>2018-08-07</t>
  </si>
  <si>
    <t>16:43:02</t>
  </si>
  <si>
    <t>12:21:26</t>
  </si>
  <si>
    <t>2018-08-06</t>
  </si>
  <si>
    <t>23:50:38</t>
  </si>
  <si>
    <t>185****3770</t>
  </si>
  <si>
    <t>15:54:39</t>
  </si>
  <si>
    <t>15:53:38</t>
  </si>
  <si>
    <t>10:10:07</t>
  </si>
  <si>
    <t>186****3118</t>
  </si>
  <si>
    <t>09:11:40</t>
  </si>
  <si>
    <t>136****6745</t>
  </si>
  <si>
    <t>2018-07-08</t>
  </si>
  <si>
    <t>14:36:51</t>
  </si>
  <si>
    <t>151****4885</t>
  </si>
  <si>
    <t>可以！我姓侯，电话15122204885</t>
  </si>
  <si>
    <t>2018-08-05</t>
  </si>
  <si>
    <t>14:35:42</t>
  </si>
  <si>
    <t>14:12:59</t>
  </si>
  <si>
    <t>186****1011</t>
  </si>
  <si>
    <t>09:35:20</t>
  </si>
  <si>
    <t>152****1022</t>
  </si>
  <si>
    <t>李雨桐15202261022</t>
  </si>
  <si>
    <t>10:59:26</t>
  </si>
  <si>
    <t>2018-08-04</t>
  </si>
  <si>
    <t>11:25:08</t>
  </si>
  <si>
    <t>181****5510</t>
  </si>
  <si>
    <t>2018-08-03</t>
  </si>
  <si>
    <t>19:02:45</t>
  </si>
  <si>
    <t>18:59:16</t>
  </si>
  <si>
    <t>2018-08-02</t>
  </si>
  <si>
    <t>16:33:26</t>
  </si>
  <si>
    <t>158****1997</t>
  </si>
  <si>
    <t>11:33:09</t>
  </si>
  <si>
    <t>186****6986</t>
  </si>
  <si>
    <t>11:31:22</t>
  </si>
  <si>
    <t>11:29:18</t>
  </si>
  <si>
    <t>09:50:20</t>
  </si>
  <si>
    <t>2018-07-31</t>
  </si>
  <si>
    <t>14:16:05</t>
  </si>
  <si>
    <t>15:12:07</t>
  </si>
  <si>
    <t>139****7853</t>
  </si>
  <si>
    <t>11:15:51</t>
  </si>
  <si>
    <t>10:58:22</t>
  </si>
  <si>
    <t>10:40:27</t>
  </si>
  <si>
    <t>15:17:47</t>
  </si>
  <si>
    <t>10:13:29</t>
  </si>
  <si>
    <t>09:47:47</t>
  </si>
  <si>
    <t>王18622566986</t>
  </si>
  <si>
    <t>2018-07-30</t>
  </si>
  <si>
    <t>11:46:42</t>
  </si>
  <si>
    <t>159****5999</t>
  </si>
  <si>
    <t>2018-07-29</t>
  </si>
  <si>
    <t>16:50:22</t>
  </si>
  <si>
    <t>186****3066</t>
  </si>
  <si>
    <t>15:19:49</t>
  </si>
  <si>
    <t>15:17:01</t>
  </si>
  <si>
    <t>11:44:05</t>
  </si>
  <si>
    <t>138****1973</t>
  </si>
  <si>
    <t>2018-07-28</t>
  </si>
  <si>
    <t>15:15:35</t>
  </si>
  <si>
    <t>155****8968</t>
  </si>
  <si>
    <t>2018-07-25</t>
  </si>
  <si>
    <t>16:36:07</t>
  </si>
  <si>
    <t>138****8377</t>
  </si>
  <si>
    <t>15:17:44</t>
  </si>
  <si>
    <t>15:15:15</t>
  </si>
  <si>
    <t>15:12:00</t>
  </si>
  <si>
    <t>邢亮小姐13821751973</t>
  </si>
  <si>
    <t>2018-07-23</t>
  </si>
  <si>
    <t>15:36:02</t>
  </si>
  <si>
    <t>156****2483</t>
  </si>
  <si>
    <t>12:37:54</t>
  </si>
  <si>
    <t>156****1412</t>
  </si>
  <si>
    <t>11:13:39</t>
  </si>
  <si>
    <t>2018-07-22</t>
  </si>
  <si>
    <t>11:51:11</t>
  </si>
  <si>
    <t>2018-07-21</t>
  </si>
  <si>
    <t>12:56:18</t>
  </si>
  <si>
    <t>11:58:18</t>
  </si>
  <si>
    <t>2018-07-20</t>
  </si>
  <si>
    <t>13:57:56</t>
  </si>
  <si>
    <t>152****9136</t>
  </si>
  <si>
    <t>10:55:38</t>
  </si>
  <si>
    <t>2018-07-19</t>
  </si>
  <si>
    <t>16:02:22</t>
  </si>
  <si>
    <t>166****4030</t>
  </si>
  <si>
    <t>11:43:27</t>
  </si>
  <si>
    <t>11:26:13</t>
  </si>
  <si>
    <t>2018-07-18</t>
  </si>
  <si>
    <t>12:25:30</t>
  </si>
  <si>
    <t>10:54:30</t>
  </si>
  <si>
    <t>150****2415</t>
  </si>
  <si>
    <t>圆怀15022222415</t>
  </si>
  <si>
    <t>09:15:02</t>
  </si>
  <si>
    <t>157****4757</t>
  </si>
  <si>
    <t>2018-07-17</t>
  </si>
  <si>
    <t>17:58:12</t>
  </si>
  <si>
    <t>156****3671</t>
  </si>
  <si>
    <t>10:23:51</t>
  </si>
  <si>
    <t>13516163047</t>
  </si>
  <si>
    <t>10:16:14</t>
  </si>
  <si>
    <t>185****6998</t>
  </si>
  <si>
    <t>2018-05-09</t>
  </si>
  <si>
    <t>19:25:33</t>
  </si>
  <si>
    <t>176****0657</t>
  </si>
  <si>
    <t>待跟进</t>
  </si>
  <si>
    <t>14:15:02</t>
  </si>
  <si>
    <t>11:52:09</t>
  </si>
  <si>
    <t>176****0081</t>
  </si>
  <si>
    <t>2018-07-15</t>
  </si>
  <si>
    <t>14:54:06</t>
  </si>
  <si>
    <t>14:49:02</t>
  </si>
  <si>
    <t>2018-07-14</t>
  </si>
  <si>
    <t>16:59:43</t>
  </si>
  <si>
    <t>185****1587</t>
  </si>
  <si>
    <t>\n您好微整合作可以吗我出地方，我是美容美体的要是可以加我微信18522841587</t>
  </si>
  <si>
    <t>11:24:19</t>
  </si>
  <si>
    <t>2018-07-13</t>
  </si>
  <si>
    <t>16:51:40</t>
  </si>
  <si>
    <t>10:37:41</t>
  </si>
  <si>
    <t>157****1826</t>
  </si>
  <si>
    <t>2018-07-12</t>
  </si>
  <si>
    <t>16:39:01</t>
  </si>
  <si>
    <t>175****1201</t>
  </si>
  <si>
    <t>16:22:42</t>
  </si>
  <si>
    <t>138****0505</t>
  </si>
  <si>
    <t>15:57:14</t>
  </si>
  <si>
    <t>166****3690</t>
  </si>
  <si>
    <t>13:51:44</t>
  </si>
  <si>
    <t>11:34:22</t>
  </si>
  <si>
    <t>177****7076</t>
  </si>
  <si>
    <t>2018-07-11</t>
  </si>
  <si>
    <t>19:54:15</t>
  </si>
  <si>
    <t>16:34:31</t>
  </si>
  <si>
    <t>182****6023</t>
  </si>
  <si>
    <t>15:25:42</t>
  </si>
  <si>
    <t>2018-07-09</t>
  </si>
  <si>
    <t>16:01:01</t>
  </si>
  <si>
    <t>136****7563</t>
  </si>
  <si>
    <t>15:41:01</t>
  </si>
  <si>
    <t>157****7548</t>
  </si>
  <si>
    <t>13:14:30</t>
  </si>
  <si>
    <t>152****7760</t>
  </si>
  <si>
    <t>13:06:45</t>
  </si>
  <si>
    <t>23:33:52</t>
  </si>
  <si>
    <t>150****0024</t>
  </si>
  <si>
    <t>15045240024姗姗</t>
  </si>
  <si>
    <t>14:18:41</t>
  </si>
  <si>
    <t>11:56:06</t>
  </si>
  <si>
    <t>09:42:29</t>
  </si>
  <si>
    <t>176****6292</t>
  </si>
  <si>
    <t>2018-07-07</t>
  </si>
  <si>
    <t>20:58:35</t>
  </si>
  <si>
    <t>冰点小臂脱毛明天下午四点左右</t>
  </si>
  <si>
    <t>15:34:04</t>
  </si>
  <si>
    <t>0531****1439</t>
  </si>
  <si>
    <t>2018-07-06</t>
  </si>
  <si>
    <t>11:01:50</t>
  </si>
  <si>
    <t>10:32:07</t>
  </si>
  <si>
    <t>2018-07-05</t>
  </si>
  <si>
    <t>16:36:14</t>
  </si>
  <si>
    <t>13:59:18</t>
  </si>
  <si>
    <t>159****7040</t>
  </si>
  <si>
    <t>11:56:39</t>
  </si>
  <si>
    <t>2018-07-04</t>
  </si>
  <si>
    <t>18:02:05</t>
  </si>
  <si>
    <t>10:30:44</t>
  </si>
  <si>
    <t>151****9897</t>
  </si>
  <si>
    <t>2018-07-03</t>
  </si>
  <si>
    <t>14:08:30</t>
  </si>
  <si>
    <t>12:10:34</t>
  </si>
  <si>
    <t>155****9706</t>
  </si>
  <si>
    <t>10:37:08</t>
  </si>
  <si>
    <t>2018-07-01</t>
  </si>
  <si>
    <t>10:17:27</t>
  </si>
  <si>
    <t>158****9252</t>
  </si>
  <si>
    <t>我姓李电话15822479252</t>
  </si>
  <si>
    <t>2018-07-02</t>
  </si>
  <si>
    <t>17:16:37</t>
  </si>
  <si>
    <t>133****8478</t>
  </si>
  <si>
    <t>16:32:45</t>
  </si>
  <si>
    <t>131****7046</t>
  </si>
  <si>
    <t>刘瑾，13102037046</t>
  </si>
  <si>
    <t>2018-06-30</t>
  </si>
  <si>
    <t>15:56:03</t>
  </si>
  <si>
    <t>131****2253</t>
  </si>
  <si>
    <t>2018-06-29</t>
  </si>
  <si>
    <t>10:16:10</t>
  </si>
  <si>
    <t>151****1613</t>
  </si>
  <si>
    <t>10:12:54</t>
  </si>
  <si>
    <t>09:12:09</t>
  </si>
  <si>
    <t>2018-06-28</t>
  </si>
  <si>
    <t>20:37:06</t>
  </si>
  <si>
    <t>152****5503</t>
  </si>
  <si>
    <t>14:44:45</t>
  </si>
  <si>
    <t>2018-06-27</t>
  </si>
  <si>
    <t>14:44:04</t>
  </si>
  <si>
    <t>136****4963</t>
  </si>
  <si>
    <t>14:01:45</t>
  </si>
  <si>
    <t>2018-06-26</t>
  </si>
  <si>
    <t>15:46:13</t>
  </si>
  <si>
    <t>2018-06-25</t>
  </si>
  <si>
    <t>10:43:53</t>
  </si>
  <si>
    <t>189****5783</t>
  </si>
  <si>
    <t>09:38:59</t>
  </si>
  <si>
    <t>2018-06-24</t>
  </si>
  <si>
    <t>15:50:19</t>
  </si>
  <si>
    <t>199****5567</t>
  </si>
  <si>
    <t>11:30:11</t>
  </si>
  <si>
    <t>137****7659</t>
  </si>
  <si>
    <t>13702177659</t>
  </si>
  <si>
    <t>10:37:12</t>
  </si>
  <si>
    <t>130****8899</t>
  </si>
  <si>
    <t>2018-06-23</t>
  </si>
  <si>
    <t>16:20:27</t>
  </si>
  <si>
    <t>09:47:35</t>
  </si>
  <si>
    <t>182****1317</t>
  </si>
  <si>
    <t>18222241317黄丽娟</t>
  </si>
  <si>
    <t>2018-06-22</t>
  </si>
  <si>
    <t>15:03:24</t>
  </si>
  <si>
    <t>155****8573</t>
  </si>
  <si>
    <t>14:02:23</t>
  </si>
  <si>
    <t>12:49:54</t>
  </si>
  <si>
    <t>2018-06-20</t>
  </si>
  <si>
    <t>17:41:39</t>
  </si>
  <si>
    <t>152****0307</t>
  </si>
  <si>
    <t>不用回</t>
  </si>
  <si>
    <t>2018-04-30</t>
  </si>
  <si>
    <t>10:25:59</t>
  </si>
  <si>
    <t>151****6615</t>
  </si>
  <si>
    <t>2018-05-01</t>
  </si>
  <si>
    <t>16:40:02</t>
  </si>
  <si>
    <t>135****9091</t>
  </si>
  <si>
    <t>2018-06-01</t>
  </si>
  <si>
    <t>09:30:17</t>
  </si>
  <si>
    <t>2018-05-31</t>
  </si>
  <si>
    <t>14:11:40</t>
  </si>
  <si>
    <t>022****3630</t>
  </si>
  <si>
    <t>2018-05-11</t>
  </si>
  <si>
    <t>19:56:45</t>
  </si>
  <si>
    <t>136****3140</t>
  </si>
  <si>
    <t>2018-05-12</t>
  </si>
  <si>
    <t>08:45:14</t>
  </si>
  <si>
    <t>131****6360</t>
  </si>
  <si>
    <t>2018-05-14</t>
  </si>
  <si>
    <t>19:29:23</t>
  </si>
  <si>
    <t>137****5154</t>
  </si>
  <si>
    <t>2018-05-17</t>
  </si>
  <si>
    <t>20:32:14</t>
  </si>
  <si>
    <t>159****4272</t>
  </si>
  <si>
    <t>2018-05-19</t>
  </si>
  <si>
    <t>22:12:05</t>
  </si>
  <si>
    <t>182****8668</t>
  </si>
  <si>
    <t>2018-05-22</t>
  </si>
  <si>
    <t>19:27:36</t>
  </si>
  <si>
    <t>139****1542</t>
  </si>
  <si>
    <t>2018-06-21</t>
  </si>
  <si>
    <t>12:45:42</t>
  </si>
  <si>
    <t>151****7751</t>
  </si>
  <si>
    <t>09:39:31</t>
  </si>
  <si>
    <t>2018-06-19</t>
  </si>
  <si>
    <t>09:17:08</t>
  </si>
  <si>
    <t>136****0872</t>
  </si>
  <si>
    <t>2018-06-18</t>
  </si>
  <si>
    <t>16:03:43</t>
  </si>
  <si>
    <t>158****5319</t>
  </si>
  <si>
    <t>2018-06-06</t>
  </si>
  <si>
    <t>22:34:29</t>
  </si>
  <si>
    <t>185****7077</t>
  </si>
  <si>
    <t>22:34:37</t>
  </si>
  <si>
    <t>2018-06-16</t>
  </si>
  <si>
    <t>12:17:25</t>
  </si>
  <si>
    <t>09:28:08</t>
  </si>
  <si>
    <t>08:54:25</t>
  </si>
  <si>
    <t>2018-06-15</t>
  </si>
  <si>
    <t>16:36:44</t>
  </si>
  <si>
    <t>022****3741</t>
  </si>
  <si>
    <t>11:38:42</t>
  </si>
  <si>
    <t>2018-06-14</t>
  </si>
  <si>
    <t>19:33:18</t>
  </si>
  <si>
    <t>136****4772</t>
  </si>
  <si>
    <t>2018-06-13</t>
  </si>
  <si>
    <t>11:50:49</t>
  </si>
  <si>
    <t>185****2535</t>
  </si>
  <si>
    <t>11:45:57</t>
  </si>
  <si>
    <t>11:42:42</t>
  </si>
  <si>
    <t>11:37:42</t>
  </si>
  <si>
    <t>2018-06-12</t>
  </si>
  <si>
    <t>19:30:57</t>
  </si>
  <si>
    <t>137****5868</t>
  </si>
  <si>
    <t>14:27:46</t>
  </si>
  <si>
    <t>11:42:32</t>
  </si>
  <si>
    <t>2018-06-11</t>
  </si>
  <si>
    <t>18:18:06</t>
  </si>
  <si>
    <t>186****8721</t>
  </si>
  <si>
    <t>2018-06-10</t>
  </si>
  <si>
    <t>16:44:12</t>
  </si>
  <si>
    <t>11:42:02</t>
  </si>
  <si>
    <t>2018-06-09</t>
  </si>
  <si>
    <t>14:16:35</t>
  </si>
  <si>
    <t>10:49:41</t>
  </si>
  <si>
    <t>182****7155</t>
  </si>
  <si>
    <t>18202507155加微信吧</t>
  </si>
  <si>
    <t>2018-06-08</t>
  </si>
  <si>
    <t>17:42:18</t>
  </si>
  <si>
    <t>16:33:55</t>
  </si>
  <si>
    <t>157****0530</t>
  </si>
  <si>
    <t>13:29:48</t>
  </si>
  <si>
    <t>137****3807</t>
  </si>
  <si>
    <t>2018-06-07</t>
  </si>
  <si>
    <t>17:22:29</t>
  </si>
  <si>
    <t>130****4460</t>
  </si>
  <si>
    <t>13:06:36</t>
  </si>
  <si>
    <t>19:56:50</t>
  </si>
  <si>
    <t>152****4016</t>
  </si>
  <si>
    <t>19:52:03</t>
  </si>
  <si>
    <t>2018-06-04</t>
  </si>
  <si>
    <t>16:21:02</t>
  </si>
  <si>
    <t>020****6328</t>
  </si>
  <si>
    <t>11:34:52</t>
  </si>
  <si>
    <t>136****9980</t>
  </si>
  <si>
    <t>11:23:49</t>
  </si>
  <si>
    <t>157****1829</t>
  </si>
  <si>
    <t>20:02:00</t>
  </si>
  <si>
    <t>159****8697</t>
  </si>
  <si>
    <t>15900338697</t>
  </si>
  <si>
    <t>16:17:04</t>
  </si>
  <si>
    <t>2018-05-30</t>
  </si>
  <si>
    <t>13:28:57</t>
  </si>
  <si>
    <t>12:04:15</t>
  </si>
  <si>
    <t>10:24:04</t>
  </si>
  <si>
    <t>2018-05-29</t>
  </si>
  <si>
    <t>13:27:51</t>
  </si>
  <si>
    <t>2018-05-28</t>
  </si>
  <si>
    <t>14:46:52</t>
  </si>
  <si>
    <t>11:38:25</t>
  </si>
  <si>
    <t>2018-05-27</t>
  </si>
  <si>
    <t>23:07:20</t>
  </si>
  <si>
    <t>185****5098</t>
  </si>
  <si>
    <t>18522595098</t>
  </si>
  <si>
    <t>2018-05-26</t>
  </si>
  <si>
    <t>15:21:44</t>
  </si>
  <si>
    <t>183****2509</t>
  </si>
  <si>
    <t>姓黄18340072509</t>
  </si>
  <si>
    <t>2018-05-25</t>
  </si>
  <si>
    <t>15:20:52</t>
  </si>
  <si>
    <t>14:32:34</t>
  </si>
  <si>
    <t>138****3302</t>
  </si>
  <si>
    <t>14:32:01</t>
  </si>
  <si>
    <t>13:20:00</t>
  </si>
  <si>
    <t>11:41:48</t>
  </si>
  <si>
    <t>137****8197</t>
  </si>
  <si>
    <t>09:39:33</t>
  </si>
  <si>
    <t>133****7812</t>
  </si>
  <si>
    <t>2018-05-20</t>
  </si>
  <si>
    <t>16:40:59</t>
  </si>
  <si>
    <t>186****6177</t>
  </si>
  <si>
    <t>贺曼朋友</t>
  </si>
  <si>
    <t>17:32:46</t>
  </si>
  <si>
    <t>136****2805</t>
  </si>
  <si>
    <t>贺曼朋</t>
  </si>
  <si>
    <t>2018-05-24</t>
  </si>
  <si>
    <t>15:03:08</t>
  </si>
  <si>
    <t>138****7607</t>
  </si>
  <si>
    <t>14:49:32</t>
  </si>
  <si>
    <t>022****3077</t>
  </si>
  <si>
    <t>19:28:36</t>
  </si>
  <si>
    <t>2018-05-21</t>
  </si>
  <si>
    <t>11:12:00</t>
  </si>
  <si>
    <t>136****2711</t>
  </si>
  <si>
    <t>12:16:14</t>
  </si>
  <si>
    <t>156****4701</t>
  </si>
  <si>
    <t>10:36:02</t>
  </si>
  <si>
    <t>135****1833</t>
  </si>
  <si>
    <t>13516171833</t>
  </si>
  <si>
    <t>09:40:41</t>
  </si>
  <si>
    <t>151****2160</t>
  </si>
  <si>
    <t>17:41:09</t>
  </si>
  <si>
    <t>15:22:45</t>
  </si>
  <si>
    <t>022****6602</t>
  </si>
  <si>
    <t>2018-05-16</t>
  </si>
  <si>
    <t>11:01:36</t>
  </si>
  <si>
    <t>131****9238</t>
  </si>
  <si>
    <t>2018-05-15</t>
  </si>
  <si>
    <t>10:44:11</t>
  </si>
  <si>
    <t>186****1760</t>
  </si>
  <si>
    <t>VD</t>
  </si>
  <si>
    <t>10:42:00</t>
  </si>
  <si>
    <t>135****9803</t>
  </si>
  <si>
    <t>vd</t>
  </si>
  <si>
    <t>10:42:14</t>
  </si>
  <si>
    <t>10:37:52</t>
  </si>
  <si>
    <t>133****8668</t>
  </si>
  <si>
    <t>10:38:26</t>
  </si>
  <si>
    <t>10:35:18</t>
  </si>
  <si>
    <t>10:35:34</t>
  </si>
  <si>
    <t>10:34:11</t>
  </si>
  <si>
    <t>132****3027</t>
  </si>
  <si>
    <t>10:33:51</t>
  </si>
  <si>
    <t>10:32:23</t>
  </si>
  <si>
    <t>158****9551</t>
  </si>
  <si>
    <t>10:32:02</t>
  </si>
  <si>
    <t>09:59:42</t>
  </si>
  <si>
    <t>155****8465</t>
  </si>
  <si>
    <t>13:52:15</t>
  </si>
  <si>
    <t>2018-05-13</t>
  </si>
  <si>
    <t>13:05:44</t>
  </si>
  <si>
    <t>10:16:34</t>
  </si>
  <si>
    <t>138****7721</t>
  </si>
  <si>
    <t>18:15:14</t>
  </si>
  <si>
    <t>180****9619</t>
  </si>
  <si>
    <t>18:04:48</t>
  </si>
  <si>
    <t>09:21:17</t>
  </si>
  <si>
    <t>13:51:54</t>
  </si>
  <si>
    <t>152****2209</t>
  </si>
  <si>
    <t>10:44:28</t>
  </si>
  <si>
    <t>2018-05-10</t>
  </si>
  <si>
    <t>16:53:16</t>
  </si>
  <si>
    <t>133****9520</t>
  </si>
  <si>
    <t>16:42:53</t>
  </si>
  <si>
    <t>16:38:45</t>
  </si>
  <si>
    <t>150****1106</t>
  </si>
  <si>
    <t>15:49:01</t>
  </si>
  <si>
    <t>请问水光针怎么做</t>
  </si>
  <si>
    <t>14:57:19</t>
  </si>
  <si>
    <t>157****0607</t>
  </si>
  <si>
    <t>14:04:13</t>
  </si>
  <si>
    <t>186****1928</t>
  </si>
  <si>
    <t>09:19:59</t>
  </si>
  <si>
    <t>022****3842</t>
  </si>
  <si>
    <t>20:00:42</t>
  </si>
  <si>
    <t>138****2321</t>
  </si>
  <si>
    <t>朋友推荐来的，说你们这价钱合理，皮肤护理效果特别好，保持周期特别，我想下周去你们店里面看看体验一下。</t>
  </si>
  <si>
    <t>19:58:11</t>
  </si>
  <si>
    <t>176****5146</t>
  </si>
  <si>
    <t>我主要想去你们店里看看，我没打过玻尿酸，想看看打完是什么效果的，可以的话我想周日去。</t>
  </si>
  <si>
    <t>19:04:53</t>
  </si>
  <si>
    <t>133****2222</t>
  </si>
  <si>
    <t>2018-05-08</t>
  </si>
  <si>
    <t>17:25:19</t>
  </si>
  <si>
    <t>2018-05-07</t>
  </si>
  <si>
    <t>11:50:01</t>
  </si>
  <si>
    <t>173****5563</t>
  </si>
  <si>
    <t>2018-05-04</t>
  </si>
  <si>
    <t>18:00:13</t>
  </si>
  <si>
    <t>183****3715</t>
  </si>
  <si>
    <t>2018-05-03</t>
  </si>
  <si>
    <t>14:50:50</t>
  </si>
  <si>
    <t>137****3715</t>
  </si>
  <si>
    <t>14:41:26</t>
  </si>
  <si>
    <t>2018-05-02</t>
  </si>
  <si>
    <t>13:17:42</t>
  </si>
  <si>
    <t>156****8533</t>
  </si>
  <si>
    <t>10:49:02</t>
  </si>
  <si>
    <t>19:16:22</t>
  </si>
  <si>
    <t>10:49:11</t>
  </si>
  <si>
    <t>139****4464</t>
  </si>
  <si>
    <t>10:48:31</t>
  </si>
  <si>
    <t>16:01:59</t>
  </si>
  <si>
    <t>2018-04-29</t>
  </si>
  <si>
    <t>16:53:05</t>
  </si>
  <si>
    <t>2018-04-27</t>
  </si>
  <si>
    <t>16:11:36</t>
  </si>
  <si>
    <t>131****5670</t>
  </si>
  <si>
    <t>我的微信号13116105670</t>
  </si>
  <si>
    <t>2018-04-26</t>
  </si>
  <si>
    <t>16:45:19</t>
  </si>
  <si>
    <t>177xxxx1405</t>
  </si>
  <si>
    <t>2018/09/05</t>
  </si>
  <si>
    <t>13:57:38</t>
  </si>
  <si>
    <t>[2018.05.09]小腿脱毛6净滑的长腿才是美腿[68.00元][14194169]</t>
  </si>
  <si>
    <t>136xxxx0842</t>
  </si>
  <si>
    <t>2018/09/02</t>
  </si>
  <si>
    <t>15:15:08</t>
  </si>
  <si>
    <t>[2018.05.09]小臂脱毛6光滑美肌再亲近也不尴尬[68.00元][14189063]</t>
  </si>
  <si>
    <t>138xxxx2066</t>
  </si>
  <si>
    <t>2018/09/01</t>
  </si>
  <si>
    <t>11:20:20</t>
  </si>
  <si>
    <t>2018/08/30</t>
  </si>
  <si>
    <t>16:26:35</t>
  </si>
  <si>
    <t>16:24:58</t>
  </si>
  <si>
    <t>[2018.04.12]光子祛斑嫩肤赠无针水光[699.00元][30642575]</t>
  </si>
  <si>
    <t>16:06:53</t>
  </si>
  <si>
    <t>2018/08/27</t>
  </si>
  <si>
    <t>15:45:14</t>
  </si>
  <si>
    <t>[2018.04.12]腋下脱毛唇部脱毛2选1[12.00元][30641187]</t>
  </si>
  <si>
    <t>2018/08/26</t>
  </si>
  <si>
    <t>16:59:22</t>
  </si>
  <si>
    <t>16:59:00</t>
  </si>
  <si>
    <t>[2018.04.12]腋下脱毛唇部2选1做女人要精致[12.00元][14190772]</t>
  </si>
  <si>
    <t>16:04:55</t>
  </si>
  <si>
    <t>16:04:42</t>
  </si>
  <si>
    <t>09:41:08</t>
  </si>
  <si>
    <t>2018/08/24</t>
  </si>
  <si>
    <t>15:13:31</t>
  </si>
  <si>
    <t>2018/08/21</t>
  </si>
  <si>
    <t>12:38:45</t>
  </si>
  <si>
    <t>2018/08/20</t>
  </si>
  <si>
    <t>11:48:11</t>
  </si>
  <si>
    <t>11:47:54</t>
  </si>
  <si>
    <t>2018/08/16</t>
  </si>
  <si>
    <t>17:03:58</t>
  </si>
  <si>
    <t>2018/08/14</t>
  </si>
  <si>
    <t>15:16:28</t>
  </si>
  <si>
    <t>2018/08/11</t>
  </si>
  <si>
    <t>14:54:24</t>
  </si>
  <si>
    <t>[2018.04.12]衡力单部位除皱消除女人年龄的魔皱[380.00元][14198654]</t>
  </si>
  <si>
    <t>2018/08/01</t>
  </si>
  <si>
    <t>12:23:00</t>
  </si>
  <si>
    <t>13:45:41</t>
  </si>
  <si>
    <t>2018/08/06</t>
  </si>
  <si>
    <t>10:26:24</t>
  </si>
  <si>
    <t>2018/08/05</t>
  </si>
  <si>
    <t>15:43:34</t>
  </si>
  <si>
    <t>11:21:25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</si>
</sst>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#,##0_ "/>
    <numFmt numFmtId="178" formatCode="0.0%"/>
    <numFmt numFmtId="179" formatCode="yyyy\-mm\-dd\ h:mm:ss"/>
  </numFmts>
  <fonts count="4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151515"/>
      <name val="微软雅黑"/>
      <family val="2"/>
      <charset val="134"/>
    </font>
    <font>
      <b/>
      <sz val="10"/>
      <color rgb="FF33CC33"/>
      <name val="微软雅黑"/>
      <family val="2"/>
      <charset val="134"/>
    </font>
    <font>
      <sz val="11"/>
      <color rgb="FF33CC33"/>
      <name val="宋体"/>
      <family val="3"/>
      <charset val="134"/>
      <scheme val="minor"/>
    </font>
    <font>
      <sz val="11"/>
      <color rgb="FF33CC3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PingFangSC-Regular"/>
      <family val="1"/>
    </font>
    <font>
      <sz val="12"/>
      <color theme="1"/>
      <name val="PingFangSC-Regular"/>
      <family val="1"/>
      <charset val="134"/>
    </font>
    <font>
      <b/>
      <sz val="11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9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9" fontId="21" fillId="0" borderId="2" xfId="0" applyNumberFormat="1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 readingOrder="1"/>
    </xf>
    <xf numFmtId="0" fontId="12" fillId="4" borderId="8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2" fontId="21" fillId="0" borderId="9" xfId="0" applyNumberFormat="1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7" borderId="12" xfId="0" applyFont="1" applyFill="1" applyBorder="1" applyAlignment="1">
      <alignment horizontal="center" vertical="center" wrapText="1" readingOrder="1"/>
    </xf>
    <xf numFmtId="0" fontId="23" fillId="0" borderId="3" xfId="0" applyFont="1" applyBorder="1" applyAlignment="1">
      <alignment horizontal="center" vertical="center" wrapText="1" readingOrder="1"/>
    </xf>
    <xf numFmtId="0" fontId="24" fillId="0" borderId="3" xfId="0" applyFont="1" applyBorder="1" applyAlignment="1">
      <alignment horizontal="center" vertical="center" wrapText="1" readingOrder="1"/>
    </xf>
    <xf numFmtId="9" fontId="26" fillId="0" borderId="3" xfId="0" applyNumberFormat="1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22" fillId="8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9" borderId="13" xfId="0" applyFont="1" applyFill="1" applyBorder="1" applyAlignment="1">
      <alignment horizontal="center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31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 wrapText="1"/>
    </xf>
    <xf numFmtId="9" fontId="26" fillId="0" borderId="7" xfId="0" applyNumberFormat="1" applyFont="1" applyBorder="1" applyAlignment="1">
      <alignment horizontal="center" vertical="center" wrapText="1"/>
    </xf>
    <xf numFmtId="0" fontId="25" fillId="6" borderId="15" xfId="0" applyFont="1" applyFill="1" applyBorder="1" applyAlignment="1">
      <alignment horizontal="center" vertical="center" wrapText="1" readingOrder="1"/>
    </xf>
    <xf numFmtId="0" fontId="27" fillId="0" borderId="7" xfId="0" applyFont="1" applyBorder="1" applyAlignment="1">
      <alignment horizontal="center" vertical="center" wrapText="1" readingOrder="1"/>
    </xf>
    <xf numFmtId="9" fontId="21" fillId="5" borderId="2" xfId="0" applyNumberFormat="1" applyFont="1" applyFill="1" applyBorder="1" applyAlignment="1">
      <alignment horizontal="center" vertical="center" wrapText="1"/>
    </xf>
    <xf numFmtId="0" fontId="22" fillId="8" borderId="24" xfId="0" applyFont="1" applyFill="1" applyBorder="1" applyAlignment="1">
      <alignment horizontal="center" vertical="center" wrapText="1" readingOrder="1"/>
    </xf>
    <xf numFmtId="0" fontId="21" fillId="0" borderId="20" xfId="0" applyFont="1" applyBorder="1" applyAlignment="1">
      <alignment horizontal="right" vertical="center" wrapText="1"/>
    </xf>
    <xf numFmtId="0" fontId="21" fillId="0" borderId="21" xfId="0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9" fontId="21" fillId="0" borderId="21" xfId="0" applyNumberFormat="1" applyFont="1" applyBorder="1" applyAlignment="1">
      <alignment horizontal="center" vertical="center" wrapText="1"/>
    </xf>
    <xf numFmtId="0" fontId="22" fillId="8" borderId="19" xfId="0" applyFont="1" applyFill="1" applyBorder="1" applyAlignment="1">
      <alignment horizontal="center" vertical="center" wrapText="1" readingOrder="1"/>
    </xf>
    <xf numFmtId="0" fontId="21" fillId="0" borderId="27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center" vertical="center" wrapText="1"/>
    </xf>
    <xf numFmtId="9" fontId="21" fillId="0" borderId="29" xfId="0" applyNumberFormat="1" applyFont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 readingOrder="1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6" borderId="1" xfId="0" applyFont="1" applyFill="1" applyBorder="1" applyAlignment="1">
      <alignment horizontal="center" vertical="center" wrapText="1" readingOrder="1"/>
    </xf>
    <xf numFmtId="0" fontId="20" fillId="7" borderId="1" xfId="0" applyFont="1" applyFill="1" applyBorder="1" applyAlignment="1">
      <alignment horizontal="center" vertical="center" wrapText="1"/>
    </xf>
    <xf numFmtId="9" fontId="21" fillId="7" borderId="1" xfId="0" applyNumberFormat="1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 readingOrder="1"/>
    </xf>
    <xf numFmtId="0" fontId="21" fillId="7" borderId="1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 readingOrder="1"/>
    </xf>
    <xf numFmtId="0" fontId="21" fillId="7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7" fillId="0" borderId="5" xfId="0" applyFont="1" applyBorder="1" applyAlignment="1">
      <alignment horizontal="center" vertical="center" wrapText="1" readingOrder="1"/>
    </xf>
    <xf numFmtId="0" fontId="26" fillId="0" borderId="5" xfId="0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9" fontId="21" fillId="0" borderId="22" xfId="0" applyNumberFormat="1" applyFont="1" applyBorder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left"/>
    </xf>
    <xf numFmtId="1" fontId="21" fillId="0" borderId="1" xfId="0" applyNumberFormat="1" applyFont="1" applyBorder="1" applyAlignment="1">
      <alignment horizontal="center" vertical="center" wrapText="1"/>
    </xf>
    <xf numFmtId="14" fontId="14" fillId="0" borderId="0" xfId="0" applyNumberFormat="1" applyFont="1" applyAlignment="1">
      <alignment vertical="center"/>
    </xf>
    <xf numFmtId="9" fontId="12" fillId="0" borderId="1" xfId="0" applyNumberFormat="1" applyFont="1" applyBorder="1" applyAlignment="1">
      <alignment horizontal="center" vertical="center" wrapText="1" readingOrder="1"/>
    </xf>
    <xf numFmtId="0" fontId="36" fillId="0" borderId="1" xfId="0" applyFont="1" applyBorder="1" applyAlignment="1">
      <alignment horizontal="center" vertical="center" wrapText="1" readingOrder="1"/>
    </xf>
    <xf numFmtId="0" fontId="3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9" fontId="21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9" fontId="36" fillId="0" borderId="1" xfId="0" applyNumberFormat="1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21" fontId="0" fillId="0" borderId="0" xfId="0" applyNumberFormat="1" applyAlignment="1"/>
    <xf numFmtId="0" fontId="15" fillId="3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22" fontId="37" fillId="0" borderId="1" xfId="0" applyNumberFormat="1" applyFont="1" applyBorder="1" applyAlignment="1">
      <alignment horizontal="center" vertical="center"/>
    </xf>
    <xf numFmtId="22" fontId="38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4" fontId="18" fillId="0" borderId="0" xfId="0" applyNumberFormat="1" applyFont="1" applyAlignment="1">
      <alignment horizontal="left" vertical="center"/>
    </xf>
    <xf numFmtId="0" fontId="39" fillId="2" borderId="1" xfId="0" applyFont="1" applyFill="1" applyBorder="1" applyAlignment="1">
      <alignment horizontal="left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25" fillId="6" borderId="32" xfId="0" applyFont="1" applyFill="1" applyBorder="1" applyAlignment="1">
      <alignment horizontal="center" vertical="center" wrapText="1" readingOrder="1"/>
    </xf>
    <xf numFmtId="9" fontId="2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6" fillId="7" borderId="0" xfId="0" applyNumberFormat="1" applyFont="1" applyFill="1" applyAlignment="1">
      <alignment horizontal="left" vertical="center" wrapText="1" readingOrder="1"/>
    </xf>
    <xf numFmtId="2" fontId="3" fillId="1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16" fillId="6" borderId="18" xfId="0" applyFont="1" applyFill="1" applyBorder="1" applyAlignment="1">
      <alignment horizontal="center" vertical="center" wrapText="1" readingOrder="1"/>
    </xf>
    <xf numFmtId="0" fontId="22" fillId="8" borderId="17" xfId="0" applyFont="1" applyFill="1" applyBorder="1" applyAlignment="1">
      <alignment horizontal="center" vertical="center" wrapText="1" readingOrder="1"/>
    </xf>
    <xf numFmtId="177" fontId="21" fillId="0" borderId="1" xfId="0" applyNumberFormat="1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 vertical="center" wrapText="1" readingOrder="1"/>
    </xf>
    <xf numFmtId="178" fontId="21" fillId="0" borderId="1" xfId="0" applyNumberFormat="1" applyFont="1" applyBorder="1" applyAlignment="1">
      <alignment horizontal="center" vertical="center" wrapText="1"/>
    </xf>
    <xf numFmtId="177" fontId="36" fillId="0" borderId="1" xfId="0" applyNumberFormat="1" applyFont="1" applyBorder="1" applyAlignment="1">
      <alignment horizontal="center" vertical="center" wrapText="1"/>
    </xf>
    <xf numFmtId="178" fontId="24" fillId="0" borderId="3" xfId="0" applyNumberFormat="1" applyFont="1" applyBorder="1" applyAlignment="1">
      <alignment horizontal="center" vertical="center" wrapText="1"/>
    </xf>
    <xf numFmtId="177" fontId="20" fillId="7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 wrapText="1"/>
    </xf>
    <xf numFmtId="177" fontId="21" fillId="0" borderId="9" xfId="0" applyNumberFormat="1" applyFont="1" applyBorder="1" applyAlignment="1">
      <alignment horizontal="center" vertical="center" wrapText="1"/>
    </xf>
    <xf numFmtId="178" fontId="21" fillId="0" borderId="11" xfId="0" applyNumberFormat="1" applyFont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177" fontId="21" fillId="5" borderId="9" xfId="0" applyNumberFormat="1" applyFont="1" applyFill="1" applyBorder="1" applyAlignment="1">
      <alignment horizontal="center" vertical="center" wrapText="1"/>
    </xf>
    <xf numFmtId="176" fontId="21" fillId="0" borderId="2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left" vertical="center"/>
    </xf>
    <xf numFmtId="177" fontId="23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Alignment="1"/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25" fillId="4" borderId="1" xfId="0" applyFont="1" applyFill="1" applyBorder="1" applyAlignment="1">
      <alignment horizontal="center" vertical="center" wrapText="1" readingOrder="1"/>
    </xf>
    <xf numFmtId="0" fontId="25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16" fillId="4" borderId="14" xfId="0" applyFont="1" applyFill="1" applyBorder="1" applyAlignment="1">
      <alignment horizontal="center" vertical="center" wrapText="1" readingOrder="1"/>
    </xf>
    <xf numFmtId="0" fontId="16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25" fillId="6" borderId="14" xfId="0" applyFont="1" applyFill="1" applyBorder="1" applyAlignment="1">
      <alignment horizontal="center"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16" fillId="6" borderId="16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16" fillId="6" borderId="17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 readingOrder="1"/>
    </xf>
    <xf numFmtId="0" fontId="12" fillId="6" borderId="17" xfId="0" applyFont="1" applyFill="1" applyBorder="1" applyAlignment="1">
      <alignment horizontal="center" vertical="center" wrapText="1" readingOrder="1"/>
    </xf>
    <xf numFmtId="0" fontId="14" fillId="0" borderId="31" xfId="0" applyFont="1" applyBorder="1" applyAlignment="1">
      <alignment horizontal="left" vertical="top" wrapText="1"/>
    </xf>
    <xf numFmtId="0" fontId="22" fillId="8" borderId="16" xfId="0" applyFont="1" applyFill="1" applyBorder="1" applyAlignment="1">
      <alignment horizontal="center" vertical="center" wrapText="1" readingOrder="1"/>
    </xf>
    <xf numFmtId="0" fontId="22" fillId="8" borderId="23" xfId="0" applyFont="1" applyFill="1" applyBorder="1" applyAlignment="1">
      <alignment horizontal="center" vertical="center" wrapText="1" readingOrder="1"/>
    </xf>
    <xf numFmtId="0" fontId="22" fillId="8" borderId="25" xfId="0" applyFont="1" applyFill="1" applyBorder="1" applyAlignment="1">
      <alignment horizontal="center" vertical="center" wrapText="1" readingOrder="1"/>
    </xf>
    <xf numFmtId="0" fontId="22" fillId="8" borderId="17" xfId="0" applyFont="1" applyFill="1" applyBorder="1" applyAlignment="1">
      <alignment horizontal="center" vertical="center" wrapText="1" readingOrder="1"/>
    </xf>
    <xf numFmtId="0" fontId="22" fillId="8" borderId="30" xfId="0" applyFont="1" applyFill="1" applyBorder="1" applyAlignment="1">
      <alignment horizontal="center" vertical="center" wrapText="1" readingOrder="1"/>
    </xf>
    <xf numFmtId="0" fontId="22" fillId="8" borderId="26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6" formatCode="0.0"/>
    </dxf>
    <dxf>
      <numFmt numFmtId="176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6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6" formatCode="0.0"/>
    </dxf>
    <dxf>
      <numFmt numFmtId="176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6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河西区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E-4C04-877E-907198AA4777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E-4C04-877E-907198AA4777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E-4C04-877E-907198AA4777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E-4C04-877E-907198AA47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25840"/>
        <c:axId val="186028928"/>
      </c:lineChart>
      <c:catAx>
        <c:axId val="161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28928"/>
        <c:crosses val="autoZero"/>
        <c:auto val="1"/>
        <c:lblAlgn val="ctr"/>
        <c:lblOffset val="100"/>
        <c:noMultiLvlLbl val="0"/>
      </c:catAx>
      <c:valAx>
        <c:axId val="18602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925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E1D-AC08-3CE33F94715F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6-4E1D-AC08-3CE33F94715F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3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6-4E1D-AC08-3CE33F94715F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14</c:v>
                </c:pt>
                <c:pt idx="1">
                  <c:v>98</c:v>
                </c:pt>
                <c:pt idx="2">
                  <c:v>111</c:v>
                </c:pt>
                <c:pt idx="3">
                  <c:v>79</c:v>
                </c:pt>
                <c:pt idx="4">
                  <c:v>57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6-4E1D-AC08-3CE33F9471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208480"/>
        <c:axId val="155255072"/>
      </c:lineChart>
      <c:catAx>
        <c:axId val="195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072"/>
        <c:crosses val="autoZero"/>
        <c:auto val="1"/>
        <c:lblAlgn val="ctr"/>
        <c:lblOffset val="100"/>
        <c:noMultiLvlLbl val="0"/>
      </c:catAx>
      <c:valAx>
        <c:axId val="15525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208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1</xdr:row>
      <xdr:rowOff>201084</xdr:rowOff>
    </xdr:from>
    <xdr:to>
      <xdr:col>11</xdr:col>
      <xdr:colOff>31749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243416</xdr:colOff>
      <xdr:row>13</xdr:row>
      <xdr:rowOff>10583</xdr:rowOff>
    </xdr:from>
    <xdr:to>
      <xdr:col>11</xdr:col>
      <xdr:colOff>42332</xdr:colOff>
      <xdr:row>27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43055547" createdVersion="6" refreshedVersion="6" minRefreshableVersion="3" recordCount="170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1" count="15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31" u="1"/>
        <n v="2024" u="1"/>
      </sharedItems>
    </cacheField>
    <cacheField name="月" numFmtId="0">
      <sharedItems containsString="0" containsBlank="1" containsNumber="1" containsInteger="1" minValue="2" maxValue="8" count="8">
        <n v="3"/>
        <n v="4"/>
        <n v="5"/>
        <n v="6"/>
        <n v="7"/>
        <n v="8"/>
        <m/>
        <n v="2" u="1"/>
      </sharedItems>
    </cacheField>
    <cacheField name="日期" numFmtId="0">
      <sharedItems containsNonDate="0" containsDate="1" containsString="0" containsBlank="1" minDate="2018-02-09T00:00:00" maxDate="2018-09-01T00:00:00" count="205"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30T00:00:00"/>
        <d v="2018-08-29T00:00:00"/>
        <d v="2018-08-28T00:00:00"/>
        <d v="2018-08-27T00:00:00"/>
        <d v="2018-08-31T00:00:00"/>
        <m/>
        <d v="2018-02-09T00:00:00" u="1"/>
        <d v="2018-03-14T00:00:00" u="1"/>
        <d v="2018-02-28T00:00:00" u="1"/>
        <d v="2018-03-07T00:00:00" u="1"/>
        <d v="2018-02-21T00:00:00" u="1"/>
        <d v="2018-02-14T00:00:00" u="1"/>
        <d v="2018-03-12T00:00:00" u="1"/>
        <d v="2018-02-26T00:00:00" u="1"/>
        <d v="2018-03-05T00:00:00" u="1"/>
        <d v="2018-02-19T00:00:00" u="1"/>
        <d v="2018-02-12T00:00:00" u="1"/>
        <d v="2018-03-10T00:00:00" u="1"/>
        <d v="2018-02-24T00:00:00" u="1"/>
        <d v="2018-03-03T00:00:00" u="1"/>
        <d v="2018-02-17T00:00:00" u="1"/>
        <d v="2018-02-10T00:00:00" u="1"/>
        <d v="2018-03-15T00:00:00" u="1"/>
        <d v="2018-03-08T00:00:00" u="1"/>
        <d v="2018-02-22T00:00:00" u="1"/>
        <d v="2018-03-01T00:00:00" u="1"/>
        <d v="2018-02-15T00:00:00" u="1"/>
        <d v="2018-03-13T00:00:00" u="1"/>
        <d v="2018-02-27T00:00:00" u="1"/>
        <d v="2018-03-06T00:00:00" u="1"/>
        <d v="2018-02-20T00:00:00" u="1"/>
        <d v="2018-02-13T00:00:00" u="1"/>
        <d v="2018-03-11T00:00:00" u="1"/>
        <d v="2018-02-25T00:00:00" u="1"/>
        <d v="2018-03-04T00:00:00" u="1"/>
        <d v="2018-02-18T00:00:00" u="1"/>
        <d v="2018-02-11T00:00:00" u="1"/>
        <d v="2018-03-09T00:00:00" u="1"/>
        <d v="2018-02-23T00:00:00" u="1"/>
        <d v="2018-03-02T00:00:00" u="1"/>
        <d v="2018-02-16T00:00:00" u="1"/>
      </sharedItems>
    </cacheField>
    <cacheField name="浏览量/次" numFmtId="0">
      <sharedItems containsString="0" containsBlank="1" containsNumber="1" containsInteger="1" minValue="0" maxValue="316"/>
    </cacheField>
    <cacheField name="访客数/人" numFmtId="0">
      <sharedItems containsString="0" containsBlank="1" containsNumber="1" containsInteger="1" minValue="0" maxValue="122"/>
    </cacheField>
    <cacheField name="平均停留时长/秒" numFmtId="0">
      <sharedItems containsString="0" containsBlank="1" containsNumber="1" minValue="0" maxValue="371.89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3101848" createdVersion="6" refreshedVersion="6" minRefreshableVersion="3" recordCount="19">
  <cacheSource type="worksheet">
    <worksheetSource ref="A1:K1048576" sheet="体验报告明细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日" numFmtId="0">
      <sharedItems containsNonDate="0" containsDate="1" containsString="0" containsBlank="1" minDate="2018-04-30T00:00:00" maxDate="2018-08-28T00:00:00" count="18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2"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5578704" createdVersion="6" refreshedVersion="6" minRefreshableVersion="3" recordCount="66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340138142" maxValue="97467227486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30T00:00:00" maxDate="2018-08-31T00:00:00" count="40">
        <d v="2018-04-30T00:00:00"/>
        <d v="2018-05-03T00:00:00"/>
        <d v="2018-05-12T00:00:00"/>
        <d v="2018-05-13T00:00:00"/>
        <d v="2018-05-19T00:00:00"/>
        <d v="2018-05-24T00:00:00"/>
        <d v="2018-05-25T00:00:00"/>
        <d v="2018-05-26T00:00:00"/>
        <d v="2018-05-27T00:00:00"/>
        <d v="2018-05-30T00:00:00"/>
        <d v="2018-06-01T00:00:00"/>
        <d v="2018-06-15T00:00:00"/>
        <d v="2018-06-24T00:00:00"/>
        <d v="2018-06-25T00:00:00"/>
        <d v="2018-06-30T00:00:00"/>
        <d v="2018-07-01T00:00:00"/>
        <d v="2018-07-02T00:00:00"/>
        <d v="2018-07-03T00:00:00"/>
        <d v="2018-07-04T00:00:00"/>
        <d v="2018-07-06T00:00:00"/>
        <d v="2018-07-09T00:00:00"/>
        <d v="2018-07-18T00:00:00"/>
        <d v="2018-07-19T00:00:00"/>
        <d v="2018-07-20T00:00:00"/>
        <d v="2018-07-21T00:00:00"/>
        <d v="2018-07-26T00:00:00"/>
        <d v="2018-07-31T00:00:00"/>
        <d v="2018-08-06T00:00:00"/>
        <d v="2018-08-05T00:00:00"/>
        <d v="2018-08-01T00:00:00"/>
        <d v="2018-08-11T00:00:00"/>
        <d v="2018-08-14T00:00:00"/>
        <d v="2018-08-16T00:00:00"/>
        <d v="2018-08-21T00:00:00"/>
        <d v="2018-08-20T00:00:00"/>
        <d v="2018-08-26T00:00:00"/>
        <d v="2018-08-24T00:00:00"/>
        <d v="2018-08-30T00:00:00"/>
        <d v="2018-08-27T00:00:00"/>
        <m/>
      </sharedItems>
      <fieldGroup par="14" base="2">
        <rangePr groupBy="days" startDate="2018-04-30T00:00:00" endDate="2018-08-3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31"/>
        </groupItems>
      </fieldGroup>
    </cacheField>
    <cacheField name="时间" numFmtId="0">
      <sharedItems containsNonDate="0" containsDate="1" containsString="0" containsBlank="1" minDate="1899-12-30T09:41:08" maxDate="1899-12-30T17:33:08"/>
    </cacheField>
    <cacheField name="套餐信息" numFmtId="0">
      <sharedItems containsBlank="1" count="25">
        <s v="[2018.04.12]清爽脱毛 唇腋毛2选1[9.90元][30641187]"/>
        <s v="[2018.04.12]衡力瘦肩针瘦腿针2选1[880.00元][30641077]"/>
        <s v="[2018.04.12]德玛莎水光针[599.00元][30643006]"/>
        <s v="[2018.05.09]小腿脱毛6[68.00元][31203334]"/>
        <s v="[2018.05.09]小臂脱毛6[68.00元][31203419]"/>
        <s v="[2018.04.12]腋下脱毛唇部脱毛  2选1[10.00元][30641187]"/>
        <s v="[2018.05.09]小腿脱毛6[68.00元][14194169]"/>
        <s v="[2018.05.09]小臂脱毛6[68.00元][14189063]"/>
        <s v="[2018.04.12]腋下脱毛唇部脱毛  2选1[12.00元][14190772]"/>
        <s v="[2018.04.12]腋下脱毛唇部2选1  做女人要精致[12.00元][14190772]"/>
        <s v="[2018.04.12]衡力单部位除皱[380.00元][14198654]"/>
        <s v="[2018.05.09]小臂脱毛6  光滑美肌再亲近也不尴尬[68.00元][14189063]"/>
        <s v="[2018.05.09]小腿脱毛6  净滑的长腿才是美腿[68.00元][14194169]"/>
        <s v="[2018.04.12]德玛莎水光针肌肤储水的法器[599.00元][14188862]"/>
        <s v="[2018.04.12]韩国伊婉C玻尿酸[1080.00元][30640373]"/>
        <s v="[2018.04.12]光子祛斑嫩肤 赠无针水光[699.00元][30642575]"/>
        <s v="[2018.04.12]进口保妥适除皱[1668.00元][30640915]"/>
        <s v="[2018.04.12]腋下脱毛唇部脱毛  2选1[12.00元][30641187]"/>
        <m/>
        <s v="[2018.04.12]韩国伊婉C[1080.00元][30640373]" u="1"/>
        <s v="[2018.04.12]德玛莎水光针 焕颜水光嫩肤[599.00元][30643006]" u="1"/>
        <s v="[2018.04.12]润百颜玻尿酸 立体塑型[599.00元][30605189]" u="1"/>
        <s v="[2018.04.12]激光祛斑[399.00元][30642575]" u="1"/>
        <s v="[2018.04.12]衡力瘦脸针 立体小V脸[880.00元][30640454]" u="1"/>
        <s v="[2018.05.09]韩国伊婉V[1780.00元][31201642]" u="1"/>
      </sharedItems>
    </cacheField>
    <cacheField name="售价（元）" numFmtId="0">
      <sharedItems containsString="0" containsBlank="1" containsNumber="1" minValue="9.9" maxValue="1668"/>
    </cacheField>
    <cacheField name="商家优惠金额（元）" numFmtId="0">
      <sharedItems containsString="0" containsBlank="1" containsNumber="1" containsInteger="1" minValue="2" maxValue="400"/>
    </cacheField>
    <cacheField name="结算价（元）" numFmtId="0">
      <sharedItems containsBlank="1" containsMixedTypes="1" containsNumber="1" minValue="8.91" maxValue="1501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7312957" maxValue="97312957"/>
    </cacheField>
    <cacheField name="分店城市" numFmtId="0">
      <sharedItems containsBlank="1"/>
    </cacheField>
    <cacheField name="成交价" numFmtId="0" formula="'售价（元）'-'商家优惠金额（元）'" databaseField="0"/>
    <cacheField name="月" numFmtId="0" databaseField="0">
      <fieldGroup base="2">
        <rangePr groupBy="months" startDate="2018-04-30T00:00:00" endDate="2018-08-31T00:00:00"/>
        <groupItems count="14">
          <s v="&lt;2018/4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8657413" createdVersion="6" refreshedVersion="6" minRefreshableVersion="3" recordCount="24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6"/>
        <n v="7"/>
        <n v="8"/>
        <m/>
        <n v="2" u="1"/>
        <n v="1" u="1"/>
        <n v="3" u="1"/>
        <n v="11" u="1"/>
        <n v="12" u="1"/>
      </sharedItems>
    </cacheField>
    <cacheField name="日" numFmtId="0">
      <sharedItems containsNonDate="0" containsDate="1" containsString="0" containsBlank="1" minDate="2017-11-25T00:00:00" maxDate="2018-09-01T00:00:00" count="246">
        <d v="2018-04-26T00:00:00"/>
        <d v="2018-04-27T00:00:00"/>
        <d v="2018-04-29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9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5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8-02-12T00:00:00" u="1"/>
        <d v="2018-04-03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8-02-10T00:00:00" u="1"/>
        <d v="2018-04-01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8-01-29T00:00:00" u="1"/>
        <d v="2018-03-20T00:00:00" u="1"/>
        <d v="2018-01-03T00:00:00" u="1"/>
        <d v="2017-12-08T00:00:00" u="1"/>
        <d v="2018-02-08T00:00:00" u="1"/>
        <d v="2018-01-22T00:00:00" u="1"/>
        <d v="2018-03-13T00:00:00" u="1"/>
        <d v="2017-12-27T00:00:00" u="1"/>
        <d v="2018-02-27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时间" numFmtId="0">
      <sharedItems containsNonDate="0" containsDate="1" containsString="0" containsBlank="1" minDate="1899-12-30T07:30:00" maxDate="1899-12-30T23:50:00"/>
    </cacheField>
    <cacheField name="订单来源" numFmtId="0">
      <sharedItems containsBlank="1" count="7">
        <s v="400已接"/>
        <s v="咨询"/>
        <s v="项目预约"/>
        <s v="门店预约"/>
        <s v="400未接"/>
        <m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2061096328" maxValue="53182311439"/>
    </cacheField>
    <cacheField name="顾客留言" numFmtId="0">
      <sharedItems containsBlank="1" containsMixedTypes="1" containsNumber="1" containsInteger="1" minValue="13502182517" maxValue="18920399927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50925929" createdVersion="6" refreshedVersion="6" minRefreshableVersion="3" recordCount="17">
  <cacheSource type="worksheet">
    <worksheetSource ref="A1:L1048576" sheet="回复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8" count="7">
        <n v="4"/>
        <n v="5"/>
        <n v="6"/>
        <n v="7"/>
        <n v="8"/>
        <m/>
        <n v="3" u="1"/>
      </sharedItems>
    </cacheField>
    <cacheField name="日" numFmtId="0">
      <sharedItems containsNonDate="0" containsDate="1" containsString="0" containsBlank="1" minDate="2018-04-30T00:00:00" maxDate="2018-08-28T00:00:00" count="16">
        <d v="2018-04-30T00:00:00"/>
        <d v="2018-05-03T00:00:00"/>
        <d v="2018-05-06T00:00:00"/>
        <d v="2018-05-13T00:00:00"/>
        <d v="2018-05-24T00:00:00"/>
        <d v="2018-05-26T00:00:00"/>
        <d v="2018-06-11T00:00:00"/>
        <d v="2018-07-26T00:00:00"/>
        <d v="2018-07-21T00:00:00"/>
        <d v="2018-08-11T00:00:00"/>
        <d v="2018-08-14T00:00:00"/>
        <d v="2018-08-19T00:00:00"/>
        <d v="2018-08-16T00:00:00"/>
        <d v="2018-08-27T00:00:00"/>
        <d v="2018-08-26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26851852" createdVersion="6" refreshedVersion="6" minRefreshableVersion="3" recordCount="125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0">
        <n v="4"/>
        <n v="5"/>
        <n v="6"/>
        <n v="7"/>
        <n v="8"/>
        <m/>
        <n v="2" u="1"/>
        <n v="1" u="1"/>
        <n v="3" u="1"/>
        <n v="12" u="1"/>
      </sharedItems>
    </cacheField>
    <cacheField name="姓名" numFmtId="0">
      <sharedItems containsBlank="1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18T01:06:22" maxDate="2018-08-30T09:24:25"/>
    </cacheField>
    <cacheField name="最后沟通时间" numFmtId="0">
      <sharedItems containsNonDate="0" containsDate="1" containsString="0" containsBlank="1" minDate="2018-04-23T08:44:29" maxDate="2018-08-31T10:21:24"/>
    </cacheField>
    <cacheField name="客户标签" numFmtId="0">
      <sharedItems containsBlank="1" count="20">
        <s v="肉毒素"/>
        <s v="玻尿酸"/>
        <s v="其他"/>
        <s v="水光针"/>
        <s v="美体塑形"/>
        <s v="祛斑"/>
        <s v="脱毛"/>
        <s v="眼部整形"/>
        <s v="皮肤修复"/>
        <s v="祛痣"/>
        <s v="鼻部整形"/>
        <s v="嫩肤"/>
        <s v="眼袋"/>
        <s v="小腿脱毛"/>
        <s v="面部轮廓"/>
        <s v="埋线"/>
        <s v="半永久"/>
        <s v="自体脂肪填充"/>
        <m/>
        <s v="广告" u="1"/>
      </sharedItems>
    </cacheField>
    <cacheField name="所属门店" numFmtId="0">
      <sharedItems containsBlank="1"/>
    </cacheField>
    <cacheField name="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47569442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6111112" createdVersion="6" refreshedVersion="6" minRefreshableVersion="3" recordCount="19">
  <cacheSource type="worksheet">
    <worksheetSource ref="A1:O1048576" sheet="体验报告明细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日" numFmtId="0">
      <sharedItems containsNonDate="0" containsDate="1" containsString="0" containsBlank="1" minDate="2018-04-30T00:00:00" maxDate="2018-08-28T00:00:00" count="18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2"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70">
  <r>
    <x v="0"/>
    <x v="0"/>
    <x v="0"/>
    <n v="4"/>
    <n v="1"/>
    <n v="10"/>
    <n v="25"/>
  </r>
  <r>
    <x v="0"/>
    <x v="0"/>
    <x v="1"/>
    <n v="4"/>
    <n v="4"/>
    <n v="11.5"/>
    <n v="100"/>
  </r>
  <r>
    <x v="0"/>
    <x v="0"/>
    <x v="2"/>
    <n v="0"/>
    <n v="0"/>
    <n v="0"/>
    <n v="0"/>
  </r>
  <r>
    <x v="0"/>
    <x v="0"/>
    <x v="3"/>
    <n v="0"/>
    <n v="0"/>
    <n v="0"/>
    <n v="0"/>
  </r>
  <r>
    <x v="0"/>
    <x v="0"/>
    <x v="4"/>
    <n v="0"/>
    <n v="0"/>
    <n v="0"/>
    <n v="0"/>
  </r>
  <r>
    <x v="0"/>
    <x v="0"/>
    <x v="5"/>
    <n v="5"/>
    <n v="3"/>
    <n v="5"/>
    <n v="33.33"/>
  </r>
  <r>
    <x v="0"/>
    <x v="0"/>
    <x v="6"/>
    <n v="6"/>
    <n v="4"/>
    <n v="21.5"/>
    <n v="75"/>
  </r>
  <r>
    <x v="0"/>
    <x v="0"/>
    <x v="7"/>
    <n v="7"/>
    <n v="3"/>
    <n v="8"/>
    <n v="75"/>
  </r>
  <r>
    <x v="0"/>
    <x v="0"/>
    <x v="8"/>
    <n v="5"/>
    <n v="4"/>
    <n v="3.33"/>
    <n v="100"/>
  </r>
  <r>
    <x v="0"/>
    <x v="0"/>
    <x v="9"/>
    <n v="1"/>
    <n v="1"/>
    <n v="15"/>
    <n v="100"/>
  </r>
  <r>
    <x v="0"/>
    <x v="0"/>
    <x v="10"/>
    <n v="11"/>
    <n v="3"/>
    <n v="6"/>
    <n v="75"/>
  </r>
  <r>
    <x v="0"/>
    <x v="0"/>
    <x v="11"/>
    <n v="4"/>
    <n v="4"/>
    <n v="1.75"/>
    <n v="25"/>
  </r>
  <r>
    <x v="0"/>
    <x v="0"/>
    <x v="12"/>
    <n v="4"/>
    <n v="3"/>
    <n v="10"/>
    <n v="33.33"/>
  </r>
  <r>
    <x v="0"/>
    <x v="0"/>
    <x v="13"/>
    <n v="4"/>
    <n v="3"/>
    <n v="4.33"/>
    <n v="62.5"/>
  </r>
  <r>
    <x v="0"/>
    <x v="0"/>
    <x v="14"/>
    <n v="2"/>
    <n v="2"/>
    <n v="9.5"/>
    <n v="50"/>
  </r>
  <r>
    <x v="0"/>
    <x v="0"/>
    <x v="15"/>
    <n v="0"/>
    <n v="0"/>
    <n v="0"/>
    <n v="0"/>
  </r>
  <r>
    <x v="0"/>
    <x v="1"/>
    <x v="16"/>
    <n v="0"/>
    <n v="0"/>
    <n v="0"/>
    <n v="0"/>
  </r>
  <r>
    <x v="0"/>
    <x v="1"/>
    <x v="17"/>
    <n v="7"/>
    <n v="5"/>
    <n v="4.2"/>
    <n v="38.1"/>
  </r>
  <r>
    <x v="0"/>
    <x v="1"/>
    <x v="18"/>
    <n v="0"/>
    <n v="0"/>
    <n v="0"/>
    <n v="0"/>
  </r>
  <r>
    <x v="0"/>
    <x v="1"/>
    <x v="19"/>
    <n v="0"/>
    <n v="0"/>
    <n v="0"/>
    <n v="0"/>
  </r>
  <r>
    <x v="0"/>
    <x v="1"/>
    <x v="20"/>
    <n v="1"/>
    <n v="1"/>
    <n v="1"/>
    <n v="100"/>
  </r>
  <r>
    <x v="0"/>
    <x v="1"/>
    <x v="21"/>
    <n v="1"/>
    <n v="1"/>
    <n v="14"/>
    <n v="100"/>
  </r>
  <r>
    <x v="0"/>
    <x v="1"/>
    <x v="22"/>
    <n v="0"/>
    <n v="0"/>
    <n v="0"/>
    <n v="0"/>
  </r>
  <r>
    <x v="0"/>
    <x v="1"/>
    <x v="23"/>
    <n v="5"/>
    <n v="3"/>
    <n v="120"/>
    <n v="50"/>
  </r>
  <r>
    <x v="0"/>
    <x v="1"/>
    <x v="24"/>
    <n v="5"/>
    <n v="2"/>
    <n v="14"/>
    <n v="0"/>
  </r>
  <r>
    <x v="0"/>
    <x v="1"/>
    <x v="25"/>
    <n v="12"/>
    <n v="7"/>
    <n v="6.6"/>
    <n v="22.22"/>
  </r>
  <r>
    <x v="0"/>
    <x v="1"/>
    <x v="26"/>
    <n v="16"/>
    <n v="9"/>
    <n v="36.04"/>
    <n v="34.38"/>
  </r>
  <r>
    <x v="0"/>
    <x v="1"/>
    <x v="27"/>
    <n v="68"/>
    <n v="5"/>
    <n v="71.17"/>
    <n v="15.25"/>
  </r>
  <r>
    <x v="0"/>
    <x v="1"/>
    <x v="28"/>
    <n v="41"/>
    <n v="12"/>
    <n v="37.58"/>
    <n v="16.35"/>
  </r>
  <r>
    <x v="0"/>
    <x v="1"/>
    <x v="29"/>
    <n v="36"/>
    <n v="14"/>
    <n v="99.3"/>
    <n v="24.21"/>
  </r>
  <r>
    <x v="0"/>
    <x v="1"/>
    <x v="30"/>
    <n v="20"/>
    <n v="12"/>
    <n v="47.69"/>
    <n v="10.83"/>
  </r>
  <r>
    <x v="0"/>
    <x v="1"/>
    <x v="31"/>
    <n v="106"/>
    <n v="13"/>
    <n v="156.31"/>
    <n v="9.31"/>
  </r>
  <r>
    <x v="0"/>
    <x v="1"/>
    <x v="32"/>
    <n v="48"/>
    <n v="15"/>
    <n v="42.5"/>
    <n v="11.88"/>
  </r>
  <r>
    <x v="0"/>
    <x v="1"/>
    <x v="33"/>
    <n v="56"/>
    <n v="20"/>
    <n v="26.05"/>
    <n v="21.27"/>
  </r>
  <r>
    <x v="0"/>
    <x v="1"/>
    <x v="34"/>
    <n v="44"/>
    <n v="14"/>
    <n v="83.64"/>
    <n v="10.32"/>
  </r>
  <r>
    <x v="0"/>
    <x v="1"/>
    <x v="35"/>
    <n v="180"/>
    <n v="26"/>
    <n v="184.15"/>
    <n v="16.73"/>
  </r>
  <r>
    <x v="0"/>
    <x v="1"/>
    <x v="36"/>
    <n v="41"/>
    <n v="17"/>
    <n v="60.96"/>
    <n v="23.07"/>
  </r>
  <r>
    <x v="0"/>
    <x v="1"/>
    <x v="37"/>
    <n v="55"/>
    <n v="15"/>
    <n v="120.16"/>
    <n v="20.03"/>
  </r>
  <r>
    <x v="0"/>
    <x v="1"/>
    <x v="38"/>
    <n v="71"/>
    <n v="24"/>
    <n v="25.9"/>
    <n v="25.15"/>
  </r>
  <r>
    <x v="0"/>
    <x v="1"/>
    <x v="39"/>
    <n v="102"/>
    <n v="21"/>
    <n v="46.02"/>
    <n v="19.91"/>
  </r>
  <r>
    <x v="0"/>
    <x v="1"/>
    <x v="40"/>
    <n v="69"/>
    <n v="16"/>
    <n v="72.8"/>
    <n v="36.33"/>
  </r>
  <r>
    <x v="0"/>
    <x v="1"/>
    <x v="41"/>
    <n v="162"/>
    <n v="16"/>
    <n v="125.3"/>
    <n v="30.16"/>
  </r>
  <r>
    <x v="0"/>
    <x v="1"/>
    <x v="42"/>
    <n v="45"/>
    <n v="14"/>
    <n v="151.16"/>
    <n v="20.32"/>
  </r>
  <r>
    <x v="0"/>
    <x v="1"/>
    <x v="43"/>
    <n v="183"/>
    <n v="26"/>
    <n v="64.56999999999999"/>
    <n v="24.55"/>
  </r>
  <r>
    <x v="0"/>
    <x v="1"/>
    <x v="44"/>
    <n v="66"/>
    <n v="17"/>
    <n v="29.82"/>
    <n v="10.9"/>
  </r>
  <r>
    <x v="0"/>
    <x v="1"/>
    <x v="45"/>
    <n v="143"/>
    <n v="14"/>
    <n v="133.57"/>
    <n v="19.49"/>
  </r>
  <r>
    <x v="0"/>
    <x v="2"/>
    <x v="46"/>
    <n v="316"/>
    <n v="122"/>
    <n v="60.51"/>
    <n v="30.96"/>
  </r>
  <r>
    <x v="0"/>
    <x v="2"/>
    <x v="47"/>
    <n v="153"/>
    <n v="32"/>
    <n v="69.09"/>
    <n v="24.9"/>
  </r>
  <r>
    <x v="0"/>
    <x v="2"/>
    <x v="48"/>
    <n v="156"/>
    <n v="42"/>
    <n v="87.72"/>
    <n v="25.03"/>
  </r>
  <r>
    <x v="0"/>
    <x v="2"/>
    <x v="49"/>
    <n v="165"/>
    <n v="36"/>
    <n v="131.08"/>
    <n v="20.62"/>
  </r>
  <r>
    <x v="0"/>
    <x v="2"/>
    <x v="50"/>
    <n v="135"/>
    <n v="45"/>
    <n v="36.72"/>
    <n v="18.24"/>
  </r>
  <r>
    <x v="0"/>
    <x v="2"/>
    <x v="51"/>
    <n v="86"/>
    <n v="34"/>
    <n v="50.69"/>
    <n v="18.71"/>
  </r>
  <r>
    <x v="0"/>
    <x v="2"/>
    <x v="52"/>
    <n v="149"/>
    <n v="40"/>
    <n v="44.34"/>
    <n v="17.37"/>
  </r>
  <r>
    <x v="0"/>
    <x v="2"/>
    <x v="53"/>
    <n v="102"/>
    <n v="30"/>
    <n v="34.18"/>
    <n v="19.47"/>
  </r>
  <r>
    <x v="0"/>
    <x v="2"/>
    <x v="54"/>
    <n v="246"/>
    <n v="47"/>
    <n v="371.89"/>
    <n v="16.4"/>
  </r>
  <r>
    <x v="0"/>
    <x v="2"/>
    <x v="55"/>
    <n v="171"/>
    <n v="32"/>
    <n v="173.38"/>
    <n v="19.27"/>
  </r>
  <r>
    <x v="0"/>
    <x v="2"/>
    <x v="56"/>
    <n v="122"/>
    <n v="29"/>
    <n v="293.07"/>
    <n v="17.34"/>
  </r>
  <r>
    <x v="0"/>
    <x v="2"/>
    <x v="57"/>
    <n v="72"/>
    <n v="28"/>
    <n v="62.79"/>
    <n v="11.77"/>
  </r>
  <r>
    <x v="0"/>
    <x v="2"/>
    <x v="58"/>
    <n v="123"/>
    <n v="27"/>
    <n v="43.28"/>
    <n v="22.53"/>
  </r>
  <r>
    <x v="0"/>
    <x v="2"/>
    <x v="59"/>
    <n v="121"/>
    <n v="28"/>
    <n v="117.91"/>
    <n v="12.61"/>
  </r>
  <r>
    <x v="0"/>
    <x v="2"/>
    <x v="60"/>
    <n v="174"/>
    <n v="47"/>
    <n v="307.51"/>
    <n v="20.98"/>
  </r>
  <r>
    <x v="0"/>
    <x v="2"/>
    <x v="61"/>
    <n v="102"/>
    <n v="36"/>
    <n v="56.69"/>
    <n v="10.99"/>
  </r>
  <r>
    <x v="0"/>
    <x v="2"/>
    <x v="62"/>
    <n v="120"/>
    <n v="40"/>
    <n v="127.9"/>
    <n v="12.34"/>
  </r>
  <r>
    <x v="0"/>
    <x v="2"/>
    <x v="63"/>
    <n v="85"/>
    <n v="29"/>
    <n v="76.17"/>
    <n v="23.9"/>
  </r>
  <r>
    <x v="0"/>
    <x v="2"/>
    <x v="64"/>
    <n v="89"/>
    <n v="34"/>
    <n v="116.88"/>
    <n v="17.85"/>
  </r>
  <r>
    <x v="0"/>
    <x v="2"/>
    <x v="65"/>
    <n v="51"/>
    <n v="20"/>
    <n v="75.97"/>
    <n v="16.7"/>
  </r>
  <r>
    <x v="0"/>
    <x v="2"/>
    <x v="66"/>
    <n v="69"/>
    <n v="34"/>
    <n v="102.38"/>
    <n v="25.57"/>
  </r>
  <r>
    <x v="0"/>
    <x v="2"/>
    <x v="67"/>
    <n v="55"/>
    <n v="20"/>
    <n v="135.49"/>
    <n v="20.34"/>
  </r>
  <r>
    <x v="0"/>
    <x v="2"/>
    <x v="68"/>
    <n v="73"/>
    <n v="32"/>
    <n v="104.34"/>
    <n v="19.18"/>
  </r>
  <r>
    <x v="0"/>
    <x v="2"/>
    <x v="69"/>
    <n v="166"/>
    <n v="34"/>
    <n v="78.12"/>
    <n v="27.12"/>
  </r>
  <r>
    <x v="0"/>
    <x v="2"/>
    <x v="70"/>
    <n v="135"/>
    <n v="38"/>
    <n v="44.51"/>
    <n v="21.82"/>
  </r>
  <r>
    <x v="0"/>
    <x v="2"/>
    <x v="71"/>
    <n v="123"/>
    <n v="35"/>
    <n v="55.58"/>
    <n v="26.91"/>
  </r>
  <r>
    <x v="0"/>
    <x v="2"/>
    <x v="72"/>
    <n v="120"/>
    <n v="27"/>
    <n v="70.44"/>
    <n v="19.67"/>
  </r>
  <r>
    <x v="0"/>
    <x v="2"/>
    <x v="73"/>
    <n v="55"/>
    <n v="19"/>
    <n v="109.12"/>
    <n v="17.69"/>
  </r>
  <r>
    <x v="0"/>
    <x v="2"/>
    <x v="74"/>
    <n v="142"/>
    <n v="41"/>
    <n v="45"/>
    <n v="13.6"/>
  </r>
  <r>
    <x v="0"/>
    <x v="2"/>
    <x v="75"/>
    <n v="84"/>
    <n v="30"/>
    <n v="74.01000000000001"/>
    <n v="20.69"/>
  </r>
  <r>
    <x v="0"/>
    <x v="2"/>
    <x v="76"/>
    <n v="86"/>
    <n v="28"/>
    <n v="113.59"/>
    <n v="22.48"/>
  </r>
  <r>
    <x v="0"/>
    <x v="3"/>
    <x v="77"/>
    <n v="94"/>
    <n v="26"/>
    <n v="36.93"/>
    <n v="40.09"/>
  </r>
  <r>
    <x v="0"/>
    <x v="3"/>
    <x v="78"/>
    <n v="118"/>
    <n v="32"/>
    <n v="79.37"/>
    <n v="22.41"/>
  </r>
  <r>
    <x v="0"/>
    <x v="3"/>
    <x v="79"/>
    <n v="93"/>
    <n v="32"/>
    <n v="96.15000000000001"/>
    <n v="21.56"/>
  </r>
  <r>
    <x v="0"/>
    <x v="3"/>
    <x v="80"/>
    <n v="118"/>
    <n v="30"/>
    <n v="41.97"/>
    <n v="28.62"/>
  </r>
  <r>
    <x v="0"/>
    <x v="3"/>
    <x v="81"/>
    <n v="90"/>
    <n v="27"/>
    <n v="55.92"/>
    <n v="16.02"/>
  </r>
  <r>
    <x v="0"/>
    <x v="3"/>
    <x v="82"/>
    <n v="159"/>
    <n v="39"/>
    <n v="48.26"/>
    <n v="27.49"/>
  </r>
  <r>
    <x v="0"/>
    <x v="3"/>
    <x v="83"/>
    <n v="96"/>
    <n v="28"/>
    <n v="135.51"/>
    <n v="30.89"/>
  </r>
  <r>
    <x v="0"/>
    <x v="3"/>
    <x v="84"/>
    <n v="102"/>
    <n v="35"/>
    <n v="137.35"/>
    <n v="19.98"/>
  </r>
  <r>
    <x v="0"/>
    <x v="3"/>
    <x v="85"/>
    <n v="68"/>
    <n v="21"/>
    <n v="37.44"/>
    <n v="20.02"/>
  </r>
  <r>
    <x v="0"/>
    <x v="3"/>
    <x v="86"/>
    <n v="47"/>
    <n v="20"/>
    <n v="39.5"/>
    <n v="19.6"/>
  </r>
  <r>
    <x v="0"/>
    <x v="3"/>
    <x v="87"/>
    <n v="98"/>
    <n v="35"/>
    <n v="50.32"/>
    <n v="12.8"/>
  </r>
  <r>
    <x v="0"/>
    <x v="3"/>
    <x v="88"/>
    <n v="101"/>
    <n v="34"/>
    <n v="169.48"/>
    <n v="19.21"/>
  </r>
  <r>
    <x v="0"/>
    <x v="3"/>
    <x v="89"/>
    <n v="89"/>
    <n v="28"/>
    <n v="45.14"/>
    <n v="19.35"/>
  </r>
  <r>
    <x v="0"/>
    <x v="3"/>
    <x v="90"/>
    <n v="124"/>
    <n v="33"/>
    <n v="97.79000000000001"/>
    <n v="18.51"/>
  </r>
  <r>
    <x v="0"/>
    <x v="3"/>
    <x v="91"/>
    <n v="116"/>
    <n v="40"/>
    <n v="70.36"/>
    <n v="30.68"/>
  </r>
  <r>
    <x v="0"/>
    <x v="3"/>
    <x v="92"/>
    <n v="109"/>
    <n v="23"/>
    <n v="45.52"/>
    <n v="21.38"/>
  </r>
  <r>
    <x v="0"/>
    <x v="3"/>
    <x v="93"/>
    <n v="76"/>
    <n v="26"/>
    <n v="89.53"/>
    <n v="30.31"/>
  </r>
  <r>
    <x v="0"/>
    <x v="3"/>
    <x v="94"/>
    <n v="65"/>
    <n v="21"/>
    <n v="87.65000000000001"/>
    <n v="29.04"/>
  </r>
  <r>
    <x v="0"/>
    <x v="3"/>
    <x v="95"/>
    <n v="47"/>
    <n v="26"/>
    <n v="47.61"/>
    <n v="19.68"/>
  </r>
  <r>
    <x v="0"/>
    <x v="3"/>
    <x v="96"/>
    <n v="95"/>
    <n v="34"/>
    <n v="80.09999999999999"/>
    <n v="12.77"/>
  </r>
  <r>
    <x v="0"/>
    <x v="3"/>
    <x v="97"/>
    <n v="114"/>
    <n v="28"/>
    <n v="55.33"/>
    <n v="37.2"/>
  </r>
  <r>
    <x v="0"/>
    <x v="3"/>
    <x v="98"/>
    <n v="116"/>
    <n v="30"/>
    <n v="46.28"/>
    <n v="43.34"/>
  </r>
  <r>
    <x v="0"/>
    <x v="3"/>
    <x v="99"/>
    <n v="60"/>
    <n v="23"/>
    <n v="56.57"/>
    <n v="24.55"/>
  </r>
  <r>
    <x v="0"/>
    <x v="3"/>
    <x v="100"/>
    <n v="64"/>
    <n v="25"/>
    <n v="35.86"/>
    <n v="36.65"/>
  </r>
  <r>
    <x v="0"/>
    <x v="3"/>
    <x v="101"/>
    <n v="88"/>
    <n v="28"/>
    <n v="40.3"/>
    <n v="32.7"/>
  </r>
  <r>
    <x v="0"/>
    <x v="3"/>
    <x v="102"/>
    <n v="71"/>
    <n v="23"/>
    <n v="22.77"/>
    <n v="33"/>
  </r>
  <r>
    <x v="0"/>
    <x v="3"/>
    <x v="103"/>
    <n v="104"/>
    <n v="24"/>
    <n v="48.84"/>
    <n v="28.91"/>
  </r>
  <r>
    <x v="0"/>
    <x v="3"/>
    <x v="104"/>
    <n v="70"/>
    <n v="24"/>
    <n v="16.2"/>
    <n v="36.7"/>
  </r>
  <r>
    <x v="0"/>
    <x v="3"/>
    <x v="105"/>
    <n v="84"/>
    <n v="24"/>
    <n v="31.22"/>
    <n v="25.26"/>
  </r>
  <r>
    <x v="0"/>
    <x v="3"/>
    <x v="106"/>
    <n v="91"/>
    <n v="27"/>
    <n v="19.44"/>
    <n v="25.76"/>
  </r>
  <r>
    <x v="0"/>
    <x v="4"/>
    <x v="107"/>
    <n v="88"/>
    <n v="19"/>
    <n v="20.21"/>
    <n v="31.41"/>
  </r>
  <r>
    <x v="0"/>
    <x v="4"/>
    <x v="108"/>
    <n v="58"/>
    <n v="26"/>
    <n v="25.45"/>
    <n v="34.25"/>
  </r>
  <r>
    <x v="0"/>
    <x v="4"/>
    <x v="109"/>
    <n v="112"/>
    <n v="33"/>
    <n v="42.06"/>
    <n v="44.79"/>
  </r>
  <r>
    <x v="0"/>
    <x v="4"/>
    <x v="110"/>
    <n v="116"/>
    <n v="36"/>
    <n v="16.89"/>
    <n v="30.27"/>
  </r>
  <r>
    <x v="0"/>
    <x v="4"/>
    <x v="111"/>
    <n v="55"/>
    <n v="20"/>
    <n v="51.46"/>
    <n v="31.48"/>
  </r>
  <r>
    <x v="0"/>
    <x v="4"/>
    <x v="112"/>
    <n v="137"/>
    <n v="32"/>
    <n v="67.01000000000001"/>
    <n v="32.12"/>
  </r>
  <r>
    <x v="0"/>
    <x v="4"/>
    <x v="113"/>
    <n v="56"/>
    <n v="25"/>
    <n v="31.49"/>
    <n v="41.96"/>
  </r>
  <r>
    <x v="0"/>
    <x v="4"/>
    <x v="114"/>
    <n v="116"/>
    <n v="26"/>
    <n v="24.52"/>
    <n v="26.69"/>
  </r>
  <r>
    <x v="0"/>
    <x v="4"/>
    <x v="115"/>
    <n v="146"/>
    <n v="27"/>
    <n v="49.1"/>
    <n v="38.98"/>
  </r>
  <r>
    <x v="0"/>
    <x v="4"/>
    <x v="116"/>
    <n v="80"/>
    <n v="32"/>
    <n v="35.6"/>
    <n v="26.4"/>
  </r>
  <r>
    <x v="0"/>
    <x v="4"/>
    <x v="117"/>
    <n v="63"/>
    <n v="21"/>
    <n v="33.23"/>
    <n v="31.66"/>
  </r>
  <r>
    <x v="0"/>
    <x v="4"/>
    <x v="118"/>
    <n v="81"/>
    <n v="29"/>
    <n v="36.53"/>
    <n v="31.96"/>
  </r>
  <r>
    <x v="0"/>
    <x v="4"/>
    <x v="119"/>
    <n v="84"/>
    <n v="28"/>
    <n v="47.03"/>
    <n v="35.37"/>
  </r>
  <r>
    <x v="0"/>
    <x v="4"/>
    <x v="120"/>
    <n v="77"/>
    <n v="25"/>
    <n v="34.83"/>
    <n v="35.17"/>
  </r>
  <r>
    <x v="0"/>
    <x v="4"/>
    <x v="121"/>
    <n v="65"/>
    <n v="25"/>
    <n v="13.04"/>
    <n v="46.57"/>
  </r>
  <r>
    <x v="0"/>
    <x v="4"/>
    <x v="122"/>
    <n v="168"/>
    <n v="34"/>
    <n v="69.65000000000001"/>
    <n v="24.15"/>
  </r>
  <r>
    <x v="0"/>
    <x v="4"/>
    <x v="123"/>
    <n v="224"/>
    <n v="41"/>
    <n v="52.3"/>
    <n v="50.16"/>
  </r>
  <r>
    <x v="0"/>
    <x v="4"/>
    <x v="124"/>
    <n v="172"/>
    <n v="40"/>
    <n v="49.46"/>
    <n v="26.82"/>
  </r>
  <r>
    <x v="0"/>
    <x v="4"/>
    <x v="125"/>
    <n v="78"/>
    <n v="23"/>
    <n v="62.4"/>
    <n v="46.7"/>
  </r>
  <r>
    <x v="0"/>
    <x v="4"/>
    <x v="126"/>
    <n v="67"/>
    <n v="25"/>
    <n v="10.9"/>
    <n v="42.22"/>
  </r>
  <r>
    <x v="0"/>
    <x v="4"/>
    <x v="127"/>
    <n v="116"/>
    <n v="36"/>
    <n v="43.65"/>
    <n v="19.08"/>
  </r>
  <r>
    <x v="0"/>
    <x v="4"/>
    <x v="128"/>
    <n v="37"/>
    <n v="18"/>
    <n v="19.09"/>
    <n v="20.08"/>
  </r>
  <r>
    <x v="0"/>
    <x v="4"/>
    <x v="129"/>
    <n v="83"/>
    <n v="20"/>
    <n v="104.85"/>
    <n v="53.42"/>
  </r>
  <r>
    <x v="0"/>
    <x v="4"/>
    <x v="130"/>
    <n v="117"/>
    <n v="17"/>
    <n v="31.59"/>
    <n v="48.04"/>
  </r>
  <r>
    <x v="0"/>
    <x v="4"/>
    <x v="131"/>
    <n v="87"/>
    <n v="28"/>
    <n v="33.52"/>
    <n v="41.95"/>
  </r>
  <r>
    <x v="0"/>
    <x v="4"/>
    <x v="132"/>
    <n v="82"/>
    <n v="26"/>
    <n v="38.72"/>
    <n v="29.53"/>
  </r>
  <r>
    <x v="0"/>
    <x v="4"/>
    <x v="133"/>
    <n v="69"/>
    <n v="23"/>
    <n v="15.67"/>
    <n v="45.57"/>
  </r>
  <r>
    <x v="0"/>
    <x v="4"/>
    <x v="134"/>
    <n v="106"/>
    <n v="24"/>
    <n v="14.21"/>
    <n v="30.73"/>
  </r>
  <r>
    <x v="0"/>
    <x v="4"/>
    <x v="135"/>
    <n v="91"/>
    <n v="30"/>
    <n v="28.55"/>
    <n v="28.3"/>
  </r>
  <r>
    <x v="0"/>
    <x v="4"/>
    <x v="136"/>
    <n v="64"/>
    <n v="20"/>
    <n v="25.9"/>
    <n v="28.02"/>
  </r>
  <r>
    <x v="0"/>
    <x v="4"/>
    <x v="137"/>
    <n v="119"/>
    <n v="21"/>
    <n v="32.61"/>
    <n v="43.14"/>
  </r>
  <r>
    <x v="0"/>
    <x v="5"/>
    <x v="138"/>
    <n v="100"/>
    <n v="28"/>
    <n v="31.3"/>
    <n v="37.79"/>
  </r>
  <r>
    <x v="0"/>
    <x v="5"/>
    <x v="139"/>
    <n v="120"/>
    <n v="31"/>
    <n v="165.74"/>
    <n v="25.58"/>
  </r>
  <r>
    <x v="0"/>
    <x v="5"/>
    <x v="140"/>
    <n v="65"/>
    <n v="24"/>
    <n v="18.38"/>
    <n v="30.93"/>
  </r>
  <r>
    <x v="0"/>
    <x v="5"/>
    <x v="141"/>
    <n v="101"/>
    <n v="28"/>
    <n v="31.46"/>
    <n v="27.52"/>
  </r>
  <r>
    <x v="0"/>
    <x v="5"/>
    <x v="142"/>
    <n v="80"/>
    <n v="24"/>
    <n v="28.52"/>
    <n v="35.64"/>
  </r>
  <r>
    <x v="0"/>
    <x v="5"/>
    <x v="143"/>
    <n v="59"/>
    <n v="20"/>
    <n v="40.69"/>
    <n v="25.42"/>
  </r>
  <r>
    <x v="0"/>
    <x v="5"/>
    <x v="144"/>
    <n v="71"/>
    <n v="19"/>
    <n v="46.63"/>
    <n v="34.49"/>
  </r>
  <r>
    <x v="0"/>
    <x v="5"/>
    <x v="145"/>
    <n v="75"/>
    <n v="25"/>
    <n v="23.64"/>
    <n v="26.58"/>
  </r>
  <r>
    <x v="0"/>
    <x v="5"/>
    <x v="146"/>
    <n v="67"/>
    <n v="18"/>
    <n v="47.94"/>
    <n v="23.51"/>
  </r>
  <r>
    <x v="0"/>
    <x v="5"/>
    <x v="147"/>
    <n v="85"/>
    <n v="31"/>
    <n v="17.51"/>
    <n v="38.98"/>
  </r>
  <r>
    <x v="0"/>
    <x v="5"/>
    <x v="148"/>
    <n v="73"/>
    <n v="25"/>
    <n v="36.92"/>
    <n v="29.11"/>
  </r>
  <r>
    <x v="0"/>
    <x v="5"/>
    <x v="149"/>
    <n v="74"/>
    <n v="24"/>
    <n v="30.19"/>
    <n v="26.51"/>
  </r>
  <r>
    <x v="0"/>
    <x v="5"/>
    <x v="150"/>
    <n v="108"/>
    <n v="31"/>
    <n v="17.27"/>
    <n v="40.08"/>
  </r>
  <r>
    <x v="0"/>
    <x v="5"/>
    <x v="151"/>
    <n v="83"/>
    <n v="32"/>
    <n v="57.05"/>
    <n v="20.92"/>
  </r>
  <r>
    <x v="0"/>
    <x v="5"/>
    <x v="152"/>
    <n v="101"/>
    <n v="28"/>
    <n v="21.01"/>
    <n v="31.89"/>
  </r>
  <r>
    <x v="0"/>
    <x v="5"/>
    <x v="153"/>
    <n v="135"/>
    <n v="37"/>
    <n v="137.32"/>
    <n v="36.77"/>
  </r>
  <r>
    <x v="0"/>
    <x v="5"/>
    <x v="154"/>
    <n v="101"/>
    <n v="26"/>
    <n v="33.17"/>
    <n v="37.57"/>
  </r>
  <r>
    <x v="0"/>
    <x v="5"/>
    <x v="155"/>
    <n v="51"/>
    <n v="22"/>
    <n v="28.29"/>
    <n v="37.37"/>
  </r>
  <r>
    <x v="0"/>
    <x v="5"/>
    <x v="156"/>
    <n v="80"/>
    <n v="20"/>
    <n v="43.75"/>
    <n v="42.68"/>
  </r>
  <r>
    <x v="0"/>
    <x v="5"/>
    <x v="157"/>
    <n v="112"/>
    <n v="31"/>
    <n v="34.45"/>
    <n v="34.6"/>
  </r>
  <r>
    <x v="0"/>
    <x v="5"/>
    <x v="158"/>
    <n v="96"/>
    <n v="26"/>
    <n v="20.48"/>
    <n v="46.65"/>
  </r>
  <r>
    <x v="0"/>
    <x v="5"/>
    <x v="159"/>
    <n v="175"/>
    <n v="33"/>
    <n v="52.78"/>
    <n v="24.61"/>
  </r>
  <r>
    <x v="0"/>
    <x v="5"/>
    <x v="160"/>
    <n v="91"/>
    <n v="25"/>
    <n v="22.19"/>
    <n v="27.36"/>
  </r>
  <r>
    <x v="0"/>
    <x v="5"/>
    <x v="161"/>
    <n v="140"/>
    <n v="23"/>
    <n v="28.67"/>
    <n v="31.33"/>
  </r>
  <r>
    <x v="0"/>
    <x v="5"/>
    <x v="162"/>
    <n v="128"/>
    <n v="31"/>
    <n v="90.44"/>
    <n v="22.07"/>
  </r>
  <r>
    <x v="0"/>
    <x v="5"/>
    <x v="163"/>
    <n v="57"/>
    <n v="23"/>
    <n v="36.26"/>
    <n v="17.02"/>
  </r>
  <r>
    <x v="0"/>
    <x v="5"/>
    <x v="164"/>
    <n v="63"/>
    <n v="22"/>
    <n v="36.11"/>
    <n v="37.79"/>
  </r>
  <r>
    <x v="0"/>
    <x v="5"/>
    <x v="165"/>
    <n v="67"/>
    <n v="23"/>
    <n v="13.69"/>
    <n v="39.08"/>
  </r>
  <r>
    <x v="0"/>
    <x v="5"/>
    <x v="166"/>
    <n v="71"/>
    <n v="28"/>
    <n v="11.86"/>
    <n v="37.59"/>
  </r>
  <r>
    <x v="0"/>
    <x v="5"/>
    <x v="167"/>
    <n v="87"/>
    <n v="27"/>
    <n v="15.25"/>
    <n v="34.54"/>
  </r>
  <r>
    <x v="0"/>
    <x v="5"/>
    <x v="168"/>
    <n v="82"/>
    <n v="25"/>
    <n v="16.96"/>
    <n v="46.62"/>
  </r>
  <r>
    <x v="1"/>
    <x v="6"/>
    <x v="169"/>
    <m/>
    <m/>
    <m/>
    <m/>
  </r>
</pivotCacheRecords>
</file>

<file path=xl/pivotCache/pivotCacheRecords2.xml><?xml version="1.0" encoding="utf-8"?>
<pivotCacheRecords xmlns="http://schemas.openxmlformats.org/spreadsheetml/2006/main" count="19">
  <r>
    <x v="0"/>
    <x v="0"/>
    <x v="0"/>
    <d v="1899-12-30T15:52:00"/>
    <s v="天津"/>
    <s v="德尔美客袖彦堂医疗美容"/>
    <s v="芥末小姐G"/>
    <x v="0"/>
    <s v="{&quot;效果&quot;:5,&quot;环境&quot;:5,&quot;服务&quot;:5}"/>
    <s v="5"/>
    <s v="5"/>
  </r>
  <r>
    <x v="0"/>
    <x v="1"/>
    <x v="1"/>
    <d v="1899-12-30T19:19:00"/>
    <s v="天津"/>
    <s v="德尔美客袖彦堂医疗美容"/>
    <s v="我的名字叫kelven"/>
    <x v="0"/>
    <s v="{&quot;效果&quot;:5,&quot;环境&quot;:5,&quot;服务&quot;:5}"/>
    <s v="5"/>
    <s v="5"/>
  </r>
  <r>
    <x v="0"/>
    <x v="1"/>
    <x v="2"/>
    <d v="1899-12-30T12:18:00"/>
    <s v="天津"/>
    <s v="德尔美客袖彦堂医疗美容"/>
    <s v="lixu87621"/>
    <x v="0"/>
    <s v="{&quot;效果&quot;:5,&quot;环境&quot;:5,&quot;服务&quot;:5}"/>
    <s v="5"/>
    <s v="5"/>
  </r>
  <r>
    <x v="0"/>
    <x v="1"/>
    <x v="3"/>
    <d v="1899-12-30T16:16:00"/>
    <s v="天津"/>
    <s v="德尔美客袖彦堂医疗美容"/>
    <s v="dpuser_1544608383"/>
    <x v="0"/>
    <s v="{&quot;效果&quot;:5,&quot;环境&quot;:5,&quot;服务&quot;:5}"/>
    <s v="5"/>
    <s v="5"/>
  </r>
  <r>
    <x v="0"/>
    <x v="1"/>
    <x v="4"/>
    <d v="1899-12-30T21:29:00"/>
    <s v="天津"/>
    <s v="德尔美客袖彦堂医疗美容"/>
    <s v="人丑就该多读书_2949"/>
    <x v="0"/>
    <s v="{&quot;效果&quot;:5,&quot;环境&quot;:5,&quot;服务&quot;:5}"/>
    <s v="5"/>
    <s v="5"/>
  </r>
  <r>
    <x v="0"/>
    <x v="1"/>
    <x v="5"/>
    <d v="1899-12-30T16:19:00"/>
    <s v="天津"/>
    <s v="德尔美客袖彦堂医疗美容"/>
    <s v="dpuser_6974007370"/>
    <x v="0"/>
    <s v="{&quot;效果&quot;:5,&quot;环境&quot;:5,&quot;服务&quot;:5}"/>
    <s v="5"/>
    <s v="5"/>
  </r>
  <r>
    <x v="0"/>
    <x v="1"/>
    <x v="6"/>
    <d v="1899-12-30T16:12:00"/>
    <s v="天津"/>
    <s v="德尔美客袖彦堂医疗美容"/>
    <s v="李小小丽"/>
    <x v="0"/>
    <s v="{&quot;效果&quot;:5,&quot;环境&quot;:5,&quot;服务&quot;:5}"/>
    <s v="5"/>
    <s v="5"/>
  </r>
  <r>
    <x v="0"/>
    <x v="2"/>
    <x v="7"/>
    <d v="1899-12-30T07:11:00"/>
    <s v="天津"/>
    <s v="德尔美客袖彦堂医疗美容"/>
    <s v="人丑就该多读书_2949"/>
    <x v="0"/>
    <s v="{&quot;效果&quot;:5,&quot;环境&quot;:5,&quot;服务&quot;:5}"/>
    <s v="5"/>
    <s v="5"/>
  </r>
  <r>
    <x v="0"/>
    <x v="2"/>
    <x v="8"/>
    <d v="1899-12-30T13:40:00"/>
    <s v="天津"/>
    <s v="德尔美客袖彦堂医疗美容"/>
    <s v="DancingFairy_9969"/>
    <x v="0"/>
    <s v="{&quot;效果&quot;:5,&quot;环境&quot;:5,&quot;服务&quot;:5}"/>
    <s v="5"/>
    <s v="5"/>
  </r>
  <r>
    <x v="0"/>
    <x v="3"/>
    <x v="9"/>
    <d v="1899-12-30T15:46:00"/>
    <s v="天津"/>
    <s v="德尔美客袖彦堂医疗美容"/>
    <s v="亮子"/>
    <x v="0"/>
    <s v="{&quot;效果&quot;:5,&quot;环境&quot;:5,&quot;服务&quot;:5}"/>
    <s v="5"/>
    <s v="5"/>
  </r>
  <r>
    <x v="0"/>
    <x v="3"/>
    <x v="10"/>
    <d v="1899-12-30T17:16:00"/>
    <s v="天津"/>
    <s v="德尔美客袖彦堂医疗美容"/>
    <s v="hhhhhhhhhhhhhhhsl"/>
    <x v="0"/>
    <s v="{&quot;效果&quot;:5,&quot;环境&quot;:5,&quot;服务&quot;:5}"/>
    <s v="5"/>
    <s v="5"/>
  </r>
  <r>
    <x v="0"/>
    <x v="4"/>
    <x v="11"/>
    <d v="1899-12-30T16:01:00"/>
    <s v="天津"/>
    <s v="德尔美客袖彦堂医疗美容"/>
    <s v="dpuser_97478567991"/>
    <x v="0"/>
    <s v="{&quot;效果&quot;:5,&quot;环境&quot;:5,&quot;服务&quot;:5}"/>
    <s v="5"/>
    <s v="5"/>
  </r>
  <r>
    <x v="0"/>
    <x v="4"/>
    <x v="12"/>
    <d v="1899-12-30T14:30:00"/>
    <s v="天津"/>
    <s v="德尔美客袖彦堂医疗美容"/>
    <s v="小巴狗纸"/>
    <x v="0"/>
    <s v="{&quot;效果&quot;:5,&quot;环境&quot;:5,&quot;服务&quot;:5}"/>
    <s v="5"/>
    <s v="5"/>
  </r>
  <r>
    <x v="0"/>
    <x v="4"/>
    <x v="12"/>
    <d v="1899-12-30T03:53:00"/>
    <s v="天津"/>
    <s v="德尔美客袖彦堂医疗美容"/>
    <s v="真^_^^_^^_^"/>
    <x v="0"/>
    <s v="{&quot;效果&quot;:5,&quot;环境&quot;:5,&quot;服务&quot;:5}"/>
    <s v="5"/>
    <s v="5"/>
  </r>
  <r>
    <x v="0"/>
    <x v="4"/>
    <x v="13"/>
    <d v="1899-12-30T13:13:00"/>
    <s v="天津"/>
    <s v="德尔美客袖彦堂医疗美容"/>
    <s v=".Ada～"/>
    <x v="0"/>
    <s v="{&quot;效果&quot;:5,&quot;环境&quot;:5,&quot;服务&quot;:5}"/>
    <s v="5"/>
    <s v="5"/>
  </r>
  <r>
    <x v="0"/>
    <x v="4"/>
    <x v="14"/>
    <d v="1899-12-30T17:09:00"/>
    <s v="天津"/>
    <s v="德尔美客袖彦堂医疗美容"/>
    <s v="dpuser_2543158438"/>
    <x v="0"/>
    <s v="{&quot;效果&quot;:5,&quot;环境&quot;:5,&quot;服务&quot;:5}"/>
    <s v="5"/>
    <s v="5"/>
  </r>
  <r>
    <x v="0"/>
    <x v="4"/>
    <x v="15"/>
    <d v="1899-12-30T12:30:00"/>
    <s v="天津"/>
    <s v="德尔美客袖彦堂医疗美容"/>
    <s v="晶晶的美好时代"/>
    <x v="0"/>
    <s v="{&quot;效果&quot;:5,&quot;环境&quot;:5,&quot;服务&quot;:5}"/>
    <s v="5"/>
    <s v="5"/>
  </r>
  <r>
    <x v="0"/>
    <x v="4"/>
    <x v="16"/>
    <d v="1899-12-30T13:01:00"/>
    <s v="天津"/>
    <s v="德尔美客袖彦堂医疗美容"/>
    <s v="栾.."/>
    <x v="0"/>
    <s v="{&quot;效果&quot;:5,&quot;环境&quot;:5,&quot;服务&quot;:5}"/>
    <s v="5"/>
    <s v="5"/>
  </r>
  <r>
    <x v="1"/>
    <x v="5"/>
    <x v="17"/>
    <m/>
    <m/>
    <m/>
    <m/>
    <x v="1"/>
    <m/>
    <m/>
    <m/>
  </r>
</pivotCacheRecords>
</file>

<file path=xl/pivotCache/pivotCacheRecords3.xml><?xml version="1.0" encoding="utf-8"?>
<pivotCacheRecords xmlns="http://schemas.openxmlformats.org/spreadsheetml/2006/main" count="66">
  <r>
    <n v="6428744163"/>
    <s v="152xxxx0307"/>
    <x v="0"/>
    <d v="1899-12-30T15:03:03"/>
    <x v="0"/>
    <n v="9.9"/>
    <m/>
    <n v="8.91"/>
    <m/>
    <s v="德尔美客袖彦堂医疗美容"/>
    <s v="deermeike"/>
    <n v="97312957"/>
    <s v="天津"/>
  </r>
  <r>
    <n v="7311677423"/>
    <s v="137xxxx3715"/>
    <x v="1"/>
    <d v="1899-12-30T16:12:14"/>
    <x v="1"/>
    <n v="880"/>
    <m/>
    <n v="792"/>
    <m/>
    <s v="德尔美客袖彦堂医疗美容"/>
    <s v="deermeike"/>
    <n v="97312957"/>
    <s v="天津"/>
  </r>
  <r>
    <n v="2513138531"/>
    <s v="136xxxx3672"/>
    <x v="2"/>
    <d v="1899-12-30T15:42:54"/>
    <x v="2"/>
    <n v="599"/>
    <n v="300"/>
    <n v="539.1"/>
    <m/>
    <s v="德尔美客袖彦堂医疗美容"/>
    <s v="deermeike"/>
    <n v="97312957"/>
    <s v="天津"/>
  </r>
  <r>
    <n v="6571434138"/>
    <s v="151xxxx1613"/>
    <x v="3"/>
    <d v="1899-12-30T14:56:33"/>
    <x v="3"/>
    <n v="68"/>
    <m/>
    <n v="61.2"/>
    <m/>
    <s v="德尔美客袖彦堂医疗美容"/>
    <s v="deermeike"/>
    <n v="97312957"/>
    <s v="天津"/>
  </r>
  <r>
    <n v="6360530188"/>
    <s v="156xxxx4701"/>
    <x v="4"/>
    <d v="1899-12-30T15:13:37"/>
    <x v="3"/>
    <n v="68"/>
    <m/>
    <n v="61.2"/>
    <m/>
    <s v="德尔美客袖彦堂医疗美容"/>
    <s v="deermeike"/>
    <n v="97312957"/>
    <s v="天津"/>
  </r>
  <r>
    <n v="2331891527"/>
    <s v="138xxxx7607"/>
    <x v="5"/>
    <d v="1899-12-30T16:52:54"/>
    <x v="2"/>
    <n v="599"/>
    <n v="300"/>
    <n v="539.1"/>
    <m/>
    <s v="德尔美客袖彦堂医疗美容"/>
    <s v="deermeike"/>
    <n v="97312957"/>
    <s v="天津"/>
  </r>
  <r>
    <n v="2875542361"/>
    <s v="138xxxx7607"/>
    <x v="5"/>
    <d v="1899-12-30T16:53:32"/>
    <x v="2"/>
    <n v="599"/>
    <m/>
    <n v="539.1"/>
    <m/>
    <s v="德尔美客袖彦堂医疗美容"/>
    <s v="deermeike"/>
    <n v="97312957"/>
    <s v="天津"/>
  </r>
  <r>
    <n v="2386205188"/>
    <s v="138xxxx7607"/>
    <x v="5"/>
    <d v="1899-12-30T16:54:28"/>
    <x v="2"/>
    <n v="599"/>
    <m/>
    <n v="539.1"/>
    <m/>
    <s v="德尔美客袖彦堂医疗美容"/>
    <s v="deermeike"/>
    <n v="97312957"/>
    <s v="天津"/>
  </r>
  <r>
    <n v="6410765940"/>
    <s v="138xxxx3302"/>
    <x v="6"/>
    <d v="1899-12-30T15:05:57"/>
    <x v="3"/>
    <n v="68"/>
    <m/>
    <n v="61.2"/>
    <m/>
    <s v="德尔美客袖彦堂医疗美容"/>
    <s v="deermeike"/>
    <n v="97312957"/>
    <s v="天津"/>
  </r>
  <r>
    <n v="9716168879"/>
    <s v="138xxxx3302"/>
    <x v="6"/>
    <d v="1899-12-30T15:07:59"/>
    <x v="4"/>
    <n v="68"/>
    <m/>
    <n v="61.2"/>
    <m/>
    <s v="德尔美客袖彦堂医疗美容"/>
    <s v="deermeike"/>
    <n v="97312957"/>
    <s v="天津"/>
  </r>
  <r>
    <n v="9288695208"/>
    <s v="183xxxx2509"/>
    <x v="7"/>
    <d v="1899-12-30T15:46:19"/>
    <x v="4"/>
    <n v="68"/>
    <m/>
    <n v="61.2"/>
    <m/>
    <s v="德尔美客袖彦堂医疗美容"/>
    <s v="deermeike"/>
    <n v="97312957"/>
    <s v="天津"/>
  </r>
  <r>
    <n v="6405933048"/>
    <s v="186xxxx6495"/>
    <x v="8"/>
    <d v="1899-12-30T13:56:41"/>
    <x v="5"/>
    <n v="10"/>
    <m/>
    <n v="9"/>
    <m/>
    <s v="德尔美客袖彦堂医疗美容"/>
    <s v="deermeike"/>
    <n v="97312957"/>
    <s v="天津"/>
  </r>
  <r>
    <n v="6842022537"/>
    <s v="139xxxx4464"/>
    <x v="9"/>
    <d v="1899-12-30T09:44:15"/>
    <x v="0"/>
    <n v="9.9"/>
    <n v="2"/>
    <n v="8.91"/>
    <m/>
    <s v="德尔美客袖彦堂医疗美容"/>
    <s v="deermeike"/>
    <n v="97312957"/>
    <s v="天津"/>
  </r>
  <r>
    <n v="6483896822"/>
    <s v="138xxxx4897"/>
    <x v="10"/>
    <d v="1899-12-30T17:09:22"/>
    <x v="3"/>
    <n v="68"/>
    <m/>
    <n v="61.2"/>
    <m/>
    <s v="德尔美客袖彦堂医疗美容"/>
    <s v="deermeike"/>
    <n v="97312957"/>
    <s v="天津"/>
  </r>
  <r>
    <n v="9623134964"/>
    <s v="136xxxx5853"/>
    <x v="11"/>
    <d v="1899-12-30T17:09:44"/>
    <x v="4"/>
    <n v="68"/>
    <m/>
    <n v="61.2"/>
    <m/>
    <s v="德尔美客袖彦堂医疗美容"/>
    <s v="deermeike"/>
    <n v="97312957"/>
    <s v="天津"/>
  </r>
  <r>
    <n v="6127808980"/>
    <s v="176xxxx2676"/>
    <x v="11"/>
    <d v="1899-12-30T17:07:49"/>
    <x v="3"/>
    <n v="68"/>
    <m/>
    <n v="61.2"/>
    <m/>
    <s v="德尔美客袖彦堂医疗美容"/>
    <s v="deermeike"/>
    <n v="97312957"/>
    <s v="天津"/>
  </r>
  <r>
    <n v="6019281304"/>
    <s v="156xxxx1412"/>
    <x v="11"/>
    <d v="1899-12-30T13:11:11"/>
    <x v="3"/>
    <n v="68"/>
    <m/>
    <n v="61.2"/>
    <m/>
    <s v="德尔美客袖彦堂医疗美容"/>
    <s v="deermeike"/>
    <n v="97312957"/>
    <s v="天津"/>
  </r>
  <r>
    <n v="6583369885"/>
    <s v="158xxxx2591"/>
    <x v="11"/>
    <d v="1899-12-30T12:49:05"/>
    <x v="3"/>
    <n v="68"/>
    <m/>
    <n v="61.2"/>
    <m/>
    <s v="德尔美客袖彦堂医疗美容"/>
    <s v="deermeike"/>
    <n v="97312957"/>
    <s v="天津"/>
  </r>
  <r>
    <n v="9342445476"/>
    <s v="158xxxx2591"/>
    <x v="11"/>
    <d v="1899-12-30T12:48:10"/>
    <x v="4"/>
    <n v="68"/>
    <m/>
    <n v="61.2"/>
    <m/>
    <s v="德尔美客袖彦堂医疗美容"/>
    <s v="deermeike"/>
    <n v="97312957"/>
    <s v="天津"/>
  </r>
  <r>
    <n v="6596057791"/>
    <s v="187xxxx3422"/>
    <x v="12"/>
    <d v="1899-12-30T10:02:28"/>
    <x v="3"/>
    <n v="68"/>
    <m/>
    <n v="61.2"/>
    <m/>
    <s v="德尔美客袖彦堂医疗美容"/>
    <s v="deermeike"/>
    <n v="97312957"/>
    <s v="天津"/>
  </r>
  <r>
    <n v="88055983318"/>
    <s v="182xxxx1317"/>
    <x v="12"/>
    <d v="1899-12-30T11:09:30"/>
    <x v="6"/>
    <n v="68"/>
    <m/>
    <s v="请至预付订单管理查看"/>
    <m/>
    <s v="德尔美客袖彦堂医疗美容"/>
    <s v="deermeike"/>
    <n v="97312957"/>
    <s v="天津"/>
  </r>
  <r>
    <n v="9380396772"/>
    <s v="156xxxx1412"/>
    <x v="13"/>
    <d v="1899-12-30T16:27:27"/>
    <x v="4"/>
    <n v="68"/>
    <m/>
    <n v="61.2"/>
    <m/>
    <s v="德尔美客袖彦堂医疗美容"/>
    <s v="deermeike"/>
    <n v="97312957"/>
    <s v="天津"/>
  </r>
  <r>
    <n v="76695352946"/>
    <s v="137xxxx7659"/>
    <x v="14"/>
    <d v="1899-12-30T15:11:20"/>
    <x v="7"/>
    <n v="68"/>
    <m/>
    <s v="请至预付订单管理查看"/>
    <m/>
    <s v="德尔美客袖彦堂医疗美容"/>
    <s v="deermeike"/>
    <n v="97312957"/>
    <s v="天津"/>
  </r>
  <r>
    <n v="35835252644"/>
    <s v="137xxxx7659"/>
    <x v="14"/>
    <d v="1899-12-30T15:11:12"/>
    <x v="6"/>
    <n v="68"/>
    <m/>
    <s v="请至预付订单管理查看"/>
    <m/>
    <s v="德尔美客袖彦堂医疗美容"/>
    <s v="deermeike"/>
    <n v="97312957"/>
    <s v="天津"/>
  </r>
  <r>
    <n v="18080448805"/>
    <s v="137xxxx7659"/>
    <x v="14"/>
    <d v="1899-12-30T15:10:59"/>
    <x v="8"/>
    <n v="12"/>
    <m/>
    <s v="请至预付订单管理查看"/>
    <m/>
    <s v="德尔美客袖彦堂医疗美容"/>
    <s v="deermeike"/>
    <n v="97312957"/>
    <s v="天津"/>
  </r>
  <r>
    <n v="413291391"/>
    <s v="150xxxx1350"/>
    <x v="15"/>
    <d v="1899-12-30T12:17:39"/>
    <x v="7"/>
    <n v="68"/>
    <m/>
    <s v="请至预付订单管理查看"/>
    <m/>
    <s v="德尔美客袖彦堂医疗美容"/>
    <s v="deermeike"/>
    <n v="97312957"/>
    <s v="天津"/>
  </r>
  <r>
    <n v="8889667137"/>
    <s v="158xxxx9252"/>
    <x v="16"/>
    <d v="1899-12-30T15:35:54"/>
    <x v="6"/>
    <n v="68"/>
    <m/>
    <s v="请至预付订单管理查看"/>
    <m/>
    <s v="德尔美客袖彦堂医疗美容"/>
    <s v="deermeike"/>
    <n v="97312957"/>
    <s v="天津"/>
  </r>
  <r>
    <n v="6130519879"/>
    <s v="131xxxx9187"/>
    <x v="17"/>
    <d v="1899-12-30T17:08:19"/>
    <x v="3"/>
    <n v="68"/>
    <m/>
    <n v="61.2"/>
    <m/>
    <s v="德尔美客袖彦堂医疗美容"/>
    <s v="deermeike"/>
    <n v="97312957"/>
    <s v="天津"/>
  </r>
  <r>
    <n v="75730862969"/>
    <s v="131xxxx7046"/>
    <x v="18"/>
    <d v="1899-12-30T16:57:28"/>
    <x v="6"/>
    <n v="68"/>
    <m/>
    <s v="请至预付订单管理查看"/>
    <m/>
    <s v="德尔美客袖彦堂医疗美容"/>
    <s v="deermeike"/>
    <n v="97312957"/>
    <s v="天津"/>
  </r>
  <r>
    <n v="31255389033"/>
    <s v="131xxxx7046"/>
    <x v="18"/>
    <d v="1899-12-30T16:57:15"/>
    <x v="7"/>
    <n v="68"/>
    <m/>
    <s v="请至预付订单管理查看"/>
    <m/>
    <s v="德尔美客袖彦堂医疗美容"/>
    <s v="deermeike"/>
    <n v="97312957"/>
    <s v="天津"/>
  </r>
  <r>
    <n v="6233533399"/>
    <s v="189xxxx9690"/>
    <x v="19"/>
    <d v="1899-12-30T17:18:09"/>
    <x v="3"/>
    <n v="68"/>
    <m/>
    <n v="61.2"/>
    <m/>
    <s v="德尔美客袖彦堂医疗美容"/>
    <s v="deermeike"/>
    <n v="97312957"/>
    <s v="天津"/>
  </r>
  <r>
    <n v="9475206750"/>
    <s v="136xxxx6745"/>
    <x v="20"/>
    <d v="1899-12-30T17:14:30"/>
    <x v="4"/>
    <n v="68"/>
    <m/>
    <n v="61.2"/>
    <m/>
    <s v="德尔美客袖彦堂医疗美容"/>
    <s v="deermeike"/>
    <n v="97312957"/>
    <s v="天津"/>
  </r>
  <r>
    <n v="6603384805"/>
    <s v="136xxxx6745"/>
    <x v="20"/>
    <d v="1899-12-30T17:13:35"/>
    <x v="3"/>
    <n v="68"/>
    <m/>
    <n v="61.2"/>
    <m/>
    <s v="德尔美客袖彦堂医疗美容"/>
    <s v="deermeike"/>
    <n v="97312957"/>
    <s v="天津"/>
  </r>
  <r>
    <n v="91640391512"/>
    <s v="158xxxx2506"/>
    <x v="21"/>
    <d v="1899-12-30T12:49:18"/>
    <x v="7"/>
    <n v="68"/>
    <m/>
    <s v="请至预付订单管理查看"/>
    <m/>
    <s v="德尔美客袖彦堂医疗美容"/>
    <s v="deermeike"/>
    <n v="97312957"/>
    <s v="天津"/>
  </r>
  <r>
    <n v="12776191455"/>
    <s v="158xxxx2506"/>
    <x v="21"/>
    <d v="1899-12-30T12:49:10"/>
    <x v="6"/>
    <n v="68"/>
    <m/>
    <s v="请至预付订单管理查看"/>
    <m/>
    <s v="德尔美客袖彦堂医疗美容"/>
    <s v="deermeike"/>
    <n v="97312957"/>
    <s v="天津"/>
  </r>
  <r>
    <n v="61183506423"/>
    <s v="135xxxx3047"/>
    <x v="22"/>
    <d v="1899-12-30T17:30:16"/>
    <x v="6"/>
    <n v="68"/>
    <m/>
    <s v="请至预付订单管理查看"/>
    <m/>
    <s v="德尔美客袖彦堂医疗美容"/>
    <s v="deermeike"/>
    <n v="97312957"/>
    <s v="天津"/>
  </r>
  <r>
    <n v="83194598242"/>
    <s v="156xxxx3671"/>
    <x v="23"/>
    <d v="1899-12-30T16:58:19"/>
    <x v="7"/>
    <n v="68"/>
    <m/>
    <s v="请至预付订单管理查看"/>
    <m/>
    <s v="德尔美客袖彦堂医疗美容"/>
    <s v="deermeike"/>
    <n v="97312957"/>
    <s v="天津"/>
  </r>
  <r>
    <n v="24232177126"/>
    <s v="155xxxx0502"/>
    <x v="24"/>
    <d v="1899-12-30T16:08:00"/>
    <x v="6"/>
    <n v="68"/>
    <m/>
    <s v="请至预付订单管理查看"/>
    <m/>
    <s v="德尔美客袖彦堂医疗美容"/>
    <s v="deermeike"/>
    <n v="97312957"/>
    <s v="天津"/>
  </r>
  <r>
    <n v="26716732705"/>
    <s v="138xxxx1973"/>
    <x v="25"/>
    <d v="1899-12-30T14:15:07"/>
    <x v="6"/>
    <n v="68"/>
    <m/>
    <s v="请至预付订单管理查看"/>
    <m/>
    <s v="德尔美客袖彦堂医疗美容"/>
    <s v="deermeike"/>
    <n v="97312957"/>
    <s v="天津"/>
  </r>
  <r>
    <n v="92008670298"/>
    <s v="186xxxx6986"/>
    <x v="26"/>
    <d v="1899-12-30T17:33:08"/>
    <x v="7"/>
    <n v="68"/>
    <m/>
    <s v="请至预付订单管理查看"/>
    <m/>
    <s v="德尔美客袖彦堂医疗美容"/>
    <s v="deermeike"/>
    <n v="97312957"/>
    <s v="天津"/>
  </r>
  <r>
    <n v="62494464053"/>
    <s v="186xxxx6986"/>
    <x v="26"/>
    <d v="1899-12-30T17:32:59"/>
    <x v="6"/>
    <n v="68"/>
    <m/>
    <s v="请至预付订单管理查看"/>
    <m/>
    <s v="德尔美客袖彦堂医疗美容"/>
    <s v="deermeike"/>
    <n v="97312957"/>
    <s v="天津"/>
  </r>
  <r>
    <n v="3572480802"/>
    <s v="186xxxx6986"/>
    <x v="26"/>
    <d v="1899-12-30T17:32:32"/>
    <x v="9"/>
    <n v="12"/>
    <m/>
    <s v="请至预付订单管理查看"/>
    <m/>
    <s v="德尔美客袖彦堂医疗美容"/>
    <s v="deermeike"/>
    <n v="97312957"/>
    <s v="天津"/>
  </r>
  <r>
    <n v="81042180228"/>
    <s v="138xxxx3285"/>
    <x v="27"/>
    <d v="1899-12-30T10:26:24"/>
    <x v="6"/>
    <n v="68"/>
    <m/>
    <s v="请至预付订单管理查看"/>
    <m/>
    <s v="德尔美客袖彦堂医疗美容"/>
    <s v="deermeike"/>
    <n v="97312957"/>
    <s v="天津"/>
  </r>
  <r>
    <n v="35152791780"/>
    <s v="185xxxx0038"/>
    <x v="28"/>
    <d v="1899-12-30T15:43:34"/>
    <x v="6"/>
    <n v="68"/>
    <m/>
    <s v="请至预付订单管理查看"/>
    <m/>
    <s v="德尔美客袖彦堂医疗美容"/>
    <s v="deermeike"/>
    <n v="97312957"/>
    <s v="天津"/>
  </r>
  <r>
    <n v="33698906357"/>
    <s v="152xxxx1022"/>
    <x v="28"/>
    <d v="1899-12-30T11:21:25"/>
    <x v="9"/>
    <n v="12"/>
    <m/>
    <s v="请至预付订单管理查看"/>
    <m/>
    <s v="德尔美客袖彦堂医疗美容"/>
    <s v="deermeike"/>
    <n v="97312957"/>
    <s v="天津"/>
  </r>
  <r>
    <n v="9765775873"/>
    <s v="137xxxx1000"/>
    <x v="29"/>
    <d v="1899-12-30T12:23:00"/>
    <x v="4"/>
    <n v="68"/>
    <m/>
    <n v="61.2"/>
    <m/>
    <s v="德尔美客袖彦堂医疗美容"/>
    <s v="deermeike"/>
    <n v="97312957"/>
    <s v="天津"/>
  </r>
  <r>
    <n v="340138142"/>
    <s v="132xxxx6665"/>
    <x v="30"/>
    <d v="1899-12-30T14:54:24"/>
    <x v="10"/>
    <n v="380"/>
    <n v="200"/>
    <s v="请至预付订单管理查看"/>
    <m/>
    <s v="德尔美客袖彦堂医疗美容"/>
    <s v="deermeike"/>
    <n v="97312957"/>
    <s v="天津"/>
  </r>
  <r>
    <n v="18647355864"/>
    <s v="131xxxx2776"/>
    <x v="30"/>
    <d v="1899-12-30T13:45:41"/>
    <x v="7"/>
    <n v="68"/>
    <m/>
    <s v="请至预付订单管理查看"/>
    <m/>
    <s v="德尔美客袖彦堂医疗美容"/>
    <s v="deermeike"/>
    <n v="97312957"/>
    <s v="天津"/>
  </r>
  <r>
    <n v="32055050096"/>
    <s v="176xxxx4143"/>
    <x v="31"/>
    <d v="1899-12-30T15:16:28"/>
    <x v="6"/>
    <n v="68"/>
    <m/>
    <s v="请至预付订单管理查看"/>
    <s v="单张券尾款：0.00元"/>
    <s v="德尔美客袖彦堂医疗美容"/>
    <s v="deermeike"/>
    <n v="97312957"/>
    <s v="天津"/>
  </r>
  <r>
    <n v="39422988940"/>
    <s v="185xxxx4664"/>
    <x v="32"/>
    <d v="1899-12-30T17:03:58"/>
    <x v="6"/>
    <n v="68"/>
    <m/>
    <s v="请至预付订单管理查看"/>
    <s v="单张券尾款：0.00元"/>
    <s v="德尔美客袖彦堂医疗美容"/>
    <s v="deermeike"/>
    <n v="97312957"/>
    <s v="天津"/>
  </r>
  <r>
    <n v="94176874199"/>
    <s v="187xxxx0102"/>
    <x v="33"/>
    <d v="1899-12-30T12:38:45"/>
    <x v="11"/>
    <n v="68"/>
    <m/>
    <s v="请至预付订单管理查看"/>
    <s v="单张券尾款：0.00元"/>
    <s v="德尔美客袖彦堂医疗美容"/>
    <s v="deermeike"/>
    <n v="97312957"/>
    <s v="天津"/>
  </r>
  <r>
    <n v="2328489564"/>
    <s v="138xxxx8520"/>
    <x v="34"/>
    <d v="1899-12-30T11:48:11"/>
    <x v="9"/>
    <n v="12"/>
    <m/>
    <s v="请至预付订单管理查看"/>
    <s v="单张券尾款：0.00元"/>
    <s v="德尔美客袖彦堂医疗美容"/>
    <s v="deermeike"/>
    <n v="97312957"/>
    <s v="天津"/>
  </r>
  <r>
    <n v="18413485827"/>
    <s v="138xxxx8520"/>
    <x v="34"/>
    <d v="1899-12-30T11:47:54"/>
    <x v="12"/>
    <n v="68"/>
    <m/>
    <s v="请至预付订单管理查看"/>
    <s v="单张券尾款：0.00元"/>
    <s v="德尔美客袖彦堂医疗美容"/>
    <s v="deermeike"/>
    <n v="97312957"/>
    <s v="天津"/>
  </r>
  <r>
    <n v="29716160701"/>
    <s v="159xxxx0211"/>
    <x v="35"/>
    <d v="1899-12-30T16:59:22"/>
    <x v="12"/>
    <n v="68"/>
    <m/>
    <s v="请至预付订单管理查看"/>
    <s v="单张券尾款：0.00元"/>
    <s v="德尔美客袖彦堂医疗美容"/>
    <s v="deermeike"/>
    <n v="97312957"/>
    <s v="天津"/>
  </r>
  <r>
    <n v="97467227486"/>
    <s v="159xxxx0211"/>
    <x v="35"/>
    <d v="1899-12-30T16:59:00"/>
    <x v="9"/>
    <n v="12"/>
    <m/>
    <s v="请至预付订单管理查看"/>
    <s v="单张券尾款：0.00元"/>
    <s v="德尔美客袖彦堂医疗美容"/>
    <s v="deermeike"/>
    <n v="97312957"/>
    <s v="天津"/>
  </r>
  <r>
    <n v="2180764214"/>
    <s v="136xxxx2110"/>
    <x v="35"/>
    <d v="1899-12-30T16:04:55"/>
    <x v="12"/>
    <n v="68"/>
    <n v="10"/>
    <s v="请至预付订单管理查看"/>
    <s v="单张券尾款：0.00元"/>
    <s v="德尔美客袖彦堂医疗美容"/>
    <s v="deermeike"/>
    <n v="97312957"/>
    <s v="天津"/>
  </r>
  <r>
    <n v="2122335876"/>
    <s v="136xxxx2110"/>
    <x v="35"/>
    <d v="1899-12-30T16:04:42"/>
    <x v="11"/>
    <n v="68"/>
    <m/>
    <s v="请至预付订单管理查看"/>
    <s v="单张券尾款：0.00元"/>
    <s v="德尔美客袖彦堂医疗美容"/>
    <s v="deermeike"/>
    <n v="97312957"/>
    <s v="天津"/>
  </r>
  <r>
    <n v="75430004065"/>
    <s v="135xxxx7322"/>
    <x v="35"/>
    <d v="1899-12-30T09:41:08"/>
    <x v="13"/>
    <n v="599"/>
    <n v="345"/>
    <s v="请至预付订单管理查看"/>
    <s v="单张券尾款：188.00元"/>
    <s v="德尔美客袖彦堂医疗美容"/>
    <s v="deermeike"/>
    <n v="97312957"/>
    <s v="天津"/>
  </r>
  <r>
    <n v="17899374397"/>
    <s v="138xxxx7123"/>
    <x v="36"/>
    <d v="1899-12-30T15:13:31"/>
    <x v="12"/>
    <n v="68"/>
    <m/>
    <s v="请至预付订单管理查看"/>
    <s v="单张券尾款：0.00元"/>
    <s v="德尔美客袖彦堂医疗美容"/>
    <s v="deermeike"/>
    <n v="97312957"/>
    <s v="天津"/>
  </r>
  <r>
    <n v="9040622792"/>
    <s v="136xxxx9990"/>
    <x v="37"/>
    <d v="1899-12-30T16:26:35"/>
    <x v="14"/>
    <n v="1080"/>
    <n v="200"/>
    <n v="972"/>
    <s v="-"/>
    <s v="德尔美客袖彦堂医疗美容"/>
    <s v="deermeike"/>
    <n v="97312957"/>
    <s v="天津"/>
  </r>
  <r>
    <n v="4774503981"/>
    <s v="136xxxx9990"/>
    <x v="37"/>
    <d v="1899-12-30T16:24:58"/>
    <x v="15"/>
    <n v="699"/>
    <m/>
    <n v="629.1"/>
    <s v="-"/>
    <s v="德尔美客袖彦堂医疗美容"/>
    <s v="deermeike"/>
    <n v="97312957"/>
    <s v="天津"/>
  </r>
  <r>
    <n v="8872768450"/>
    <s v="136xxxx9990"/>
    <x v="37"/>
    <d v="1899-12-30T16:06:53"/>
    <x v="16"/>
    <n v="1668"/>
    <n v="400"/>
    <n v="1501.2"/>
    <s v="-"/>
    <s v="德尔美客袖彦堂医疗美容"/>
    <s v="deermeike"/>
    <n v="97312957"/>
    <s v="天津"/>
  </r>
  <r>
    <n v="6915716175"/>
    <s v="189xxxx9006"/>
    <x v="38"/>
    <d v="1899-12-30T15:45:14"/>
    <x v="17"/>
    <n v="12"/>
    <m/>
    <n v="10.8"/>
    <s v="-"/>
    <s v="德尔美客袖彦堂医疗美容"/>
    <s v="deermeike"/>
    <n v="97312957"/>
    <s v="天津"/>
  </r>
  <r>
    <m/>
    <m/>
    <x v="39"/>
    <m/>
    <x v="18"/>
    <m/>
    <m/>
    <m/>
    <m/>
    <m/>
    <m/>
    <m/>
    <m/>
  </r>
  <r>
    <m/>
    <m/>
    <x v="39"/>
    <m/>
    <x v="18"/>
    <m/>
    <m/>
    <m/>
    <m/>
    <m/>
    <m/>
    <m/>
    <m/>
  </r>
  <r>
    <m/>
    <m/>
    <x v="39"/>
    <m/>
    <x v="18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count="243">
  <r>
    <x v="0"/>
    <x v="0"/>
    <x v="0"/>
    <d v="1899-12-30T16:43:00"/>
    <x v="0"/>
    <s v="400用户"/>
    <n v="13001344460"/>
    <m/>
    <m/>
    <s v="已预约"/>
    <m/>
  </r>
  <r>
    <x v="0"/>
    <x v="0"/>
    <x v="1"/>
    <d v="1899-12-30T16:11:00"/>
    <x v="1"/>
    <s v="咨询用户"/>
    <n v="13116105670"/>
    <m/>
    <m/>
    <s v="新订单"/>
    <m/>
  </r>
  <r>
    <x v="0"/>
    <x v="0"/>
    <x v="2"/>
    <d v="1899-12-30T16:50:00"/>
    <x v="0"/>
    <s v="400用户"/>
    <n v="13001344460"/>
    <m/>
    <m/>
    <s v="已预约"/>
    <m/>
  </r>
  <r>
    <x v="0"/>
    <x v="0"/>
    <x v="3"/>
    <d v="1899-12-30T10:23:00"/>
    <x v="0"/>
    <s v="400用户"/>
    <n v="15128166615"/>
    <m/>
    <m/>
    <s v="新订单"/>
    <m/>
  </r>
  <r>
    <x v="0"/>
    <x v="0"/>
    <x v="3"/>
    <d v="1899-12-30T16:01:00"/>
    <x v="2"/>
    <m/>
    <n v="15222220307"/>
    <m/>
    <s v="芭比美眼综合"/>
    <s v="新订单"/>
    <m/>
  </r>
  <r>
    <x v="0"/>
    <x v="1"/>
    <x v="4"/>
    <d v="1899-12-30T19:11:00"/>
    <x v="0"/>
    <s v="400用户"/>
    <n v="13302027722"/>
    <m/>
    <m/>
    <s v="已预约"/>
    <m/>
  </r>
  <r>
    <x v="0"/>
    <x v="1"/>
    <x v="4"/>
    <d v="1899-12-30T16:36:00"/>
    <x v="0"/>
    <s v="400用户"/>
    <n v="13502099091"/>
    <m/>
    <m/>
    <s v="新订单"/>
    <m/>
  </r>
  <r>
    <x v="0"/>
    <x v="1"/>
    <x v="4"/>
    <d v="1899-12-30T10:49:00"/>
    <x v="3"/>
    <m/>
    <n v="13920004464"/>
    <m/>
    <m/>
    <s v="新订单"/>
    <m/>
  </r>
  <r>
    <x v="0"/>
    <x v="1"/>
    <x v="5"/>
    <d v="1899-12-30T13:13:00"/>
    <x v="0"/>
    <s v="400用户"/>
    <n v="15602048533"/>
    <m/>
    <m/>
    <s v="已预约"/>
    <m/>
  </r>
  <r>
    <x v="0"/>
    <x v="1"/>
    <x v="5"/>
    <d v="1899-12-30T10:47:00"/>
    <x v="0"/>
    <s v="400用户"/>
    <n v="13001344460"/>
    <m/>
    <m/>
    <s v="已预约"/>
    <m/>
  </r>
  <r>
    <x v="0"/>
    <x v="1"/>
    <x v="6"/>
    <d v="1899-12-30T14:48:00"/>
    <x v="0"/>
    <s v="400用户"/>
    <n v="13752663715"/>
    <m/>
    <m/>
    <s v="已预约"/>
    <m/>
  </r>
  <r>
    <x v="0"/>
    <x v="1"/>
    <x v="7"/>
    <d v="1899-12-30T17:51:00"/>
    <x v="0"/>
    <s v="400用户"/>
    <n v="18322753715"/>
    <m/>
    <m/>
    <s v="已预约"/>
    <m/>
  </r>
  <r>
    <x v="0"/>
    <x v="1"/>
    <x v="8"/>
    <d v="1899-12-30T11:48:00"/>
    <x v="0"/>
    <s v="400用户"/>
    <n v="17302205563"/>
    <m/>
    <m/>
    <s v="已预约"/>
    <m/>
  </r>
  <r>
    <x v="0"/>
    <x v="1"/>
    <x v="9"/>
    <d v="1899-12-30T17:22:00"/>
    <x v="0"/>
    <s v="400用户"/>
    <n v="13302027722"/>
    <m/>
    <m/>
    <s v="已预约"/>
    <m/>
  </r>
  <r>
    <x v="0"/>
    <x v="1"/>
    <x v="10"/>
    <d v="1899-12-30T20:00:00"/>
    <x v="3"/>
    <m/>
    <n v="13821312321"/>
    <m/>
    <m/>
    <s v="新订单"/>
    <m/>
  </r>
  <r>
    <x v="0"/>
    <x v="1"/>
    <x v="10"/>
    <d v="1899-12-30T19:58:00"/>
    <x v="3"/>
    <m/>
    <n v="17695645146"/>
    <m/>
    <m/>
    <s v="新订单"/>
    <m/>
  </r>
  <r>
    <x v="0"/>
    <x v="1"/>
    <x v="10"/>
    <d v="1899-12-30T19:24:00"/>
    <x v="4"/>
    <s v="400用户"/>
    <n v="17695710657"/>
    <m/>
    <m/>
    <s v="新订单"/>
    <m/>
  </r>
  <r>
    <x v="0"/>
    <x v="1"/>
    <x v="10"/>
    <d v="1899-12-30T19:04:00"/>
    <x v="3"/>
    <m/>
    <n v="13312122222"/>
    <m/>
    <m/>
    <s v="新订单"/>
    <m/>
  </r>
  <r>
    <x v="0"/>
    <x v="1"/>
    <x v="11"/>
    <d v="1899-12-30T16:51:00"/>
    <x v="0"/>
    <s v="400用户"/>
    <n v="13388059520"/>
    <m/>
    <m/>
    <s v="已预约"/>
    <m/>
  </r>
  <r>
    <x v="0"/>
    <x v="1"/>
    <x v="11"/>
    <d v="1899-12-30T16:41:00"/>
    <x v="4"/>
    <s v="400用户"/>
    <n v="13388059520"/>
    <m/>
    <m/>
    <s v="新订单"/>
    <m/>
  </r>
  <r>
    <x v="0"/>
    <x v="1"/>
    <x v="11"/>
    <d v="1899-12-30T16:37:00"/>
    <x v="0"/>
    <s v="400用户"/>
    <n v="15022021106"/>
    <m/>
    <m/>
    <s v="已预约"/>
    <m/>
  </r>
  <r>
    <x v="0"/>
    <x v="1"/>
    <x v="11"/>
    <d v="1899-12-30T15:49:00"/>
    <x v="3"/>
    <m/>
    <n v="13388059520"/>
    <m/>
    <m/>
    <s v="新订单"/>
    <m/>
  </r>
  <r>
    <x v="0"/>
    <x v="1"/>
    <x v="11"/>
    <d v="1899-12-30T14:52:00"/>
    <x v="0"/>
    <s v="400用户"/>
    <n v="15722010607"/>
    <m/>
    <m/>
    <s v="已预约"/>
    <m/>
  </r>
  <r>
    <x v="0"/>
    <x v="1"/>
    <x v="11"/>
    <d v="1899-12-30T14:04:00"/>
    <x v="3"/>
    <m/>
    <n v="18622991928"/>
    <m/>
    <m/>
    <s v="新订单"/>
    <m/>
  </r>
  <r>
    <x v="0"/>
    <x v="1"/>
    <x v="11"/>
    <d v="1899-12-30T09:18:00"/>
    <x v="0"/>
    <s v="400用户"/>
    <n v="2287013842"/>
    <m/>
    <m/>
    <s v="已预约"/>
    <m/>
  </r>
  <r>
    <x v="0"/>
    <x v="1"/>
    <x v="12"/>
    <d v="1899-12-30T19:55:00"/>
    <x v="4"/>
    <s v="400用户"/>
    <n v="13622153140"/>
    <m/>
    <m/>
    <s v="新订单"/>
    <m/>
  </r>
  <r>
    <x v="0"/>
    <x v="1"/>
    <x v="12"/>
    <d v="1899-12-30T13:46:00"/>
    <x v="0"/>
    <s v="400用户"/>
    <n v="15231162209"/>
    <m/>
    <m/>
    <s v="已预约"/>
    <m/>
  </r>
  <r>
    <x v="0"/>
    <x v="1"/>
    <x v="12"/>
    <d v="1899-12-30T10:44:00"/>
    <x v="2"/>
    <m/>
    <n v="15222220307"/>
    <m/>
    <s v="韩式明眸双眼皮"/>
    <s v="新订单"/>
    <m/>
  </r>
  <r>
    <x v="0"/>
    <x v="1"/>
    <x v="13"/>
    <d v="1899-12-30T18:11:00"/>
    <x v="0"/>
    <s v="400用户"/>
    <n v="18002159619"/>
    <m/>
    <m/>
    <s v="已预约"/>
    <m/>
  </r>
  <r>
    <x v="0"/>
    <x v="1"/>
    <x v="13"/>
    <d v="1899-12-30T18:03:00"/>
    <x v="0"/>
    <s v="400用户"/>
    <n v="17695710657"/>
    <m/>
    <m/>
    <s v="已预约"/>
    <m/>
  </r>
  <r>
    <x v="0"/>
    <x v="1"/>
    <x v="13"/>
    <d v="1899-12-30T09:12:00"/>
    <x v="0"/>
    <s v="400用户"/>
    <n v="13622153140"/>
    <m/>
    <m/>
    <s v="已预约"/>
    <m/>
  </r>
  <r>
    <x v="0"/>
    <x v="1"/>
    <x v="13"/>
    <d v="1899-12-30T08:44:00"/>
    <x v="4"/>
    <s v="400用户"/>
    <n v="13102056360"/>
    <m/>
    <m/>
    <s v="新订单"/>
    <m/>
  </r>
  <r>
    <x v="0"/>
    <x v="1"/>
    <x v="14"/>
    <d v="1899-12-30T13:00:00"/>
    <x v="0"/>
    <s v="400用户"/>
    <n v="15122051613"/>
    <m/>
    <m/>
    <s v="已预约"/>
    <m/>
  </r>
  <r>
    <x v="0"/>
    <x v="1"/>
    <x v="14"/>
    <d v="1899-12-30T10:15:00"/>
    <x v="0"/>
    <s v="400用户"/>
    <n v="13821787721"/>
    <m/>
    <m/>
    <s v="已预约"/>
    <m/>
  </r>
  <r>
    <x v="0"/>
    <x v="1"/>
    <x v="15"/>
    <d v="1899-12-30T19:27:00"/>
    <x v="4"/>
    <s v="400用户"/>
    <n v="13702165154"/>
    <m/>
    <m/>
    <s v="新订单"/>
    <m/>
  </r>
  <r>
    <x v="0"/>
    <x v="1"/>
    <x v="16"/>
    <d v="1899-12-30T09:56:00"/>
    <x v="0"/>
    <s v="400用户"/>
    <n v="15502288465"/>
    <m/>
    <m/>
    <s v="已预约"/>
    <m/>
  </r>
  <r>
    <x v="0"/>
    <x v="1"/>
    <x v="17"/>
    <d v="1899-12-30T10:57:00"/>
    <x v="0"/>
    <s v="400用户"/>
    <n v="13132179238"/>
    <m/>
    <m/>
    <s v="已预约"/>
    <m/>
  </r>
  <r>
    <x v="0"/>
    <x v="1"/>
    <x v="18"/>
    <d v="1899-12-30T20:30:00"/>
    <x v="4"/>
    <s v="400用户"/>
    <n v="15902274272"/>
    <m/>
    <m/>
    <s v="新订单"/>
    <m/>
  </r>
  <r>
    <x v="0"/>
    <x v="1"/>
    <x v="18"/>
    <d v="1899-12-30T17:37:00"/>
    <x v="0"/>
    <s v="400用户"/>
    <n v="15692224701"/>
    <m/>
    <m/>
    <s v="已预约"/>
    <m/>
  </r>
  <r>
    <x v="0"/>
    <x v="1"/>
    <x v="18"/>
    <d v="1899-12-30T15:20:00"/>
    <x v="0"/>
    <s v="400用户"/>
    <n v="2228126602"/>
    <m/>
    <m/>
    <s v="已预约"/>
    <m/>
  </r>
  <r>
    <x v="0"/>
    <x v="1"/>
    <x v="19"/>
    <d v="1899-12-30T22:10:00"/>
    <x v="4"/>
    <s v="400用户"/>
    <n v="18222358668"/>
    <m/>
    <m/>
    <s v="新订单"/>
    <m/>
  </r>
  <r>
    <x v="0"/>
    <x v="1"/>
    <x v="19"/>
    <d v="1899-12-30T12:14:00"/>
    <x v="0"/>
    <s v="400用户"/>
    <n v="15692224701"/>
    <m/>
    <m/>
    <s v="已预约"/>
    <m/>
  </r>
  <r>
    <x v="0"/>
    <x v="1"/>
    <x v="19"/>
    <d v="1899-12-30T10:36:00"/>
    <x v="1"/>
    <s v="咨询用户"/>
    <n v="13516171833"/>
    <m/>
    <m/>
    <s v="新订单"/>
    <m/>
  </r>
  <r>
    <x v="0"/>
    <x v="1"/>
    <x v="19"/>
    <d v="1899-12-30T09:32:00"/>
    <x v="0"/>
    <s v="400用户"/>
    <n v="15122852160"/>
    <m/>
    <m/>
    <s v="已预约"/>
    <m/>
  </r>
  <r>
    <x v="0"/>
    <x v="1"/>
    <x v="20"/>
    <d v="1899-12-30T11:10:00"/>
    <x v="0"/>
    <s v="400用户"/>
    <n v="13642182711"/>
    <m/>
    <m/>
    <s v="已预约"/>
    <m/>
  </r>
  <r>
    <x v="0"/>
    <x v="1"/>
    <x v="21"/>
    <d v="1899-12-30T19:27:00"/>
    <x v="4"/>
    <s v="400用户"/>
    <n v="13920901542"/>
    <m/>
    <m/>
    <s v="新订单"/>
    <m/>
  </r>
  <r>
    <x v="0"/>
    <x v="1"/>
    <x v="22"/>
    <d v="1899-12-30T15:03:00"/>
    <x v="3"/>
    <m/>
    <n v="13820407607"/>
    <m/>
    <m/>
    <s v="新订单"/>
    <m/>
  </r>
  <r>
    <x v="0"/>
    <x v="1"/>
    <x v="22"/>
    <d v="1899-12-30T14:47:00"/>
    <x v="0"/>
    <s v="400用户"/>
    <n v="2288133077"/>
    <m/>
    <m/>
    <s v="已预约"/>
    <m/>
  </r>
  <r>
    <x v="0"/>
    <x v="1"/>
    <x v="23"/>
    <d v="1899-12-30T15:19:00"/>
    <x v="4"/>
    <s v="400用户"/>
    <n v="15712250530"/>
    <m/>
    <m/>
    <s v="新订单"/>
    <m/>
  </r>
  <r>
    <x v="0"/>
    <x v="1"/>
    <x v="23"/>
    <d v="1899-12-30T14:29:00"/>
    <x v="0"/>
    <s v="400用户"/>
    <n v="13836543302"/>
    <m/>
    <m/>
    <s v="已预约"/>
    <m/>
  </r>
  <r>
    <x v="0"/>
    <x v="1"/>
    <x v="23"/>
    <d v="1899-12-30T14:28:00"/>
    <x v="0"/>
    <s v="400用户"/>
    <n v="15122051613"/>
    <m/>
    <m/>
    <s v="已预约"/>
    <m/>
  </r>
  <r>
    <x v="0"/>
    <x v="1"/>
    <x v="23"/>
    <d v="1899-12-30T13:17:00"/>
    <x v="0"/>
    <s v="400用户"/>
    <n v="15900347040"/>
    <m/>
    <m/>
    <s v="已预约"/>
    <m/>
  </r>
  <r>
    <x v="0"/>
    <x v="1"/>
    <x v="23"/>
    <d v="1899-12-30T11:38:00"/>
    <x v="0"/>
    <s v="400用户"/>
    <n v="13702068197"/>
    <m/>
    <m/>
    <s v="已预约"/>
    <m/>
  </r>
  <r>
    <x v="0"/>
    <x v="1"/>
    <x v="23"/>
    <d v="1899-12-30T09:39:00"/>
    <x v="3"/>
    <m/>
    <n v="13351667812"/>
    <m/>
    <m/>
    <s v="新订单"/>
    <m/>
  </r>
  <r>
    <x v="0"/>
    <x v="1"/>
    <x v="24"/>
    <d v="1899-12-30T15:21:00"/>
    <x v="1"/>
    <s v="咨询用户"/>
    <n v="18340072509"/>
    <m/>
    <m/>
    <s v="新订单"/>
    <m/>
  </r>
  <r>
    <x v="0"/>
    <x v="1"/>
    <x v="25"/>
    <d v="1899-12-30T23:07:00"/>
    <x v="1"/>
    <s v="咨询用户"/>
    <n v="18522595098"/>
    <m/>
    <m/>
    <s v="新订单"/>
    <m/>
  </r>
  <r>
    <x v="0"/>
    <x v="1"/>
    <x v="26"/>
    <d v="1899-12-30T14:44:00"/>
    <x v="0"/>
    <s v="400用户"/>
    <n v="15722284746"/>
    <m/>
    <m/>
    <s v="已预约"/>
    <m/>
  </r>
  <r>
    <x v="0"/>
    <x v="1"/>
    <x v="26"/>
    <d v="1899-12-30T11:34:00"/>
    <x v="0"/>
    <s v="400用户"/>
    <n v="17695412676"/>
    <m/>
    <m/>
    <s v="已预约"/>
    <m/>
  </r>
  <r>
    <x v="0"/>
    <x v="1"/>
    <x v="27"/>
    <d v="1899-12-30T13:26:00"/>
    <x v="0"/>
    <s v="400用户"/>
    <n v="13302027722"/>
    <m/>
    <m/>
    <s v="已预约"/>
    <m/>
  </r>
  <r>
    <x v="0"/>
    <x v="1"/>
    <x v="28"/>
    <d v="1899-12-30T13:25:00"/>
    <x v="0"/>
    <s v="400用户"/>
    <n v="15620241412"/>
    <m/>
    <m/>
    <s v="已预约"/>
    <m/>
  </r>
  <r>
    <x v="0"/>
    <x v="1"/>
    <x v="28"/>
    <d v="1899-12-30T12:00:00"/>
    <x v="0"/>
    <s v="400用户"/>
    <n v="15620241412"/>
    <m/>
    <m/>
    <s v="已预约"/>
    <m/>
  </r>
  <r>
    <x v="0"/>
    <x v="1"/>
    <x v="28"/>
    <d v="1899-12-30T10:21:00"/>
    <x v="0"/>
    <s v="400用户"/>
    <n v="15722221829"/>
    <m/>
    <m/>
    <s v="已预约"/>
    <m/>
  </r>
  <r>
    <x v="0"/>
    <x v="1"/>
    <x v="29"/>
    <d v="1899-12-30T14:10:00"/>
    <x v="0"/>
    <s v="400用户"/>
    <n v="2287013630"/>
    <m/>
    <m/>
    <s v="已预约"/>
    <m/>
  </r>
  <r>
    <x v="0"/>
    <x v="2"/>
    <x v="30"/>
    <d v="1899-12-30T20:02:00"/>
    <x v="1"/>
    <s v="咨询用户"/>
    <n v="15900338697"/>
    <m/>
    <m/>
    <s v="新订单"/>
    <m/>
  </r>
  <r>
    <x v="0"/>
    <x v="2"/>
    <x v="30"/>
    <d v="1899-12-30T16:15:00"/>
    <x v="0"/>
    <s v="400用户"/>
    <n v="13821184897"/>
    <m/>
    <m/>
    <s v="已预约"/>
    <m/>
  </r>
  <r>
    <x v="0"/>
    <x v="2"/>
    <x v="31"/>
    <d v="1899-12-30T16:17:00"/>
    <x v="0"/>
    <s v="400用户"/>
    <n v="2061096328"/>
    <m/>
    <m/>
    <s v="已预约"/>
    <m/>
  </r>
  <r>
    <x v="0"/>
    <x v="2"/>
    <x v="31"/>
    <d v="1899-12-30T11:27:00"/>
    <x v="0"/>
    <s v="400用户"/>
    <n v="13662079980"/>
    <m/>
    <m/>
    <s v="已预约"/>
    <m/>
  </r>
  <r>
    <x v="0"/>
    <x v="2"/>
    <x v="31"/>
    <d v="1899-12-30T11:21:00"/>
    <x v="0"/>
    <s v="400用户"/>
    <n v="15722221829"/>
    <m/>
    <m/>
    <s v="已预约"/>
    <m/>
  </r>
  <r>
    <x v="0"/>
    <x v="2"/>
    <x v="32"/>
    <d v="1899-12-30T22:34:00"/>
    <x v="2"/>
    <m/>
    <n v="18526507077"/>
    <m/>
    <s v="祛斑套餐调Q激光+干细胞导入"/>
    <s v="新订单"/>
    <m/>
  </r>
  <r>
    <x v="0"/>
    <x v="2"/>
    <x v="32"/>
    <d v="1899-12-30T19:52:00"/>
    <x v="0"/>
    <s v="400用户"/>
    <n v="15222454016"/>
    <m/>
    <m/>
    <s v="已预约"/>
    <m/>
  </r>
  <r>
    <x v="0"/>
    <x v="2"/>
    <x v="33"/>
    <d v="1899-12-30T17:20:00"/>
    <x v="0"/>
    <s v="400用户"/>
    <n v="13001344460"/>
    <m/>
    <m/>
    <s v="无意向"/>
    <m/>
  </r>
  <r>
    <x v="0"/>
    <x v="2"/>
    <x v="33"/>
    <d v="1899-12-30T13:04:00"/>
    <x v="0"/>
    <s v="400用户"/>
    <n v="15122051613"/>
    <m/>
    <m/>
    <s v="已预约"/>
    <m/>
  </r>
  <r>
    <x v="0"/>
    <x v="2"/>
    <x v="34"/>
    <d v="1899-12-30T17:40:00"/>
    <x v="0"/>
    <s v="400用户"/>
    <n v="13821184897"/>
    <m/>
    <m/>
    <s v="已预约"/>
    <m/>
  </r>
  <r>
    <x v="0"/>
    <x v="2"/>
    <x v="34"/>
    <d v="1899-12-30T16:31:00"/>
    <x v="0"/>
    <s v="400用户"/>
    <n v="15712250530"/>
    <m/>
    <m/>
    <s v="已预约"/>
    <m/>
  </r>
  <r>
    <x v="0"/>
    <x v="2"/>
    <x v="34"/>
    <d v="1899-12-30T13:24:00"/>
    <x v="0"/>
    <s v="400用户"/>
    <n v="17695412676"/>
    <m/>
    <m/>
    <s v="已预约"/>
    <m/>
  </r>
  <r>
    <x v="0"/>
    <x v="2"/>
    <x v="34"/>
    <d v="1899-12-30T10:17:00"/>
    <x v="0"/>
    <s v="400用户"/>
    <n v="13754633807"/>
    <m/>
    <m/>
    <s v="已预约"/>
    <m/>
  </r>
  <r>
    <x v="0"/>
    <x v="2"/>
    <x v="35"/>
    <d v="1899-12-30T14:13:00"/>
    <x v="0"/>
    <s v="400用户"/>
    <n v="13102037046"/>
    <m/>
    <m/>
    <s v="已预约"/>
    <m/>
  </r>
  <r>
    <x v="0"/>
    <x v="2"/>
    <x v="35"/>
    <d v="1899-12-30T10:49:00"/>
    <x v="1"/>
    <s v="咨询用户"/>
    <n v="18202507155"/>
    <m/>
    <m/>
    <s v="新订单"/>
    <m/>
  </r>
  <r>
    <x v="0"/>
    <x v="2"/>
    <x v="36"/>
    <d v="1899-12-30T11:38:00"/>
    <x v="0"/>
    <s v="400用户"/>
    <n v="15620241412"/>
    <m/>
    <m/>
    <s v="已预约"/>
    <m/>
  </r>
  <r>
    <x v="0"/>
    <x v="2"/>
    <x v="37"/>
    <d v="1899-12-30T18:14:00"/>
    <x v="0"/>
    <s v="400用户"/>
    <n v="18602228721"/>
    <m/>
    <m/>
    <s v="已预约"/>
    <m/>
  </r>
  <r>
    <x v="0"/>
    <x v="2"/>
    <x v="38"/>
    <d v="1899-12-30T19:20:00"/>
    <x v="0"/>
    <s v="400用户"/>
    <n v="13702105868"/>
    <m/>
    <m/>
    <s v="已预约"/>
    <m/>
  </r>
  <r>
    <x v="0"/>
    <x v="2"/>
    <x v="38"/>
    <d v="1899-12-30T14:21:00"/>
    <x v="0"/>
    <s v="400用户"/>
    <n v="13078008899"/>
    <m/>
    <m/>
    <s v="已预约"/>
    <m/>
  </r>
  <r>
    <x v="0"/>
    <x v="2"/>
    <x v="38"/>
    <d v="1899-12-30T11:40:00"/>
    <x v="0"/>
    <s v="400用户"/>
    <n v="18920669690"/>
    <m/>
    <m/>
    <s v="已预约"/>
    <m/>
  </r>
  <r>
    <x v="0"/>
    <x v="2"/>
    <x v="39"/>
    <d v="1899-12-30T11:47:00"/>
    <x v="0"/>
    <s v="400用户"/>
    <n v="18522802535"/>
    <m/>
    <m/>
    <s v="已预约"/>
    <m/>
  </r>
  <r>
    <x v="0"/>
    <x v="2"/>
    <x v="39"/>
    <d v="1899-12-30T11:37:00"/>
    <x v="0"/>
    <s v="400用户"/>
    <n v="13302118478"/>
    <m/>
    <m/>
    <s v="已预约"/>
    <m/>
  </r>
  <r>
    <x v="0"/>
    <x v="2"/>
    <x v="40"/>
    <d v="1899-12-30T19:32:00"/>
    <x v="4"/>
    <s v="400用户"/>
    <n v="13602024772"/>
    <m/>
    <m/>
    <s v="新订单"/>
    <m/>
  </r>
  <r>
    <x v="0"/>
    <x v="2"/>
    <x v="41"/>
    <d v="1899-12-30T16:29:00"/>
    <x v="0"/>
    <s v="400用户"/>
    <n v="2287893741"/>
    <m/>
    <m/>
    <s v="已预约"/>
    <m/>
  </r>
  <r>
    <x v="0"/>
    <x v="2"/>
    <x v="41"/>
    <d v="1899-12-30T11:36:00"/>
    <x v="0"/>
    <s v="400用户"/>
    <n v="13302118478"/>
    <m/>
    <m/>
    <s v="已预约"/>
    <m/>
  </r>
  <r>
    <x v="0"/>
    <x v="2"/>
    <x v="42"/>
    <d v="1899-12-30T12:16:00"/>
    <x v="4"/>
    <s v="400用户"/>
    <n v="15222220307"/>
    <m/>
    <m/>
    <s v="无意向"/>
    <m/>
  </r>
  <r>
    <x v="0"/>
    <x v="2"/>
    <x v="42"/>
    <d v="1899-12-30T09:24:00"/>
    <x v="0"/>
    <s v="400用户"/>
    <n v="13622153140"/>
    <m/>
    <m/>
    <s v="已预约"/>
    <m/>
  </r>
  <r>
    <x v="0"/>
    <x v="2"/>
    <x v="43"/>
    <d v="1899-12-30T16:00:00"/>
    <x v="0"/>
    <s v="400用户"/>
    <n v="15822505319"/>
    <m/>
    <m/>
    <s v="已预约"/>
    <m/>
  </r>
  <r>
    <x v="0"/>
    <x v="2"/>
    <x v="44"/>
    <d v="1899-12-30T09:10:00"/>
    <x v="0"/>
    <s v="400用户"/>
    <n v="13602140872"/>
    <m/>
    <m/>
    <s v="已预约"/>
    <m/>
  </r>
  <r>
    <x v="0"/>
    <x v="2"/>
    <x v="45"/>
    <d v="1899-12-30T12:43:00"/>
    <x v="0"/>
    <s v="400用户"/>
    <n v="15122417751"/>
    <m/>
    <m/>
    <s v="已预约"/>
    <m/>
  </r>
  <r>
    <x v="0"/>
    <x v="2"/>
    <x v="45"/>
    <d v="1899-12-30T09:31:00"/>
    <x v="0"/>
    <s v="400用户"/>
    <n v="17695412676"/>
    <m/>
    <m/>
    <s v="已预约"/>
    <m/>
  </r>
  <r>
    <x v="0"/>
    <x v="2"/>
    <x v="46"/>
    <d v="1899-12-30T15:00:00"/>
    <x v="0"/>
    <s v="400用户"/>
    <n v="15522148573"/>
    <m/>
    <m/>
    <s v="已预约"/>
    <m/>
  </r>
  <r>
    <x v="0"/>
    <x v="2"/>
    <x v="46"/>
    <d v="1899-12-30T14:00:00"/>
    <x v="0"/>
    <s v="400用户"/>
    <n v="15620241412"/>
    <m/>
    <m/>
    <s v="已预约"/>
    <m/>
  </r>
  <r>
    <x v="0"/>
    <x v="2"/>
    <x v="46"/>
    <d v="1899-12-30T12:47:00"/>
    <x v="0"/>
    <s v="400用户"/>
    <n v="17695412676"/>
    <m/>
    <m/>
    <s v="已预约"/>
    <m/>
  </r>
  <r>
    <x v="0"/>
    <x v="2"/>
    <x v="47"/>
    <d v="1899-12-30T16:16:00"/>
    <x v="0"/>
    <s v="400用户"/>
    <n v="15522009706"/>
    <m/>
    <m/>
    <s v="已预约"/>
    <m/>
  </r>
  <r>
    <x v="0"/>
    <x v="2"/>
    <x v="47"/>
    <d v="1899-12-30T09:47:00"/>
    <x v="1"/>
    <s v="咨询用户"/>
    <n v="18222241317"/>
    <m/>
    <m/>
    <s v="新订单"/>
    <m/>
  </r>
  <r>
    <x v="0"/>
    <x v="2"/>
    <x v="48"/>
    <d v="1899-12-30T15:49:00"/>
    <x v="0"/>
    <s v="400用户"/>
    <n v="19970445567"/>
    <m/>
    <m/>
    <s v="已预约"/>
    <m/>
  </r>
  <r>
    <x v="0"/>
    <x v="2"/>
    <x v="48"/>
    <d v="1899-12-30T11:30:00"/>
    <x v="1"/>
    <s v="咨询用户"/>
    <n v="13702177659"/>
    <m/>
    <m/>
    <s v="新订单"/>
    <m/>
  </r>
  <r>
    <x v="0"/>
    <x v="2"/>
    <x v="48"/>
    <d v="1899-12-30T10:32:00"/>
    <x v="0"/>
    <s v="400用户"/>
    <n v="13078008899"/>
    <m/>
    <m/>
    <s v="已预约"/>
    <m/>
  </r>
  <r>
    <x v="0"/>
    <x v="2"/>
    <x v="49"/>
    <d v="1899-12-30T10:39:00"/>
    <x v="0"/>
    <s v="400用户"/>
    <n v="18920655783"/>
    <m/>
    <m/>
    <s v="已预约"/>
    <m/>
  </r>
  <r>
    <x v="0"/>
    <x v="2"/>
    <x v="49"/>
    <d v="1899-12-30T09:34:00"/>
    <x v="0"/>
    <s v="400用户"/>
    <n v="15122051613"/>
    <m/>
    <m/>
    <s v="已预约"/>
    <m/>
  </r>
  <r>
    <x v="0"/>
    <x v="2"/>
    <x v="50"/>
    <d v="1899-12-30T15:42:00"/>
    <x v="0"/>
    <s v="400用户"/>
    <n v="15522009706"/>
    <m/>
    <m/>
    <s v="已预约"/>
    <m/>
  </r>
  <r>
    <x v="0"/>
    <x v="2"/>
    <x v="51"/>
    <d v="1899-12-30T14:44:00"/>
    <x v="3"/>
    <m/>
    <n v="13662184963"/>
    <m/>
    <m/>
    <s v="新订单"/>
    <m/>
  </r>
  <r>
    <x v="0"/>
    <x v="2"/>
    <x v="51"/>
    <d v="1899-12-30T13:55:00"/>
    <x v="0"/>
    <s v="400用户"/>
    <n v="15900347040"/>
    <m/>
    <m/>
    <s v="已预约"/>
    <m/>
  </r>
  <r>
    <x v="0"/>
    <x v="2"/>
    <x v="52"/>
    <d v="1899-12-30T20:35:00"/>
    <x v="4"/>
    <s v="400用户"/>
    <n v="15222105503"/>
    <m/>
    <m/>
    <s v="新订单"/>
    <m/>
  </r>
  <r>
    <x v="0"/>
    <x v="2"/>
    <x v="52"/>
    <d v="1899-12-30T14:41:00"/>
    <x v="0"/>
    <s v="400用户"/>
    <n v="15522009706"/>
    <m/>
    <m/>
    <s v="已预约"/>
    <m/>
  </r>
  <r>
    <x v="0"/>
    <x v="2"/>
    <x v="53"/>
    <d v="1899-12-30T10:12:00"/>
    <x v="0"/>
    <s v="400用户"/>
    <n v="15122051613"/>
    <m/>
    <m/>
    <s v="已预约"/>
    <m/>
  </r>
  <r>
    <x v="0"/>
    <x v="2"/>
    <x v="54"/>
    <d v="1899-12-30T15:54:00"/>
    <x v="0"/>
    <s v="400用户"/>
    <n v="13171932253"/>
    <m/>
    <m/>
    <s v="已预约"/>
    <m/>
  </r>
  <r>
    <x v="0"/>
    <x v="3"/>
    <x v="55"/>
    <d v="1899-12-30T10:17:00"/>
    <x v="1"/>
    <s v="咨询用户"/>
    <n v="15822479252"/>
    <m/>
    <m/>
    <s v="新订单"/>
    <m/>
  </r>
  <r>
    <x v="0"/>
    <x v="3"/>
    <x v="55"/>
    <d v="1899-12-30T16:32:00"/>
    <x v="1"/>
    <s v="咨询用户"/>
    <n v="13102037046"/>
    <m/>
    <m/>
    <s v="新订单"/>
    <m/>
  </r>
  <r>
    <x v="0"/>
    <x v="3"/>
    <x v="56"/>
    <d v="1899-12-30T17:15:00"/>
    <x v="0"/>
    <s v="400用户"/>
    <n v="13302118478"/>
    <m/>
    <m/>
    <s v="已预约"/>
    <m/>
  </r>
  <r>
    <x v="0"/>
    <x v="3"/>
    <x v="57"/>
    <d v="1899-12-30T14:06:00"/>
    <x v="0"/>
    <s v="400用户"/>
    <n v="18920669690"/>
    <m/>
    <m/>
    <s v="已预约"/>
    <m/>
  </r>
  <r>
    <x v="0"/>
    <x v="3"/>
    <x v="57"/>
    <d v="1899-12-30T12:09:00"/>
    <x v="0"/>
    <s v="400用户"/>
    <n v="15522009706"/>
    <m/>
    <m/>
    <s v="已预约"/>
    <m/>
  </r>
  <r>
    <x v="0"/>
    <x v="3"/>
    <x v="57"/>
    <d v="1899-12-30T10:34:00"/>
    <x v="0"/>
    <s v="400用户"/>
    <n v="17695412676"/>
    <m/>
    <m/>
    <s v="已预约"/>
    <m/>
  </r>
  <r>
    <x v="0"/>
    <x v="3"/>
    <x v="58"/>
    <d v="1899-12-30T17:56:00"/>
    <x v="0"/>
    <s v="400用户"/>
    <n v="17602676292"/>
    <m/>
    <m/>
    <s v="已预约"/>
    <m/>
  </r>
  <r>
    <x v="0"/>
    <x v="3"/>
    <x v="58"/>
    <d v="1899-12-30T10:28:00"/>
    <x v="0"/>
    <s v="400用户"/>
    <n v="15122419897"/>
    <m/>
    <m/>
    <s v="已预约"/>
    <m/>
  </r>
  <r>
    <x v="0"/>
    <x v="3"/>
    <x v="59"/>
    <d v="1899-12-30T16:35:00"/>
    <x v="4"/>
    <s v="400用户"/>
    <n v="15722287548"/>
    <m/>
    <m/>
    <s v="新订单"/>
    <m/>
  </r>
  <r>
    <x v="0"/>
    <x v="3"/>
    <x v="59"/>
    <d v="1899-12-30T13:58:00"/>
    <x v="0"/>
    <s v="400用户"/>
    <n v="15900347040"/>
    <m/>
    <m/>
    <s v="已预约"/>
    <m/>
  </r>
  <r>
    <x v="0"/>
    <x v="3"/>
    <x v="60"/>
    <d v="1899-12-30T11:00:00"/>
    <x v="0"/>
    <s v="400用户"/>
    <n v="17720172280"/>
    <m/>
    <m/>
    <s v="已预约"/>
    <m/>
  </r>
  <r>
    <x v="0"/>
    <x v="3"/>
    <x v="60"/>
    <d v="1899-12-30T10:30:00"/>
    <x v="0"/>
    <s v="400用户"/>
    <n v="2259000378"/>
    <m/>
    <m/>
    <s v="已预约"/>
    <m/>
  </r>
  <r>
    <x v="0"/>
    <x v="3"/>
    <x v="61"/>
    <d v="1899-12-30T20:58:00"/>
    <x v="3"/>
    <m/>
    <n v="17602676292"/>
    <m/>
    <m/>
    <s v="新订单"/>
    <m/>
  </r>
  <r>
    <x v="0"/>
    <x v="3"/>
    <x v="61"/>
    <d v="1899-12-30T15:31:00"/>
    <x v="0"/>
    <s v="400用户"/>
    <n v="53182311439"/>
    <m/>
    <m/>
    <s v="已预约"/>
    <m/>
  </r>
  <r>
    <x v="0"/>
    <x v="3"/>
    <x v="62"/>
    <d v="1899-12-30T23:33:00"/>
    <x v="1"/>
    <s v="咨询用户"/>
    <n v="15045240024"/>
    <m/>
    <m/>
    <s v="新订单"/>
    <m/>
  </r>
  <r>
    <x v="0"/>
    <x v="3"/>
    <x v="62"/>
    <d v="1899-12-30T14:36:00"/>
    <x v="1"/>
    <s v="咨询用户"/>
    <n v="15122204885"/>
    <m/>
    <m/>
    <s v="新订单"/>
    <m/>
  </r>
  <r>
    <x v="0"/>
    <x v="3"/>
    <x v="62"/>
    <d v="1899-12-30T14:17:00"/>
    <x v="0"/>
    <s v="400用户"/>
    <n v="15620241412"/>
    <m/>
    <m/>
    <s v="已预约"/>
    <m/>
  </r>
  <r>
    <x v="0"/>
    <x v="3"/>
    <x v="62"/>
    <d v="1899-12-30T11:52:00"/>
    <x v="0"/>
    <s v="400用户"/>
    <n v="15620613671"/>
    <m/>
    <m/>
    <s v="已预约"/>
    <m/>
  </r>
  <r>
    <x v="0"/>
    <x v="3"/>
    <x v="63"/>
    <d v="1899-12-30T15:55:00"/>
    <x v="0"/>
    <s v="400用户"/>
    <n v="13602067563"/>
    <m/>
    <m/>
    <s v="已预约"/>
    <m/>
  </r>
  <r>
    <x v="0"/>
    <x v="3"/>
    <x v="63"/>
    <d v="1899-12-30T15:38:00"/>
    <x v="0"/>
    <s v="400用户"/>
    <n v="15722287548"/>
    <m/>
    <m/>
    <s v="已预约"/>
    <m/>
  </r>
  <r>
    <x v="0"/>
    <x v="3"/>
    <x v="63"/>
    <d v="1899-12-30T13:11:00"/>
    <x v="0"/>
    <s v="400用户"/>
    <n v="15222427760"/>
    <m/>
    <m/>
    <s v="已预约"/>
    <m/>
  </r>
  <r>
    <x v="0"/>
    <x v="3"/>
    <x v="63"/>
    <d v="1899-12-30T13:01:00"/>
    <x v="0"/>
    <s v="400用户"/>
    <n v="13602106745"/>
    <m/>
    <m/>
    <s v="已预约"/>
    <m/>
  </r>
  <r>
    <x v="0"/>
    <x v="3"/>
    <x v="64"/>
    <d v="1899-12-30T19:51:00"/>
    <x v="4"/>
    <s v="400用户"/>
    <n v="16601133690"/>
    <m/>
    <m/>
    <s v="新订单"/>
    <m/>
  </r>
  <r>
    <x v="0"/>
    <x v="3"/>
    <x v="64"/>
    <d v="1899-12-30T16:28:00"/>
    <x v="0"/>
    <s v="400用户"/>
    <n v="18222936023"/>
    <m/>
    <m/>
    <s v="已预约"/>
    <m/>
  </r>
  <r>
    <x v="0"/>
    <x v="3"/>
    <x v="64"/>
    <d v="1899-12-30T15:24:00"/>
    <x v="0"/>
    <s v="400用户"/>
    <n v="15722284746"/>
    <m/>
    <m/>
    <s v="已预约"/>
    <m/>
  </r>
  <r>
    <x v="0"/>
    <x v="3"/>
    <x v="65"/>
    <d v="1899-12-30T16:37:00"/>
    <x v="0"/>
    <s v="400用户"/>
    <n v="17526571201"/>
    <m/>
    <m/>
    <s v="已预约"/>
    <m/>
  </r>
  <r>
    <x v="0"/>
    <x v="3"/>
    <x v="65"/>
    <d v="1899-12-30T16:20:00"/>
    <x v="0"/>
    <s v="400用户"/>
    <n v="13801910505"/>
    <m/>
    <m/>
    <s v="已预约"/>
    <m/>
  </r>
  <r>
    <x v="0"/>
    <x v="3"/>
    <x v="65"/>
    <d v="1899-12-30T15:53:00"/>
    <x v="0"/>
    <s v="400用户"/>
    <n v="16601133690"/>
    <m/>
    <m/>
    <s v="已预约"/>
    <m/>
  </r>
  <r>
    <x v="0"/>
    <x v="3"/>
    <x v="65"/>
    <d v="1899-12-30T11:32:00"/>
    <x v="0"/>
    <s v="400用户"/>
    <n v="17744347076"/>
    <m/>
    <m/>
    <s v="已预约"/>
    <m/>
  </r>
  <r>
    <x v="0"/>
    <x v="3"/>
    <x v="66"/>
    <d v="1899-12-30T16:44:00"/>
    <x v="0"/>
    <s v="400用户"/>
    <n v="15320191276"/>
    <m/>
    <m/>
    <s v="已预约"/>
    <m/>
  </r>
  <r>
    <x v="0"/>
    <x v="3"/>
    <x v="66"/>
    <d v="1899-12-30T10:34:00"/>
    <x v="0"/>
    <s v="400用户"/>
    <n v="15722221826"/>
    <m/>
    <m/>
    <s v="已预约"/>
    <m/>
  </r>
  <r>
    <x v="0"/>
    <x v="3"/>
    <x v="67"/>
    <d v="1899-12-30T16:59:00"/>
    <x v="1"/>
    <s v="咨询用户"/>
    <n v="18522841587"/>
    <m/>
    <m/>
    <s v="新订单"/>
    <m/>
  </r>
  <r>
    <x v="0"/>
    <x v="3"/>
    <x v="67"/>
    <d v="1899-12-30T11:22:00"/>
    <x v="0"/>
    <s v="400用户"/>
    <n v="15620241412"/>
    <m/>
    <m/>
    <s v="已预约"/>
    <m/>
  </r>
  <r>
    <x v="0"/>
    <x v="3"/>
    <x v="68"/>
    <d v="1899-12-30T14:49:00"/>
    <x v="0"/>
    <s v="400用户"/>
    <n v="17622890081"/>
    <m/>
    <m/>
    <s v="已预约"/>
    <m/>
  </r>
  <r>
    <x v="0"/>
    <x v="3"/>
    <x v="69"/>
    <d v="1899-12-30T23:05:00"/>
    <x v="1"/>
    <s v="咨询用户"/>
    <n v="15822112506"/>
    <m/>
    <m/>
    <s v="新订单"/>
    <m/>
  </r>
  <r>
    <x v="0"/>
    <x v="3"/>
    <x v="69"/>
    <d v="1899-12-30T14:13:00"/>
    <x v="0"/>
    <s v="400用户"/>
    <n v="15320191276"/>
    <m/>
    <m/>
    <s v="已预约"/>
    <m/>
  </r>
  <r>
    <x v="0"/>
    <x v="3"/>
    <x v="70"/>
    <d v="1899-12-30T17:55:00"/>
    <x v="0"/>
    <s v="400用户"/>
    <n v="15620613671"/>
    <m/>
    <m/>
    <s v="已预约"/>
    <m/>
  </r>
  <r>
    <x v="0"/>
    <x v="3"/>
    <x v="70"/>
    <d v="1899-12-30T10:23:00"/>
    <x v="1"/>
    <s v="咨询用户"/>
    <n v="13516163047"/>
    <m/>
    <m/>
    <s v="新订单"/>
    <m/>
  </r>
  <r>
    <x v="0"/>
    <x v="3"/>
    <x v="70"/>
    <d v="1899-12-30T10:10:00"/>
    <x v="0"/>
    <s v="400用户"/>
    <n v="18512286998"/>
    <m/>
    <m/>
    <s v="已预约"/>
    <m/>
  </r>
  <r>
    <x v="0"/>
    <x v="3"/>
    <x v="71"/>
    <d v="1899-12-30T12:24:00"/>
    <x v="4"/>
    <s v="400用户"/>
    <n v="13302027722"/>
    <m/>
    <m/>
    <s v="新订单"/>
    <m/>
  </r>
  <r>
    <x v="0"/>
    <x v="3"/>
    <x v="71"/>
    <d v="1899-12-30T10:54:00"/>
    <x v="1"/>
    <s v="咨询用户"/>
    <n v="15022222415"/>
    <m/>
    <m/>
    <s v="新订单"/>
    <m/>
  </r>
  <r>
    <x v="0"/>
    <x v="3"/>
    <x v="71"/>
    <d v="1899-12-30T09:11:00"/>
    <x v="0"/>
    <s v="400用户"/>
    <n v="15722284757"/>
    <m/>
    <m/>
    <s v="已预约"/>
    <m/>
  </r>
  <r>
    <x v="0"/>
    <x v="3"/>
    <x v="72"/>
    <d v="1899-12-30T16:00:00"/>
    <x v="0"/>
    <s v="400用户"/>
    <n v="16622104030"/>
    <m/>
    <m/>
    <s v="已预约"/>
    <m/>
  </r>
  <r>
    <x v="0"/>
    <x v="3"/>
    <x v="72"/>
    <d v="1899-12-30T11:40:00"/>
    <x v="0"/>
    <s v="400用户"/>
    <n v="13821184897"/>
    <m/>
    <m/>
    <s v="已预约"/>
    <m/>
  </r>
  <r>
    <x v="0"/>
    <x v="3"/>
    <x v="73"/>
    <d v="1899-12-30T13:55:00"/>
    <x v="0"/>
    <s v="400用户"/>
    <n v="15202229136"/>
    <m/>
    <m/>
    <s v="已预约"/>
    <m/>
  </r>
  <r>
    <x v="0"/>
    <x v="3"/>
    <x v="73"/>
    <d v="1899-12-30T10:52:00"/>
    <x v="0"/>
    <s v="400用户"/>
    <n v="13752051000"/>
    <m/>
    <m/>
    <s v="已预约"/>
    <m/>
  </r>
  <r>
    <x v="0"/>
    <x v="3"/>
    <x v="74"/>
    <d v="1899-12-30T12:52:00"/>
    <x v="0"/>
    <s v="400用户"/>
    <n v="15510940502"/>
    <m/>
    <m/>
    <s v="已预约"/>
    <m/>
  </r>
  <r>
    <x v="0"/>
    <x v="3"/>
    <x v="74"/>
    <d v="1899-12-30T11:52:00"/>
    <x v="0"/>
    <s v="400用户"/>
    <n v="13602106745"/>
    <m/>
    <m/>
    <s v="已预约"/>
    <m/>
  </r>
  <r>
    <x v="0"/>
    <x v="3"/>
    <x v="75"/>
    <d v="1899-12-30T15:31:00"/>
    <x v="0"/>
    <s v="400用户"/>
    <n v="15620002483"/>
    <m/>
    <m/>
    <s v="已预约"/>
    <m/>
  </r>
  <r>
    <x v="0"/>
    <x v="3"/>
    <x v="75"/>
    <d v="1899-12-30T12:35:00"/>
    <x v="0"/>
    <s v="400用户"/>
    <n v="15620241412"/>
    <m/>
    <m/>
    <s v="已预约"/>
    <m/>
  </r>
  <r>
    <x v="0"/>
    <x v="3"/>
    <x v="76"/>
    <d v="1899-12-30T16:34:00"/>
    <x v="0"/>
    <s v="400用户"/>
    <n v="13821578377"/>
    <m/>
    <m/>
    <s v="已预约"/>
    <m/>
  </r>
  <r>
    <x v="0"/>
    <x v="3"/>
    <x v="76"/>
    <d v="1899-12-30T15:14:00"/>
    <x v="0"/>
    <s v="400用户"/>
    <n v="13821751973"/>
    <m/>
    <m/>
    <s v="已预约"/>
    <m/>
  </r>
  <r>
    <x v="0"/>
    <x v="3"/>
    <x v="77"/>
    <d v="1899-12-30T15:15:00"/>
    <x v="1"/>
    <s v="咨询用户"/>
    <n v="15584118968"/>
    <s v="刘璇15584118968"/>
    <m/>
    <s v="新订单"/>
    <m/>
  </r>
  <r>
    <x v="0"/>
    <x v="3"/>
    <x v="78"/>
    <d v="1899-12-30T16:48:00"/>
    <x v="4"/>
    <s v="400用户"/>
    <n v="18602683066"/>
    <m/>
    <m/>
    <s v="新订单"/>
    <m/>
  </r>
  <r>
    <x v="0"/>
    <x v="3"/>
    <x v="78"/>
    <d v="1899-12-30T15:16:00"/>
    <x v="0"/>
    <s v="400用户"/>
    <n v="13682003851"/>
    <m/>
    <m/>
    <s v="已预约"/>
    <m/>
  </r>
  <r>
    <x v="0"/>
    <x v="3"/>
    <x v="78"/>
    <d v="1899-12-30T11:42:00"/>
    <x v="0"/>
    <s v="400用户"/>
    <n v="13821751973"/>
    <m/>
    <m/>
    <s v="已预约"/>
    <m/>
  </r>
  <r>
    <x v="0"/>
    <x v="3"/>
    <x v="79"/>
    <d v="1899-12-30T11:40:00"/>
    <x v="0"/>
    <s v="400用户"/>
    <n v="15900355999"/>
    <m/>
    <m/>
    <s v="已预约"/>
    <m/>
  </r>
  <r>
    <x v="0"/>
    <x v="3"/>
    <x v="80"/>
    <d v="1899-12-30T14:16:00"/>
    <x v="1"/>
    <s v="咨询用户"/>
    <n v="15822112506"/>
    <s v="李15822112506下午13点，谢谢"/>
    <m/>
    <s v="新订单"/>
    <m/>
  </r>
  <r>
    <x v="0"/>
    <x v="3"/>
    <x v="80"/>
    <d v="1899-12-30T15:14:00"/>
    <x v="0"/>
    <s v="400用户"/>
    <n v="17622799404"/>
    <m/>
    <m/>
    <s v="已预约"/>
    <m/>
  </r>
  <r>
    <x v="0"/>
    <x v="3"/>
    <x v="80"/>
    <d v="1899-12-30T10:11:00"/>
    <x v="0"/>
    <s v="400用户"/>
    <n v="15722284746"/>
    <m/>
    <m/>
    <s v="已预约"/>
    <m/>
  </r>
  <r>
    <x v="0"/>
    <x v="3"/>
    <x v="80"/>
    <d v="1899-12-30T09:47:00"/>
    <x v="1"/>
    <s v="咨询用户"/>
    <n v="18622566986"/>
    <s v="王 18622566986"/>
    <m/>
    <s v="新订单"/>
    <m/>
  </r>
  <r>
    <x v="0"/>
    <x v="4"/>
    <x v="81"/>
    <d v="1899-12-30T22:59:00"/>
    <x v="3"/>
    <m/>
    <n v="13516163047"/>
    <s v="脱毛"/>
    <m/>
    <s v="新订单"/>
    <m/>
  </r>
  <r>
    <x v="0"/>
    <x v="4"/>
    <x v="81"/>
    <d v="1899-12-30T15:09:00"/>
    <x v="0"/>
    <s v="400用户"/>
    <n v="13920007853"/>
    <m/>
    <m/>
    <s v="已预约"/>
    <m/>
  </r>
  <r>
    <x v="0"/>
    <x v="4"/>
    <x v="81"/>
    <d v="1899-12-30T10:39:00"/>
    <x v="0"/>
    <s v="400用户"/>
    <n v="13752051000"/>
    <m/>
    <m/>
    <s v="已预约"/>
    <m/>
  </r>
  <r>
    <x v="0"/>
    <x v="4"/>
    <x v="82"/>
    <d v="1899-12-30T16:30:00"/>
    <x v="0"/>
    <s v="400用户"/>
    <n v="15822201997"/>
    <m/>
    <m/>
    <s v="已预约"/>
    <m/>
  </r>
  <r>
    <x v="0"/>
    <x v="4"/>
    <x v="82"/>
    <d v="1899-12-30T11:32:00"/>
    <x v="4"/>
    <s v="400用户"/>
    <n v="18622566986"/>
    <m/>
    <m/>
    <s v="新订单"/>
    <m/>
  </r>
  <r>
    <x v="0"/>
    <x v="4"/>
    <x v="83"/>
    <d v="1899-12-30T11:25:00"/>
    <x v="3"/>
    <m/>
    <n v="18102025510"/>
    <m/>
    <m/>
    <s v="新订单"/>
    <m/>
  </r>
  <r>
    <x v="0"/>
    <x v="4"/>
    <x v="84"/>
    <d v="1899-12-30T14:32:00"/>
    <x v="0"/>
    <s v="400用户"/>
    <n v="13821332066"/>
    <m/>
    <m/>
    <s v="已预约"/>
    <m/>
  </r>
  <r>
    <x v="0"/>
    <x v="4"/>
    <x v="84"/>
    <d v="1899-12-30T14:09:00"/>
    <x v="0"/>
    <s v="400用户"/>
    <n v="18622761011"/>
    <m/>
    <m/>
    <s v="已预约"/>
    <m/>
  </r>
  <r>
    <x v="0"/>
    <x v="4"/>
    <x v="84"/>
    <d v="1899-12-30T09:35:00"/>
    <x v="1"/>
    <s v="咨询用户"/>
    <n v="15202261022"/>
    <s v="李雨桐 15202261022"/>
    <m/>
    <s v="新订单"/>
    <m/>
  </r>
  <r>
    <x v="0"/>
    <x v="4"/>
    <x v="85"/>
    <d v="1899-12-30T23:50:00"/>
    <x v="1"/>
    <s v="咨询用户"/>
    <n v="18566593770"/>
    <s v="看网上你们评价不错，想去你们那里做果酸和水光针项目，能家威18566593770做事前沟通吗？"/>
    <m/>
    <s v="新订单"/>
    <m/>
  </r>
  <r>
    <x v="0"/>
    <x v="4"/>
    <x v="85"/>
    <d v="1899-12-30T15:53:00"/>
    <x v="0"/>
    <s v="400用户"/>
    <n v="2259000378"/>
    <m/>
    <m/>
    <s v="已预约"/>
    <m/>
  </r>
  <r>
    <x v="0"/>
    <x v="4"/>
    <x v="85"/>
    <d v="1899-12-30T10:08:00"/>
    <x v="0"/>
    <s v="400用户"/>
    <n v="18622613118"/>
    <m/>
    <m/>
    <s v="已预约"/>
    <m/>
  </r>
  <r>
    <x v="0"/>
    <x v="4"/>
    <x v="85"/>
    <d v="1899-12-30T09:10:00"/>
    <x v="0"/>
    <s v="400用户"/>
    <n v="13602106745"/>
    <m/>
    <m/>
    <s v="已预约"/>
    <m/>
  </r>
  <r>
    <x v="0"/>
    <x v="4"/>
    <x v="86"/>
    <d v="1899-12-30T16:41:00"/>
    <x v="0"/>
    <s v="400用户"/>
    <n v="17622799404"/>
    <m/>
    <m/>
    <s v="已预约"/>
    <m/>
  </r>
  <r>
    <x v="0"/>
    <x v="4"/>
    <x v="86"/>
    <d v="1899-12-30T12:19:00"/>
    <x v="0"/>
    <s v="400用户"/>
    <n v="15922209307"/>
    <m/>
    <m/>
    <s v="已预约"/>
    <m/>
  </r>
  <r>
    <x v="0"/>
    <x v="4"/>
    <x v="87"/>
    <d v="1899-12-30T16:15:00"/>
    <x v="0"/>
    <s v="400用户"/>
    <n v="17720154082"/>
    <m/>
    <m/>
    <s v="已预约"/>
    <m/>
  </r>
  <r>
    <x v="0"/>
    <x v="4"/>
    <x v="87"/>
    <d v="1899-12-30T16:04:00"/>
    <x v="1"/>
    <s v="咨询用户"/>
    <n v="15822112506"/>
    <s v="李15822112506"/>
    <m/>
    <s v="新订单"/>
    <m/>
  </r>
  <r>
    <x v="0"/>
    <x v="4"/>
    <x v="87"/>
    <d v="1899-12-30T11:12:00"/>
    <x v="0"/>
    <s v="400用户"/>
    <n v="16602677763"/>
    <m/>
    <m/>
    <s v="已预约"/>
    <m/>
  </r>
  <r>
    <x v="0"/>
    <x v="4"/>
    <x v="87"/>
    <d v="1899-12-30T09:56:00"/>
    <x v="0"/>
    <s v="400用户"/>
    <n v="5337873818"/>
    <m/>
    <m/>
    <s v="已预约"/>
    <m/>
  </r>
  <r>
    <x v="0"/>
    <x v="4"/>
    <x v="88"/>
    <d v="1899-12-30T20:16:00"/>
    <x v="1"/>
    <s v="咨询用户"/>
    <n v="15989141211"/>
    <s v="你好 想去你们哪做项目方便vx15989141211了解一下谢谢"/>
    <m/>
    <s v="新订单"/>
    <m/>
  </r>
  <r>
    <x v="0"/>
    <x v="4"/>
    <x v="88"/>
    <d v="1899-12-30T10:11:00"/>
    <x v="0"/>
    <s v="400用户"/>
    <n v="13820558071"/>
    <m/>
    <m/>
    <s v="已预约"/>
    <m/>
  </r>
  <r>
    <x v="0"/>
    <x v="4"/>
    <x v="89"/>
    <d v="1899-12-30T16:43:00"/>
    <x v="0"/>
    <s v="400用户"/>
    <n v="13252696665"/>
    <m/>
    <m/>
    <s v="已预约"/>
    <m/>
  </r>
  <r>
    <x v="0"/>
    <x v="4"/>
    <x v="90"/>
    <d v="1899-12-30T11:04:00"/>
    <x v="0"/>
    <s v="400用户"/>
    <n v="13163102776"/>
    <m/>
    <m/>
    <s v="已预约"/>
    <m/>
  </r>
  <r>
    <x v="0"/>
    <x v="4"/>
    <x v="91"/>
    <d v="1899-12-30T21:59:00"/>
    <x v="1"/>
    <s v="咨询用户"/>
    <n v="13672157565"/>
    <s v="wxy13672157565"/>
    <m/>
    <s v="新订单"/>
    <m/>
  </r>
  <r>
    <x v="0"/>
    <x v="4"/>
    <x v="91"/>
    <d v="1899-12-30T17:27:00"/>
    <x v="0"/>
    <s v="400用户"/>
    <n v="13821332066"/>
    <m/>
    <m/>
    <s v="已预约"/>
    <m/>
  </r>
  <r>
    <x v="0"/>
    <x v="4"/>
    <x v="91"/>
    <d v="1899-12-30T11:18:00"/>
    <x v="0"/>
    <s v="400用户"/>
    <n v="17600124143"/>
    <m/>
    <m/>
    <s v="已预约"/>
    <m/>
  </r>
  <r>
    <x v="0"/>
    <x v="4"/>
    <x v="92"/>
    <d v="1899-12-30T15:54:00"/>
    <x v="4"/>
    <s v="400用户"/>
    <n v="15722284746"/>
    <m/>
    <m/>
    <s v="新订单"/>
    <m/>
  </r>
  <r>
    <x v="0"/>
    <x v="4"/>
    <x v="93"/>
    <d v="1899-12-30T19:14:00"/>
    <x v="1"/>
    <s v="咨询用户"/>
    <n v="16602677763"/>
    <n v="16602677763"/>
    <m/>
    <s v="新订单"/>
    <m/>
  </r>
  <r>
    <x v="0"/>
    <x v="4"/>
    <x v="93"/>
    <d v="1899-12-30T11:35:00"/>
    <x v="1"/>
    <s v="咨询用户"/>
    <n v="18722470102"/>
    <s v="于琎 18722470102"/>
    <m/>
    <s v="新订单"/>
    <m/>
  </r>
  <r>
    <x v="0"/>
    <x v="4"/>
    <x v="94"/>
    <d v="1899-12-30T16:15:00"/>
    <x v="0"/>
    <s v="400用户"/>
    <n v="17622799404"/>
    <m/>
    <m/>
    <s v="已预约"/>
    <m/>
  </r>
  <r>
    <x v="0"/>
    <x v="4"/>
    <x v="94"/>
    <d v="1899-12-30T09:31:00"/>
    <x v="1"/>
    <s v="咨询用户"/>
    <n v="18791588730"/>
    <n v="18791588730"/>
    <m/>
    <s v="新订单"/>
    <m/>
  </r>
  <r>
    <x v="0"/>
    <x v="4"/>
    <x v="94"/>
    <d v="1899-12-30T08:46:00"/>
    <x v="0"/>
    <s v="400用户"/>
    <n v="15320191276"/>
    <m/>
    <m/>
    <s v="已预约"/>
    <m/>
  </r>
  <r>
    <x v="0"/>
    <x v="4"/>
    <x v="95"/>
    <d v="1899-12-30T14:07:00"/>
    <x v="0"/>
    <s v="400用户"/>
    <n v="13516163047"/>
    <m/>
    <m/>
    <s v="已预约"/>
    <m/>
  </r>
  <r>
    <x v="0"/>
    <x v="4"/>
    <x v="95"/>
    <d v="1899-12-30T13:42:00"/>
    <x v="0"/>
    <s v="400用户"/>
    <n v="18500094664"/>
    <m/>
    <m/>
    <s v="已预约"/>
    <m/>
  </r>
  <r>
    <x v="0"/>
    <x v="4"/>
    <x v="96"/>
    <d v="1899-12-30T17:18:00"/>
    <x v="0"/>
    <s v="400用户"/>
    <n v="13682003851"/>
    <m/>
    <m/>
    <s v="已预约"/>
    <m/>
  </r>
  <r>
    <x v="0"/>
    <x v="4"/>
    <x v="96"/>
    <d v="1899-12-30T11:31:00"/>
    <x v="0"/>
    <s v="400用户"/>
    <n v="17837725015"/>
    <m/>
    <m/>
    <s v="已预约"/>
    <m/>
  </r>
  <r>
    <x v="0"/>
    <x v="4"/>
    <x v="97"/>
    <d v="1899-12-30T15:55:00"/>
    <x v="0"/>
    <s v="400用户"/>
    <n v="13516172029"/>
    <m/>
    <m/>
    <s v="已预约"/>
    <m/>
  </r>
  <r>
    <x v="0"/>
    <x v="4"/>
    <x v="97"/>
    <d v="1899-12-30T15:18:00"/>
    <x v="0"/>
    <s v="400用户"/>
    <n v="15180810460"/>
    <m/>
    <m/>
    <s v="已预约"/>
    <m/>
  </r>
  <r>
    <x v="0"/>
    <x v="4"/>
    <x v="98"/>
    <d v="1899-12-30T20:52:00"/>
    <x v="3"/>
    <m/>
    <n v="13821407123"/>
    <s v="酷天津购买的无针水光，周末去可以吗"/>
    <m/>
    <s v="新订单"/>
    <m/>
  </r>
  <r>
    <x v="0"/>
    <x v="4"/>
    <x v="98"/>
    <d v="1899-12-30T16:29:00"/>
    <x v="0"/>
    <s v="400用户"/>
    <n v="13602008454"/>
    <m/>
    <m/>
    <s v="已预约"/>
    <m/>
  </r>
  <r>
    <x v="0"/>
    <x v="4"/>
    <x v="98"/>
    <d v="1899-12-30T08:57:00"/>
    <x v="3"/>
    <m/>
    <n v="15122766643"/>
    <m/>
    <m/>
    <s v="新订单"/>
    <m/>
  </r>
  <r>
    <x v="0"/>
    <x v="4"/>
    <x v="99"/>
    <d v="1899-12-30T12:31:00"/>
    <x v="0"/>
    <s v="400用户"/>
    <n v="17720172280"/>
    <m/>
    <m/>
    <s v="已预约"/>
    <m/>
  </r>
  <r>
    <x v="0"/>
    <x v="4"/>
    <x v="99"/>
    <d v="1899-12-30T07:30:00"/>
    <x v="1"/>
    <s v="咨询用户"/>
    <n v="17862307815"/>
    <n v="17862307815"/>
    <m/>
    <s v="新订单"/>
    <m/>
  </r>
  <r>
    <x v="0"/>
    <x v="4"/>
    <x v="100"/>
    <d v="1899-12-30T17:18:00"/>
    <x v="1"/>
    <s v="咨询用户"/>
    <n v="17694802092"/>
    <n v="17694802092"/>
    <m/>
    <s v="新订单"/>
    <m/>
  </r>
  <r>
    <x v="0"/>
    <x v="4"/>
    <x v="100"/>
    <d v="1899-12-30T15:27:00"/>
    <x v="0"/>
    <s v="400用户"/>
    <n v="13821332066"/>
    <m/>
    <m/>
    <s v="已预约"/>
    <m/>
  </r>
  <r>
    <x v="0"/>
    <x v="4"/>
    <x v="100"/>
    <d v="1899-12-30T12:32:00"/>
    <x v="0"/>
    <s v="400用户"/>
    <n v="18722470102"/>
    <m/>
    <m/>
    <s v="已预约"/>
    <m/>
  </r>
  <r>
    <x v="0"/>
    <x v="4"/>
    <x v="100"/>
    <d v="1899-12-30T12:21:00"/>
    <x v="4"/>
    <s v="400用户"/>
    <n v="13821407123"/>
    <m/>
    <m/>
    <s v="新订单"/>
    <m/>
  </r>
  <r>
    <x v="0"/>
    <x v="4"/>
    <x v="100"/>
    <d v="1899-12-30T10:23:00"/>
    <x v="0"/>
    <s v="400用户"/>
    <n v="15510940502"/>
    <m/>
    <m/>
    <s v="已预约"/>
    <m/>
  </r>
  <r>
    <x v="0"/>
    <x v="4"/>
    <x v="101"/>
    <d v="1899-12-30T10:47:00"/>
    <x v="1"/>
    <s v="咨询用户"/>
    <n v="18920669690"/>
    <s v="刘佳 18920669690"/>
    <m/>
    <s v="新订单"/>
    <m/>
  </r>
  <r>
    <x v="0"/>
    <x v="4"/>
    <x v="102"/>
    <d v="1899-12-30T16:44:00"/>
    <x v="0"/>
    <s v="400用户"/>
    <n v="18500094664"/>
    <m/>
    <m/>
    <s v="已预约"/>
    <m/>
  </r>
  <r>
    <x v="0"/>
    <x v="4"/>
    <x v="102"/>
    <d v="1899-12-30T15:02:00"/>
    <x v="0"/>
    <s v="400用户"/>
    <n v="15922209307"/>
    <m/>
    <m/>
    <s v="已预约"/>
    <m/>
  </r>
  <r>
    <x v="0"/>
    <x v="4"/>
    <x v="103"/>
    <d v="1899-12-30T15:04:00"/>
    <x v="0"/>
    <s v="400用户"/>
    <n v="15822614769"/>
    <m/>
    <m/>
    <s v="已预约"/>
    <m/>
  </r>
  <r>
    <x v="0"/>
    <x v="4"/>
    <x v="103"/>
    <d v="1899-12-30T13:53:00"/>
    <x v="0"/>
    <s v="400用户"/>
    <n v="18500094664"/>
    <m/>
    <m/>
    <s v="已预约"/>
    <m/>
  </r>
  <r>
    <x v="0"/>
    <x v="4"/>
    <x v="103"/>
    <d v="1899-12-30T12:01:00"/>
    <x v="1"/>
    <s v="咨询用户"/>
    <n v="13502182517"/>
    <n v="13502182517"/>
    <m/>
    <s v="新订单"/>
    <m/>
  </r>
  <r>
    <x v="0"/>
    <x v="4"/>
    <x v="104"/>
    <d v="1899-12-30T18:43:00"/>
    <x v="1"/>
    <s v="咨询用户"/>
    <n v="18822388932"/>
    <n v="18822388932"/>
    <m/>
    <s v="新订单"/>
    <m/>
  </r>
  <r>
    <x v="0"/>
    <x v="4"/>
    <x v="104"/>
    <d v="1899-12-30T14:01:00"/>
    <x v="0"/>
    <s v="400用户"/>
    <n v="13602042110"/>
    <m/>
    <m/>
    <s v="已预约"/>
    <m/>
  </r>
  <r>
    <x v="0"/>
    <x v="4"/>
    <x v="104"/>
    <d v="1899-12-30T13:06:00"/>
    <x v="0"/>
    <s v="400用户"/>
    <n v="15180810460"/>
    <m/>
    <m/>
    <s v="已预约"/>
    <m/>
  </r>
  <r>
    <x v="0"/>
    <x v="4"/>
    <x v="104"/>
    <d v="1899-12-30T12:42:00"/>
    <x v="0"/>
    <s v="400用户"/>
    <n v="15620390460"/>
    <m/>
    <m/>
    <s v="已预约"/>
    <m/>
  </r>
  <r>
    <x v="0"/>
    <x v="4"/>
    <x v="105"/>
    <d v="1899-12-30T17:32:00"/>
    <x v="0"/>
    <s v="400用户"/>
    <n v="13173228367"/>
    <m/>
    <m/>
    <s v="已预约"/>
    <m/>
  </r>
  <r>
    <x v="0"/>
    <x v="4"/>
    <x v="105"/>
    <d v="1899-12-30T15:49:00"/>
    <x v="0"/>
    <s v="400用户"/>
    <n v="15904090211"/>
    <m/>
    <m/>
    <s v="已预约"/>
    <m/>
  </r>
  <r>
    <x v="0"/>
    <x v="4"/>
    <x v="105"/>
    <d v="1899-12-30T10:34:00"/>
    <x v="0"/>
    <s v="400用户"/>
    <n v="13821332066"/>
    <m/>
    <m/>
    <s v="已预约"/>
    <m/>
  </r>
  <r>
    <x v="0"/>
    <x v="4"/>
    <x v="105"/>
    <d v="1899-12-30T08:41:00"/>
    <x v="0"/>
    <s v="400用户"/>
    <n v="13512047322"/>
    <m/>
    <m/>
    <s v="已预约"/>
    <m/>
  </r>
  <r>
    <x v="0"/>
    <x v="4"/>
    <x v="106"/>
    <d v="1899-12-30T10:19:00"/>
    <x v="0"/>
    <s v="400用户"/>
    <n v="18959059006"/>
    <m/>
    <m/>
    <s v="已预约"/>
    <m/>
  </r>
  <r>
    <x v="0"/>
    <x v="4"/>
    <x v="107"/>
    <d v="1899-12-30T15:59:00"/>
    <x v="0"/>
    <s v="400用户"/>
    <n v="13622110842"/>
    <m/>
    <m/>
    <s v="已预约"/>
    <m/>
  </r>
  <r>
    <x v="0"/>
    <x v="4"/>
    <x v="107"/>
    <d v="1899-12-30T10:10:00"/>
    <x v="0"/>
    <s v="400用户"/>
    <n v="17695412676"/>
    <m/>
    <m/>
    <s v="已预约"/>
    <m/>
  </r>
  <r>
    <x v="0"/>
    <x v="4"/>
    <x v="108"/>
    <d v="1899-12-30T12:35:00"/>
    <x v="1"/>
    <s v="咨询用户"/>
    <n v="18920399927"/>
    <n v="18920399927"/>
    <m/>
    <s v="新订单"/>
    <m/>
  </r>
  <r>
    <x v="0"/>
    <x v="4"/>
    <x v="108"/>
    <d v="1899-12-30T08:38:00"/>
    <x v="4"/>
    <s v="400用户"/>
    <n v="13302027722"/>
    <m/>
    <m/>
    <s v="新订单"/>
    <m/>
  </r>
  <r>
    <x v="0"/>
    <x v="4"/>
    <x v="109"/>
    <d v="1899-12-30T17:26:00"/>
    <x v="0"/>
    <s v="400用户"/>
    <n v="13821332066"/>
    <m/>
    <m/>
    <s v="已预约"/>
    <m/>
  </r>
  <r>
    <x v="0"/>
    <x v="4"/>
    <x v="110"/>
    <d v="1899-12-30T13:30:00"/>
    <x v="0"/>
    <s v="400用户"/>
    <n v="2122837608"/>
    <m/>
    <m/>
    <s v="已预约"/>
    <m/>
  </r>
  <r>
    <x v="1"/>
    <x v="5"/>
    <x v="111"/>
    <m/>
    <x v="5"/>
    <m/>
    <m/>
    <m/>
    <m/>
    <m/>
    <m/>
  </r>
  <r>
    <x v="1"/>
    <x v="5"/>
    <x v="111"/>
    <m/>
    <x v="5"/>
    <m/>
    <m/>
    <m/>
    <m/>
    <m/>
    <m/>
  </r>
</pivotCacheRecords>
</file>

<file path=xl/pivotCache/pivotCacheRecords5.xml><?xml version="1.0" encoding="utf-8"?>
<pivotCacheRecords xmlns="http://schemas.openxmlformats.org/spreadsheetml/2006/main" count="17">
  <r>
    <x v="0"/>
    <x v="0"/>
    <x v="0"/>
    <d v="1899-12-30T15:52:00"/>
    <s v="天津"/>
    <s v="德尔美客袖彦堂医疗美容"/>
    <s v="芥末小姐G"/>
    <s v="5星"/>
    <s v="{&quot;效果&quot;:5,&quot;环境&quot;:5,&quot;服务&quot;:5}"/>
    <s v="塌鼻梁，小眼睛，短下巴，一直以来都没有什么自信。但是女人真的不能甘于平凡，要敢于改变！我在小白楼上班，无意间看到德尔美客的招牌，就过来尝试咨询一下。才知道原来是个全国连锁的医美品牌，医生都是大咖。经过咨询师的一番指导，我才知道原来我的五官最需要改变的是哪里。后来回家犹豫了一个月，终于下定决心来让自己变美。手术大概1小时左右就完事了，睡了一觉就好了。术后恢复特别快，一周之后就消肿了！消肿之后的我，兴奋坏了！原来一个鼻子对整个人的改变如此之大！提醒各位宝宝们，一定要去正规的医院做整形！安全是最重要的！"/>
    <s v="是"/>
    <s v="2018-04-30 15:03:03"/>
  </r>
  <r>
    <x v="0"/>
    <x v="1"/>
    <x v="1"/>
    <d v="1899-12-30T19:19:00"/>
    <s v="天津"/>
    <s v="德尔美客袖彦堂医疗美容"/>
    <s v="我的名字叫kelven"/>
    <s v="5星"/>
    <s v="{&quot;效果&quot;:5,&quot;环境&quot;:5,&quot;服务&quot;:5}"/>
    <s v="我听朋友介绍说德尔美客是一家很好的整形机构，我毫不犹豫从团购直接购买了瘦肩针，到这里感觉这的接待张主任非常专业，有增加了瘦脸针，这里环境干净，人员服务没得说，医生很细心。我的后背很厚，快到夏天了衣服越穿越少，希望可以穿露肩衣服，哈哈胖胖的脸当然也要瘦瘦的，加了个瘦脸。7天显效果28天最佳。"/>
    <s v="是"/>
    <s v="2018-05-03 16:12:14"/>
  </r>
  <r>
    <x v="0"/>
    <x v="1"/>
    <x v="2"/>
    <d v="1899-12-30T12:18:00"/>
    <s v="天津"/>
    <s v="德尔美客袖彦堂医疗美容"/>
    <s v="lixu87621"/>
    <s v="5星"/>
    <s v="{&quot;效果&quot;:5,&quot;环境&quot;:5,&quot;服务&quot;:5}"/>
    <s v="去年秋天本想脱腋毛的，结果自己懒了不想出门，后来天气凉了就更没动力了，这马上要穿短袖吊带了，就觉得还是得处理了，选择德尔美客是因为感觉专业  环境好，设备先进。当然也是团购便宜啦～  因为是预约的，来了就直接登记开单子等待治疗了，脱腋毛一般就7.8分钟，所以来了没等多久就到我治疗了。进去先把衣服脱了，脱下的衣服盖在身上。床单是一次性的医疗床单，然后医生开始给我刮干净腋毛，涂上冰冰凉的凝胶，就感觉是打B超涂的那种一样。然后上仪器，一会儿就做好了。整体感受不错，走的时候医生还又叮嘱了注意事项，服务真是极好的！！"/>
    <s v="是"/>
    <s v="2018-05-05 14:16:14"/>
  </r>
  <r>
    <x v="0"/>
    <x v="1"/>
    <x v="3"/>
    <d v="1899-12-30T16:16:00"/>
    <s v="天津"/>
    <s v="德尔美客袖彦堂医疗美容"/>
    <s v="dpuser_1544608383"/>
    <s v="5星"/>
    <s v="{&quot;效果&quot;:5,&quot;环境&quot;:5,&quot;服务&quot;:5}"/>
    <s v="皮肤分析很透彻，操作师特别专业，做完感觉皮肤的垃圾都清理出来了，整张脸特别透亮有光泽，值得推荐棒棒哒🎉"/>
    <s v="否"/>
    <s v=""/>
  </r>
  <r>
    <x v="0"/>
    <x v="1"/>
    <x v="4"/>
    <d v="1899-12-30T21:29:00"/>
    <s v="天津"/>
    <s v="德尔美客袖彦堂医疗美容"/>
    <s v="人丑就该多读书_2949"/>
    <s v="5星"/>
    <s v="{&quot;效果&quot;:5,&quot;环境&quot;:5,&quot;服务&quot;:5}"/>
    <s v="环境还是不错的 很干净 也安静_x000a_然后院长很年轻啊 完全看不出真实年龄啊 😍😍😍给我做水光针的小姐姐人很温柔 也很细心 萌萌哒 怕我无聊还跟我聊天 我这个人疼痛感强 小姐姐怕我疼 还给我敷了两次麻膏 果然不是很疼了 可以接受的疼 还叮嘱我好多注意事项 棒棒哒 点赞👍"/>
    <s v="否"/>
    <s v=""/>
  </r>
  <r>
    <x v="0"/>
    <x v="1"/>
    <x v="5"/>
    <d v="1899-12-30T16:19:00"/>
    <s v="天津"/>
    <s v="德尔美客袖彦堂医疗美容"/>
    <s v="dpuser_6974007370"/>
    <s v="5星"/>
    <s v="{&quot;效果&quot;:5,&quot;环境&quot;:5,&quot;服务&quot;:5}"/>
    <s v="服务态度很好。前台姐姐很漂亮，安排咨询也很迅速。咨询主任讲的也蛮清楚。做脱毛的房间很干净，操作熟练而且很迅速，注意事项交代的很明白，也做了解说。环境也很棒咨询耐心。店面显眼好找，这个价格其实已经蛮值了。"/>
    <s v="是"/>
    <s v="2018-05-26 15:46:19"/>
  </r>
  <r>
    <x v="0"/>
    <x v="2"/>
    <x v="6"/>
    <d v="1899-12-30T07:11:00"/>
    <s v="天津"/>
    <s v="德尔美客袖彦堂医疗美容"/>
    <s v="人丑就该多读书_2949"/>
    <s v="5星"/>
    <s v="{&quot;效果&quot;:5,&quot;环境&quot;:5,&quot;服务&quot;:5}"/>
    <s v="铛铛铛 我又来了 之前在这做过水光和面吸 感觉挺好的 服务也不错 挺干净的 卫生间也很干净 一点味道都没有 再说说诊疗室 这里面环境也不错 挺干净的 我觉得环境好也挺重要的 现在说说效果 我从小汗毛就重😓😓身为一个女孩子我也挺无奈的  很早之前做过一次 一点效果都没有 然后就不想做了 后来景院长说冰点还是不错的 你试试 然后我就又尝试了 感觉挺好的 这是第二次来了 一个疗程没结束 但是能明显看出脸上的汗毛长得很慢了 那个给我做的小姐姐说 只要长出一毫米就来做 因为是在生长期  趁着年轻把自己变美了 也是件开心的事😊😊😊"/>
    <s v="否"/>
    <s v=""/>
  </r>
  <r>
    <x v="0"/>
    <x v="3"/>
    <x v="7"/>
    <d v="1899-12-30T15:46:00"/>
    <s v="天津"/>
    <s v="德尔美客袖彦堂医疗美容"/>
    <s v="亮子"/>
    <s v="5星"/>
    <s v="{&quot;效果&quot;:5,&quot;环境&quot;:5,&quot;服务&quot;:5}"/>
    <s v="【项目】小腿脱毛_x000a_地点在下瓦房站100米处，环境优美，店员小姐姐服务态度很好，脱毛过程很轻松，手法温和，推荐～"/>
    <s v="否"/>
    <m/>
  </r>
  <r>
    <x v="0"/>
    <x v="3"/>
    <x v="8"/>
    <d v="1899-12-30T17:16:00"/>
    <s v="天津"/>
    <s v="德尔美客袖彦堂医疗美容"/>
    <s v="hhhhhhhhhhhhhhhsl"/>
    <s v="5星"/>
    <s v="{&quot;效果&quot;:5,&quot;环境&quot;:5,&quot;服务&quot;:5}"/>
    <s v="电话预约，到店脱小腿汗毛，地点在下瓦房恒华大厦底商建行肯德基一侧，交通便利，工作人员亲切友善，给了合适我的建议，提前到了也没有等太久，服务周到，环境舒适卫生，医生脱毛手法温和，效果也不错，下次再来继续治疗。"/>
    <s v="否"/>
    <m/>
  </r>
  <r>
    <x v="0"/>
    <x v="4"/>
    <x v="9"/>
    <d v="1899-12-30T03:53:00"/>
    <s v="天津"/>
    <s v="德尔美客袖彦堂医疗美容"/>
    <s v="真^_^^_^^_^"/>
    <s v="5星"/>
    <s v="{&quot;效果&quot;:5,&quot;环境&quot;:5,&quot;服务&quot;:5}"/>
    <s v="环境不错 非常专业 我是去脱毛的 有活动1000包干 效果挺好的"/>
    <s v="是"/>
    <s v="2018-05-30 09:44:15"/>
  </r>
  <r>
    <x v="0"/>
    <x v="4"/>
    <x v="10"/>
    <d v="1899-12-30T09:40:00"/>
    <s v="天津"/>
    <s v="和谐同方医疗美容医院"/>
    <s v="800_user_1648580651ebba"/>
    <s v="1星"/>
    <s v="{&quot;效果&quot;:2,&quot;环境&quot;:1,&quot;服务&quot;:1}"/>
    <s v="真能忽悠，说有发色期。明明就是失败了。还有鼻背纹，一点效果都没有。不知道那些说好的，事哪里买来的拖。期待大家擦亮眼睛不要像我这样后悔死了"/>
    <s v="否"/>
    <m/>
  </r>
  <r>
    <x v="0"/>
    <x v="4"/>
    <x v="11"/>
    <d v="1899-12-30T13:13:00"/>
    <s v="天津"/>
    <s v="德尔美客袖彦堂医疗美容"/>
    <s v=".Ada～"/>
    <s v="5星"/>
    <s v="{&quot;效果&quot;:5,&quot;环境&quot;:5,&quot;服务&quot;:5}"/>
    <s v="离家比较近过来很方便，旁边也有地铁和公交站，交通十分便利，来做的脱毛，因为我小腿毛有些粗，第一次做完，再长出来好多了，很多地方都不再长了，很棒"/>
    <s v="是"/>
    <s v="2018-07-19 17:30:16"/>
  </r>
  <r>
    <x v="0"/>
    <x v="4"/>
    <x v="12"/>
    <d v="1899-12-30T17:09:00"/>
    <s v="天津"/>
    <s v="德尔美客袖彦堂医疗美容"/>
    <s v="dpuser_2543158438"/>
    <s v="5星"/>
    <s v="{&quot;效果&quot;:5,&quot;环境&quot;:5,&quot;服务&quot;:5}"/>
    <s v="发现了这家机构决定来试试，地点在恒华大厦的底商，位置非常好找，来了之后发现店内环境很不错，店里小姐姐都非常热情，服务也非常专业，技术、仪器都很不错，体验之后效果也比较明显。"/>
    <s v="否"/>
    <s v=""/>
  </r>
  <r>
    <x v="0"/>
    <x v="4"/>
    <x v="9"/>
    <d v="1899-12-30T14:30:00"/>
    <s v="天津"/>
    <s v="德尔美客袖彦堂医疗美容"/>
    <s v="小巴狗纸"/>
    <s v="5星"/>
    <s v="{&quot;效果&quot;:5,&quot;环境&quot;:5,&quot;服务&quot;:5}"/>
    <s v="小臂脱毛～_x000a_环境不错，干净卫生，机器先进，用材是一次性的，提前预约，很快做完了，工作人员很耐心。之前有朋友做过，看着效果不错，才来尝试的，希望能有一条干净的手臂，坚持做6次还是值得的。"/>
    <s v="否"/>
    <s v=""/>
  </r>
  <r>
    <x v="0"/>
    <x v="4"/>
    <x v="13"/>
    <d v="1899-12-30T13:01:00"/>
    <s v="天津"/>
    <s v="德尔美客袖彦堂医疗美容"/>
    <s v="栾.."/>
    <s v="5星"/>
    <s v="{&quot;效果&quot;:5,&quot;环境&quot;:5,&quot;服务&quot;:5}"/>
    <s v="环境～_x000a_在下瓦房地铁口附近，恒华底商地点很好找，门脸和内部装修以蓝白色系为主，看起来很清爽，环境不错。_x000a_服务～_x000a_前台小姐姐服务态度很好，服务流程也是标准化的，进门先填了一下基本信息表，小姐姐还介绍了一下这家美容机构，据说是全国连锁的品牌，也是迪丽热巴等明星御用的，感觉有点高端。_x000a_团购的脱毛项目也是非常的划算，虽然服务过程中会推销下产品但是点到即止，不会令人生厌。"/>
    <s v="是"/>
    <s v="2018-08-26 16:59:22"/>
  </r>
  <r>
    <x v="0"/>
    <x v="4"/>
    <x v="14"/>
    <d v="1899-12-30T12:30:00"/>
    <s v="天津"/>
    <s v="德尔美客袖彦堂医疗美容"/>
    <s v="晶晶的美好时代"/>
    <s v="5星"/>
    <s v="{&quot;效果&quot;:5,&quot;环境&quot;:5,&quot;服务&quot;:5}"/>
    <s v="首先进店 简直是太干净了要不要这么干净 从接待 直接到最后的皮肤科可以说是穿戴整齐 一尘不染的 给个满分[微笑]小姐姐很悉心的给你讲一些医学美容和保养知识 很高兴无意中找到一个这么好的美容机构 温馨提示 离下瓦房地铁站D口 出来100米就到 就到了恒华大厦 很好找 爱美的妹子可以行动了^_^"/>
    <s v="是"/>
    <s v="2018-08-26 09:41:08"/>
  </r>
  <r>
    <x v="1"/>
    <x v="5"/>
    <x v="15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7.xml><?xml version="1.0" encoding="utf-8"?>
<pivotCacheRecords xmlns="http://schemas.openxmlformats.org/spreadsheetml/2006/main" count="97"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1"/>
    <x v="1"/>
    <x v="0"/>
    <m/>
    <m/>
    <m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count="19">
  <r>
    <x v="0"/>
    <x v="0"/>
    <x v="0"/>
    <d v="1899-12-30T15:52:00"/>
    <s v="天津"/>
    <s v="德尔美客袖彦堂医疗美容"/>
    <s v="芥末小姐G"/>
    <x v="0"/>
    <s v="{&quot;效果&quot;:5,&quot;环境&quot;:5,&quot;服务&quot;:5}"/>
    <s v="5"/>
    <s v="5"/>
    <s v="5"/>
    <s v="塌鼻梁，小眼睛，短下巴，一直以来都没有什么自信。但是女人真的不能甘于平凡，要敢于改变！我在小白楼上班，无意间看到德尔美客的招牌，就过来尝试咨询一下。才知道原来是个全国连锁的医美品牌，医生都是大咖。经过咨询师的一番指导，我才知道原来我的五官最需要改变的是哪里。后来回家犹豫了一个月，终于下定决心来让自己变美。手术大概1小时左右就完事了，睡了一觉就好了。术后恢复特别快，一周之后就消肿了！消肿之后的我，兴奋坏了！原来一个鼻子对整个人的改变如此之大！提醒各位宝宝们，一定要去正规的医院做整形！安全是最重要的！"/>
    <s v="是"/>
    <s v="2018-04-30 15:03:03"/>
  </r>
  <r>
    <x v="0"/>
    <x v="1"/>
    <x v="1"/>
    <d v="1899-12-30T19:19:00"/>
    <s v="天津"/>
    <s v="德尔美客袖彦堂医疗美容"/>
    <s v="我的名字叫kelven"/>
    <x v="0"/>
    <s v="{&quot;效果&quot;:5,&quot;环境&quot;:5,&quot;服务&quot;:5}"/>
    <s v="5"/>
    <s v="5"/>
    <s v="5"/>
    <s v="我听朋友介绍说德尔美客是一家很好的整形机构，我毫不犹豫从团购直接购买了瘦肩针，到这里感觉这的接待张主任非常专业，有增加了瘦脸针，这里环境干净，人员服务没得说，医生很细心。我的后背很厚，快到夏天了衣服越穿越少，希望可以穿露肩衣服，哈哈胖胖的脸当然也要瘦瘦的，加了个瘦脸。7天显效果28天最佳。"/>
    <s v="是"/>
    <s v="2018-05-03 16:12:14"/>
  </r>
  <r>
    <x v="0"/>
    <x v="1"/>
    <x v="2"/>
    <d v="1899-12-30T12:18:00"/>
    <s v="天津"/>
    <s v="德尔美客袖彦堂医疗美容"/>
    <s v="lixu87621"/>
    <x v="0"/>
    <s v="{&quot;效果&quot;:5,&quot;环境&quot;:5,&quot;服务&quot;:5}"/>
    <s v="5"/>
    <s v="5"/>
    <s v="5"/>
    <s v="去年秋天本想脱腋毛的，结果自己懒了不想出门，后来天气凉了就更没动力了，这马上要穿短袖吊带了，就觉得还是得处理了，选择德尔美客是因为感觉专业  环境好，设备先进。当然也是团购便宜啦～  因为是预约的，来了就直接登记开单子等待治疗了，脱腋毛一般就7.8分钟，所以来了没等多久就到我治疗了。进去先把衣服脱了，脱下的衣服盖在身上。床单是一次性的医疗床单，然后医生开始给我刮干净腋毛，涂上冰冰凉的凝胶，就感觉是打B超涂的那种一样。然后上仪器，一会儿就做好了。整体感受不错，走的时候医生还又叮嘱了注意事项，服务真是极好的！！"/>
    <s v="是"/>
    <s v="2018-05-05 14:16:14"/>
  </r>
  <r>
    <x v="0"/>
    <x v="1"/>
    <x v="3"/>
    <d v="1899-12-30T16:16:00"/>
    <s v="天津"/>
    <s v="德尔美客袖彦堂医疗美容"/>
    <s v="dpuser_1544608383"/>
    <x v="0"/>
    <s v="{&quot;效果&quot;:5,&quot;环境&quot;:5,&quot;服务&quot;:5}"/>
    <s v="5"/>
    <s v="5"/>
    <s v="5"/>
    <s v="皮肤分析很透彻，操作师特别专业，做完感觉皮肤的垃圾都清理出来了，整张脸特别透亮有光泽，值得推荐棒棒哒🎉"/>
    <s v="否"/>
    <s v=""/>
  </r>
  <r>
    <x v="0"/>
    <x v="1"/>
    <x v="4"/>
    <d v="1899-12-30T21:29:00"/>
    <s v="天津"/>
    <s v="德尔美客袖彦堂医疗美容"/>
    <s v="人丑就该多读书_2949"/>
    <x v="0"/>
    <s v="{&quot;效果&quot;:5,&quot;环境&quot;:5,&quot;服务&quot;:5}"/>
    <s v="5"/>
    <s v="5"/>
    <s v="5"/>
    <s v="环境还是不错的 很干净 也安静_x000a_然后院长很年轻啊 完全看不出真实年龄啊 😍😍😍给我做水光针的小姐姐人很温柔 也很细心 萌萌哒 怕我无聊还跟我聊天 我这个人疼痛感强 小姐姐怕我疼 还给我敷了两次麻膏 果然不是很疼了 可以接受的疼 还叮嘱我好多注意事项 棒棒哒 点赞👍"/>
    <s v="否"/>
    <s v=""/>
  </r>
  <r>
    <x v="0"/>
    <x v="1"/>
    <x v="5"/>
    <d v="1899-12-30T16:19:00"/>
    <s v="天津"/>
    <s v="德尔美客袖彦堂医疗美容"/>
    <s v="dpuser_6974007370"/>
    <x v="0"/>
    <s v="{&quot;效果&quot;:5,&quot;环境&quot;:5,&quot;服务&quot;:5}"/>
    <s v="5"/>
    <s v="5"/>
    <s v="5"/>
    <s v="服务态度很好。前台姐姐很漂亮，安排咨询也很迅速。咨询主任讲的也蛮清楚。做脱毛的房间很干净，操作熟练而且很迅速，注意事项交代的很明白，也做了解说。环境也很棒咨询耐心。店面显眼好找，这个价格其实已经蛮值了。"/>
    <s v="是"/>
    <s v="2018-05-26 15:46:19"/>
  </r>
  <r>
    <x v="0"/>
    <x v="1"/>
    <x v="6"/>
    <d v="1899-12-30T16:12:00"/>
    <s v="天津"/>
    <s v="德尔美客袖彦堂医疗美容"/>
    <s v="李小小丽"/>
    <x v="0"/>
    <s v="{&quot;效果&quot;:5,&quot;环境&quot;:5,&quot;服务&quot;:5}"/>
    <s v="5"/>
    <s v="5"/>
    <s v="5"/>
    <s v="无意中发现的这家医美机构，在恒华大厦的底商，环境很好，医师和我沟通以后做了专业的仪器测试，这个仪器跟其他的地方不太一样，有点像x光片的感觉，然后会分析出数据看皮肤的状态更需要做哪些项目，结果出来还是很欣慰的比较缺水，其他的问题不大，没有什么推销，就是哪里需要特别注意都会说，有些我比较关心的项目也给了很中肯的建议，不像很多地方有的没得推一堆，过度消费，最后选了水光针，怕打针做的无针水光，很舒服，清洁，导入一点不马虎，面膜还特别服帖，做完了效果很明显，皮肤看着透亮了，技术、仪器都很专业，很不错。"/>
    <s v="是"/>
    <s v="2018-05-27 13:56:41"/>
  </r>
  <r>
    <x v="0"/>
    <x v="2"/>
    <x v="7"/>
    <d v="1899-12-30T07:11:00"/>
    <s v="天津"/>
    <s v="德尔美客袖彦堂医疗美容"/>
    <s v="人丑就该多读书_2949"/>
    <x v="0"/>
    <s v="{&quot;效果&quot;:5,&quot;环境&quot;:5,&quot;服务&quot;:5}"/>
    <s v="5"/>
    <s v="5"/>
    <s v="5"/>
    <s v="铛铛铛 我又来了 之前在这做过水光和面吸 感觉挺好的 服务也不错 挺干净的 卫生间也很干净 一点味道都没有 再说说诊疗室 这里面环境也不错 挺干净的 我觉得环境好也挺重要的 现在说说效果 我从小汗毛就重😓😓身为一个女孩子我也挺无奈的  很早之前做过一次 一点效果都没有 然后就不想做了 后来景院长说冰点还是不错的 你试试 然后我就又尝试了 感觉挺好的 这是第二次来了 一个疗程没结束 但是能明显看出脸上的汗毛长得很慢了 那个给我做的小姐姐说 只要长出一毫米就来做 因为是在生长期  趁着年轻把自己变美了 也是件开心的事😊😊😊"/>
    <s v="否"/>
    <m/>
  </r>
  <r>
    <x v="0"/>
    <x v="2"/>
    <x v="8"/>
    <d v="1899-12-30T13:40:00"/>
    <s v="天津"/>
    <s v="德尔美客袖彦堂医疗美容"/>
    <s v="DancingFairy_9969"/>
    <x v="0"/>
    <s v="{&quot;效果&quot;:5,&quot;环境&quot;:5,&quot;服务&quot;:5}"/>
    <s v="5"/>
    <s v="5"/>
    <s v="5"/>
    <s v="脱了小腿和小臂，服务态度好，环境好，不疼，有点点烫，干净整洁，第一次来，期待后面五次能有好的效果。前台小姐姐服务很热情，一进店就带我参观所有的环境，咨询师专业耐心，光电师专业也耐心，地理位置非常好找，门口有很多停车位"/>
    <s v="否"/>
    <m/>
  </r>
  <r>
    <x v="0"/>
    <x v="3"/>
    <x v="9"/>
    <d v="1899-12-30T15:46:00"/>
    <s v="天津"/>
    <s v="德尔美客袖彦堂医疗美容"/>
    <s v="亮子"/>
    <x v="0"/>
    <s v="{&quot;效果&quot;:5,&quot;环境&quot;:5,&quot;服务&quot;:5}"/>
    <s v="5"/>
    <s v="5"/>
    <s v="5"/>
    <s v="【项目】小腿脱毛_x000a_地点在下瓦房站100米处，环境优美，店员小姐姐服务态度很好，脱毛过程很轻松，手法温和，推荐～"/>
    <s v="否"/>
    <m/>
  </r>
  <r>
    <x v="0"/>
    <x v="3"/>
    <x v="10"/>
    <d v="1899-12-30T17:16:00"/>
    <s v="天津"/>
    <s v="德尔美客袖彦堂医疗美容"/>
    <s v="hhhhhhhhhhhhhhhsl"/>
    <x v="0"/>
    <s v="{&quot;效果&quot;:5,&quot;环境&quot;:5,&quot;服务&quot;:5}"/>
    <s v="5"/>
    <s v="5"/>
    <s v="5"/>
    <s v="电话预约，到店脱小腿汗毛，地点在下瓦房恒华大厦底商建行肯德基一侧，交通便利，工作人员亲切友善，给了合适我的建议，提前到了也没有等太久，服务周到，环境舒适卫生，医生脱毛手法温和，效果也不错，下次再来继续治疗。"/>
    <s v="否"/>
    <m/>
  </r>
  <r>
    <x v="0"/>
    <x v="4"/>
    <x v="11"/>
    <d v="1899-12-30T16:01:00"/>
    <s v="天津"/>
    <s v="德尔美客袖彦堂医疗美容"/>
    <s v="dpuser_97478567991"/>
    <x v="0"/>
    <s v="{&quot;效果&quot;:5,&quot;环境&quot;:5,&quot;服务&quot;:5}"/>
    <s v="5"/>
    <s v="5"/>
    <s v="5"/>
    <s v="电话预约的，到这里前台的小姐姐超级好。而且地址也方便照。做褪毛的医生也非常好 在聊天的时候说了很多注意事项之类的。感觉效果不错，下次还会再来的"/>
    <s v="是"/>
    <s v="2018-08-14 15:16:28"/>
  </r>
  <r>
    <x v="0"/>
    <x v="4"/>
    <x v="12"/>
    <d v="1899-12-30T14:30:00"/>
    <s v="天津"/>
    <s v="德尔美客袖彦堂医疗美容"/>
    <s v="小巴狗纸"/>
    <x v="0"/>
    <s v="{&quot;效果&quot;:5,&quot;环境&quot;:5,&quot;服务&quot;:5}"/>
    <s v="5"/>
    <s v="5"/>
    <s v="5"/>
    <s v="小臂脱毛～_x000a_环境不错，干净卫生，机器先进，用材是一次性的，提前预约，很快做完了，工作人员很耐心。之前有朋友做过，看着效果不错，才来尝试的，希望能有一条干净的手臂，坚持做6次还是值得的。"/>
    <s v="否"/>
    <s v=""/>
  </r>
  <r>
    <x v="0"/>
    <x v="4"/>
    <x v="12"/>
    <d v="1899-12-30T03:53:00"/>
    <s v="天津"/>
    <s v="德尔美客袖彦堂医疗美容"/>
    <s v="真^_^^_^^_^"/>
    <x v="0"/>
    <s v="{&quot;效果&quot;:5,&quot;环境&quot;:5,&quot;服务&quot;:5}"/>
    <s v="5"/>
    <s v="5"/>
    <s v="5"/>
    <s v="环境不错 非常专业 我是去脱毛的 有活动1000包干 效果挺好的"/>
    <s v="是"/>
    <s v="2018-05-30 09:44:15"/>
  </r>
  <r>
    <x v="0"/>
    <x v="4"/>
    <x v="13"/>
    <d v="1899-12-30T13:13:00"/>
    <s v="天津"/>
    <s v="德尔美客袖彦堂医疗美容"/>
    <s v=".Ada～"/>
    <x v="0"/>
    <s v="{&quot;效果&quot;:5,&quot;环境&quot;:5,&quot;服务&quot;:5}"/>
    <s v="5"/>
    <s v="5"/>
    <s v="5"/>
    <s v="离家比较近过来很方便，旁边也有地铁和公交站，交通十分便利，来做的脱毛，因为我小腿毛有些粗，第一次做完，再长出来好多了，很多地方都不再长了，很棒"/>
    <s v="是"/>
    <s v="2018-07-19 17:30:16"/>
  </r>
  <r>
    <x v="0"/>
    <x v="4"/>
    <x v="14"/>
    <d v="1899-12-30T17:09:00"/>
    <s v="天津"/>
    <s v="德尔美客袖彦堂医疗美容"/>
    <s v="dpuser_2543158438"/>
    <x v="0"/>
    <s v="{&quot;效果&quot;:5,&quot;环境&quot;:5,&quot;服务&quot;:5}"/>
    <s v="5"/>
    <s v="5"/>
    <s v="5"/>
    <s v="发现了这家机构决定来试试，地点在恒华大厦的底商，位置非常好找，来了之后发现店内环境很不错，店里小姐姐都非常热情，服务也非常专业，技术、仪器都很不错，体验之后效果也比较明显。"/>
    <s v="否"/>
    <s v=""/>
  </r>
  <r>
    <x v="0"/>
    <x v="4"/>
    <x v="15"/>
    <d v="1899-12-30T12:30:00"/>
    <s v="天津"/>
    <s v="德尔美客袖彦堂医疗美容"/>
    <s v="晶晶的美好时代"/>
    <x v="0"/>
    <s v="{&quot;效果&quot;:5,&quot;环境&quot;:5,&quot;服务&quot;:5}"/>
    <s v="5"/>
    <s v="5"/>
    <s v="5"/>
    <s v="首先进店 简直是太干净了要不要这么干净 从接待 直接到最后的皮肤科可以说是穿戴整齐 一尘不染的 给个满分[微笑]小姐姐很悉心的给你讲一些医学美容和保养知识 很高兴无意中找到一个这么好的美容机构 温馨提示 离下瓦房地铁站D口 出来100米就到 就到了恒华大厦 很好找 爱美的妹子可以行动了^_^"/>
    <s v="是"/>
    <s v="2018-08-26 09:41:08"/>
  </r>
  <r>
    <x v="0"/>
    <x v="4"/>
    <x v="16"/>
    <d v="1899-12-30T13:01:00"/>
    <s v="天津"/>
    <s v="德尔美客袖彦堂医疗美容"/>
    <s v="栾.."/>
    <x v="0"/>
    <s v="{&quot;效果&quot;:5,&quot;环境&quot;:5,&quot;服务&quot;:5}"/>
    <s v="5"/>
    <s v="5"/>
    <s v="5"/>
    <s v="环境～_x000a_在下瓦房地铁口附近，恒华底商地点很好找，门脸和内部装修以蓝白色系为主，看起来很清爽，环境不错。_x000a_服务～_x000a_前台小姐姐服务态度很好，服务流程也是标准化的，进门先填了一下基本信息表，小姐姐还介绍了一下这家美容机构，据说是全国连锁的品牌，也是迪丽热巴等明星御用的，感觉有点高端。_x000a_团购的脱毛项目也是非常的划算，虽然服务过程中会推销下产品但是点到即止，不会令人生厌。"/>
    <s v="是"/>
    <s v="2018-08-26 16:59:22"/>
  </r>
  <r>
    <x v="1"/>
    <x v="5"/>
    <x v="17"/>
    <m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5" cacheId="25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247">
        <item m="1" x="230"/>
        <item m="1" x="209"/>
        <item m="1" x="134"/>
        <item m="1" x="112"/>
        <item m="1" x="122"/>
        <item m="1" x="177"/>
        <item m="1" x="234"/>
        <item m="1" x="157"/>
        <item m="1" x="213"/>
        <item m="1" x="138"/>
        <item m="1" x="192"/>
        <item m="1" x="116"/>
        <item m="1" x="227"/>
        <item m="1" x="206"/>
        <item m="1" x="131"/>
        <item m="1" x="186"/>
        <item m="1" x="243"/>
        <item m="1" x="166"/>
        <item m="1" x="222"/>
        <item m="1" x="147"/>
        <item m="1" x="201"/>
        <item m="1" x="126"/>
        <item m="1" x="181"/>
        <item m="1" x="238"/>
        <item m="1" x="161"/>
        <item m="1" x="217"/>
        <item m="1" x="142"/>
        <item m="1" x="196"/>
        <item m="1" x="120"/>
        <item m="1" x="176"/>
        <item m="1" x="233"/>
        <item m="1" x="156"/>
        <item m="1" x="212"/>
        <item m="1" x="137"/>
        <item m="1" x="191"/>
        <item m="1" x="115"/>
        <item m="1" x="171"/>
        <item m="1" x="226"/>
        <item m="1" x="151"/>
        <item m="1" x="205"/>
        <item m="1" x="130"/>
        <item m="1" x="184"/>
        <item m="1" x="241"/>
        <item m="1" x="164"/>
        <item m="1" x="220"/>
        <item m="1" x="145"/>
        <item m="1" x="199"/>
        <item m="1" x="124"/>
        <item m="1" x="179"/>
        <item m="1" x="236"/>
        <item m="1" x="159"/>
        <item m="1" x="215"/>
        <item m="1" x="140"/>
        <item m="1" x="194"/>
        <item m="1" x="118"/>
        <item m="1" x="174"/>
        <item m="1" x="231"/>
        <item m="1" x="154"/>
        <item m="1" x="210"/>
        <item m="1" x="135"/>
        <item m="1" x="189"/>
        <item m="1" x="113"/>
        <item m="1" x="169"/>
        <item m="1" x="198"/>
        <item m="1" x="123"/>
        <item m="1" x="178"/>
        <item m="1" x="235"/>
        <item m="1" x="158"/>
        <item m="1" x="214"/>
        <item m="1" x="139"/>
        <item m="1" x="193"/>
        <item m="1" x="117"/>
        <item m="1" x="172"/>
        <item m="1" x="228"/>
        <item m="1" x="152"/>
        <item m="1" x="207"/>
        <item m="1" x="132"/>
        <item m="1" x="187"/>
        <item m="1" x="244"/>
        <item m="1" x="167"/>
        <item m="1" x="223"/>
        <item m="1" x="148"/>
        <item m="1" x="202"/>
        <item m="1" x="127"/>
        <item m="1" x="182"/>
        <item m="1" x="239"/>
        <item m="1" x="162"/>
        <item m="1" x="218"/>
        <item m="1" x="143"/>
        <item m="1" x="197"/>
        <item m="1" x="121"/>
        <item m="1" x="185"/>
        <item m="1" x="242"/>
        <item m="1" x="165"/>
        <item m="1" x="221"/>
        <item m="1" x="146"/>
        <item m="1" x="200"/>
        <item m="1" x="125"/>
        <item m="1" x="180"/>
        <item m="1" x="237"/>
        <item m="1" x="160"/>
        <item m="1" x="216"/>
        <item m="1" x="141"/>
        <item m="1" x="195"/>
        <item m="1" x="119"/>
        <item m="1" x="175"/>
        <item m="1" x="232"/>
        <item m="1" x="155"/>
        <item m="1" x="211"/>
        <item m="1" x="136"/>
        <item m="1" x="190"/>
        <item m="1" x="114"/>
        <item m="1" x="170"/>
        <item m="1" x="225"/>
        <item m="1" x="150"/>
        <item m="1" x="204"/>
        <item m="1" x="129"/>
        <item m="1" x="183"/>
        <item m="1" x="240"/>
        <item m="1" x="163"/>
        <item m="1" x="219"/>
        <item m="1" x="144"/>
        <item m="1" x="173"/>
        <item m="1" x="229"/>
        <item m="1" x="153"/>
        <item m="1" x="208"/>
        <item m="1" x="133"/>
        <item m="1" x="188"/>
        <item m="1" x="245"/>
        <item m="1" x="168"/>
        <item m="1" x="224"/>
        <item m="1" x="149"/>
        <item m="1" x="203"/>
        <item m="1" x="128"/>
        <item x="111"/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x="17"/>
        <item x="16"/>
        <item x="15"/>
        <item x="14"/>
        <item x="13"/>
        <item x="1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4"/>
        <item x="43"/>
        <item x="42"/>
        <item x="41"/>
        <item x="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7"/>
        <item x="78"/>
        <item x="79"/>
        <item x="80"/>
        <item x="86"/>
        <item x="85"/>
        <item x="84"/>
        <item x="83"/>
        <item x="82"/>
        <item x="8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axis="axisRow" dataField="1" showAll="0">
      <items count="8">
        <item x="4"/>
        <item x="0"/>
        <item m="1" x="6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1">
            <x v="4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6" cacheId="25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x="3"/>
        <item h="1" x="4"/>
        <item t="default"/>
      </items>
    </pivotField>
    <pivotField axis="axisPage" showAll="0">
      <items count="247">
        <item m="1" x="230"/>
        <item m="1" x="209"/>
        <item m="1" x="134"/>
        <item m="1" x="112"/>
        <item m="1" x="122"/>
        <item m="1" x="177"/>
        <item m="1" x="234"/>
        <item m="1" x="157"/>
        <item m="1" x="213"/>
        <item m="1" x="138"/>
        <item m="1" x="192"/>
        <item m="1" x="116"/>
        <item m="1" x="227"/>
        <item m="1" x="206"/>
        <item m="1" x="131"/>
        <item m="1" x="186"/>
        <item m="1" x="243"/>
        <item m="1" x="166"/>
        <item m="1" x="222"/>
        <item m="1" x="147"/>
        <item m="1" x="201"/>
        <item m="1" x="126"/>
        <item m="1" x="181"/>
        <item m="1" x="238"/>
        <item m="1" x="161"/>
        <item m="1" x="217"/>
        <item m="1" x="142"/>
        <item m="1" x="196"/>
        <item m="1" x="120"/>
        <item m="1" x="176"/>
        <item m="1" x="233"/>
        <item m="1" x="156"/>
        <item m="1" x="212"/>
        <item m="1" x="137"/>
        <item m="1" x="191"/>
        <item m="1" x="115"/>
        <item m="1" x="171"/>
        <item m="1" x="226"/>
        <item m="1" x="151"/>
        <item m="1" x="205"/>
        <item m="1" x="130"/>
        <item m="1" x="184"/>
        <item m="1" x="241"/>
        <item m="1" x="164"/>
        <item m="1" x="220"/>
        <item m="1" x="145"/>
        <item m="1" x="199"/>
        <item m="1" x="124"/>
        <item m="1" x="179"/>
        <item m="1" x="236"/>
        <item m="1" x="159"/>
        <item m="1" x="215"/>
        <item m="1" x="140"/>
        <item m="1" x="194"/>
        <item m="1" x="118"/>
        <item m="1" x="174"/>
        <item m="1" x="231"/>
        <item m="1" x="154"/>
        <item m="1" x="210"/>
        <item m="1" x="135"/>
        <item m="1" x="189"/>
        <item m="1" x="113"/>
        <item m="1" x="169"/>
        <item m="1" x="198"/>
        <item m="1" x="123"/>
        <item m="1" x="178"/>
        <item m="1" x="235"/>
        <item m="1" x="158"/>
        <item m="1" x="214"/>
        <item m="1" x="139"/>
        <item m="1" x="193"/>
        <item m="1" x="117"/>
        <item m="1" x="172"/>
        <item m="1" x="228"/>
        <item m="1" x="152"/>
        <item m="1" x="207"/>
        <item m="1" x="132"/>
        <item m="1" x="187"/>
        <item m="1" x="244"/>
        <item m="1" x="167"/>
        <item m="1" x="223"/>
        <item m="1" x="148"/>
        <item m="1" x="202"/>
        <item m="1" x="127"/>
        <item m="1" x="182"/>
        <item m="1" x="239"/>
        <item m="1" x="162"/>
        <item m="1" x="218"/>
        <item m="1" x="143"/>
        <item m="1" x="197"/>
        <item m="1" x="121"/>
        <item m="1" x="185"/>
        <item m="1" x="242"/>
        <item m="1" x="165"/>
        <item m="1" x="221"/>
        <item m="1" x="146"/>
        <item m="1" x="200"/>
        <item m="1" x="125"/>
        <item m="1" x="180"/>
        <item m="1" x="237"/>
        <item m="1" x="160"/>
        <item m="1" x="216"/>
        <item m="1" x="141"/>
        <item m="1" x="195"/>
        <item m="1" x="119"/>
        <item m="1" x="175"/>
        <item m="1" x="232"/>
        <item m="1" x="155"/>
        <item m="1" x="211"/>
        <item m="1" x="136"/>
        <item m="1" x="190"/>
        <item m="1" x="114"/>
        <item m="1" x="170"/>
        <item m="1" x="225"/>
        <item m="1" x="150"/>
        <item m="1" x="204"/>
        <item m="1" x="129"/>
        <item m="1" x="183"/>
        <item m="1" x="240"/>
        <item m="1" x="163"/>
        <item m="1" x="219"/>
        <item m="1" x="144"/>
        <item m="1" x="173"/>
        <item m="1" x="229"/>
        <item m="1" x="153"/>
        <item m="1" x="208"/>
        <item m="1" x="133"/>
        <item m="1" x="188"/>
        <item m="1" x="245"/>
        <item m="1" x="168"/>
        <item m="1" x="224"/>
        <item m="1" x="149"/>
        <item m="1" x="203"/>
        <item m="1" x="128"/>
        <item x="111"/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x="17"/>
        <item x="16"/>
        <item x="15"/>
        <item x="14"/>
        <item x="13"/>
        <item x="1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4"/>
        <item x="43"/>
        <item x="42"/>
        <item x="41"/>
        <item x="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7"/>
        <item x="78"/>
        <item x="79"/>
        <item x="80"/>
        <item x="86"/>
        <item x="85"/>
        <item x="84"/>
        <item x="83"/>
        <item x="82"/>
        <item x="8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axis="axisRow" dataField="1" showAll="0">
      <items count="8">
        <item x="4"/>
        <item x="0"/>
        <item m="1" x="6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dataOnly="0" labelOnly="1" fieldPosition="0">
        <references count="1">
          <reference field="4" count="1">
            <x v="5"/>
          </reference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1" cacheId="26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6:AC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6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8" cacheId="26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20:C38" firstHeaderRow="1" firstDataRow="2" firstDataCol="1"/>
  <pivotFields count="9">
    <pivotField showAll="0"/>
    <pivotField axis="axisCol" showAll="0">
      <items count="11">
        <item h="1" m="1" x="7"/>
        <item h="1" m="1" x="6"/>
        <item h="1" m="1" x="8"/>
        <item h="1" x="0"/>
        <item h="1" x="1"/>
        <item h="1" x="2"/>
        <item x="3"/>
        <item x="4"/>
        <item h="1" m="1" x="9"/>
        <item h="1" x="5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21">
        <item x="16"/>
        <item x="10"/>
        <item x="1"/>
        <item m="1" x="19"/>
        <item x="15"/>
        <item x="4"/>
        <item x="14"/>
        <item x="11"/>
        <item x="8"/>
        <item x="2"/>
        <item x="5"/>
        <item x="9"/>
        <item x="0"/>
        <item x="3"/>
        <item x="6"/>
        <item x="13"/>
        <item x="7"/>
        <item x="12"/>
        <item x="18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6"/>
  </rowFields>
  <rowItems count="17">
    <i>
      <x v="14"/>
    </i>
    <i>
      <x v="10"/>
    </i>
    <i>
      <x v="13"/>
    </i>
    <i>
      <x v="5"/>
    </i>
    <i>
      <x v="12"/>
    </i>
    <i>
      <x v="2"/>
    </i>
    <i>
      <x v="16"/>
    </i>
    <i>
      <x v="7"/>
    </i>
    <i>
      <x v="4"/>
    </i>
    <i>
      <x v="9"/>
    </i>
    <i>
      <x v="15"/>
    </i>
    <i>
      <x v="19"/>
    </i>
    <i>
      <x v="11"/>
    </i>
    <i/>
    <i>
      <x v="1"/>
    </i>
    <i>
      <x v="6"/>
    </i>
    <i t="grand"/>
  </rowItems>
  <colFields count="1">
    <field x="1"/>
  </colFields>
  <colItems count="2">
    <i>
      <x v="6"/>
    </i>
    <i>
      <x v="7"/>
    </i>
  </colItems>
  <dataFields count="1">
    <dataField name="计数项:客户标签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2" cacheId="25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6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4"/>
        <item h="1" m="1" x="8"/>
        <item h="1" m="1" x="3"/>
        <item h="1" m="1" x="13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x="4"/>
        <item h="1" x="5"/>
        <item t="default"/>
      </items>
    </pivotField>
    <pivotField axis="axisPage" showAll="0">
      <items count="206">
        <item m="1" x="170"/>
        <item m="1" x="185"/>
        <item m="1" x="200"/>
        <item m="1" x="180"/>
        <item m="1" x="195"/>
        <item m="1" x="175"/>
        <item m="1" x="190"/>
        <item m="1" x="204"/>
        <item m="1" x="184"/>
        <item m="1" x="199"/>
        <item m="1" x="179"/>
        <item m="1" x="194"/>
        <item m="1" x="174"/>
        <item m="1" x="188"/>
        <item m="1" x="202"/>
        <item m="1" x="182"/>
        <item m="1" x="197"/>
        <item m="1" x="177"/>
        <item m="1" x="192"/>
        <item m="1" x="172"/>
        <item m="1" x="189"/>
        <item m="1" x="203"/>
        <item m="1" x="183"/>
        <item m="1" x="198"/>
        <item m="1" x="178"/>
        <item m="1" x="193"/>
        <item m="1" x="173"/>
        <item m="1" x="187"/>
        <item m="1" x="201"/>
        <item m="1" x="181"/>
        <item m="1" x="196"/>
        <item m="1" x="176"/>
        <item m="1" x="191"/>
        <item m="1" x="171"/>
        <item m="1" x="186"/>
        <item x="0"/>
        <item x="1"/>
        <item x="2"/>
        <item x="3"/>
        <item x="16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28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3"/>
        <item x="62"/>
        <item x="61"/>
        <item x="73"/>
        <item x="72"/>
        <item x="71"/>
        <item x="70"/>
        <item x="69"/>
        <item x="68"/>
        <item x="67"/>
        <item x="66"/>
        <item x="65"/>
        <item x="6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4"/>
        <item x="143"/>
        <item x="142"/>
        <item x="141"/>
        <item x="140"/>
        <item x="139"/>
        <item x="138"/>
        <item x="145"/>
        <item x="146"/>
        <item x="147"/>
        <item x="148"/>
        <item x="149"/>
        <item x="150"/>
        <item x="151"/>
        <item x="152"/>
        <item x="153"/>
        <item x="156"/>
        <item x="155"/>
        <item x="154"/>
        <item x="160"/>
        <item x="159"/>
        <item x="158"/>
        <item x="157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7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2" cacheId="26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17:AC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7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3" cacheId="26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1">
        <item h="1" m="1" x="7"/>
        <item h="1" m="1" x="6"/>
        <item h="1" m="1" x="8"/>
        <item h="1" m="1" x="9"/>
        <item h="1" x="5"/>
        <item h="1" x="0"/>
        <item h="1" x="1"/>
        <item h="1" x="2"/>
        <item h="1"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9" cacheId="26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8">
        <item h="1" x="5"/>
        <item h="1" m="1" x="6"/>
        <item h="1" x="0"/>
        <item h="1" x="1"/>
        <item h="1" x="2"/>
        <item h="1" x="3"/>
        <item x="4"/>
        <item t="default"/>
      </items>
    </pivotField>
    <pivotField axis="axisPage" showAll="0">
      <items count="17">
        <item x="15"/>
        <item x="0"/>
        <item x="5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" cacheId="25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6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4"/>
        <item h="1" m="1" x="8"/>
        <item h="1" m="1" x="3"/>
        <item h="1" m="1" x="13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h="1" x="4"/>
        <item x="5"/>
        <item t="default"/>
      </items>
    </pivotField>
    <pivotField axis="axisPage" showAll="0">
      <items count="206">
        <item m="1" x="170"/>
        <item m="1" x="185"/>
        <item m="1" x="200"/>
        <item m="1" x="180"/>
        <item m="1" x="195"/>
        <item m="1" x="175"/>
        <item m="1" x="190"/>
        <item m="1" x="204"/>
        <item m="1" x="184"/>
        <item m="1" x="199"/>
        <item m="1" x="179"/>
        <item m="1" x="194"/>
        <item m="1" x="174"/>
        <item m="1" x="188"/>
        <item m="1" x="202"/>
        <item m="1" x="182"/>
        <item m="1" x="197"/>
        <item m="1" x="177"/>
        <item m="1" x="192"/>
        <item m="1" x="172"/>
        <item m="1" x="189"/>
        <item m="1" x="203"/>
        <item m="1" x="183"/>
        <item m="1" x="198"/>
        <item m="1" x="178"/>
        <item m="1" x="193"/>
        <item m="1" x="173"/>
        <item m="1" x="187"/>
        <item m="1" x="201"/>
        <item m="1" x="181"/>
        <item m="1" x="196"/>
        <item m="1" x="176"/>
        <item m="1" x="191"/>
        <item m="1" x="171"/>
        <item m="1" x="186"/>
        <item x="0"/>
        <item x="1"/>
        <item x="2"/>
        <item x="3"/>
        <item x="16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28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3"/>
        <item x="62"/>
        <item x="61"/>
        <item x="73"/>
        <item x="72"/>
        <item x="71"/>
        <item x="70"/>
        <item x="69"/>
        <item x="68"/>
        <item x="67"/>
        <item x="66"/>
        <item x="65"/>
        <item x="6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4"/>
        <item x="143"/>
        <item x="142"/>
        <item x="141"/>
        <item x="140"/>
        <item x="139"/>
        <item x="138"/>
        <item x="145"/>
        <item x="146"/>
        <item x="147"/>
        <item x="148"/>
        <item x="149"/>
        <item x="150"/>
        <item x="151"/>
        <item x="152"/>
        <item x="153"/>
        <item x="156"/>
        <item x="155"/>
        <item x="154"/>
        <item x="160"/>
        <item x="159"/>
        <item x="158"/>
        <item x="157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8" cacheId="25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showAll="0">
      <items count="19">
        <item x="17"/>
        <item x="0"/>
        <item x="3"/>
        <item x="2"/>
        <item x="1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1">
            <x v="0"/>
          </reference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7" cacheId="26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showAll="0">
      <items count="19">
        <item x="17"/>
        <item x="0"/>
        <item x="3"/>
        <item x="2"/>
        <item x="1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1">
            <x v="0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4" cacheId="26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1">
        <item h="1" m="1" x="7"/>
        <item h="1" m="1" x="6"/>
        <item h="1" m="1" x="8"/>
        <item h="1" m="1" x="9"/>
        <item h="1" x="5"/>
        <item h="1" x="0"/>
        <item h="1" x="1"/>
        <item h="1" x="2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4" cacheId="258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E2:AI19" firstHeaderRow="1" firstDataRow="4" firstDataCol="1"/>
  <pivotFields count="15">
    <pivotField showAll="0" defaultSubtotal="0"/>
    <pivotField showAll="0" defaultSubtotal="0"/>
    <pivotField axis="axisCol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axis="axisRow" showAll="0" sortType="descending" defaultSubtotal="0">
      <items count="25">
        <item m="1" x="20"/>
        <item x="2"/>
        <item m="1" x="19"/>
        <item x="14"/>
        <item x="1"/>
        <item m="1" x="23"/>
        <item m="1" x="22"/>
        <item x="0"/>
        <item m="1" x="21"/>
        <item m="1" x="24"/>
        <item x="3"/>
        <item x="18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axis="axisCol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4"/>
  </rowFields>
  <rowItems count="14">
    <i>
      <x v="14"/>
    </i>
    <i>
      <x v="20"/>
    </i>
    <i>
      <x v="17"/>
    </i>
    <i>
      <x v="19"/>
    </i>
    <i>
      <x v="12"/>
    </i>
    <i>
      <x v="22"/>
    </i>
    <i>
      <x v="21"/>
    </i>
    <i>
      <x v="24"/>
    </i>
    <i>
      <x v="23"/>
    </i>
    <i>
      <x v="15"/>
    </i>
    <i>
      <x v="3"/>
    </i>
    <i>
      <x v="18"/>
    </i>
    <i>
      <x v="10"/>
    </i>
    <i t="grand"/>
  </rowItems>
  <colFields count="3">
    <field x="-2"/>
    <field x="14"/>
    <field x="2"/>
  </colFields>
  <colItems count="4">
    <i>
      <x v="7"/>
    </i>
    <i r="1">
      <x v="8"/>
    </i>
    <i i="1">
      <x v="7"/>
    </i>
    <i r="1" i="1">
      <x v="8"/>
    </i>
  </colItems>
  <dataFields count="2">
    <dataField name="计数项:售价（元）" fld="5" subtotal="count" baseField="6" baseItem="0"/>
    <dataField name="求和项:成交价" fld="13" baseField="0" baseItem="0"/>
  </dataFields>
  <formats count="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-2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4" type="button" dataOnly="0" labelOnly="1" outline="0" axis="axisRow" fieldPosition="0"/>
    </format>
    <format dxfId="47">
      <pivotArea dataOnly="0" labelOnly="1" fieldPosition="0">
        <references count="1">
          <reference field="4" count="1">
            <x v="10"/>
          </reference>
        </references>
      </pivotArea>
    </format>
    <format dxfId="46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0" cacheId="26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8">
        <item h="1" x="5"/>
        <item h="1" m="1" x="6"/>
        <item h="1" x="0"/>
        <item h="1" x="1"/>
        <item h="1" x="2"/>
        <item x="3"/>
        <item h="1" x="4"/>
        <item t="default"/>
      </items>
    </pivotField>
    <pivotField axis="axisPage" showAll="0">
      <items count="17">
        <item x="15"/>
        <item x="0"/>
        <item x="5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56">
      <pivotArea type="all" dataOnly="0" outline="0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0"/>
  <sheetViews>
    <sheetView showGridLines="0" workbookViewId="0">
      <selection activeCell="D13" sqref="D13"/>
    </sheetView>
  </sheetViews>
  <sheetFormatPr defaultColWidth="11" defaultRowHeight="31.5" customHeight="1"/>
  <cols>
    <col min="1" max="1" width="3.875" style="7" customWidth="1"/>
    <col min="2" max="2" width="11" style="7" customWidth="1"/>
    <col min="3" max="3" width="22.5" style="7" customWidth="1"/>
    <col min="4" max="4" width="18.625" style="7" customWidth="1"/>
    <col min="5" max="5" width="19" style="7" customWidth="1"/>
    <col min="6" max="6" width="17.125" style="7" customWidth="1"/>
    <col min="7" max="7" width="20.5" style="7" customWidth="1"/>
    <col min="8" max="8" width="19.875" style="7" customWidth="1"/>
    <col min="9" max="9" width="16.5" style="7" customWidth="1"/>
    <col min="10" max="10" width="11" style="7" customWidth="1"/>
    <col min="11" max="16384" width="11" style="7"/>
  </cols>
  <sheetData>
    <row r="1" spans="2:11" s="22" customFormat="1" ht="21" customHeight="1">
      <c r="B1" s="22" t="s">
        <v>0</v>
      </c>
    </row>
    <row r="2" spans="2:11" ht="33" customHeight="1">
      <c r="B2" s="173" t="s">
        <v>1</v>
      </c>
      <c r="C2" s="172"/>
      <c r="D2" s="148" t="str">
        <f>透视表!$J$29</f>
        <v>8月</v>
      </c>
      <c r="E2" s="148" t="str">
        <f>透视表!$J$28</f>
        <v>环比</v>
      </c>
      <c r="F2" s="148" t="str">
        <f>透视表!$J$30</f>
        <v>7月</v>
      </c>
      <c r="G2" s="148" t="s">
        <v>2</v>
      </c>
      <c r="H2" s="148" t="s">
        <v>3</v>
      </c>
    </row>
    <row r="3" spans="2:11" ht="29.1" customHeight="1">
      <c r="B3" s="174" t="s">
        <v>4</v>
      </c>
      <c r="C3" s="115" t="s">
        <v>5</v>
      </c>
      <c r="D3" s="153" t="e">
        <f>GETPIVOTDATA("浏览量",透视表!$A$6)</f>
        <v>#REF!</v>
      </c>
      <c r="E3" s="112" t="str">
        <f>IFERROR((D3/透视表!$J$31)/(F3/透视表!$J$32)-1,"-")</f>
        <v>-</v>
      </c>
      <c r="F3" s="153" t="e">
        <f>GETPIVOTDATA("浏览量",透视表!$A$16)</f>
        <v>#REF!</v>
      </c>
      <c r="G3" s="153" t="str">
        <f>IF(E3&gt;=10%,"优",IF(E3&gt;=-10%,"健康",IF(E3&gt;-20%,"关注",IF(E3&lt;=-20%,"重点关注"))))</f>
        <v>优</v>
      </c>
      <c r="H3" s="153">
        <v>15000</v>
      </c>
    </row>
    <row r="4" spans="2:11" ht="29.1" customHeight="1">
      <c r="B4" s="172"/>
      <c r="C4" s="115" t="s">
        <v>6</v>
      </c>
      <c r="D4" s="153">
        <f>GETPIVOTDATA("访客数",透视表!$A$6)</f>
        <v>810</v>
      </c>
      <c r="E4" s="112">
        <f>IFERROR((D4/透视表!$J$31)/(F4/透视表!$J$32)-1,"-")</f>
        <v>-2.4096385542168641E-2</v>
      </c>
      <c r="F4" s="153">
        <f>GETPIVOTDATA("访客数",透视表!$A$16)</f>
        <v>830</v>
      </c>
      <c r="G4" s="153" t="str">
        <f>IF(E4&gt;=10%,"优",IF(E4&gt;=-10%,"健康",IF(E4&gt;-20%,"关注",IF(E4&lt;=-20%,"重点关注"))))</f>
        <v>健康</v>
      </c>
      <c r="H4" s="153">
        <v>5580</v>
      </c>
    </row>
    <row r="5" spans="2:11" ht="29.1" customHeight="1">
      <c r="B5" s="172"/>
      <c r="C5" s="115" t="s">
        <v>7</v>
      </c>
      <c r="D5" s="154">
        <f>ROUND(GETPIVOTDATA("跳失率",透视表!$A$6)&amp;"%",3)</f>
        <v>0.32500000000000001</v>
      </c>
      <c r="E5" s="155">
        <f>D5-F5</f>
        <v>-2.899999999999997E-2</v>
      </c>
      <c r="F5" s="154">
        <f>ROUND(GETPIVOTDATA("跳失率",透视表!$A$16)&amp;"%",3)</f>
        <v>0.35399999999999998</v>
      </c>
      <c r="G5" s="153" t="str">
        <f>IF(E5&lt;0%,"优",IF(E5&gt;=2%,"重点关注","健康"))</f>
        <v>优</v>
      </c>
      <c r="H5" s="116">
        <v>0.3</v>
      </c>
    </row>
    <row r="6" spans="2:11" ht="29.1" customHeight="1">
      <c r="B6" s="172"/>
      <c r="C6" s="115" t="s">
        <v>8</v>
      </c>
      <c r="D6" s="110">
        <f>GETPIVOTDATA("平均停留时长",透视表!$A$6)</f>
        <v>39.868387096774192</v>
      </c>
      <c r="E6" s="112">
        <f>IFERROR(D6/F6-1,"-")</f>
        <v>6.4053998209243179E-2</v>
      </c>
      <c r="F6" s="110">
        <f>GETPIVOTDATA("平均停留时长",透视表!$A$16)</f>
        <v>37.468387096774187</v>
      </c>
      <c r="G6" s="153" t="str">
        <f t="shared" ref="G6:G17" si="0">IF(E6&gt;=10%,"优",IF(E6&gt;=-10%,"健康",IF(E6&gt;-20%,"关注",IF(E6&lt;=-20%,"重点关注"))))</f>
        <v>健康</v>
      </c>
      <c r="H6" s="153">
        <v>30</v>
      </c>
      <c r="K6" s="111"/>
    </row>
    <row r="7" spans="2:11" ht="29.1" customHeight="1">
      <c r="B7" s="174" t="s">
        <v>9</v>
      </c>
      <c r="C7" s="115" t="s">
        <v>10</v>
      </c>
      <c r="D7" s="119">
        <f>透视表!$K$25</f>
        <v>122</v>
      </c>
      <c r="E7" s="112">
        <f>IFERROR((D7/透视表!$J$31)/(F7/透视表!$J$32)-1,"-")</f>
        <v>0.2200000000000002</v>
      </c>
      <c r="F7" s="119">
        <f>透视表!$L$25</f>
        <v>100</v>
      </c>
      <c r="G7" s="153" t="str">
        <f t="shared" si="0"/>
        <v>优</v>
      </c>
      <c r="H7" s="153"/>
    </row>
    <row r="8" spans="2:11" ht="29.1" customHeight="1">
      <c r="B8" s="172"/>
      <c r="C8" s="115" t="s">
        <v>11</v>
      </c>
      <c r="D8" s="156">
        <f>D7/D4</f>
        <v>0.1506172839506173</v>
      </c>
      <c r="E8" s="112">
        <f>D8-F8</f>
        <v>3.0135356239773925E-2</v>
      </c>
      <c r="F8" s="156">
        <f>F7/F4</f>
        <v>0.12048192771084337</v>
      </c>
      <c r="G8" s="153" t="str">
        <f t="shared" si="0"/>
        <v>健康</v>
      </c>
      <c r="H8" s="116">
        <v>0.04</v>
      </c>
    </row>
    <row r="9" spans="2:11" ht="29.1" customHeight="1">
      <c r="B9" s="174" t="s">
        <v>12</v>
      </c>
      <c r="C9" s="113" t="s">
        <v>13</v>
      </c>
      <c r="D9" s="114">
        <v>18</v>
      </c>
      <c r="E9" s="118">
        <f>IFERROR((D9/透视表!$J$31)/(F9/透视表!$J$32)-1,"-")</f>
        <v>1.25</v>
      </c>
      <c r="F9" s="114">
        <v>8</v>
      </c>
      <c r="G9" s="153" t="str">
        <f t="shared" si="0"/>
        <v>优</v>
      </c>
      <c r="H9" s="153"/>
    </row>
    <row r="10" spans="2:11" ht="29.1" customHeight="1">
      <c r="B10" s="172"/>
      <c r="C10" s="115" t="s">
        <v>14</v>
      </c>
      <c r="D10" s="116">
        <f>D9/D7</f>
        <v>0.14754098360655737</v>
      </c>
      <c r="E10" s="112">
        <f>D10-F10</f>
        <v>6.7540983606557373E-2</v>
      </c>
      <c r="F10" s="116">
        <f>F9/F7</f>
        <v>0.08</v>
      </c>
      <c r="G10" s="153" t="str">
        <f t="shared" si="0"/>
        <v>健康</v>
      </c>
      <c r="H10" s="153" t="s">
        <v>15</v>
      </c>
    </row>
    <row r="11" spans="2:11" ht="29.1" customHeight="1">
      <c r="B11" s="172"/>
      <c r="C11" s="113" t="s">
        <v>16</v>
      </c>
      <c r="D11" s="117">
        <v>14</v>
      </c>
      <c r="E11" s="118">
        <f>IFERROR((D11/透视表!$J$31)/(F11/透视表!$J$32)-1,"-")</f>
        <v>0.75</v>
      </c>
      <c r="F11" s="117">
        <v>8</v>
      </c>
      <c r="G11" s="153" t="str">
        <f t="shared" si="0"/>
        <v>优</v>
      </c>
      <c r="H11" s="153"/>
    </row>
    <row r="12" spans="2:11" ht="29.1" customHeight="1">
      <c r="B12" s="172"/>
      <c r="C12" s="115" t="s">
        <v>17</v>
      </c>
      <c r="D12" s="116">
        <f>D11/D9</f>
        <v>0.77777777777777779</v>
      </c>
      <c r="E12" s="112">
        <f>D12-F12</f>
        <v>-0.22222222222222221</v>
      </c>
      <c r="F12" s="116">
        <f>F11/F9</f>
        <v>1</v>
      </c>
      <c r="G12" s="153" t="str">
        <f t="shared" si="0"/>
        <v>重点关注</v>
      </c>
      <c r="H12" s="116">
        <v>0.8</v>
      </c>
    </row>
    <row r="13" spans="2:11" ht="29.1" customHeight="1">
      <c r="B13" s="172"/>
      <c r="C13" s="113" t="s">
        <v>18</v>
      </c>
      <c r="D13" s="157">
        <v>6134</v>
      </c>
      <c r="E13" s="112">
        <f>IFERROR((D13/透视表!$J$31)/(F13/透视表!$J$32)-1,"-")</f>
        <v>7.0710526315789473</v>
      </c>
      <c r="F13" s="157">
        <v>760</v>
      </c>
      <c r="G13" s="153" t="str">
        <f t="shared" si="0"/>
        <v>优</v>
      </c>
      <c r="H13" s="153"/>
    </row>
    <row r="14" spans="2:11" ht="29.1" customHeight="1">
      <c r="B14" s="172"/>
      <c r="C14" s="113" t="s">
        <v>19</v>
      </c>
      <c r="D14" s="157">
        <v>22</v>
      </c>
      <c r="E14" s="118">
        <f>IFERROR((D14/透视表!$J$31)/(F14/透视表!$J$32)-1,"-")</f>
        <v>0.83333333333333348</v>
      </c>
      <c r="F14" s="157">
        <v>12</v>
      </c>
      <c r="G14" s="153" t="str">
        <f t="shared" si="0"/>
        <v>优</v>
      </c>
      <c r="H14" s="153"/>
    </row>
    <row r="15" spans="2:11" ht="29.1" customHeight="1">
      <c r="B15" s="172"/>
      <c r="C15" s="115" t="s">
        <v>20</v>
      </c>
      <c r="D15" s="153">
        <f>D13/D11</f>
        <v>438.14285714285717</v>
      </c>
      <c r="E15" s="112">
        <f>IFERROR(D15/F15-1,"-")</f>
        <v>3.6120300751879704</v>
      </c>
      <c r="F15" s="153">
        <f>F13/F11</f>
        <v>95</v>
      </c>
      <c r="G15" s="153" t="str">
        <f t="shared" si="0"/>
        <v>优</v>
      </c>
      <c r="H15" s="153"/>
    </row>
    <row r="16" spans="2:11" ht="29.1" customHeight="1">
      <c r="B16" s="174" t="s">
        <v>21</v>
      </c>
      <c r="C16" s="115" t="s">
        <v>22</v>
      </c>
      <c r="D16" s="119">
        <f>透视表!$P$24</f>
        <v>7</v>
      </c>
      <c r="E16" s="112">
        <f>IFERROR((D16/透视表!$J$31)/(F16/透视表!$J$32)-1,"-")</f>
        <v>2.5</v>
      </c>
      <c r="F16" s="119">
        <f>透视表!$Q$24</f>
        <v>2</v>
      </c>
      <c r="G16" s="153" t="str">
        <f t="shared" si="0"/>
        <v>优</v>
      </c>
      <c r="H16" s="153">
        <v>10</v>
      </c>
    </row>
    <row r="17" spans="2:8" ht="29.1" customHeight="1">
      <c r="B17" s="172"/>
      <c r="C17" s="115" t="s">
        <v>23</v>
      </c>
      <c r="D17" s="119">
        <f>体验报告!$D$16</f>
        <v>1</v>
      </c>
      <c r="E17" s="112">
        <f>IFERROR((D17/透视表!$J$31)/(F17/透视表!$J$32)-1,"-")</f>
        <v>-0.91666666666666663</v>
      </c>
      <c r="F17" s="119">
        <f>体验报告!$E$16</f>
        <v>12</v>
      </c>
      <c r="G17" s="153" t="str">
        <f t="shared" si="0"/>
        <v>重点关注</v>
      </c>
      <c r="H17" s="153">
        <v>10</v>
      </c>
    </row>
    <row r="18" spans="2:8" ht="113.1" customHeight="1">
      <c r="B18" s="171" t="s">
        <v>24</v>
      </c>
      <c r="C18" s="172"/>
      <c r="D18" s="172"/>
      <c r="E18" s="172"/>
      <c r="F18" s="172"/>
      <c r="G18" s="172"/>
      <c r="H18" s="172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10" type="noConversion"/>
  <conditionalFormatting sqref="E3:E4 E6:E17">
    <cfRule type="cellIs" dxfId="13" priority="5" operator="lessThan">
      <formula>0</formula>
    </cfRule>
  </conditionalFormatting>
  <conditionalFormatting sqref="E5">
    <cfRule type="cellIs" dxfId="12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zoomScale="120" zoomScaleNormal="120" workbookViewId="0">
      <selection activeCell="D168" sqref="D168"/>
    </sheetView>
  </sheetViews>
  <sheetFormatPr defaultColWidth="8.875" defaultRowHeight="13.5"/>
  <cols>
    <col min="1" max="2" width="10.125" style="124" customWidth="1"/>
    <col min="3" max="3" width="11.5" style="124" customWidth="1"/>
    <col min="4" max="5" width="12.5" style="124" customWidth="1"/>
    <col min="6" max="7" width="17" style="124" customWidth="1"/>
  </cols>
  <sheetData>
    <row r="1" spans="1:7" ht="17.25" customHeight="1" thickBot="1">
      <c r="A1" s="24" t="s">
        <v>122</v>
      </c>
      <c r="B1" s="24" t="s">
        <v>125</v>
      </c>
      <c r="C1" s="24" t="s">
        <v>128</v>
      </c>
      <c r="D1" s="24" t="s">
        <v>179</v>
      </c>
      <c r="E1" s="24" t="s">
        <v>180</v>
      </c>
      <c r="F1" s="24" t="s">
        <v>181</v>
      </c>
      <c r="G1" s="24" t="s">
        <v>7</v>
      </c>
    </row>
    <row r="2" spans="1:7" ht="17.25" customHeight="1" thickBot="1">
      <c r="A2" s="29">
        <f t="shared" ref="A2:A33" si="0">YEAR(C2)</f>
        <v>2018</v>
      </c>
      <c r="B2" s="29">
        <f t="shared" ref="B2:B33" si="1">MONTH(C2)</f>
        <v>3</v>
      </c>
      <c r="C2" s="25">
        <v>43175</v>
      </c>
      <c r="D2" s="29">
        <v>4</v>
      </c>
      <c r="E2" s="29">
        <v>1</v>
      </c>
      <c r="F2" s="29">
        <v>10</v>
      </c>
      <c r="G2" s="29">
        <v>25</v>
      </c>
    </row>
    <row r="3" spans="1:7" ht="17.25" customHeight="1" thickBot="1">
      <c r="A3" s="29">
        <f t="shared" si="0"/>
        <v>2018</v>
      </c>
      <c r="B3" s="29">
        <f t="shared" si="1"/>
        <v>3</v>
      </c>
      <c r="C3" s="25">
        <v>43176</v>
      </c>
      <c r="D3" s="29">
        <v>4</v>
      </c>
      <c r="E3" s="29">
        <v>4</v>
      </c>
      <c r="F3" s="29">
        <v>11.5</v>
      </c>
      <c r="G3" s="29">
        <v>100</v>
      </c>
    </row>
    <row r="4" spans="1:7" ht="17.25" customHeight="1" thickBot="1">
      <c r="A4" s="29">
        <f t="shared" si="0"/>
        <v>2018</v>
      </c>
      <c r="B4" s="29">
        <f t="shared" si="1"/>
        <v>3</v>
      </c>
      <c r="C4" s="25">
        <v>43177</v>
      </c>
      <c r="D4" s="29">
        <v>0</v>
      </c>
      <c r="E4" s="29">
        <v>0</v>
      </c>
      <c r="F4" s="29">
        <v>0</v>
      </c>
      <c r="G4" s="29">
        <v>0</v>
      </c>
    </row>
    <row r="5" spans="1:7" ht="17.25" customHeight="1" thickBot="1">
      <c r="A5" s="29">
        <f t="shared" si="0"/>
        <v>2018</v>
      </c>
      <c r="B5" s="29">
        <f t="shared" si="1"/>
        <v>3</v>
      </c>
      <c r="C5" s="25">
        <v>43178</v>
      </c>
      <c r="D5" s="29">
        <v>0</v>
      </c>
      <c r="E5" s="29">
        <v>0</v>
      </c>
      <c r="F5" s="29">
        <v>0</v>
      </c>
      <c r="G5" s="29">
        <v>0</v>
      </c>
    </row>
    <row r="6" spans="1:7" ht="17.25" customHeight="1" thickBot="1">
      <c r="A6" s="29">
        <f t="shared" si="0"/>
        <v>2018</v>
      </c>
      <c r="B6" s="29">
        <f t="shared" si="1"/>
        <v>3</v>
      </c>
      <c r="C6" s="25">
        <v>43179</v>
      </c>
      <c r="D6" s="29">
        <v>0</v>
      </c>
      <c r="E6" s="29">
        <v>0</v>
      </c>
      <c r="F6" s="29">
        <v>0</v>
      </c>
      <c r="G6" s="29">
        <v>0</v>
      </c>
    </row>
    <row r="7" spans="1:7" ht="17.25" customHeight="1" thickBot="1">
      <c r="A7" s="29">
        <f t="shared" si="0"/>
        <v>2018</v>
      </c>
      <c r="B7" s="29">
        <f t="shared" si="1"/>
        <v>3</v>
      </c>
      <c r="C7" s="25">
        <v>43180</v>
      </c>
      <c r="D7" s="29">
        <v>5</v>
      </c>
      <c r="E7" s="29">
        <v>3</v>
      </c>
      <c r="F7" s="29">
        <v>5</v>
      </c>
      <c r="G7" s="29">
        <v>33.33</v>
      </c>
    </row>
    <row r="8" spans="1:7" ht="17.25" customHeight="1" thickBot="1">
      <c r="A8" s="29">
        <f t="shared" si="0"/>
        <v>2018</v>
      </c>
      <c r="B8" s="29">
        <f t="shared" si="1"/>
        <v>3</v>
      </c>
      <c r="C8" s="25">
        <v>43181</v>
      </c>
      <c r="D8" s="29">
        <v>6</v>
      </c>
      <c r="E8" s="29">
        <v>4</v>
      </c>
      <c r="F8" s="29">
        <v>21.5</v>
      </c>
      <c r="G8" s="29">
        <v>75</v>
      </c>
    </row>
    <row r="9" spans="1:7" ht="17.25" customHeight="1" thickBot="1">
      <c r="A9" s="29">
        <f t="shared" si="0"/>
        <v>2018</v>
      </c>
      <c r="B9" s="29">
        <f t="shared" si="1"/>
        <v>3</v>
      </c>
      <c r="C9" s="25">
        <v>43182</v>
      </c>
      <c r="D9" s="29">
        <v>7</v>
      </c>
      <c r="E9" s="29">
        <v>3</v>
      </c>
      <c r="F9" s="29">
        <v>8</v>
      </c>
      <c r="G9" s="29">
        <v>75</v>
      </c>
    </row>
    <row r="10" spans="1:7" ht="17.25" customHeight="1" thickBot="1">
      <c r="A10" s="29">
        <f t="shared" si="0"/>
        <v>2018</v>
      </c>
      <c r="B10" s="29">
        <f t="shared" si="1"/>
        <v>3</v>
      </c>
      <c r="C10" s="25">
        <v>43183</v>
      </c>
      <c r="D10" s="29">
        <v>5</v>
      </c>
      <c r="E10" s="29">
        <v>4</v>
      </c>
      <c r="F10" s="29">
        <v>3.33</v>
      </c>
      <c r="G10" s="29">
        <v>100</v>
      </c>
    </row>
    <row r="11" spans="1:7" ht="17.25" customHeight="1" thickBot="1">
      <c r="A11" s="29">
        <f t="shared" si="0"/>
        <v>2018</v>
      </c>
      <c r="B11" s="29">
        <f t="shared" si="1"/>
        <v>3</v>
      </c>
      <c r="C11" s="25">
        <v>43184</v>
      </c>
      <c r="D11" s="29">
        <v>1</v>
      </c>
      <c r="E11" s="29">
        <v>1</v>
      </c>
      <c r="F11" s="29">
        <v>15</v>
      </c>
      <c r="G11" s="29">
        <v>100</v>
      </c>
    </row>
    <row r="12" spans="1:7" ht="17.25" customHeight="1" thickBot="1">
      <c r="A12" s="29">
        <f t="shared" si="0"/>
        <v>2018</v>
      </c>
      <c r="B12" s="29">
        <f t="shared" si="1"/>
        <v>3</v>
      </c>
      <c r="C12" s="25">
        <v>43185</v>
      </c>
      <c r="D12" s="29">
        <v>11</v>
      </c>
      <c r="E12" s="29">
        <v>3</v>
      </c>
      <c r="F12" s="29">
        <v>6</v>
      </c>
      <c r="G12" s="29">
        <v>75</v>
      </c>
    </row>
    <row r="13" spans="1:7" ht="17.25" customHeight="1" thickBot="1">
      <c r="A13" s="29">
        <f t="shared" si="0"/>
        <v>2018</v>
      </c>
      <c r="B13" s="29">
        <f t="shared" si="1"/>
        <v>3</v>
      </c>
      <c r="C13" s="25">
        <v>43186</v>
      </c>
      <c r="D13" s="29">
        <v>4</v>
      </c>
      <c r="E13" s="29">
        <v>4</v>
      </c>
      <c r="F13" s="29">
        <v>1.75</v>
      </c>
      <c r="G13" s="29">
        <v>25</v>
      </c>
    </row>
    <row r="14" spans="1:7" ht="17.25" customHeight="1" thickBot="1">
      <c r="A14" s="29">
        <f t="shared" si="0"/>
        <v>2018</v>
      </c>
      <c r="B14" s="29">
        <f t="shared" si="1"/>
        <v>3</v>
      </c>
      <c r="C14" s="25">
        <v>43187</v>
      </c>
      <c r="D14" s="29">
        <v>4</v>
      </c>
      <c r="E14" s="29">
        <v>3</v>
      </c>
      <c r="F14" s="29">
        <v>10</v>
      </c>
      <c r="G14" s="29">
        <v>33.33</v>
      </c>
    </row>
    <row r="15" spans="1:7" ht="17.25" customHeight="1" thickBot="1">
      <c r="A15" s="29">
        <f t="shared" si="0"/>
        <v>2018</v>
      </c>
      <c r="B15" s="29">
        <f t="shared" si="1"/>
        <v>3</v>
      </c>
      <c r="C15" s="25">
        <v>43188</v>
      </c>
      <c r="D15" s="29">
        <v>4</v>
      </c>
      <c r="E15" s="29">
        <v>3</v>
      </c>
      <c r="F15" s="29">
        <v>4.33</v>
      </c>
      <c r="G15" s="29">
        <v>62.5</v>
      </c>
    </row>
    <row r="16" spans="1:7" ht="17.25" customHeight="1" thickBot="1">
      <c r="A16" s="29">
        <f t="shared" si="0"/>
        <v>2018</v>
      </c>
      <c r="B16" s="29">
        <f t="shared" si="1"/>
        <v>3</v>
      </c>
      <c r="C16" s="25">
        <v>43189</v>
      </c>
      <c r="D16" s="29">
        <v>2</v>
      </c>
      <c r="E16" s="29">
        <v>2</v>
      </c>
      <c r="F16" s="29">
        <v>9.5</v>
      </c>
      <c r="G16" s="29">
        <v>50</v>
      </c>
    </row>
    <row r="17" spans="1:7" ht="17.25" customHeight="1" thickBot="1">
      <c r="A17" s="29">
        <f t="shared" si="0"/>
        <v>2018</v>
      </c>
      <c r="B17" s="29">
        <f t="shared" si="1"/>
        <v>3</v>
      </c>
      <c r="C17" s="25">
        <v>43190</v>
      </c>
      <c r="D17" s="29">
        <v>0</v>
      </c>
      <c r="E17" s="29">
        <v>0</v>
      </c>
      <c r="F17" s="29">
        <v>0</v>
      </c>
      <c r="G17" s="29">
        <v>0</v>
      </c>
    </row>
    <row r="18" spans="1:7" ht="17.25" customHeight="1" thickBot="1">
      <c r="A18" s="29">
        <f t="shared" si="0"/>
        <v>2018</v>
      </c>
      <c r="B18" s="29">
        <f t="shared" si="1"/>
        <v>4</v>
      </c>
      <c r="C18" s="25">
        <v>43191</v>
      </c>
      <c r="D18" s="29">
        <v>0</v>
      </c>
      <c r="E18" s="29">
        <v>0</v>
      </c>
      <c r="F18" s="29">
        <v>0</v>
      </c>
      <c r="G18" s="29">
        <v>0</v>
      </c>
    </row>
    <row r="19" spans="1:7" ht="17.25" customHeight="1" thickBot="1">
      <c r="A19" s="29">
        <f t="shared" si="0"/>
        <v>2018</v>
      </c>
      <c r="B19" s="29">
        <f t="shared" si="1"/>
        <v>4</v>
      </c>
      <c r="C19" s="25">
        <v>43192</v>
      </c>
      <c r="D19" s="29">
        <v>7</v>
      </c>
      <c r="E19" s="29">
        <v>5</v>
      </c>
      <c r="F19" s="29">
        <v>4.2</v>
      </c>
      <c r="G19" s="29">
        <v>38.1</v>
      </c>
    </row>
    <row r="20" spans="1:7" ht="17.25" customHeight="1" thickBot="1">
      <c r="A20" s="29">
        <f t="shared" si="0"/>
        <v>2018</v>
      </c>
      <c r="B20" s="29">
        <f t="shared" si="1"/>
        <v>4</v>
      </c>
      <c r="C20" s="25">
        <v>43193</v>
      </c>
      <c r="D20" s="29">
        <v>0</v>
      </c>
      <c r="E20" s="29">
        <v>0</v>
      </c>
      <c r="F20" s="29">
        <v>0</v>
      </c>
      <c r="G20" s="29">
        <v>0</v>
      </c>
    </row>
    <row r="21" spans="1:7" ht="17.25" customHeight="1" thickBot="1">
      <c r="A21" s="29">
        <f t="shared" si="0"/>
        <v>2018</v>
      </c>
      <c r="B21" s="29">
        <f t="shared" si="1"/>
        <v>4</v>
      </c>
      <c r="C21" s="25">
        <v>43194</v>
      </c>
      <c r="D21" s="29">
        <v>0</v>
      </c>
      <c r="E21" s="29">
        <v>0</v>
      </c>
      <c r="F21" s="29">
        <v>0</v>
      </c>
      <c r="G21" s="29">
        <v>0</v>
      </c>
    </row>
    <row r="22" spans="1:7" ht="17.25" customHeight="1" thickBot="1">
      <c r="A22" s="29">
        <f t="shared" si="0"/>
        <v>2018</v>
      </c>
      <c r="B22" s="29">
        <f t="shared" si="1"/>
        <v>4</v>
      </c>
      <c r="C22" s="25">
        <v>43195</v>
      </c>
      <c r="D22" s="29">
        <v>1</v>
      </c>
      <c r="E22" s="29">
        <v>1</v>
      </c>
      <c r="F22" s="29">
        <v>1</v>
      </c>
      <c r="G22" s="29">
        <v>100</v>
      </c>
    </row>
    <row r="23" spans="1:7" ht="17.25" customHeight="1" thickBot="1">
      <c r="A23" s="29">
        <f t="shared" si="0"/>
        <v>2018</v>
      </c>
      <c r="B23" s="29">
        <f t="shared" si="1"/>
        <v>4</v>
      </c>
      <c r="C23" s="25">
        <v>43196</v>
      </c>
      <c r="D23" s="29">
        <v>1</v>
      </c>
      <c r="E23" s="29">
        <v>1</v>
      </c>
      <c r="F23" s="29">
        <v>14</v>
      </c>
      <c r="G23" s="29">
        <v>100</v>
      </c>
    </row>
    <row r="24" spans="1:7" ht="17.25" customHeight="1" thickBot="1">
      <c r="A24" s="29">
        <f t="shared" si="0"/>
        <v>2018</v>
      </c>
      <c r="B24" s="29">
        <f t="shared" si="1"/>
        <v>4</v>
      </c>
      <c r="C24" s="25">
        <v>43197</v>
      </c>
      <c r="D24" s="29">
        <v>0</v>
      </c>
      <c r="E24" s="29">
        <v>0</v>
      </c>
      <c r="F24" s="29">
        <v>0</v>
      </c>
      <c r="G24" s="29">
        <v>0</v>
      </c>
    </row>
    <row r="25" spans="1:7" ht="17.25" customHeight="1" thickBot="1">
      <c r="A25" s="29">
        <f t="shared" si="0"/>
        <v>2018</v>
      </c>
      <c r="B25" s="29">
        <f t="shared" si="1"/>
        <v>4</v>
      </c>
      <c r="C25" s="25">
        <v>43198</v>
      </c>
      <c r="D25" s="29">
        <v>5</v>
      </c>
      <c r="E25" s="29">
        <v>3</v>
      </c>
      <c r="F25" s="29">
        <v>120</v>
      </c>
      <c r="G25" s="29">
        <v>50</v>
      </c>
    </row>
    <row r="26" spans="1:7" ht="17.25" customHeight="1" thickBot="1">
      <c r="A26" s="29">
        <f t="shared" si="0"/>
        <v>2018</v>
      </c>
      <c r="B26" s="29">
        <f t="shared" si="1"/>
        <v>4</v>
      </c>
      <c r="C26" s="25">
        <v>43199</v>
      </c>
      <c r="D26" s="29">
        <v>5</v>
      </c>
      <c r="E26" s="29">
        <v>2</v>
      </c>
      <c r="F26" s="29">
        <v>14</v>
      </c>
      <c r="G26" s="29">
        <v>0</v>
      </c>
    </row>
    <row r="27" spans="1:7" ht="17.25" customHeight="1" thickBot="1">
      <c r="A27" s="29">
        <f t="shared" si="0"/>
        <v>2018</v>
      </c>
      <c r="B27" s="29">
        <f t="shared" si="1"/>
        <v>4</v>
      </c>
      <c r="C27" s="25">
        <v>43200</v>
      </c>
      <c r="D27" s="29">
        <v>12</v>
      </c>
      <c r="E27" s="29">
        <v>7</v>
      </c>
      <c r="F27" s="29">
        <v>6.6</v>
      </c>
      <c r="G27" s="29">
        <v>22.22</v>
      </c>
    </row>
    <row r="28" spans="1:7" ht="17.25" customHeight="1" thickBot="1">
      <c r="A28" s="29">
        <f t="shared" si="0"/>
        <v>2018</v>
      </c>
      <c r="B28" s="29">
        <f t="shared" si="1"/>
        <v>4</v>
      </c>
      <c r="C28" s="25">
        <v>43201</v>
      </c>
      <c r="D28" s="29">
        <v>16</v>
      </c>
      <c r="E28" s="29">
        <v>9</v>
      </c>
      <c r="F28" s="29">
        <v>36.04</v>
      </c>
      <c r="G28" s="29">
        <v>34.380000000000003</v>
      </c>
    </row>
    <row r="29" spans="1:7" ht="17.25" customHeight="1" thickBot="1">
      <c r="A29" s="29">
        <f t="shared" si="0"/>
        <v>2018</v>
      </c>
      <c r="B29" s="29">
        <f t="shared" si="1"/>
        <v>4</v>
      </c>
      <c r="C29" s="25">
        <v>43202</v>
      </c>
      <c r="D29" s="29">
        <v>68</v>
      </c>
      <c r="E29" s="29">
        <v>5</v>
      </c>
      <c r="F29" s="29">
        <v>71.17</v>
      </c>
      <c r="G29" s="29">
        <v>15.25</v>
      </c>
    </row>
    <row r="30" spans="1:7" ht="17.25" customHeight="1" thickBot="1">
      <c r="A30" s="29">
        <f t="shared" si="0"/>
        <v>2018</v>
      </c>
      <c r="B30" s="29">
        <f t="shared" si="1"/>
        <v>4</v>
      </c>
      <c r="C30" s="25">
        <v>43203</v>
      </c>
      <c r="D30" s="29">
        <v>41</v>
      </c>
      <c r="E30" s="29">
        <v>12</v>
      </c>
      <c r="F30" s="29">
        <v>37.58</v>
      </c>
      <c r="G30" s="29">
        <v>16.350000000000001</v>
      </c>
    </row>
    <row r="31" spans="1:7" ht="17.25" customHeight="1" thickBot="1">
      <c r="A31" s="29">
        <f t="shared" si="0"/>
        <v>2018</v>
      </c>
      <c r="B31" s="29">
        <f t="shared" si="1"/>
        <v>4</v>
      </c>
      <c r="C31" s="25">
        <v>43204</v>
      </c>
      <c r="D31" s="29">
        <v>36</v>
      </c>
      <c r="E31" s="29">
        <v>14</v>
      </c>
      <c r="F31" s="29">
        <v>99.3</v>
      </c>
      <c r="G31" s="29">
        <v>24.21</v>
      </c>
    </row>
    <row r="32" spans="1:7" ht="17.25" customHeight="1" thickBot="1">
      <c r="A32" s="29">
        <f t="shared" si="0"/>
        <v>2018</v>
      </c>
      <c r="B32" s="29">
        <f t="shared" si="1"/>
        <v>4</v>
      </c>
      <c r="C32" s="25">
        <v>43205</v>
      </c>
      <c r="D32" s="29">
        <v>20</v>
      </c>
      <c r="E32" s="29">
        <v>12</v>
      </c>
      <c r="F32" s="29">
        <v>47.69</v>
      </c>
      <c r="G32" s="29">
        <v>10.83</v>
      </c>
    </row>
    <row r="33" spans="1:7" ht="17.25" customHeight="1" thickBot="1">
      <c r="A33" s="29">
        <f t="shared" si="0"/>
        <v>2018</v>
      </c>
      <c r="B33" s="29">
        <f t="shared" si="1"/>
        <v>4</v>
      </c>
      <c r="C33" s="25">
        <v>43206</v>
      </c>
      <c r="D33" s="29">
        <v>106</v>
      </c>
      <c r="E33" s="29">
        <v>13</v>
      </c>
      <c r="F33" s="29">
        <v>156.31</v>
      </c>
      <c r="G33" s="29">
        <v>9.31</v>
      </c>
    </row>
    <row r="34" spans="1:7" ht="17.25" customHeight="1" thickBot="1">
      <c r="A34" s="29">
        <f t="shared" ref="A34:A65" si="2">YEAR(C34)</f>
        <v>2018</v>
      </c>
      <c r="B34" s="29">
        <f t="shared" ref="B34:B65" si="3">MONTH(C34)</f>
        <v>4</v>
      </c>
      <c r="C34" s="25">
        <v>43207</v>
      </c>
      <c r="D34" s="29">
        <v>48</v>
      </c>
      <c r="E34" s="29">
        <v>15</v>
      </c>
      <c r="F34" s="29">
        <v>42.5</v>
      </c>
      <c r="G34" s="29">
        <v>11.88</v>
      </c>
    </row>
    <row r="35" spans="1:7" ht="17.25" customHeight="1" thickBot="1">
      <c r="A35" s="29">
        <f t="shared" si="2"/>
        <v>2018</v>
      </c>
      <c r="B35" s="29">
        <f t="shared" si="3"/>
        <v>4</v>
      </c>
      <c r="C35" s="25">
        <v>43208</v>
      </c>
      <c r="D35" s="29">
        <v>56</v>
      </c>
      <c r="E35" s="29">
        <v>20</v>
      </c>
      <c r="F35" s="29">
        <v>26.05</v>
      </c>
      <c r="G35" s="29">
        <v>21.27</v>
      </c>
    </row>
    <row r="36" spans="1:7" ht="17.25" customHeight="1" thickBot="1">
      <c r="A36" s="29">
        <f t="shared" si="2"/>
        <v>2018</v>
      </c>
      <c r="B36" s="29">
        <f t="shared" si="3"/>
        <v>4</v>
      </c>
      <c r="C36" s="25">
        <v>43209</v>
      </c>
      <c r="D36" s="29">
        <v>44</v>
      </c>
      <c r="E36" s="29">
        <v>14</v>
      </c>
      <c r="F36" s="29">
        <v>83.64</v>
      </c>
      <c r="G36" s="29">
        <v>10.32</v>
      </c>
    </row>
    <row r="37" spans="1:7" ht="17.25" customHeight="1" thickBot="1">
      <c r="A37" s="29">
        <f t="shared" si="2"/>
        <v>2018</v>
      </c>
      <c r="B37" s="29">
        <f t="shared" si="3"/>
        <v>4</v>
      </c>
      <c r="C37" s="25">
        <v>43210</v>
      </c>
      <c r="D37" s="29">
        <v>180</v>
      </c>
      <c r="E37" s="29">
        <v>26</v>
      </c>
      <c r="F37" s="29">
        <v>184.15</v>
      </c>
      <c r="G37" s="29">
        <v>16.73</v>
      </c>
    </row>
    <row r="38" spans="1:7" ht="17.25" customHeight="1" thickBot="1">
      <c r="A38" s="29">
        <f t="shared" si="2"/>
        <v>2018</v>
      </c>
      <c r="B38" s="29">
        <f t="shared" si="3"/>
        <v>4</v>
      </c>
      <c r="C38" s="25">
        <v>43211</v>
      </c>
      <c r="D38" s="29">
        <v>41</v>
      </c>
      <c r="E38" s="29">
        <v>17</v>
      </c>
      <c r="F38" s="29">
        <v>60.96</v>
      </c>
      <c r="G38" s="29">
        <v>23.07</v>
      </c>
    </row>
    <row r="39" spans="1:7" ht="17.25" customHeight="1" thickBot="1">
      <c r="A39" s="29">
        <f t="shared" si="2"/>
        <v>2018</v>
      </c>
      <c r="B39" s="29">
        <f t="shared" si="3"/>
        <v>4</v>
      </c>
      <c r="C39" s="25">
        <v>43212</v>
      </c>
      <c r="D39" s="29">
        <v>55</v>
      </c>
      <c r="E39" s="29">
        <v>15</v>
      </c>
      <c r="F39" s="29">
        <v>120.16</v>
      </c>
      <c r="G39" s="29">
        <v>20.03</v>
      </c>
    </row>
    <row r="40" spans="1:7" ht="17.25" customHeight="1" thickBot="1">
      <c r="A40" s="29">
        <f t="shared" si="2"/>
        <v>2018</v>
      </c>
      <c r="B40" s="29">
        <f t="shared" si="3"/>
        <v>4</v>
      </c>
      <c r="C40" s="25">
        <v>43213</v>
      </c>
      <c r="D40" s="29">
        <v>71</v>
      </c>
      <c r="E40" s="29">
        <v>24</v>
      </c>
      <c r="F40" s="29">
        <v>25.9</v>
      </c>
      <c r="G40" s="29">
        <v>25.15</v>
      </c>
    </row>
    <row r="41" spans="1:7" ht="17.25" customHeight="1" thickBot="1">
      <c r="A41" s="29">
        <f t="shared" si="2"/>
        <v>2018</v>
      </c>
      <c r="B41" s="29">
        <f t="shared" si="3"/>
        <v>4</v>
      </c>
      <c r="C41" s="25">
        <v>43214</v>
      </c>
      <c r="D41" s="29">
        <v>102</v>
      </c>
      <c r="E41" s="29">
        <v>21</v>
      </c>
      <c r="F41" s="29">
        <v>46.02</v>
      </c>
      <c r="G41" s="29">
        <v>19.91</v>
      </c>
    </row>
    <row r="42" spans="1:7" ht="17.25" customHeight="1" thickBot="1">
      <c r="A42" s="29">
        <f t="shared" si="2"/>
        <v>2018</v>
      </c>
      <c r="B42" s="29">
        <f t="shared" si="3"/>
        <v>4</v>
      </c>
      <c r="C42" s="25">
        <v>43215</v>
      </c>
      <c r="D42" s="29">
        <v>69</v>
      </c>
      <c r="E42" s="29">
        <v>16</v>
      </c>
      <c r="F42" s="29">
        <v>72.8</v>
      </c>
      <c r="G42" s="29">
        <v>36.33</v>
      </c>
    </row>
    <row r="43" spans="1:7" ht="17.25" customHeight="1" thickBot="1">
      <c r="A43" s="29">
        <f t="shared" si="2"/>
        <v>2018</v>
      </c>
      <c r="B43" s="29">
        <f t="shared" si="3"/>
        <v>4</v>
      </c>
      <c r="C43" s="25">
        <v>43216</v>
      </c>
      <c r="D43" s="29">
        <v>162</v>
      </c>
      <c r="E43" s="29">
        <v>16</v>
      </c>
      <c r="F43" s="29">
        <v>125.3</v>
      </c>
      <c r="G43" s="29">
        <v>30.16</v>
      </c>
    </row>
    <row r="44" spans="1:7" ht="17.25" customHeight="1" thickBot="1">
      <c r="A44" s="29">
        <f t="shared" si="2"/>
        <v>2018</v>
      </c>
      <c r="B44" s="29">
        <f t="shared" si="3"/>
        <v>4</v>
      </c>
      <c r="C44" s="25">
        <v>43217</v>
      </c>
      <c r="D44" s="29">
        <v>45</v>
      </c>
      <c r="E44" s="29">
        <v>14</v>
      </c>
      <c r="F44" s="29">
        <v>151.16</v>
      </c>
      <c r="G44" s="29">
        <v>20.32</v>
      </c>
    </row>
    <row r="45" spans="1:7" ht="17.25" customHeight="1" thickBot="1">
      <c r="A45" s="29">
        <f t="shared" si="2"/>
        <v>2018</v>
      </c>
      <c r="B45" s="29">
        <f t="shared" si="3"/>
        <v>4</v>
      </c>
      <c r="C45" s="25">
        <v>43218</v>
      </c>
      <c r="D45" s="29">
        <v>183</v>
      </c>
      <c r="E45" s="29">
        <v>26</v>
      </c>
      <c r="F45" s="29">
        <v>64.569999999999993</v>
      </c>
      <c r="G45" s="29">
        <v>24.55</v>
      </c>
    </row>
    <row r="46" spans="1:7" ht="17.25" customHeight="1" thickBot="1">
      <c r="A46" s="29">
        <f t="shared" si="2"/>
        <v>2018</v>
      </c>
      <c r="B46" s="29">
        <f t="shared" si="3"/>
        <v>4</v>
      </c>
      <c r="C46" s="25">
        <v>43219</v>
      </c>
      <c r="D46" s="29">
        <v>66</v>
      </c>
      <c r="E46" s="29">
        <v>17</v>
      </c>
      <c r="F46" s="29">
        <v>29.82</v>
      </c>
      <c r="G46" s="29">
        <v>10.9</v>
      </c>
    </row>
    <row r="47" spans="1:7" ht="17.25" customHeight="1" thickBot="1">
      <c r="A47" s="29">
        <f t="shared" si="2"/>
        <v>2018</v>
      </c>
      <c r="B47" s="29">
        <f t="shared" si="3"/>
        <v>4</v>
      </c>
      <c r="C47" s="25">
        <v>43220</v>
      </c>
      <c r="D47" s="29">
        <v>143</v>
      </c>
      <c r="E47" s="29">
        <v>14</v>
      </c>
      <c r="F47" s="29">
        <v>133.57</v>
      </c>
      <c r="G47" s="29">
        <v>19.489999999999998</v>
      </c>
    </row>
    <row r="48" spans="1:7" ht="17.25" customHeight="1" thickBot="1">
      <c r="A48" s="29">
        <f t="shared" si="2"/>
        <v>2018</v>
      </c>
      <c r="B48" s="29">
        <f t="shared" si="3"/>
        <v>5</v>
      </c>
      <c r="C48" s="25">
        <v>43221</v>
      </c>
      <c r="D48" s="29">
        <v>316</v>
      </c>
      <c r="E48" s="29">
        <v>122</v>
      </c>
      <c r="F48" s="29">
        <v>60.51</v>
      </c>
      <c r="G48" s="29">
        <v>30.96</v>
      </c>
    </row>
    <row r="49" spans="1:7" ht="17.25" customHeight="1" thickBot="1">
      <c r="A49" s="29">
        <f t="shared" si="2"/>
        <v>2018</v>
      </c>
      <c r="B49" s="29">
        <f t="shared" si="3"/>
        <v>5</v>
      </c>
      <c r="C49" s="25">
        <v>43222</v>
      </c>
      <c r="D49" s="29">
        <v>153</v>
      </c>
      <c r="E49" s="29">
        <v>32</v>
      </c>
      <c r="F49" s="29">
        <v>69.09</v>
      </c>
      <c r="G49" s="29">
        <v>24.9</v>
      </c>
    </row>
    <row r="50" spans="1:7" ht="17.25" customHeight="1" thickBot="1">
      <c r="A50" s="29">
        <f t="shared" si="2"/>
        <v>2018</v>
      </c>
      <c r="B50" s="29">
        <f t="shared" si="3"/>
        <v>5</v>
      </c>
      <c r="C50" s="25">
        <v>43223</v>
      </c>
      <c r="D50" s="29">
        <v>156</v>
      </c>
      <c r="E50" s="29">
        <v>42</v>
      </c>
      <c r="F50" s="29">
        <v>87.72</v>
      </c>
      <c r="G50" s="29">
        <v>25.03</v>
      </c>
    </row>
    <row r="51" spans="1:7" ht="17.25" customHeight="1" thickBot="1">
      <c r="A51" s="29">
        <f t="shared" si="2"/>
        <v>2018</v>
      </c>
      <c r="B51" s="29">
        <f t="shared" si="3"/>
        <v>5</v>
      </c>
      <c r="C51" s="25">
        <v>43224</v>
      </c>
      <c r="D51" s="29">
        <v>165</v>
      </c>
      <c r="E51" s="29">
        <v>36</v>
      </c>
      <c r="F51" s="29">
        <v>131.08000000000001</v>
      </c>
      <c r="G51" s="29">
        <v>20.62</v>
      </c>
    </row>
    <row r="52" spans="1:7" ht="17.25" customHeight="1" thickBot="1">
      <c r="A52" s="29">
        <f t="shared" si="2"/>
        <v>2018</v>
      </c>
      <c r="B52" s="29">
        <f t="shared" si="3"/>
        <v>5</v>
      </c>
      <c r="C52" s="25">
        <v>43225</v>
      </c>
      <c r="D52" s="29">
        <v>135</v>
      </c>
      <c r="E52" s="29">
        <v>45</v>
      </c>
      <c r="F52" s="29">
        <v>36.72</v>
      </c>
      <c r="G52" s="29">
        <v>18.239999999999998</v>
      </c>
    </row>
    <row r="53" spans="1:7" ht="17.25" customHeight="1" thickBot="1">
      <c r="A53" s="29">
        <f t="shared" si="2"/>
        <v>2018</v>
      </c>
      <c r="B53" s="29">
        <f t="shared" si="3"/>
        <v>5</v>
      </c>
      <c r="C53" s="25">
        <v>43226</v>
      </c>
      <c r="D53" s="29">
        <v>86</v>
      </c>
      <c r="E53" s="29">
        <v>34</v>
      </c>
      <c r="F53" s="29">
        <v>50.69</v>
      </c>
      <c r="G53" s="29">
        <v>18.71</v>
      </c>
    </row>
    <row r="54" spans="1:7" ht="17.25" customHeight="1" thickBot="1">
      <c r="A54" s="29">
        <f t="shared" si="2"/>
        <v>2018</v>
      </c>
      <c r="B54" s="29">
        <f t="shared" si="3"/>
        <v>5</v>
      </c>
      <c r="C54" s="25">
        <v>43227</v>
      </c>
      <c r="D54" s="29">
        <v>149</v>
      </c>
      <c r="E54" s="29">
        <v>40</v>
      </c>
      <c r="F54" s="29">
        <v>44.34</v>
      </c>
      <c r="G54" s="29">
        <v>17.37</v>
      </c>
    </row>
    <row r="55" spans="1:7" ht="17.25" customHeight="1" thickBot="1">
      <c r="A55" s="29">
        <f t="shared" si="2"/>
        <v>2018</v>
      </c>
      <c r="B55" s="29">
        <f t="shared" si="3"/>
        <v>5</v>
      </c>
      <c r="C55" s="25">
        <v>43228</v>
      </c>
      <c r="D55" s="29">
        <v>102</v>
      </c>
      <c r="E55" s="29">
        <v>30</v>
      </c>
      <c r="F55" s="29">
        <v>34.18</v>
      </c>
      <c r="G55" s="29">
        <v>19.47</v>
      </c>
    </row>
    <row r="56" spans="1:7" ht="17.25" customHeight="1" thickBot="1">
      <c r="A56" s="29">
        <f t="shared" si="2"/>
        <v>2018</v>
      </c>
      <c r="B56" s="29">
        <f t="shared" si="3"/>
        <v>5</v>
      </c>
      <c r="C56" s="25">
        <v>43229</v>
      </c>
      <c r="D56" s="29">
        <v>246</v>
      </c>
      <c r="E56" s="29">
        <v>47</v>
      </c>
      <c r="F56" s="29">
        <v>371.89</v>
      </c>
      <c r="G56" s="29">
        <v>16.399999999999999</v>
      </c>
    </row>
    <row r="57" spans="1:7" ht="17.25" customHeight="1" thickBot="1">
      <c r="A57" s="29">
        <f t="shared" si="2"/>
        <v>2018</v>
      </c>
      <c r="B57" s="29">
        <f t="shared" si="3"/>
        <v>5</v>
      </c>
      <c r="C57" s="25">
        <v>43230</v>
      </c>
      <c r="D57" s="29">
        <v>171</v>
      </c>
      <c r="E57" s="29">
        <v>32</v>
      </c>
      <c r="F57" s="29">
        <v>173.38</v>
      </c>
      <c r="G57" s="29">
        <v>19.27</v>
      </c>
    </row>
    <row r="58" spans="1:7" ht="17.25" customHeight="1" thickBot="1">
      <c r="A58" s="29">
        <f t="shared" si="2"/>
        <v>2018</v>
      </c>
      <c r="B58" s="29">
        <f t="shared" si="3"/>
        <v>5</v>
      </c>
      <c r="C58" s="25">
        <v>43231</v>
      </c>
      <c r="D58" s="29">
        <v>122</v>
      </c>
      <c r="E58" s="29">
        <v>29</v>
      </c>
      <c r="F58" s="29">
        <v>293.07</v>
      </c>
      <c r="G58" s="29">
        <v>17.34</v>
      </c>
    </row>
    <row r="59" spans="1:7" ht="17.25" customHeight="1" thickBot="1">
      <c r="A59" s="29">
        <f t="shared" si="2"/>
        <v>2018</v>
      </c>
      <c r="B59" s="29">
        <f t="shared" si="3"/>
        <v>5</v>
      </c>
      <c r="C59" s="25">
        <v>43232</v>
      </c>
      <c r="D59" s="29">
        <v>72</v>
      </c>
      <c r="E59" s="29">
        <v>28</v>
      </c>
      <c r="F59" s="29">
        <v>62.79</v>
      </c>
      <c r="G59" s="29">
        <v>11.77</v>
      </c>
    </row>
    <row r="60" spans="1:7" ht="17.25" customHeight="1" thickBot="1">
      <c r="A60" s="29">
        <f t="shared" si="2"/>
        <v>2018</v>
      </c>
      <c r="B60" s="29">
        <f t="shared" si="3"/>
        <v>5</v>
      </c>
      <c r="C60" s="25">
        <v>43233</v>
      </c>
      <c r="D60" s="29">
        <v>123</v>
      </c>
      <c r="E60" s="29">
        <v>27</v>
      </c>
      <c r="F60" s="29">
        <v>43.28</v>
      </c>
      <c r="G60" s="29">
        <v>22.53</v>
      </c>
    </row>
    <row r="61" spans="1:7" ht="17.25" customHeight="1" thickBot="1">
      <c r="A61" s="29">
        <f t="shared" si="2"/>
        <v>2018</v>
      </c>
      <c r="B61" s="29">
        <f t="shared" si="3"/>
        <v>5</v>
      </c>
      <c r="C61" s="25">
        <v>43234</v>
      </c>
      <c r="D61" s="29">
        <v>121</v>
      </c>
      <c r="E61" s="29">
        <v>28</v>
      </c>
      <c r="F61" s="29">
        <v>117.91</v>
      </c>
      <c r="G61" s="29">
        <v>12.61</v>
      </c>
    </row>
    <row r="62" spans="1:7" ht="17.25" customHeight="1" thickBot="1">
      <c r="A62" s="29">
        <f t="shared" si="2"/>
        <v>2018</v>
      </c>
      <c r="B62" s="29">
        <f t="shared" si="3"/>
        <v>5</v>
      </c>
      <c r="C62" s="25">
        <v>43235</v>
      </c>
      <c r="D62" s="29">
        <v>174</v>
      </c>
      <c r="E62" s="29">
        <v>47</v>
      </c>
      <c r="F62" s="29">
        <v>307.51</v>
      </c>
      <c r="G62" s="29">
        <v>20.98</v>
      </c>
    </row>
    <row r="63" spans="1:7" ht="17.25" customHeight="1" thickBot="1">
      <c r="A63" s="29">
        <f t="shared" si="2"/>
        <v>2018</v>
      </c>
      <c r="B63" s="29">
        <f t="shared" si="3"/>
        <v>5</v>
      </c>
      <c r="C63" s="25">
        <v>43236</v>
      </c>
      <c r="D63" s="29">
        <v>102</v>
      </c>
      <c r="E63" s="29">
        <v>36</v>
      </c>
      <c r="F63" s="29">
        <v>56.69</v>
      </c>
      <c r="G63" s="29">
        <v>10.99</v>
      </c>
    </row>
    <row r="64" spans="1:7" ht="17.25" customHeight="1" thickBot="1">
      <c r="A64" s="29">
        <f t="shared" si="2"/>
        <v>2018</v>
      </c>
      <c r="B64" s="29">
        <f t="shared" si="3"/>
        <v>5</v>
      </c>
      <c r="C64" s="25">
        <v>43237</v>
      </c>
      <c r="D64" s="29">
        <v>120</v>
      </c>
      <c r="E64" s="29">
        <v>40</v>
      </c>
      <c r="F64" s="29">
        <v>127.9</v>
      </c>
      <c r="G64" s="29">
        <v>12.34</v>
      </c>
    </row>
    <row r="65" spans="1:7" ht="17.25" customHeight="1" thickBot="1">
      <c r="A65" s="29">
        <f t="shared" si="2"/>
        <v>2018</v>
      </c>
      <c r="B65" s="29">
        <f t="shared" si="3"/>
        <v>5</v>
      </c>
      <c r="C65" s="25">
        <v>43238</v>
      </c>
      <c r="D65" s="29">
        <v>85</v>
      </c>
      <c r="E65" s="29">
        <v>29</v>
      </c>
      <c r="F65" s="29">
        <v>76.17</v>
      </c>
      <c r="G65" s="29">
        <v>23.9</v>
      </c>
    </row>
    <row r="66" spans="1:7" ht="17.25" customHeight="1" thickBot="1">
      <c r="A66" s="29">
        <f t="shared" ref="A66:A97" si="4">YEAR(C66)</f>
        <v>2018</v>
      </c>
      <c r="B66" s="29">
        <f t="shared" ref="B66:B97" si="5">MONTH(C66)</f>
        <v>5</v>
      </c>
      <c r="C66" s="25">
        <v>43239</v>
      </c>
      <c r="D66" s="29">
        <v>89</v>
      </c>
      <c r="E66" s="29">
        <v>34</v>
      </c>
      <c r="F66" s="29">
        <v>116.88</v>
      </c>
      <c r="G66" s="29">
        <v>17.850000000000001</v>
      </c>
    </row>
    <row r="67" spans="1:7" ht="17.25" customHeight="1" thickBot="1">
      <c r="A67" s="29">
        <f t="shared" si="4"/>
        <v>2018</v>
      </c>
      <c r="B67" s="29">
        <f t="shared" si="5"/>
        <v>5</v>
      </c>
      <c r="C67" s="25">
        <v>43240</v>
      </c>
      <c r="D67" s="29">
        <v>51</v>
      </c>
      <c r="E67" s="29">
        <v>20</v>
      </c>
      <c r="F67" s="29">
        <v>75.97</v>
      </c>
      <c r="G67" s="29">
        <v>16.7</v>
      </c>
    </row>
    <row r="68" spans="1:7" ht="17.25" customHeight="1" thickBot="1">
      <c r="A68" s="29">
        <f t="shared" si="4"/>
        <v>2018</v>
      </c>
      <c r="B68" s="29">
        <f t="shared" si="5"/>
        <v>5</v>
      </c>
      <c r="C68" s="25">
        <v>43241</v>
      </c>
      <c r="D68" s="29">
        <v>69</v>
      </c>
      <c r="E68" s="29">
        <v>34</v>
      </c>
      <c r="F68" s="29">
        <v>102.38</v>
      </c>
      <c r="G68" s="29">
        <v>25.57</v>
      </c>
    </row>
    <row r="69" spans="1:7" ht="17.25" customHeight="1" thickBot="1">
      <c r="A69" s="29">
        <f t="shared" si="4"/>
        <v>2018</v>
      </c>
      <c r="B69" s="29">
        <f t="shared" si="5"/>
        <v>5</v>
      </c>
      <c r="C69" s="25">
        <v>43242</v>
      </c>
      <c r="D69" s="29">
        <v>55</v>
      </c>
      <c r="E69" s="29">
        <v>20</v>
      </c>
      <c r="F69" s="29">
        <v>135.49</v>
      </c>
      <c r="G69" s="29">
        <v>20.34</v>
      </c>
    </row>
    <row r="70" spans="1:7" ht="17.25" customHeight="1" thickBot="1">
      <c r="A70" s="29">
        <f t="shared" si="4"/>
        <v>2018</v>
      </c>
      <c r="B70" s="29">
        <f t="shared" si="5"/>
        <v>5</v>
      </c>
      <c r="C70" s="25">
        <v>43243</v>
      </c>
      <c r="D70" s="29">
        <v>73</v>
      </c>
      <c r="E70" s="29">
        <v>32</v>
      </c>
      <c r="F70" s="29">
        <v>104.34</v>
      </c>
      <c r="G70" s="29">
        <v>19.18</v>
      </c>
    </row>
    <row r="71" spans="1:7" ht="17.25" customHeight="1" thickBot="1">
      <c r="A71" s="29">
        <f t="shared" si="4"/>
        <v>2018</v>
      </c>
      <c r="B71" s="29">
        <f t="shared" si="5"/>
        <v>5</v>
      </c>
      <c r="C71" s="25">
        <v>43244</v>
      </c>
      <c r="D71" s="29">
        <v>166</v>
      </c>
      <c r="E71" s="29">
        <v>34</v>
      </c>
      <c r="F71" s="29">
        <v>78.12</v>
      </c>
      <c r="G71" s="29">
        <v>27.12</v>
      </c>
    </row>
    <row r="72" spans="1:7" ht="17.25" customHeight="1" thickBot="1">
      <c r="A72" s="29">
        <f t="shared" si="4"/>
        <v>2018</v>
      </c>
      <c r="B72" s="29">
        <f t="shared" si="5"/>
        <v>5</v>
      </c>
      <c r="C72" s="25">
        <v>43245</v>
      </c>
      <c r="D72" s="29">
        <v>135</v>
      </c>
      <c r="E72" s="29">
        <v>38</v>
      </c>
      <c r="F72" s="29">
        <v>44.51</v>
      </c>
      <c r="G72" s="29">
        <v>21.82</v>
      </c>
    </row>
    <row r="73" spans="1:7" ht="17.25" customHeight="1" thickBot="1">
      <c r="A73" s="29">
        <f t="shared" si="4"/>
        <v>2018</v>
      </c>
      <c r="B73" s="29">
        <f t="shared" si="5"/>
        <v>5</v>
      </c>
      <c r="C73" s="25">
        <v>43246</v>
      </c>
      <c r="D73" s="29">
        <v>123</v>
      </c>
      <c r="E73" s="29">
        <v>35</v>
      </c>
      <c r="F73" s="29">
        <v>55.58</v>
      </c>
      <c r="G73" s="29">
        <v>26.91</v>
      </c>
    </row>
    <row r="74" spans="1:7" ht="17.25" customHeight="1" thickBot="1">
      <c r="A74" s="29">
        <f t="shared" si="4"/>
        <v>2018</v>
      </c>
      <c r="B74" s="29">
        <f t="shared" si="5"/>
        <v>5</v>
      </c>
      <c r="C74" s="25">
        <v>43247</v>
      </c>
      <c r="D74" s="29">
        <v>120</v>
      </c>
      <c r="E74" s="29">
        <v>27</v>
      </c>
      <c r="F74" s="29">
        <v>70.44</v>
      </c>
      <c r="G74" s="29">
        <v>19.670000000000002</v>
      </c>
    </row>
    <row r="75" spans="1:7" ht="17.25" customHeight="1" thickBot="1">
      <c r="A75" s="29">
        <f t="shared" si="4"/>
        <v>2018</v>
      </c>
      <c r="B75" s="29">
        <f t="shared" si="5"/>
        <v>5</v>
      </c>
      <c r="C75" s="25">
        <v>43248</v>
      </c>
      <c r="D75" s="29">
        <v>55</v>
      </c>
      <c r="E75" s="29">
        <v>19</v>
      </c>
      <c r="F75" s="29">
        <v>109.12</v>
      </c>
      <c r="G75" s="29">
        <v>17.690000000000001</v>
      </c>
    </row>
    <row r="76" spans="1:7" ht="17.25" customHeight="1" thickBot="1">
      <c r="A76" s="29">
        <f t="shared" si="4"/>
        <v>2018</v>
      </c>
      <c r="B76" s="29">
        <f t="shared" si="5"/>
        <v>5</v>
      </c>
      <c r="C76" s="25">
        <v>43249</v>
      </c>
      <c r="D76" s="29">
        <v>142</v>
      </c>
      <c r="E76" s="29">
        <v>41</v>
      </c>
      <c r="F76" s="29">
        <v>45</v>
      </c>
      <c r="G76" s="29">
        <v>13.6</v>
      </c>
    </row>
    <row r="77" spans="1:7" ht="17.25" customHeight="1" thickBot="1">
      <c r="A77" s="29">
        <f t="shared" si="4"/>
        <v>2018</v>
      </c>
      <c r="B77" s="29">
        <f t="shared" si="5"/>
        <v>5</v>
      </c>
      <c r="C77" s="25">
        <v>43250</v>
      </c>
      <c r="D77" s="29">
        <v>84</v>
      </c>
      <c r="E77" s="29">
        <v>30</v>
      </c>
      <c r="F77" s="29">
        <v>74.010000000000005</v>
      </c>
      <c r="G77" s="29">
        <v>20.69</v>
      </c>
    </row>
    <row r="78" spans="1:7" ht="17.25" customHeight="1" thickBot="1">
      <c r="A78" s="29">
        <f t="shared" si="4"/>
        <v>2018</v>
      </c>
      <c r="B78" s="29">
        <f t="shared" si="5"/>
        <v>5</v>
      </c>
      <c r="C78" s="25">
        <v>43251</v>
      </c>
      <c r="D78" s="29">
        <v>86</v>
      </c>
      <c r="E78" s="29">
        <v>28</v>
      </c>
      <c r="F78" s="29">
        <v>113.59</v>
      </c>
      <c r="G78" s="29">
        <v>22.48</v>
      </c>
    </row>
    <row r="79" spans="1:7" ht="17.25" customHeight="1" thickBot="1">
      <c r="A79" s="29">
        <f t="shared" si="4"/>
        <v>2018</v>
      </c>
      <c r="B79" s="29">
        <f t="shared" si="5"/>
        <v>6</v>
      </c>
      <c r="C79" s="25">
        <v>43252</v>
      </c>
      <c r="D79" s="29">
        <v>94</v>
      </c>
      <c r="E79" s="29">
        <v>26</v>
      </c>
      <c r="F79" s="29">
        <v>36.93</v>
      </c>
      <c r="G79" s="29">
        <v>40.090000000000003</v>
      </c>
    </row>
    <row r="80" spans="1:7" ht="17.25" customHeight="1" thickBot="1">
      <c r="A80" s="29">
        <f t="shared" si="4"/>
        <v>2018</v>
      </c>
      <c r="B80" s="29">
        <f t="shared" si="5"/>
        <v>6</v>
      </c>
      <c r="C80" s="25">
        <v>43253</v>
      </c>
      <c r="D80" s="29">
        <v>118</v>
      </c>
      <c r="E80" s="29">
        <v>32</v>
      </c>
      <c r="F80" s="29">
        <v>79.37</v>
      </c>
      <c r="G80" s="29">
        <v>22.41</v>
      </c>
    </row>
    <row r="81" spans="1:7" ht="17.25" customHeight="1" thickBot="1">
      <c r="A81" s="29">
        <f t="shared" si="4"/>
        <v>2018</v>
      </c>
      <c r="B81" s="29">
        <f t="shared" si="5"/>
        <v>6</v>
      </c>
      <c r="C81" s="25">
        <v>43254</v>
      </c>
      <c r="D81" s="29">
        <v>93</v>
      </c>
      <c r="E81" s="29">
        <v>32</v>
      </c>
      <c r="F81" s="29">
        <v>96.15</v>
      </c>
      <c r="G81" s="29">
        <v>21.56</v>
      </c>
    </row>
    <row r="82" spans="1:7" ht="17.25" customHeight="1" thickBot="1">
      <c r="A82" s="29">
        <f t="shared" si="4"/>
        <v>2018</v>
      </c>
      <c r="B82" s="29">
        <f t="shared" si="5"/>
        <v>6</v>
      </c>
      <c r="C82" s="25">
        <v>43255</v>
      </c>
      <c r="D82" s="29">
        <v>118</v>
      </c>
      <c r="E82" s="29">
        <v>30</v>
      </c>
      <c r="F82" s="29">
        <v>41.97</v>
      </c>
      <c r="G82" s="29">
        <v>28.62</v>
      </c>
    </row>
    <row r="83" spans="1:7" ht="17.25" customHeight="1" thickBot="1">
      <c r="A83" s="29">
        <f t="shared" si="4"/>
        <v>2018</v>
      </c>
      <c r="B83" s="29">
        <f t="shared" si="5"/>
        <v>6</v>
      </c>
      <c r="C83" s="25">
        <v>43256</v>
      </c>
      <c r="D83" s="29">
        <v>90</v>
      </c>
      <c r="E83" s="29">
        <v>27</v>
      </c>
      <c r="F83" s="29">
        <v>55.92</v>
      </c>
      <c r="G83" s="29">
        <v>16.02</v>
      </c>
    </row>
    <row r="84" spans="1:7" ht="17.25" customHeight="1" thickBot="1">
      <c r="A84" s="29">
        <f t="shared" si="4"/>
        <v>2018</v>
      </c>
      <c r="B84" s="29">
        <f t="shared" si="5"/>
        <v>6</v>
      </c>
      <c r="C84" s="25">
        <v>43257</v>
      </c>
      <c r="D84" s="29">
        <v>159</v>
      </c>
      <c r="E84" s="29">
        <v>39</v>
      </c>
      <c r="F84" s="29">
        <v>48.26</v>
      </c>
      <c r="G84" s="29">
        <v>27.49</v>
      </c>
    </row>
    <row r="85" spans="1:7" ht="17.25" customHeight="1" thickBot="1">
      <c r="A85" s="29">
        <f t="shared" si="4"/>
        <v>2018</v>
      </c>
      <c r="B85" s="29">
        <f t="shared" si="5"/>
        <v>6</v>
      </c>
      <c r="C85" s="25">
        <v>43258</v>
      </c>
      <c r="D85" s="29">
        <v>96</v>
      </c>
      <c r="E85" s="29">
        <v>28</v>
      </c>
      <c r="F85" s="29">
        <v>135.51</v>
      </c>
      <c r="G85" s="29">
        <v>30.89</v>
      </c>
    </row>
    <row r="86" spans="1:7" ht="17.25" customHeight="1" thickBot="1">
      <c r="A86" s="29">
        <f t="shared" si="4"/>
        <v>2018</v>
      </c>
      <c r="B86" s="29">
        <f t="shared" si="5"/>
        <v>6</v>
      </c>
      <c r="C86" s="25">
        <v>43259</v>
      </c>
      <c r="D86" s="29">
        <v>102</v>
      </c>
      <c r="E86" s="29">
        <v>35</v>
      </c>
      <c r="F86" s="29">
        <v>137.35</v>
      </c>
      <c r="G86" s="29">
        <v>19.98</v>
      </c>
    </row>
    <row r="87" spans="1:7" ht="17.25" customHeight="1" thickBot="1">
      <c r="A87" s="29">
        <f t="shared" si="4"/>
        <v>2018</v>
      </c>
      <c r="B87" s="29">
        <f t="shared" si="5"/>
        <v>6</v>
      </c>
      <c r="C87" s="25">
        <v>43260</v>
      </c>
      <c r="D87" s="29">
        <v>68</v>
      </c>
      <c r="E87" s="29">
        <v>21</v>
      </c>
      <c r="F87" s="29">
        <v>37.44</v>
      </c>
      <c r="G87" s="29">
        <v>20.02</v>
      </c>
    </row>
    <row r="88" spans="1:7" ht="17.25" customHeight="1" thickBot="1">
      <c r="A88" s="29">
        <f t="shared" si="4"/>
        <v>2018</v>
      </c>
      <c r="B88" s="29">
        <f t="shared" si="5"/>
        <v>6</v>
      </c>
      <c r="C88" s="25">
        <v>43261</v>
      </c>
      <c r="D88" s="29">
        <v>47</v>
      </c>
      <c r="E88" s="29">
        <v>20</v>
      </c>
      <c r="F88" s="29">
        <v>39.5</v>
      </c>
      <c r="G88" s="29">
        <v>19.600000000000001</v>
      </c>
    </row>
    <row r="89" spans="1:7" ht="17.25" customHeight="1" thickBot="1">
      <c r="A89" s="29">
        <f t="shared" si="4"/>
        <v>2018</v>
      </c>
      <c r="B89" s="29">
        <f t="shared" si="5"/>
        <v>6</v>
      </c>
      <c r="C89" s="25">
        <v>43262</v>
      </c>
      <c r="D89" s="29">
        <v>98</v>
      </c>
      <c r="E89" s="29">
        <v>35</v>
      </c>
      <c r="F89" s="29">
        <v>50.32</v>
      </c>
      <c r="G89" s="29">
        <v>12.8</v>
      </c>
    </row>
    <row r="90" spans="1:7" ht="17.25" customHeight="1" thickBot="1">
      <c r="A90" s="29">
        <f t="shared" si="4"/>
        <v>2018</v>
      </c>
      <c r="B90" s="29">
        <f t="shared" si="5"/>
        <v>6</v>
      </c>
      <c r="C90" s="25">
        <v>43263</v>
      </c>
      <c r="D90" s="29">
        <v>101</v>
      </c>
      <c r="E90" s="29">
        <v>34</v>
      </c>
      <c r="F90" s="29">
        <v>169.48</v>
      </c>
      <c r="G90" s="29">
        <v>19.21</v>
      </c>
    </row>
    <row r="91" spans="1:7" ht="17.25" customHeight="1" thickBot="1">
      <c r="A91" s="29">
        <f t="shared" si="4"/>
        <v>2018</v>
      </c>
      <c r="B91" s="29">
        <f t="shared" si="5"/>
        <v>6</v>
      </c>
      <c r="C91" s="25">
        <v>43264</v>
      </c>
      <c r="D91" s="29">
        <v>89</v>
      </c>
      <c r="E91" s="29">
        <v>28</v>
      </c>
      <c r="F91" s="29">
        <v>45.14</v>
      </c>
      <c r="G91" s="29">
        <v>19.350000000000001</v>
      </c>
    </row>
    <row r="92" spans="1:7" ht="17.25" customHeight="1" thickBot="1">
      <c r="A92" s="29">
        <f t="shared" si="4"/>
        <v>2018</v>
      </c>
      <c r="B92" s="29">
        <f t="shared" si="5"/>
        <v>6</v>
      </c>
      <c r="C92" s="25">
        <v>43265</v>
      </c>
      <c r="D92" s="29">
        <v>124</v>
      </c>
      <c r="E92" s="29">
        <v>33</v>
      </c>
      <c r="F92" s="29">
        <v>97.79</v>
      </c>
      <c r="G92" s="29">
        <v>18.510000000000002</v>
      </c>
    </row>
    <row r="93" spans="1:7" ht="17.25" customHeight="1" thickBot="1">
      <c r="A93" s="29">
        <f t="shared" si="4"/>
        <v>2018</v>
      </c>
      <c r="B93" s="29">
        <f t="shared" si="5"/>
        <v>6</v>
      </c>
      <c r="C93" s="25">
        <v>43266</v>
      </c>
      <c r="D93" s="29">
        <v>116</v>
      </c>
      <c r="E93" s="29">
        <v>40</v>
      </c>
      <c r="F93" s="29">
        <v>70.36</v>
      </c>
      <c r="G93" s="29">
        <v>30.68</v>
      </c>
    </row>
    <row r="94" spans="1:7" ht="17.25" customHeight="1" thickBot="1">
      <c r="A94" s="29">
        <f t="shared" si="4"/>
        <v>2018</v>
      </c>
      <c r="B94" s="29">
        <f t="shared" si="5"/>
        <v>6</v>
      </c>
      <c r="C94" s="25">
        <v>43267</v>
      </c>
      <c r="D94" s="29">
        <v>109</v>
      </c>
      <c r="E94" s="29">
        <v>23</v>
      </c>
      <c r="F94" s="29">
        <v>45.52</v>
      </c>
      <c r="G94" s="29">
        <v>21.38</v>
      </c>
    </row>
    <row r="95" spans="1:7" ht="17.25" customHeight="1" thickBot="1">
      <c r="A95" s="29">
        <f t="shared" si="4"/>
        <v>2018</v>
      </c>
      <c r="B95" s="29">
        <f t="shared" si="5"/>
        <v>6</v>
      </c>
      <c r="C95" s="25">
        <v>43268</v>
      </c>
      <c r="D95" s="29">
        <v>76</v>
      </c>
      <c r="E95" s="29">
        <v>26</v>
      </c>
      <c r="F95" s="29">
        <v>89.53</v>
      </c>
      <c r="G95" s="29">
        <v>30.31</v>
      </c>
    </row>
    <row r="96" spans="1:7" ht="17.25" customHeight="1" thickBot="1">
      <c r="A96" s="29">
        <f t="shared" si="4"/>
        <v>2018</v>
      </c>
      <c r="B96" s="29">
        <f t="shared" si="5"/>
        <v>6</v>
      </c>
      <c r="C96" s="25">
        <v>43269</v>
      </c>
      <c r="D96" s="29">
        <v>65</v>
      </c>
      <c r="E96" s="29">
        <v>21</v>
      </c>
      <c r="F96" s="29">
        <v>87.65</v>
      </c>
      <c r="G96" s="29">
        <v>29.04</v>
      </c>
    </row>
    <row r="97" spans="1:7" ht="17.25" customHeight="1" thickBot="1">
      <c r="A97" s="29">
        <f t="shared" si="4"/>
        <v>2018</v>
      </c>
      <c r="B97" s="29">
        <f t="shared" si="5"/>
        <v>6</v>
      </c>
      <c r="C97" s="25">
        <v>43270</v>
      </c>
      <c r="D97" s="29">
        <v>47</v>
      </c>
      <c r="E97" s="29">
        <v>26</v>
      </c>
      <c r="F97" s="29">
        <v>47.61</v>
      </c>
      <c r="G97" s="29">
        <v>19.68</v>
      </c>
    </row>
    <row r="98" spans="1:7" ht="17.25" customHeight="1" thickBot="1">
      <c r="A98" s="29">
        <f t="shared" ref="A98:A129" si="6">YEAR(C98)</f>
        <v>2018</v>
      </c>
      <c r="B98" s="29">
        <f t="shared" ref="B98:B129" si="7">MONTH(C98)</f>
        <v>6</v>
      </c>
      <c r="C98" s="25">
        <v>43271</v>
      </c>
      <c r="D98" s="29">
        <v>95</v>
      </c>
      <c r="E98" s="29">
        <v>34</v>
      </c>
      <c r="F98" s="29">
        <v>80.099999999999994</v>
      </c>
      <c r="G98" s="29">
        <v>12.77</v>
      </c>
    </row>
    <row r="99" spans="1:7" ht="17.25" customHeight="1" thickBot="1">
      <c r="A99" s="29">
        <f t="shared" si="6"/>
        <v>2018</v>
      </c>
      <c r="B99" s="29">
        <f t="shared" si="7"/>
        <v>6</v>
      </c>
      <c r="C99" s="25">
        <v>43272</v>
      </c>
      <c r="D99" s="29">
        <v>114</v>
      </c>
      <c r="E99" s="29">
        <v>28</v>
      </c>
      <c r="F99" s="29">
        <v>55.33</v>
      </c>
      <c r="G99" s="29">
        <v>37.200000000000003</v>
      </c>
    </row>
    <row r="100" spans="1:7" ht="17.25" customHeight="1" thickBot="1">
      <c r="A100" s="29">
        <f t="shared" si="6"/>
        <v>2018</v>
      </c>
      <c r="B100" s="29">
        <f t="shared" si="7"/>
        <v>6</v>
      </c>
      <c r="C100" s="25">
        <v>43273</v>
      </c>
      <c r="D100" s="29">
        <v>116</v>
      </c>
      <c r="E100" s="29">
        <v>30</v>
      </c>
      <c r="F100" s="29">
        <v>46.28</v>
      </c>
      <c r="G100" s="29">
        <v>43.34</v>
      </c>
    </row>
    <row r="101" spans="1:7" ht="17.25" customHeight="1" thickBot="1">
      <c r="A101" s="29">
        <f t="shared" si="6"/>
        <v>2018</v>
      </c>
      <c r="B101" s="29">
        <f t="shared" si="7"/>
        <v>6</v>
      </c>
      <c r="C101" s="25">
        <v>43274</v>
      </c>
      <c r="D101" s="29">
        <v>60</v>
      </c>
      <c r="E101" s="29">
        <v>23</v>
      </c>
      <c r="F101" s="29">
        <v>56.57</v>
      </c>
      <c r="G101" s="29">
        <v>24.55</v>
      </c>
    </row>
    <row r="102" spans="1:7" ht="17.25" customHeight="1" thickBot="1">
      <c r="A102" s="29">
        <f t="shared" si="6"/>
        <v>2018</v>
      </c>
      <c r="B102" s="29">
        <f t="shared" si="7"/>
        <v>6</v>
      </c>
      <c r="C102" s="25">
        <v>43275</v>
      </c>
      <c r="D102" s="29">
        <v>64</v>
      </c>
      <c r="E102" s="29">
        <v>25</v>
      </c>
      <c r="F102" s="29">
        <v>35.86</v>
      </c>
      <c r="G102" s="29">
        <v>36.65</v>
      </c>
    </row>
    <row r="103" spans="1:7" ht="17.25" customHeight="1" thickBot="1">
      <c r="A103" s="29">
        <f t="shared" si="6"/>
        <v>2018</v>
      </c>
      <c r="B103" s="29">
        <f t="shared" si="7"/>
        <v>6</v>
      </c>
      <c r="C103" s="25">
        <v>43276</v>
      </c>
      <c r="D103" s="29">
        <v>88</v>
      </c>
      <c r="E103" s="29">
        <v>28</v>
      </c>
      <c r="F103" s="29">
        <v>40.299999999999997</v>
      </c>
      <c r="G103" s="29">
        <v>32.700000000000003</v>
      </c>
    </row>
    <row r="104" spans="1:7" ht="17.25" customHeight="1" thickBot="1">
      <c r="A104" s="29">
        <f t="shared" si="6"/>
        <v>2018</v>
      </c>
      <c r="B104" s="29">
        <f t="shared" si="7"/>
        <v>6</v>
      </c>
      <c r="C104" s="25">
        <v>43277</v>
      </c>
      <c r="D104" s="29">
        <v>71</v>
      </c>
      <c r="E104" s="29">
        <v>23</v>
      </c>
      <c r="F104" s="29">
        <v>22.77</v>
      </c>
      <c r="G104" s="29">
        <v>33</v>
      </c>
    </row>
    <row r="105" spans="1:7" ht="17.25" customHeight="1" thickBot="1">
      <c r="A105" s="29">
        <f t="shared" si="6"/>
        <v>2018</v>
      </c>
      <c r="B105" s="29">
        <f t="shared" si="7"/>
        <v>6</v>
      </c>
      <c r="C105" s="25">
        <v>43278</v>
      </c>
      <c r="D105" s="29">
        <v>104</v>
      </c>
      <c r="E105" s="29">
        <v>24</v>
      </c>
      <c r="F105" s="29">
        <v>48.84</v>
      </c>
      <c r="G105" s="29">
        <v>28.91</v>
      </c>
    </row>
    <row r="106" spans="1:7" ht="17.25" customHeight="1" thickBot="1">
      <c r="A106" s="29">
        <f t="shared" si="6"/>
        <v>2018</v>
      </c>
      <c r="B106" s="29">
        <f t="shared" si="7"/>
        <v>6</v>
      </c>
      <c r="C106" s="25">
        <v>43279</v>
      </c>
      <c r="D106" s="29">
        <v>70</v>
      </c>
      <c r="E106" s="29">
        <v>24</v>
      </c>
      <c r="F106" s="29">
        <v>16.2</v>
      </c>
      <c r="G106" s="29">
        <v>36.700000000000003</v>
      </c>
    </row>
    <row r="107" spans="1:7" ht="17.25" customHeight="1" thickBot="1">
      <c r="A107" s="29">
        <f t="shared" si="6"/>
        <v>2018</v>
      </c>
      <c r="B107" s="29">
        <f t="shared" si="7"/>
        <v>6</v>
      </c>
      <c r="C107" s="25">
        <v>43280</v>
      </c>
      <c r="D107" s="29">
        <v>84</v>
      </c>
      <c r="E107" s="29">
        <v>24</v>
      </c>
      <c r="F107" s="29">
        <v>31.22</v>
      </c>
      <c r="G107" s="29">
        <v>25.26</v>
      </c>
    </row>
    <row r="108" spans="1:7" ht="17.25" customHeight="1" thickBot="1">
      <c r="A108" s="29">
        <f t="shared" si="6"/>
        <v>2018</v>
      </c>
      <c r="B108" s="29">
        <f t="shared" si="7"/>
        <v>6</v>
      </c>
      <c r="C108" s="25">
        <v>43281</v>
      </c>
      <c r="D108" s="29">
        <v>91</v>
      </c>
      <c r="E108" s="29">
        <v>27</v>
      </c>
      <c r="F108" s="29">
        <v>19.440000000000001</v>
      </c>
      <c r="G108" s="29">
        <v>25.76</v>
      </c>
    </row>
    <row r="109" spans="1:7" ht="17.25" customHeight="1" thickBot="1">
      <c r="A109" s="29">
        <f t="shared" si="6"/>
        <v>2018</v>
      </c>
      <c r="B109" s="29">
        <f t="shared" si="7"/>
        <v>7</v>
      </c>
      <c r="C109" s="25">
        <v>43282</v>
      </c>
      <c r="D109" s="29">
        <v>88</v>
      </c>
      <c r="E109" s="29">
        <v>19</v>
      </c>
      <c r="F109" s="29">
        <v>20.21</v>
      </c>
      <c r="G109" s="29">
        <v>31.41</v>
      </c>
    </row>
    <row r="110" spans="1:7" ht="17.25" customHeight="1" thickBot="1">
      <c r="A110" s="29">
        <f t="shared" si="6"/>
        <v>2018</v>
      </c>
      <c r="B110" s="29">
        <f t="shared" si="7"/>
        <v>7</v>
      </c>
      <c r="C110" s="25">
        <v>43283</v>
      </c>
      <c r="D110" s="29">
        <v>58</v>
      </c>
      <c r="E110" s="29">
        <v>26</v>
      </c>
      <c r="F110" s="29">
        <v>25.45</v>
      </c>
      <c r="G110" s="29">
        <v>34.25</v>
      </c>
    </row>
    <row r="111" spans="1:7" ht="17.25" customHeight="1" thickBot="1">
      <c r="A111" s="29">
        <f t="shared" si="6"/>
        <v>2018</v>
      </c>
      <c r="B111" s="29">
        <f t="shared" si="7"/>
        <v>7</v>
      </c>
      <c r="C111" s="25">
        <v>43284</v>
      </c>
      <c r="D111" s="29">
        <v>112</v>
      </c>
      <c r="E111" s="29">
        <v>33</v>
      </c>
      <c r="F111" s="29">
        <v>42.06</v>
      </c>
      <c r="G111" s="29">
        <v>44.79</v>
      </c>
    </row>
    <row r="112" spans="1:7" ht="17.25" customHeight="1" thickBot="1">
      <c r="A112" s="29">
        <f t="shared" si="6"/>
        <v>2018</v>
      </c>
      <c r="B112" s="29">
        <f t="shared" si="7"/>
        <v>7</v>
      </c>
      <c r="C112" s="25">
        <v>43285</v>
      </c>
      <c r="D112" s="29">
        <v>116</v>
      </c>
      <c r="E112" s="29">
        <v>36</v>
      </c>
      <c r="F112" s="29">
        <v>16.89</v>
      </c>
      <c r="G112" s="29">
        <v>30.27</v>
      </c>
    </row>
    <row r="113" spans="1:7" ht="17.25" customHeight="1" thickBot="1">
      <c r="A113" s="29">
        <f t="shared" si="6"/>
        <v>2018</v>
      </c>
      <c r="B113" s="29">
        <f t="shared" si="7"/>
        <v>7</v>
      </c>
      <c r="C113" s="25">
        <v>43286</v>
      </c>
      <c r="D113" s="29">
        <v>55</v>
      </c>
      <c r="E113" s="29">
        <v>20</v>
      </c>
      <c r="F113" s="29">
        <v>51.46</v>
      </c>
      <c r="G113" s="29">
        <v>31.48</v>
      </c>
    </row>
    <row r="114" spans="1:7" ht="17.25" customHeight="1" thickBot="1">
      <c r="A114" s="29">
        <f t="shared" si="6"/>
        <v>2018</v>
      </c>
      <c r="B114" s="29">
        <f t="shared" si="7"/>
        <v>7</v>
      </c>
      <c r="C114" s="25">
        <v>43287</v>
      </c>
      <c r="D114" s="29">
        <v>137</v>
      </c>
      <c r="E114" s="29">
        <v>32</v>
      </c>
      <c r="F114" s="29">
        <v>67.010000000000005</v>
      </c>
      <c r="G114" s="29">
        <v>32.119999999999997</v>
      </c>
    </row>
    <row r="115" spans="1:7" ht="17.25" customHeight="1" thickBot="1">
      <c r="A115" s="29">
        <f t="shared" si="6"/>
        <v>2018</v>
      </c>
      <c r="B115" s="29">
        <f t="shared" si="7"/>
        <v>7</v>
      </c>
      <c r="C115" s="25">
        <v>43288</v>
      </c>
      <c r="D115" s="29">
        <v>56</v>
      </c>
      <c r="E115" s="29">
        <v>25</v>
      </c>
      <c r="F115" s="29">
        <v>31.49</v>
      </c>
      <c r="G115" s="29">
        <v>41.96</v>
      </c>
    </row>
    <row r="116" spans="1:7" ht="17.25" customHeight="1" thickBot="1">
      <c r="A116" s="29">
        <f t="shared" si="6"/>
        <v>2018</v>
      </c>
      <c r="B116" s="29">
        <f t="shared" si="7"/>
        <v>7</v>
      </c>
      <c r="C116" s="25">
        <v>43289</v>
      </c>
      <c r="D116" s="29">
        <v>116</v>
      </c>
      <c r="E116" s="29">
        <v>26</v>
      </c>
      <c r="F116" s="29">
        <v>24.52</v>
      </c>
      <c r="G116" s="29">
        <v>26.69</v>
      </c>
    </row>
    <row r="117" spans="1:7" ht="17.25" customHeight="1" thickBot="1">
      <c r="A117" s="29">
        <f t="shared" si="6"/>
        <v>2018</v>
      </c>
      <c r="B117" s="29">
        <f t="shared" si="7"/>
        <v>7</v>
      </c>
      <c r="C117" s="25">
        <v>43290</v>
      </c>
      <c r="D117" s="29">
        <v>146</v>
      </c>
      <c r="E117" s="29">
        <v>27</v>
      </c>
      <c r="F117" s="29">
        <v>49.1</v>
      </c>
      <c r="G117" s="29">
        <v>38.979999999999997</v>
      </c>
    </row>
    <row r="118" spans="1:7" ht="17.25" customHeight="1" thickBot="1">
      <c r="A118" s="29">
        <f t="shared" si="6"/>
        <v>2018</v>
      </c>
      <c r="B118" s="29">
        <f t="shared" si="7"/>
        <v>7</v>
      </c>
      <c r="C118" s="25">
        <v>43291</v>
      </c>
      <c r="D118" s="29">
        <v>80</v>
      </c>
      <c r="E118" s="29">
        <v>32</v>
      </c>
      <c r="F118" s="29">
        <v>35.6</v>
      </c>
      <c r="G118" s="29">
        <v>26.4</v>
      </c>
    </row>
    <row r="119" spans="1:7" ht="17.25" customHeight="1" thickBot="1">
      <c r="A119" s="29">
        <f t="shared" si="6"/>
        <v>2018</v>
      </c>
      <c r="B119" s="29">
        <f t="shared" si="7"/>
        <v>7</v>
      </c>
      <c r="C119" s="25">
        <v>43292</v>
      </c>
      <c r="D119" s="29">
        <v>63</v>
      </c>
      <c r="E119" s="29">
        <v>21</v>
      </c>
      <c r="F119" s="29">
        <v>33.229999999999997</v>
      </c>
      <c r="G119" s="29">
        <v>31.66</v>
      </c>
    </row>
    <row r="120" spans="1:7" ht="17.25" customHeight="1" thickBot="1">
      <c r="A120" s="29">
        <f t="shared" si="6"/>
        <v>2018</v>
      </c>
      <c r="B120" s="29">
        <f t="shared" si="7"/>
        <v>7</v>
      </c>
      <c r="C120" s="25">
        <v>43293</v>
      </c>
      <c r="D120" s="29">
        <v>81</v>
      </c>
      <c r="E120" s="29">
        <v>29</v>
      </c>
      <c r="F120" s="29">
        <v>36.53</v>
      </c>
      <c r="G120" s="29">
        <v>31.96</v>
      </c>
    </row>
    <row r="121" spans="1:7" ht="17.25" customHeight="1" thickBot="1">
      <c r="A121" s="29">
        <f t="shared" si="6"/>
        <v>2018</v>
      </c>
      <c r="B121" s="29">
        <f t="shared" si="7"/>
        <v>7</v>
      </c>
      <c r="C121" s="25">
        <v>43294</v>
      </c>
      <c r="D121" s="29">
        <v>84</v>
      </c>
      <c r="E121" s="29">
        <v>28</v>
      </c>
      <c r="F121" s="29">
        <v>47.03</v>
      </c>
      <c r="G121" s="29">
        <v>35.369999999999997</v>
      </c>
    </row>
    <row r="122" spans="1:7" ht="17.25" customHeight="1" thickBot="1">
      <c r="A122" s="29">
        <f t="shared" si="6"/>
        <v>2018</v>
      </c>
      <c r="B122" s="29">
        <f t="shared" si="7"/>
        <v>7</v>
      </c>
      <c r="C122" s="25">
        <v>43295</v>
      </c>
      <c r="D122" s="29">
        <v>77</v>
      </c>
      <c r="E122" s="29">
        <v>25</v>
      </c>
      <c r="F122" s="29">
        <v>34.83</v>
      </c>
      <c r="G122" s="29">
        <v>35.17</v>
      </c>
    </row>
    <row r="123" spans="1:7" ht="17.25" customHeight="1" thickBot="1">
      <c r="A123" s="29">
        <f t="shared" si="6"/>
        <v>2018</v>
      </c>
      <c r="B123" s="29">
        <f t="shared" si="7"/>
        <v>7</v>
      </c>
      <c r="C123" s="25">
        <v>43296</v>
      </c>
      <c r="D123" s="29">
        <v>65</v>
      </c>
      <c r="E123" s="29">
        <v>25</v>
      </c>
      <c r="F123" s="29">
        <v>13.04</v>
      </c>
      <c r="G123" s="29">
        <v>46.57</v>
      </c>
    </row>
    <row r="124" spans="1:7" ht="17.25" customHeight="1" thickBot="1">
      <c r="A124" s="29">
        <f t="shared" si="6"/>
        <v>2018</v>
      </c>
      <c r="B124" s="29">
        <f t="shared" si="7"/>
        <v>7</v>
      </c>
      <c r="C124" s="25">
        <v>43297</v>
      </c>
      <c r="D124" s="29">
        <v>168</v>
      </c>
      <c r="E124" s="29">
        <v>34</v>
      </c>
      <c r="F124" s="29">
        <v>69.650000000000006</v>
      </c>
      <c r="G124" s="29">
        <v>24.15</v>
      </c>
    </row>
    <row r="125" spans="1:7" ht="17.25" customHeight="1" thickBot="1">
      <c r="A125" s="29">
        <f t="shared" si="6"/>
        <v>2018</v>
      </c>
      <c r="B125" s="29">
        <f t="shared" si="7"/>
        <v>7</v>
      </c>
      <c r="C125" s="25">
        <v>43298</v>
      </c>
      <c r="D125" s="29">
        <v>224</v>
      </c>
      <c r="E125" s="29">
        <v>41</v>
      </c>
      <c r="F125" s="29">
        <v>52.3</v>
      </c>
      <c r="G125" s="29">
        <v>50.16</v>
      </c>
    </row>
    <row r="126" spans="1:7" ht="17.25" customHeight="1" thickBot="1">
      <c r="A126" s="29">
        <f t="shared" si="6"/>
        <v>2018</v>
      </c>
      <c r="B126" s="29">
        <f t="shared" si="7"/>
        <v>7</v>
      </c>
      <c r="C126" s="25">
        <v>43299</v>
      </c>
      <c r="D126" s="29">
        <v>172</v>
      </c>
      <c r="E126" s="29">
        <v>40</v>
      </c>
      <c r="F126" s="29">
        <v>49.46</v>
      </c>
      <c r="G126" s="29">
        <v>26.82</v>
      </c>
    </row>
    <row r="127" spans="1:7" ht="17.25" customHeight="1" thickBot="1">
      <c r="A127" s="29">
        <f t="shared" si="6"/>
        <v>2018</v>
      </c>
      <c r="B127" s="29">
        <f t="shared" si="7"/>
        <v>7</v>
      </c>
      <c r="C127" s="25">
        <v>43300</v>
      </c>
      <c r="D127" s="29">
        <v>78</v>
      </c>
      <c r="E127" s="29">
        <v>23</v>
      </c>
      <c r="F127" s="29">
        <v>62.4</v>
      </c>
      <c r="G127" s="29">
        <v>46.7</v>
      </c>
    </row>
    <row r="128" spans="1:7" ht="17.25" customHeight="1" thickBot="1">
      <c r="A128" s="29">
        <f t="shared" si="6"/>
        <v>2018</v>
      </c>
      <c r="B128" s="29">
        <f t="shared" si="7"/>
        <v>7</v>
      </c>
      <c r="C128" s="25">
        <v>43301</v>
      </c>
      <c r="D128" s="29">
        <v>67</v>
      </c>
      <c r="E128" s="29">
        <v>25</v>
      </c>
      <c r="F128" s="29">
        <v>10.9</v>
      </c>
      <c r="G128" s="29">
        <v>42.22</v>
      </c>
    </row>
    <row r="129" spans="1:7" ht="17.25" customHeight="1" thickBot="1">
      <c r="A129" s="29">
        <f t="shared" si="6"/>
        <v>2018</v>
      </c>
      <c r="B129" s="29">
        <f t="shared" si="7"/>
        <v>7</v>
      </c>
      <c r="C129" s="25">
        <v>43302</v>
      </c>
      <c r="D129" s="29">
        <v>116</v>
      </c>
      <c r="E129" s="29">
        <v>36</v>
      </c>
      <c r="F129" s="29">
        <v>43.65</v>
      </c>
      <c r="G129" s="29">
        <v>19.079999999999998</v>
      </c>
    </row>
    <row r="130" spans="1:7" ht="17.25" customHeight="1" thickBot="1">
      <c r="A130" s="29">
        <f t="shared" ref="A130:A161" si="8">YEAR(C130)</f>
        <v>2018</v>
      </c>
      <c r="B130" s="29">
        <f t="shared" ref="B130:B161" si="9">MONTH(C130)</f>
        <v>7</v>
      </c>
      <c r="C130" s="25">
        <v>43303</v>
      </c>
      <c r="D130" s="29">
        <v>37</v>
      </c>
      <c r="E130" s="29">
        <v>18</v>
      </c>
      <c r="F130" s="29">
        <v>19.09</v>
      </c>
      <c r="G130" s="29">
        <v>20.079999999999998</v>
      </c>
    </row>
    <row r="131" spans="1:7" ht="17.25" customHeight="1" thickBot="1">
      <c r="A131" s="29">
        <f t="shared" si="8"/>
        <v>2018</v>
      </c>
      <c r="B131" s="29">
        <f t="shared" si="9"/>
        <v>7</v>
      </c>
      <c r="C131" s="25">
        <v>43304</v>
      </c>
      <c r="D131" s="29">
        <v>83</v>
      </c>
      <c r="E131" s="29">
        <v>20</v>
      </c>
      <c r="F131" s="29">
        <v>104.85</v>
      </c>
      <c r="G131" s="29">
        <v>53.42</v>
      </c>
    </row>
    <row r="132" spans="1:7" ht="17.25" customHeight="1" thickBot="1">
      <c r="A132" s="29">
        <f t="shared" si="8"/>
        <v>2018</v>
      </c>
      <c r="B132" s="29">
        <f t="shared" si="9"/>
        <v>7</v>
      </c>
      <c r="C132" s="25">
        <v>43305</v>
      </c>
      <c r="D132" s="29">
        <v>117</v>
      </c>
      <c r="E132" s="29">
        <v>17</v>
      </c>
      <c r="F132" s="29">
        <v>31.59</v>
      </c>
      <c r="G132" s="29">
        <v>48.04</v>
      </c>
    </row>
    <row r="133" spans="1:7" ht="17.25" customHeight="1" thickBot="1">
      <c r="A133" s="29">
        <f t="shared" si="8"/>
        <v>2018</v>
      </c>
      <c r="B133" s="29">
        <f t="shared" si="9"/>
        <v>7</v>
      </c>
      <c r="C133" s="25">
        <v>43306</v>
      </c>
      <c r="D133" s="29">
        <v>87</v>
      </c>
      <c r="E133" s="29">
        <v>28</v>
      </c>
      <c r="F133" s="29">
        <v>33.520000000000003</v>
      </c>
      <c r="G133" s="29">
        <v>41.95</v>
      </c>
    </row>
    <row r="134" spans="1:7" ht="17.25" customHeight="1" thickBot="1">
      <c r="A134" s="29">
        <f t="shared" si="8"/>
        <v>2018</v>
      </c>
      <c r="B134" s="29">
        <f t="shared" si="9"/>
        <v>7</v>
      </c>
      <c r="C134" s="25">
        <v>43307</v>
      </c>
      <c r="D134" s="29">
        <v>82</v>
      </c>
      <c r="E134" s="29">
        <v>26</v>
      </c>
      <c r="F134" s="29">
        <v>38.72</v>
      </c>
      <c r="G134" s="29">
        <v>29.53</v>
      </c>
    </row>
    <row r="135" spans="1:7" ht="17.25" customHeight="1" thickBot="1">
      <c r="A135" s="29">
        <f t="shared" si="8"/>
        <v>2018</v>
      </c>
      <c r="B135" s="29">
        <f t="shared" si="9"/>
        <v>7</v>
      </c>
      <c r="C135" s="25">
        <v>43308</v>
      </c>
      <c r="D135" s="29">
        <v>69</v>
      </c>
      <c r="E135" s="29">
        <v>23</v>
      </c>
      <c r="F135" s="29">
        <v>15.67</v>
      </c>
      <c r="G135" s="29">
        <v>45.57</v>
      </c>
    </row>
    <row r="136" spans="1:7" ht="17.25" customHeight="1" thickBot="1">
      <c r="A136" s="29">
        <f t="shared" si="8"/>
        <v>2018</v>
      </c>
      <c r="B136" s="29">
        <f t="shared" si="9"/>
        <v>7</v>
      </c>
      <c r="C136" s="25">
        <v>43309</v>
      </c>
      <c r="D136" s="29">
        <v>106</v>
      </c>
      <c r="E136" s="29">
        <v>24</v>
      </c>
      <c r="F136" s="29">
        <v>14.21</v>
      </c>
      <c r="G136" s="29">
        <v>30.73</v>
      </c>
    </row>
    <row r="137" spans="1:7" ht="17.25" customHeight="1" thickBot="1">
      <c r="A137" s="29">
        <f t="shared" si="8"/>
        <v>2018</v>
      </c>
      <c r="B137" s="29">
        <f t="shared" si="9"/>
        <v>7</v>
      </c>
      <c r="C137" s="25">
        <v>43310</v>
      </c>
      <c r="D137" s="29">
        <v>91</v>
      </c>
      <c r="E137" s="29">
        <v>30</v>
      </c>
      <c r="F137" s="29">
        <v>28.55</v>
      </c>
      <c r="G137" s="29">
        <v>28.3</v>
      </c>
    </row>
    <row r="138" spans="1:7" ht="17.25" customHeight="1" thickBot="1">
      <c r="A138" s="29">
        <f t="shared" si="8"/>
        <v>2018</v>
      </c>
      <c r="B138" s="29">
        <f t="shared" si="9"/>
        <v>7</v>
      </c>
      <c r="C138" s="25">
        <v>43311</v>
      </c>
      <c r="D138" s="29">
        <v>64</v>
      </c>
      <c r="E138" s="29">
        <v>20</v>
      </c>
      <c r="F138" s="29">
        <v>25.9</v>
      </c>
      <c r="G138" s="29">
        <v>28.02</v>
      </c>
    </row>
    <row r="139" spans="1:7" ht="17.25" customHeight="1" thickBot="1">
      <c r="A139" s="29">
        <f t="shared" si="8"/>
        <v>2018</v>
      </c>
      <c r="B139" s="29">
        <f t="shared" si="9"/>
        <v>7</v>
      </c>
      <c r="C139" s="25">
        <v>43312</v>
      </c>
      <c r="D139" s="29">
        <v>119</v>
      </c>
      <c r="E139" s="29">
        <v>21</v>
      </c>
      <c r="F139" s="29">
        <v>32.61</v>
      </c>
      <c r="G139" s="29">
        <v>43.14</v>
      </c>
    </row>
    <row r="140" spans="1:7" ht="17.25" customHeight="1" thickBot="1">
      <c r="A140" s="29">
        <f t="shared" si="8"/>
        <v>2018</v>
      </c>
      <c r="B140" s="29">
        <f t="shared" si="9"/>
        <v>8</v>
      </c>
      <c r="C140" s="25">
        <v>43313</v>
      </c>
      <c r="D140" s="29">
        <v>100</v>
      </c>
      <c r="E140" s="29">
        <v>28</v>
      </c>
      <c r="F140" s="29">
        <v>31.3</v>
      </c>
      <c r="G140" s="29">
        <v>37.79</v>
      </c>
    </row>
    <row r="141" spans="1:7" ht="17.25" customHeight="1" thickBot="1">
      <c r="A141" s="29">
        <f t="shared" si="8"/>
        <v>2018</v>
      </c>
      <c r="B141" s="29">
        <f t="shared" si="9"/>
        <v>8</v>
      </c>
      <c r="C141" s="25">
        <v>43314</v>
      </c>
      <c r="D141" s="29">
        <v>120</v>
      </c>
      <c r="E141" s="29">
        <v>31</v>
      </c>
      <c r="F141" s="29">
        <v>165.74</v>
      </c>
      <c r="G141" s="29">
        <v>25.58</v>
      </c>
    </row>
    <row r="142" spans="1:7" ht="17.25" customHeight="1" thickBot="1">
      <c r="A142" s="29">
        <f t="shared" si="8"/>
        <v>2018</v>
      </c>
      <c r="B142" s="29">
        <f t="shared" si="9"/>
        <v>8</v>
      </c>
      <c r="C142" s="25">
        <v>43315</v>
      </c>
      <c r="D142" s="29">
        <v>65</v>
      </c>
      <c r="E142" s="29">
        <v>24</v>
      </c>
      <c r="F142" s="29">
        <v>18.38</v>
      </c>
      <c r="G142" s="29">
        <v>30.93</v>
      </c>
    </row>
    <row r="143" spans="1:7" ht="17.25" customHeight="1" thickBot="1">
      <c r="A143" s="29">
        <f t="shared" si="8"/>
        <v>2018</v>
      </c>
      <c r="B143" s="29">
        <f t="shared" si="9"/>
        <v>8</v>
      </c>
      <c r="C143" s="25">
        <v>43316</v>
      </c>
      <c r="D143" s="29">
        <v>101</v>
      </c>
      <c r="E143" s="29">
        <v>28</v>
      </c>
      <c r="F143" s="29">
        <v>31.46</v>
      </c>
      <c r="G143" s="29">
        <v>27.52</v>
      </c>
    </row>
    <row r="144" spans="1:7" ht="17.25" customHeight="1" thickBot="1">
      <c r="A144" s="29">
        <f t="shared" si="8"/>
        <v>2018</v>
      </c>
      <c r="B144" s="29">
        <f t="shared" si="9"/>
        <v>8</v>
      </c>
      <c r="C144" s="25">
        <v>43317</v>
      </c>
      <c r="D144" s="29">
        <v>80</v>
      </c>
      <c r="E144" s="29">
        <v>24</v>
      </c>
      <c r="F144" s="29">
        <v>28.52</v>
      </c>
      <c r="G144" s="29">
        <v>35.64</v>
      </c>
    </row>
    <row r="145" spans="1:7" ht="17.25" customHeight="1" thickBot="1">
      <c r="A145" s="29">
        <f t="shared" si="8"/>
        <v>2018</v>
      </c>
      <c r="B145" s="29">
        <f t="shared" si="9"/>
        <v>8</v>
      </c>
      <c r="C145" s="25">
        <v>43318</v>
      </c>
      <c r="D145" s="29">
        <v>59</v>
      </c>
      <c r="E145" s="29">
        <v>20</v>
      </c>
      <c r="F145" s="29">
        <v>40.69</v>
      </c>
      <c r="G145" s="29">
        <v>25.42</v>
      </c>
    </row>
    <row r="146" spans="1:7" ht="17.25" customHeight="1" thickBot="1">
      <c r="A146" s="29">
        <f t="shared" si="8"/>
        <v>2018</v>
      </c>
      <c r="B146" s="29">
        <f t="shared" si="9"/>
        <v>8</v>
      </c>
      <c r="C146" s="25">
        <v>43319</v>
      </c>
      <c r="D146" s="29">
        <v>71</v>
      </c>
      <c r="E146" s="29">
        <v>19</v>
      </c>
      <c r="F146" s="29">
        <v>46.63</v>
      </c>
      <c r="G146" s="29">
        <v>34.49</v>
      </c>
    </row>
    <row r="147" spans="1:7" ht="17.25" customHeight="1" thickBot="1">
      <c r="A147" s="29">
        <f t="shared" si="8"/>
        <v>2018</v>
      </c>
      <c r="B147" s="29">
        <f t="shared" si="9"/>
        <v>8</v>
      </c>
      <c r="C147" s="25">
        <v>43320</v>
      </c>
      <c r="D147" s="29">
        <v>75</v>
      </c>
      <c r="E147" s="29">
        <v>25</v>
      </c>
      <c r="F147" s="29">
        <v>23.64</v>
      </c>
      <c r="G147" s="29">
        <v>26.58</v>
      </c>
    </row>
    <row r="148" spans="1:7" ht="17.25" customHeight="1" thickBot="1">
      <c r="A148" s="29">
        <f t="shared" si="8"/>
        <v>2018</v>
      </c>
      <c r="B148" s="29">
        <f t="shared" si="9"/>
        <v>8</v>
      </c>
      <c r="C148" s="25">
        <v>43321</v>
      </c>
      <c r="D148" s="29">
        <v>67</v>
      </c>
      <c r="E148" s="29">
        <v>18</v>
      </c>
      <c r="F148" s="29">
        <v>47.94</v>
      </c>
      <c r="G148" s="29">
        <v>23.51</v>
      </c>
    </row>
    <row r="149" spans="1:7" ht="17.25" customHeight="1" thickBot="1">
      <c r="A149" s="29">
        <f t="shared" si="8"/>
        <v>2018</v>
      </c>
      <c r="B149" s="29">
        <f t="shared" si="9"/>
        <v>8</v>
      </c>
      <c r="C149" s="25">
        <v>43322</v>
      </c>
      <c r="D149" s="29">
        <v>85</v>
      </c>
      <c r="E149" s="29">
        <v>31</v>
      </c>
      <c r="F149" s="29">
        <v>17.510000000000002</v>
      </c>
      <c r="G149" s="29">
        <v>38.979999999999997</v>
      </c>
    </row>
    <row r="150" spans="1:7" ht="17.25" customHeight="1" thickBot="1">
      <c r="A150" s="29">
        <f t="shared" si="8"/>
        <v>2018</v>
      </c>
      <c r="B150" s="29">
        <f t="shared" si="9"/>
        <v>8</v>
      </c>
      <c r="C150" s="25">
        <v>43323</v>
      </c>
      <c r="D150" s="29">
        <v>73</v>
      </c>
      <c r="E150" s="29">
        <v>25</v>
      </c>
      <c r="F150" s="29">
        <v>36.92</v>
      </c>
      <c r="G150" s="29">
        <v>29.11</v>
      </c>
    </row>
    <row r="151" spans="1:7" ht="17.25" customHeight="1" thickBot="1">
      <c r="A151" s="29">
        <f t="shared" si="8"/>
        <v>2018</v>
      </c>
      <c r="B151" s="29">
        <f t="shared" si="9"/>
        <v>8</v>
      </c>
      <c r="C151" s="25">
        <v>43324</v>
      </c>
      <c r="D151" s="29">
        <v>74</v>
      </c>
      <c r="E151" s="29">
        <v>24</v>
      </c>
      <c r="F151" s="29">
        <v>30.19</v>
      </c>
      <c r="G151" s="29">
        <v>26.51</v>
      </c>
    </row>
    <row r="152" spans="1:7" ht="17.25" customHeight="1" thickBot="1">
      <c r="A152" s="29">
        <f t="shared" si="8"/>
        <v>2018</v>
      </c>
      <c r="B152" s="29">
        <f t="shared" si="9"/>
        <v>8</v>
      </c>
      <c r="C152" s="25">
        <v>43325</v>
      </c>
      <c r="D152" s="29">
        <v>108</v>
      </c>
      <c r="E152" s="29">
        <v>31</v>
      </c>
      <c r="F152" s="29">
        <v>17.27</v>
      </c>
      <c r="G152" s="29">
        <v>40.08</v>
      </c>
    </row>
    <row r="153" spans="1:7" ht="17.25" customHeight="1" thickBot="1">
      <c r="A153" s="29">
        <f t="shared" si="8"/>
        <v>2018</v>
      </c>
      <c r="B153" s="29">
        <f t="shared" si="9"/>
        <v>8</v>
      </c>
      <c r="C153" s="25">
        <v>43326</v>
      </c>
      <c r="D153" s="29">
        <v>83</v>
      </c>
      <c r="E153" s="29">
        <v>32</v>
      </c>
      <c r="F153" s="29">
        <v>57.05</v>
      </c>
      <c r="G153" s="29">
        <v>20.92</v>
      </c>
    </row>
    <row r="154" spans="1:7" ht="17.25" customHeight="1" thickBot="1">
      <c r="A154" s="29">
        <f t="shared" si="8"/>
        <v>2018</v>
      </c>
      <c r="B154" s="29">
        <f t="shared" si="9"/>
        <v>8</v>
      </c>
      <c r="C154" s="25">
        <v>43327</v>
      </c>
      <c r="D154" s="29">
        <v>101</v>
      </c>
      <c r="E154" s="29">
        <v>28</v>
      </c>
      <c r="F154" s="29">
        <v>21.01</v>
      </c>
      <c r="G154" s="29">
        <v>31.89</v>
      </c>
    </row>
    <row r="155" spans="1:7" ht="17.25" customHeight="1" thickBot="1">
      <c r="A155" s="29">
        <f t="shared" si="8"/>
        <v>2018</v>
      </c>
      <c r="B155" s="29">
        <f t="shared" si="9"/>
        <v>8</v>
      </c>
      <c r="C155" s="25">
        <v>43328</v>
      </c>
      <c r="D155" s="29">
        <v>135</v>
      </c>
      <c r="E155" s="29">
        <v>37</v>
      </c>
      <c r="F155" s="29">
        <v>137.32</v>
      </c>
      <c r="G155" s="29">
        <v>36.770000000000003</v>
      </c>
    </row>
    <row r="156" spans="1:7" ht="17.25" customHeight="1" thickBot="1">
      <c r="A156" s="29">
        <f t="shared" si="8"/>
        <v>2018</v>
      </c>
      <c r="B156" s="29">
        <f t="shared" si="9"/>
        <v>8</v>
      </c>
      <c r="C156" s="25">
        <v>43329</v>
      </c>
      <c r="D156" s="29">
        <v>101</v>
      </c>
      <c r="E156" s="29">
        <v>26</v>
      </c>
      <c r="F156" s="29">
        <v>33.17</v>
      </c>
      <c r="G156" s="29">
        <v>37.57</v>
      </c>
    </row>
    <row r="157" spans="1:7" ht="17.25" customHeight="1" thickBot="1">
      <c r="A157" s="29">
        <f t="shared" si="8"/>
        <v>2018</v>
      </c>
      <c r="B157" s="29">
        <f t="shared" si="9"/>
        <v>8</v>
      </c>
      <c r="C157" s="25">
        <v>43330</v>
      </c>
      <c r="D157" s="29">
        <v>51</v>
      </c>
      <c r="E157" s="29">
        <v>22</v>
      </c>
      <c r="F157" s="29">
        <v>28.29</v>
      </c>
      <c r="G157" s="29">
        <v>37.369999999999997</v>
      </c>
    </row>
    <row r="158" spans="1:7" ht="17.25" customHeight="1" thickBot="1">
      <c r="A158" s="29">
        <f t="shared" si="8"/>
        <v>2018</v>
      </c>
      <c r="B158" s="29">
        <f t="shared" si="9"/>
        <v>8</v>
      </c>
      <c r="C158" s="25">
        <v>43331</v>
      </c>
      <c r="D158" s="29">
        <v>80</v>
      </c>
      <c r="E158" s="29">
        <v>20</v>
      </c>
      <c r="F158" s="29">
        <v>43.75</v>
      </c>
      <c r="G158" s="29">
        <v>42.68</v>
      </c>
    </row>
    <row r="159" spans="1:7" ht="17.25" customHeight="1" thickBot="1">
      <c r="A159" s="29">
        <f t="shared" si="8"/>
        <v>2018</v>
      </c>
      <c r="B159" s="29">
        <f t="shared" si="9"/>
        <v>8</v>
      </c>
      <c r="C159" s="25">
        <v>43332</v>
      </c>
      <c r="D159" s="29">
        <v>112</v>
      </c>
      <c r="E159" s="29">
        <v>31</v>
      </c>
      <c r="F159" s="29">
        <v>34.450000000000003</v>
      </c>
      <c r="G159" s="29">
        <v>34.6</v>
      </c>
    </row>
    <row r="160" spans="1:7" ht="17.25" customHeight="1" thickBot="1">
      <c r="A160" s="29">
        <f t="shared" si="8"/>
        <v>2018</v>
      </c>
      <c r="B160" s="29">
        <f t="shared" si="9"/>
        <v>8</v>
      </c>
      <c r="C160" s="25">
        <v>43333</v>
      </c>
      <c r="D160" s="29">
        <v>96</v>
      </c>
      <c r="E160" s="29">
        <v>26</v>
      </c>
      <c r="F160" s="29">
        <v>20.48</v>
      </c>
      <c r="G160" s="29">
        <v>46.65</v>
      </c>
    </row>
    <row r="161" spans="1:7" ht="17.25" customHeight="1" thickBot="1">
      <c r="A161" s="29">
        <f t="shared" si="8"/>
        <v>2018</v>
      </c>
      <c r="B161" s="29">
        <f t="shared" si="9"/>
        <v>8</v>
      </c>
      <c r="C161" s="25">
        <v>43334</v>
      </c>
      <c r="D161" s="29">
        <v>175</v>
      </c>
      <c r="E161" s="29">
        <v>33</v>
      </c>
      <c r="F161" s="29">
        <v>52.78</v>
      </c>
      <c r="G161" s="29">
        <v>24.61</v>
      </c>
    </row>
    <row r="162" spans="1:7" ht="17.25" customHeight="1" thickBot="1">
      <c r="A162" s="29">
        <f t="shared" ref="A162:A170" si="10">YEAR(C162)</f>
        <v>2018</v>
      </c>
      <c r="B162" s="29">
        <f t="shared" ref="B162:B193" si="11">MONTH(C162)</f>
        <v>8</v>
      </c>
      <c r="C162" s="25">
        <v>43335</v>
      </c>
      <c r="D162" s="29">
        <v>91</v>
      </c>
      <c r="E162" s="29">
        <v>25</v>
      </c>
      <c r="F162" s="29">
        <v>22.19</v>
      </c>
      <c r="G162" s="29">
        <v>27.36</v>
      </c>
    </row>
    <row r="163" spans="1:7" ht="17.25" customHeight="1" thickBot="1">
      <c r="A163" s="29">
        <f t="shared" si="10"/>
        <v>2018</v>
      </c>
      <c r="B163" s="29">
        <f t="shared" si="11"/>
        <v>8</v>
      </c>
      <c r="C163" s="25">
        <v>43336</v>
      </c>
      <c r="D163" s="29">
        <v>140</v>
      </c>
      <c r="E163" s="29">
        <v>23</v>
      </c>
      <c r="F163" s="29">
        <v>28.67</v>
      </c>
      <c r="G163" s="29">
        <v>31.33</v>
      </c>
    </row>
    <row r="164" spans="1:7" ht="17.25" customHeight="1" thickBot="1">
      <c r="A164" s="29">
        <f t="shared" si="10"/>
        <v>2018</v>
      </c>
      <c r="B164" s="29">
        <f t="shared" si="11"/>
        <v>8</v>
      </c>
      <c r="C164" s="25">
        <v>43337</v>
      </c>
      <c r="D164" s="29">
        <v>128</v>
      </c>
      <c r="E164" s="29">
        <v>31</v>
      </c>
      <c r="F164" s="29">
        <v>90.44</v>
      </c>
      <c r="G164" s="29">
        <v>22.07</v>
      </c>
    </row>
    <row r="165" spans="1:7" ht="17.25" customHeight="1" thickBot="1">
      <c r="A165" s="29">
        <f t="shared" si="10"/>
        <v>2018</v>
      </c>
      <c r="B165" s="29">
        <f t="shared" si="11"/>
        <v>8</v>
      </c>
      <c r="C165" s="25">
        <v>43338</v>
      </c>
      <c r="D165" s="29">
        <v>57</v>
      </c>
      <c r="E165" s="29">
        <v>23</v>
      </c>
      <c r="F165" s="29">
        <v>36.26</v>
      </c>
      <c r="G165" s="29">
        <v>17.02</v>
      </c>
    </row>
    <row r="166" spans="1:7" ht="17.25" customHeight="1" thickBot="1">
      <c r="A166" s="29">
        <f t="shared" si="10"/>
        <v>2018</v>
      </c>
      <c r="B166" s="29">
        <f t="shared" si="11"/>
        <v>8</v>
      </c>
      <c r="C166" s="25">
        <v>43342</v>
      </c>
      <c r="D166" s="29">
        <v>63</v>
      </c>
      <c r="E166" s="29">
        <v>22</v>
      </c>
      <c r="F166" s="29">
        <v>36.11</v>
      </c>
      <c r="G166" s="29">
        <v>37.79</v>
      </c>
    </row>
    <row r="167" spans="1:7" ht="17.25" customHeight="1" thickBot="1">
      <c r="A167" s="29">
        <f t="shared" si="10"/>
        <v>2018</v>
      </c>
      <c r="B167" s="29">
        <f t="shared" si="11"/>
        <v>8</v>
      </c>
      <c r="C167" s="25">
        <v>43341</v>
      </c>
      <c r="D167" s="29">
        <v>67</v>
      </c>
      <c r="E167" s="29">
        <v>23</v>
      </c>
      <c r="F167" s="29">
        <v>13.69</v>
      </c>
      <c r="G167" s="29">
        <v>39.08</v>
      </c>
    </row>
    <row r="168" spans="1:7" ht="17.25" customHeight="1" thickBot="1">
      <c r="A168" s="29">
        <f t="shared" si="10"/>
        <v>2018</v>
      </c>
      <c r="B168" s="29">
        <f t="shared" si="11"/>
        <v>8</v>
      </c>
      <c r="C168" s="25">
        <v>43340</v>
      </c>
      <c r="D168" s="29">
        <v>71</v>
      </c>
      <c r="E168" s="29">
        <v>28</v>
      </c>
      <c r="F168" s="29">
        <v>11.86</v>
      </c>
      <c r="G168" s="29">
        <v>37.590000000000003</v>
      </c>
    </row>
    <row r="169" spans="1:7" ht="17.25" customHeight="1" thickBot="1">
      <c r="A169" s="29">
        <f t="shared" si="10"/>
        <v>2018</v>
      </c>
      <c r="B169" s="29">
        <f t="shared" si="11"/>
        <v>8</v>
      </c>
      <c r="C169" s="25">
        <v>43339</v>
      </c>
      <c r="D169" s="29">
        <v>87</v>
      </c>
      <c r="E169" s="29">
        <v>27</v>
      </c>
      <c r="F169" s="29">
        <v>15.25</v>
      </c>
      <c r="G169" s="29">
        <v>34.54</v>
      </c>
    </row>
    <row r="170" spans="1:7" ht="17.25" customHeight="1" thickBot="1">
      <c r="A170" s="29">
        <f t="shared" si="10"/>
        <v>2018</v>
      </c>
      <c r="B170" s="29">
        <f t="shared" si="11"/>
        <v>8</v>
      </c>
      <c r="C170" s="25">
        <v>43343</v>
      </c>
      <c r="D170" s="29">
        <v>82</v>
      </c>
      <c r="E170" s="29">
        <v>25</v>
      </c>
      <c r="F170" s="29">
        <v>16.96</v>
      </c>
      <c r="G170" s="29">
        <v>46.62</v>
      </c>
    </row>
    <row r="171" spans="1:7">
      <c r="A171">
        <f>YEAR(C170)</f>
        <v>2018</v>
      </c>
      <c r="B171">
        <f>MONTH(C170)</f>
        <v>8</v>
      </c>
      <c r="C171" s="170">
        <v>43344</v>
      </c>
      <c r="D171">
        <v>91</v>
      </c>
      <c r="E171">
        <v>29</v>
      </c>
      <c r="F171">
        <v>14.61</v>
      </c>
      <c r="G171">
        <v>32.79</v>
      </c>
    </row>
    <row r="172" spans="1:7">
      <c r="A172">
        <f>YEAR(C170)</f>
        <v>2018</v>
      </c>
      <c r="B172">
        <f>MONTH(C170)</f>
        <v>8</v>
      </c>
      <c r="C172" s="170">
        <v>43345</v>
      </c>
      <c r="D172">
        <v>71</v>
      </c>
      <c r="E172">
        <v>25</v>
      </c>
      <c r="F172">
        <v>28.1</v>
      </c>
      <c r="G172">
        <v>38.14</v>
      </c>
    </row>
    <row r="173" spans="1:7">
      <c r="A173">
        <f>YEAR(C170)</f>
        <v>2018</v>
      </c>
      <c r="B173">
        <f>MONTH(C170)</f>
        <v>8</v>
      </c>
      <c r="C173" s="170">
        <v>43346</v>
      </c>
      <c r="D173">
        <v>75</v>
      </c>
      <c r="E173">
        <v>23</v>
      </c>
      <c r="F173">
        <v>16.489999999999998</v>
      </c>
      <c r="G173">
        <v>30.67</v>
      </c>
    </row>
    <row r="174" spans="1:7">
      <c r="A174">
        <f>YEAR(C170)</f>
        <v>2018</v>
      </c>
      <c r="B174">
        <f>MONTH(C170)</f>
        <v>8</v>
      </c>
      <c r="C174" s="170">
        <v>43347</v>
      </c>
      <c r="D174">
        <v>106</v>
      </c>
      <c r="E174">
        <v>27</v>
      </c>
      <c r="F174">
        <v>43.06</v>
      </c>
      <c r="G174">
        <v>31.31</v>
      </c>
    </row>
    <row r="175" spans="1:7">
      <c r="A175">
        <f>YEAR(C170)</f>
        <v>2018</v>
      </c>
      <c r="B175">
        <f>MONTH(C170)</f>
        <v>8</v>
      </c>
      <c r="C175" s="170">
        <v>43348</v>
      </c>
      <c r="D175">
        <v>116</v>
      </c>
      <c r="E175">
        <v>29</v>
      </c>
      <c r="F175">
        <v>69.13</v>
      </c>
      <c r="G175">
        <v>36.200000000000003</v>
      </c>
    </row>
    <row r="176" spans="1:7">
      <c r="A176">
        <f>YEAR(C170)</f>
        <v>2018</v>
      </c>
      <c r="B176">
        <f>MONTH(C170)</f>
        <v>8</v>
      </c>
      <c r="C176" s="170">
        <v>43349</v>
      </c>
      <c r="D176">
        <v>91</v>
      </c>
      <c r="E176">
        <v>25</v>
      </c>
      <c r="F176">
        <v>26.59</v>
      </c>
      <c r="G176">
        <v>19.079999999999998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120" zoomScaleNormal="120" zoomScalePageLayoutView="98" workbookViewId="0">
      <pane ySplit="1" topLeftCell="A2" activePane="bottomLeft" state="frozen"/>
      <selection pane="bottomLeft" activeCell="G10" sqref="G10"/>
    </sheetView>
  </sheetViews>
  <sheetFormatPr defaultColWidth="11" defaultRowHeight="13.5"/>
  <cols>
    <col min="1" max="1" width="11.5" style="2" customWidth="1"/>
    <col min="2" max="2" width="12" style="2" customWidth="1"/>
    <col min="3" max="3" width="20.125" style="132" customWidth="1"/>
    <col min="4" max="4" width="17.625" style="4" customWidth="1"/>
    <col min="5" max="5" width="19.125" style="4" customWidth="1"/>
    <col min="6" max="6" width="17" style="3" customWidth="1"/>
    <col min="7" max="7" width="24.5" style="4" customWidth="1"/>
  </cols>
  <sheetData>
    <row r="1" spans="1:7" s="108" customFormat="1" ht="18.75" customHeight="1">
      <c r="A1" s="134" t="s">
        <v>122</v>
      </c>
      <c r="B1" s="134" t="s">
        <v>125</v>
      </c>
      <c r="C1" s="133" t="s">
        <v>182</v>
      </c>
      <c r="D1" s="135" t="s">
        <v>183</v>
      </c>
      <c r="E1" s="135" t="s">
        <v>184</v>
      </c>
      <c r="F1" s="135" t="s">
        <v>185</v>
      </c>
      <c r="G1" s="135" t="s">
        <v>186</v>
      </c>
    </row>
    <row r="2" spans="1:7" ht="18.75" customHeight="1">
      <c r="A2" s="127">
        <v>2018</v>
      </c>
      <c r="B2" s="127">
        <v>9</v>
      </c>
      <c r="C2" s="131" t="s">
        <v>412</v>
      </c>
      <c r="D2" s="129" t="s">
        <v>413</v>
      </c>
      <c r="E2" s="129" t="s">
        <v>414</v>
      </c>
      <c r="F2" s="128" t="s">
        <v>53</v>
      </c>
      <c r="G2" s="128" t="s">
        <v>188</v>
      </c>
    </row>
    <row r="3" spans="1:7" ht="18.75" customHeight="1">
      <c r="A3" s="127">
        <v>2018</v>
      </c>
      <c r="B3" s="127">
        <v>9</v>
      </c>
      <c r="C3" s="131" t="s">
        <v>415</v>
      </c>
      <c r="D3" s="129" t="s">
        <v>416</v>
      </c>
      <c r="E3" s="129" t="s">
        <v>417</v>
      </c>
      <c r="F3" s="128" t="s">
        <v>53</v>
      </c>
      <c r="G3" s="128" t="s">
        <v>188</v>
      </c>
    </row>
    <row r="4" spans="1:7" ht="18.75" customHeight="1">
      <c r="A4" s="127">
        <v>2018</v>
      </c>
      <c r="B4" s="127">
        <v>9</v>
      </c>
      <c r="C4" s="131" t="s">
        <v>418</v>
      </c>
      <c r="D4" s="129" t="s">
        <v>419</v>
      </c>
      <c r="E4" s="129" t="s">
        <v>420</v>
      </c>
      <c r="F4" s="128" t="s">
        <v>42</v>
      </c>
      <c r="G4" s="128" t="s">
        <v>188</v>
      </c>
    </row>
    <row r="5" spans="1:7" ht="18.75" customHeight="1">
      <c r="A5" s="127">
        <v>2018</v>
      </c>
      <c r="B5" s="127">
        <v>9</v>
      </c>
      <c r="C5" s="131" t="s">
        <v>256</v>
      </c>
      <c r="D5" s="129" t="s">
        <v>421</v>
      </c>
      <c r="E5" s="129" t="s">
        <v>422</v>
      </c>
      <c r="F5" s="128" t="s">
        <v>55</v>
      </c>
      <c r="G5" s="128" t="s">
        <v>188</v>
      </c>
    </row>
    <row r="6" spans="1:7" ht="18.75" customHeight="1">
      <c r="A6" s="127">
        <v>2018</v>
      </c>
      <c r="B6" s="127">
        <v>9</v>
      </c>
      <c r="C6" s="131" t="s">
        <v>423</v>
      </c>
      <c r="D6" s="129" t="s">
        <v>424</v>
      </c>
      <c r="E6" s="129" t="s">
        <v>425</v>
      </c>
      <c r="F6" s="128" t="s">
        <v>66</v>
      </c>
      <c r="G6" s="128" t="s">
        <v>188</v>
      </c>
    </row>
    <row r="7" spans="1:7" ht="18.75" customHeight="1">
      <c r="A7" s="127">
        <v>2018</v>
      </c>
      <c r="B7" s="127">
        <v>9</v>
      </c>
      <c r="C7" s="131" t="s">
        <v>426</v>
      </c>
      <c r="D7" s="129" t="s">
        <v>427</v>
      </c>
      <c r="E7" s="129" t="s">
        <v>428</v>
      </c>
      <c r="F7" s="128" t="s">
        <v>43</v>
      </c>
      <c r="G7" s="128" t="s">
        <v>188</v>
      </c>
    </row>
    <row r="8" spans="1:7" ht="18.75" customHeight="1">
      <c r="A8" s="127">
        <v>2018</v>
      </c>
      <c r="B8" s="127">
        <v>9</v>
      </c>
      <c r="C8" s="131" t="s">
        <v>429</v>
      </c>
      <c r="D8" s="129" t="s">
        <v>430</v>
      </c>
      <c r="E8" s="129" t="s">
        <v>431</v>
      </c>
      <c r="F8" s="128" t="s">
        <v>42</v>
      </c>
      <c r="G8" s="128" t="s">
        <v>188</v>
      </c>
    </row>
    <row r="9" spans="1:7" ht="18.75" customHeight="1">
      <c r="A9" s="127">
        <v>2018</v>
      </c>
      <c r="B9" s="127">
        <v>9</v>
      </c>
      <c r="C9" s="131" t="s">
        <v>432</v>
      </c>
      <c r="D9" s="129" t="s">
        <v>433</v>
      </c>
      <c r="E9" s="129" t="s">
        <v>434</v>
      </c>
      <c r="F9" s="128" t="s">
        <v>66</v>
      </c>
      <c r="G9" s="128" t="s">
        <v>188</v>
      </c>
    </row>
    <row r="10" spans="1:7" ht="18.75" customHeight="1">
      <c r="A10" s="127">
        <v>2018</v>
      </c>
      <c r="B10" s="127">
        <v>8</v>
      </c>
      <c r="C10" s="131" t="s">
        <v>295</v>
      </c>
      <c r="D10" s="129" t="s">
        <v>435</v>
      </c>
      <c r="E10" s="129" t="s">
        <v>436</v>
      </c>
      <c r="F10" s="128" t="s">
        <v>59</v>
      </c>
      <c r="G10" s="128" t="s">
        <v>188</v>
      </c>
    </row>
    <row r="11" spans="1:7" ht="18.75" customHeight="1">
      <c r="A11" s="127">
        <v>2018</v>
      </c>
      <c r="B11" s="127">
        <v>8</v>
      </c>
      <c r="C11" s="131" t="s">
        <v>293</v>
      </c>
      <c r="D11" s="129" t="s">
        <v>437</v>
      </c>
      <c r="E11" s="129" t="s">
        <v>438</v>
      </c>
      <c r="F11" s="128" t="s">
        <v>57</v>
      </c>
      <c r="G11" s="128" t="s">
        <v>188</v>
      </c>
    </row>
    <row r="12" spans="1:7" ht="18.75" customHeight="1">
      <c r="A12" s="127">
        <v>2018</v>
      </c>
      <c r="B12" s="127">
        <v>8</v>
      </c>
      <c r="C12" s="131" t="s">
        <v>246</v>
      </c>
      <c r="D12" s="129" t="s">
        <v>439</v>
      </c>
      <c r="E12" s="129" t="s">
        <v>440</v>
      </c>
      <c r="F12" s="128" t="s">
        <v>44</v>
      </c>
      <c r="G12" s="128" t="s">
        <v>188</v>
      </c>
    </row>
    <row r="13" spans="1:7" ht="18.75" customHeight="1">
      <c r="A13" s="127">
        <v>2018</v>
      </c>
      <c r="B13" s="127">
        <v>8</v>
      </c>
      <c r="C13" s="131" t="s">
        <v>294</v>
      </c>
      <c r="D13" s="129" t="s">
        <v>441</v>
      </c>
      <c r="E13" s="129" t="s">
        <v>442</v>
      </c>
      <c r="F13" s="128" t="s">
        <v>42</v>
      </c>
      <c r="G13" s="128" t="s">
        <v>188</v>
      </c>
    </row>
    <row r="14" spans="1:7" ht="18.75" customHeight="1">
      <c r="A14" s="127">
        <v>2018</v>
      </c>
      <c r="B14" s="127">
        <v>8</v>
      </c>
      <c r="C14" s="131" t="s">
        <v>292</v>
      </c>
      <c r="D14" s="129" t="s">
        <v>443</v>
      </c>
      <c r="E14" s="129" t="s">
        <v>444</v>
      </c>
      <c r="F14" s="128" t="s">
        <v>51</v>
      </c>
      <c r="G14" s="128" t="s">
        <v>188</v>
      </c>
    </row>
    <row r="15" spans="1:7" ht="18.75" customHeight="1">
      <c r="A15" s="127">
        <v>2018</v>
      </c>
      <c r="B15" s="127">
        <v>8</v>
      </c>
      <c r="C15" s="131" t="s">
        <v>267</v>
      </c>
      <c r="D15" s="129" t="s">
        <v>445</v>
      </c>
      <c r="E15" s="129" t="s">
        <v>446</v>
      </c>
      <c r="F15" s="128" t="s">
        <v>42</v>
      </c>
      <c r="G15" s="128" t="s">
        <v>188</v>
      </c>
    </row>
    <row r="16" spans="1:7" ht="18.75" customHeight="1">
      <c r="A16" s="127">
        <v>2018</v>
      </c>
      <c r="B16" s="127">
        <v>8</v>
      </c>
      <c r="C16" s="131" t="s">
        <v>291</v>
      </c>
      <c r="D16" s="129" t="s">
        <v>447</v>
      </c>
      <c r="E16" s="129" t="s">
        <v>448</v>
      </c>
      <c r="F16" s="128" t="s">
        <v>51</v>
      </c>
      <c r="G16" s="128" t="s">
        <v>188</v>
      </c>
    </row>
    <row r="17" spans="1:7" ht="18.75" customHeight="1">
      <c r="A17" s="127">
        <v>2018</v>
      </c>
      <c r="B17" s="127">
        <v>8</v>
      </c>
      <c r="C17" s="131" t="s">
        <v>449</v>
      </c>
      <c r="D17" s="129" t="s">
        <v>450</v>
      </c>
      <c r="E17" s="129" t="s">
        <v>451</v>
      </c>
      <c r="F17" s="128" t="s">
        <v>452</v>
      </c>
      <c r="G17" s="128" t="s">
        <v>188</v>
      </c>
    </row>
    <row r="18" spans="1:7" ht="18.75" customHeight="1">
      <c r="A18" s="127">
        <v>2018</v>
      </c>
      <c r="B18" s="127">
        <v>8</v>
      </c>
      <c r="C18" s="131" t="s">
        <v>290</v>
      </c>
      <c r="D18" s="129" t="s">
        <v>453</v>
      </c>
      <c r="E18" s="129" t="s">
        <v>454</v>
      </c>
      <c r="F18" s="128" t="s">
        <v>42</v>
      </c>
      <c r="G18" s="128" t="s">
        <v>188</v>
      </c>
    </row>
    <row r="19" spans="1:7" ht="18.75" customHeight="1">
      <c r="A19" s="127">
        <v>2018</v>
      </c>
      <c r="B19" s="127">
        <v>8</v>
      </c>
      <c r="C19" s="131" t="s">
        <v>289</v>
      </c>
      <c r="D19" s="129" t="s">
        <v>455</v>
      </c>
      <c r="E19" s="129" t="s">
        <v>456</v>
      </c>
      <c r="F19" s="128" t="s">
        <v>53</v>
      </c>
      <c r="G19" s="128" t="s">
        <v>188</v>
      </c>
    </row>
    <row r="20" spans="1:7" ht="18.75" customHeight="1">
      <c r="A20" s="127">
        <v>2018</v>
      </c>
      <c r="B20" s="127">
        <v>8</v>
      </c>
      <c r="C20" s="131" t="s">
        <v>277</v>
      </c>
      <c r="D20" s="129" t="s">
        <v>457</v>
      </c>
      <c r="E20" s="129" t="s">
        <v>458</v>
      </c>
      <c r="F20" s="128" t="s">
        <v>42</v>
      </c>
      <c r="G20" s="128" t="s">
        <v>188</v>
      </c>
    </row>
    <row r="21" spans="1:7" ht="18.75" customHeight="1">
      <c r="A21" s="127">
        <v>2018</v>
      </c>
      <c r="B21" s="127">
        <v>8</v>
      </c>
      <c r="C21" s="131" t="s">
        <v>288</v>
      </c>
      <c r="D21" s="129" t="s">
        <v>459</v>
      </c>
      <c r="E21" s="129" t="s">
        <v>460</v>
      </c>
      <c r="F21" s="128" t="s">
        <v>59</v>
      </c>
      <c r="G21" s="128" t="s">
        <v>188</v>
      </c>
    </row>
    <row r="22" spans="1:7" ht="18.75" customHeight="1">
      <c r="A22" s="127">
        <v>2018</v>
      </c>
      <c r="B22" s="127">
        <v>8</v>
      </c>
      <c r="C22" s="131" t="s">
        <v>287</v>
      </c>
      <c r="D22" s="129" t="s">
        <v>461</v>
      </c>
      <c r="E22" s="129" t="s">
        <v>462</v>
      </c>
      <c r="F22" s="128" t="s">
        <v>53</v>
      </c>
      <c r="G22" s="128" t="s">
        <v>188</v>
      </c>
    </row>
    <row r="23" spans="1:7" ht="18.75" customHeight="1">
      <c r="A23" s="127">
        <v>2018</v>
      </c>
      <c r="B23" s="127">
        <v>8</v>
      </c>
      <c r="C23" s="131" t="s">
        <v>276</v>
      </c>
      <c r="D23" s="129" t="s">
        <v>463</v>
      </c>
      <c r="E23" s="129" t="s">
        <v>464</v>
      </c>
      <c r="F23" s="128" t="s">
        <v>42</v>
      </c>
      <c r="G23" s="128" t="s">
        <v>188</v>
      </c>
    </row>
    <row r="24" spans="1:7" ht="18.75" customHeight="1">
      <c r="A24" s="127">
        <v>2018</v>
      </c>
      <c r="B24" s="127">
        <v>8</v>
      </c>
      <c r="C24" s="131" t="s">
        <v>286</v>
      </c>
      <c r="D24" s="129" t="s">
        <v>465</v>
      </c>
      <c r="E24" s="129" t="s">
        <v>466</v>
      </c>
      <c r="F24" s="128" t="s">
        <v>57</v>
      </c>
      <c r="G24" s="128" t="s">
        <v>188</v>
      </c>
    </row>
    <row r="25" spans="1:7" ht="18.75" customHeight="1">
      <c r="A25" s="127">
        <v>2018</v>
      </c>
      <c r="B25" s="127">
        <v>8</v>
      </c>
      <c r="C25" s="131" t="s">
        <v>285</v>
      </c>
      <c r="D25" s="129" t="s">
        <v>467</v>
      </c>
      <c r="E25" s="129" t="s">
        <v>468</v>
      </c>
      <c r="F25" s="128" t="s">
        <v>51</v>
      </c>
      <c r="G25" s="128" t="s">
        <v>188</v>
      </c>
    </row>
    <row r="26" spans="1:7" ht="18.75" customHeight="1">
      <c r="A26" s="127">
        <v>2018</v>
      </c>
      <c r="B26" s="127">
        <v>8</v>
      </c>
      <c r="C26" s="131" t="s">
        <v>284</v>
      </c>
      <c r="D26" s="129" t="s">
        <v>469</v>
      </c>
      <c r="E26" s="129" t="s">
        <v>470</v>
      </c>
      <c r="F26" s="128" t="s">
        <v>42</v>
      </c>
      <c r="G26" s="128" t="s">
        <v>188</v>
      </c>
    </row>
    <row r="27" spans="1:7" ht="18.75" customHeight="1">
      <c r="A27" s="127">
        <v>2018</v>
      </c>
      <c r="B27" s="127">
        <v>8</v>
      </c>
      <c r="C27" s="131" t="s">
        <v>283</v>
      </c>
      <c r="D27" s="129" t="s">
        <v>471</v>
      </c>
      <c r="E27" s="129" t="s">
        <v>472</v>
      </c>
      <c r="F27" s="128" t="s">
        <v>47</v>
      </c>
      <c r="G27" s="128" t="s">
        <v>188</v>
      </c>
    </row>
    <row r="28" spans="1:7" ht="18.75" customHeight="1">
      <c r="A28" s="127">
        <v>2018</v>
      </c>
      <c r="B28" s="127">
        <v>8</v>
      </c>
      <c r="C28" s="131" t="s">
        <v>282</v>
      </c>
      <c r="D28" s="129" t="s">
        <v>473</v>
      </c>
      <c r="E28" s="129" t="s">
        <v>474</v>
      </c>
      <c r="F28" s="128" t="s">
        <v>47</v>
      </c>
      <c r="G28" s="128" t="s">
        <v>188</v>
      </c>
    </row>
    <row r="29" spans="1:7" ht="18.75" customHeight="1">
      <c r="A29" s="127">
        <v>2018</v>
      </c>
      <c r="B29" s="127">
        <v>8</v>
      </c>
      <c r="C29" s="131" t="s">
        <v>281</v>
      </c>
      <c r="D29" s="129" t="s">
        <v>475</v>
      </c>
      <c r="E29" s="129" t="s">
        <v>476</v>
      </c>
      <c r="F29" s="128" t="s">
        <v>49</v>
      </c>
      <c r="G29" s="128" t="s">
        <v>188</v>
      </c>
    </row>
    <row r="30" spans="1:7" ht="18.75" customHeight="1">
      <c r="A30" s="127">
        <v>2018</v>
      </c>
      <c r="B30" s="127">
        <v>8</v>
      </c>
      <c r="C30" s="131" t="s">
        <v>280</v>
      </c>
      <c r="D30" s="129" t="s">
        <v>477</v>
      </c>
      <c r="E30" s="129" t="s">
        <v>478</v>
      </c>
      <c r="F30" s="128" t="s">
        <v>42</v>
      </c>
      <c r="G30" s="128" t="s">
        <v>188</v>
      </c>
    </row>
    <row r="31" spans="1:7" ht="18.75" customHeight="1">
      <c r="A31" s="127">
        <v>2018</v>
      </c>
      <c r="B31" s="127">
        <v>8</v>
      </c>
      <c r="C31" s="131" t="s">
        <v>279</v>
      </c>
      <c r="D31" s="129" t="s">
        <v>479</v>
      </c>
      <c r="E31" s="129" t="s">
        <v>480</v>
      </c>
      <c r="F31" s="128" t="s">
        <v>65</v>
      </c>
      <c r="G31" s="128" t="s">
        <v>188</v>
      </c>
    </row>
    <row r="32" spans="1:7" ht="18.75" customHeight="1">
      <c r="A32" s="127">
        <v>2018</v>
      </c>
      <c r="B32" s="127">
        <v>8</v>
      </c>
      <c r="C32" s="131" t="s">
        <v>278</v>
      </c>
      <c r="D32" s="129" t="s">
        <v>481</v>
      </c>
      <c r="E32" s="129" t="s">
        <v>482</v>
      </c>
      <c r="F32" s="128" t="s">
        <v>42</v>
      </c>
      <c r="G32" s="128" t="s">
        <v>188</v>
      </c>
    </row>
    <row r="33" spans="1:7" ht="18.75" customHeight="1">
      <c r="A33" s="127">
        <v>2018</v>
      </c>
      <c r="B33" s="127">
        <v>8</v>
      </c>
      <c r="C33" s="131" t="s">
        <v>275</v>
      </c>
      <c r="D33" s="129" t="s">
        <v>483</v>
      </c>
      <c r="E33" s="129" t="s">
        <v>484</v>
      </c>
      <c r="F33" s="128" t="s">
        <v>63</v>
      </c>
      <c r="G33" s="128" t="s">
        <v>188</v>
      </c>
    </row>
    <row r="34" spans="1:7" ht="18.75" customHeight="1">
      <c r="A34" s="127">
        <v>2018</v>
      </c>
      <c r="B34" s="127">
        <v>8</v>
      </c>
      <c r="C34" s="131" t="s">
        <v>274</v>
      </c>
      <c r="D34" s="129" t="s">
        <v>485</v>
      </c>
      <c r="E34" s="130" t="s">
        <v>486</v>
      </c>
      <c r="F34" s="128" t="s">
        <v>49</v>
      </c>
      <c r="G34" s="128" t="s">
        <v>188</v>
      </c>
    </row>
    <row r="35" spans="1:7" ht="16.5" customHeight="1">
      <c r="A35" s="127">
        <v>2018</v>
      </c>
      <c r="B35" s="127">
        <v>8</v>
      </c>
      <c r="C35" s="131" t="s">
        <v>273</v>
      </c>
      <c r="D35" s="129" t="s">
        <v>487</v>
      </c>
      <c r="E35" s="129" t="s">
        <v>488</v>
      </c>
      <c r="F35" s="128" t="s">
        <v>43</v>
      </c>
      <c r="G35" s="128" t="s">
        <v>188</v>
      </c>
    </row>
    <row r="36" spans="1:7" ht="16.5" customHeight="1">
      <c r="A36" s="127">
        <v>2018</v>
      </c>
      <c r="B36" s="127">
        <v>8</v>
      </c>
      <c r="C36" s="131" t="s">
        <v>272</v>
      </c>
      <c r="D36" s="129" t="s">
        <v>489</v>
      </c>
      <c r="E36" s="129" t="s">
        <v>490</v>
      </c>
      <c r="F36" s="128" t="s">
        <v>43</v>
      </c>
      <c r="G36" s="128" t="s">
        <v>188</v>
      </c>
    </row>
    <row r="37" spans="1:7" ht="16.5" customHeight="1">
      <c r="A37" s="127">
        <v>2018</v>
      </c>
      <c r="B37" s="127">
        <v>8</v>
      </c>
      <c r="C37" s="131" t="s">
        <v>271</v>
      </c>
      <c r="D37" s="129" t="s">
        <v>491</v>
      </c>
      <c r="E37" s="129" t="s">
        <v>492</v>
      </c>
      <c r="F37" s="128" t="s">
        <v>47</v>
      </c>
      <c r="G37" s="128" t="s">
        <v>188</v>
      </c>
    </row>
    <row r="38" spans="1:7" ht="16.5" customHeight="1">
      <c r="A38" s="127">
        <v>2018</v>
      </c>
      <c r="B38" s="127">
        <v>8</v>
      </c>
      <c r="C38" s="131" t="s">
        <v>270</v>
      </c>
      <c r="D38" s="129" t="s">
        <v>493</v>
      </c>
      <c r="E38" s="129" t="s">
        <v>494</v>
      </c>
      <c r="F38" s="128" t="s">
        <v>53</v>
      </c>
      <c r="G38" s="128" t="s">
        <v>188</v>
      </c>
    </row>
    <row r="39" spans="1:7" ht="16.5" customHeight="1">
      <c r="A39" s="127">
        <v>2018</v>
      </c>
      <c r="B39" s="127">
        <v>8</v>
      </c>
      <c r="C39" s="131" t="s">
        <v>218</v>
      </c>
      <c r="D39" s="129" t="s">
        <v>495</v>
      </c>
      <c r="E39" s="129" t="s">
        <v>496</v>
      </c>
      <c r="F39" s="128" t="s">
        <v>62</v>
      </c>
      <c r="G39" s="128" t="s">
        <v>188</v>
      </c>
    </row>
    <row r="40" spans="1:7" ht="16.5" customHeight="1">
      <c r="A40" s="127">
        <v>2018</v>
      </c>
      <c r="B40" s="127">
        <v>8</v>
      </c>
      <c r="C40" s="131" t="s">
        <v>269</v>
      </c>
      <c r="D40" s="129" t="s">
        <v>497</v>
      </c>
      <c r="E40" s="129" t="s">
        <v>498</v>
      </c>
      <c r="F40" s="128" t="s">
        <v>43</v>
      </c>
      <c r="G40" s="128" t="s">
        <v>188</v>
      </c>
    </row>
    <row r="41" spans="1:7" ht="16.5" customHeight="1">
      <c r="A41" s="127">
        <v>2018</v>
      </c>
      <c r="B41" s="127">
        <v>8</v>
      </c>
      <c r="C41" s="131" t="s">
        <v>268</v>
      </c>
      <c r="D41" s="129" t="s">
        <v>499</v>
      </c>
      <c r="E41" s="129" t="s">
        <v>500</v>
      </c>
      <c r="F41" s="128" t="s">
        <v>55</v>
      </c>
      <c r="G41" s="128" t="s">
        <v>188</v>
      </c>
    </row>
    <row r="42" spans="1:7" ht="16.5" customHeight="1">
      <c r="A42" s="127">
        <v>2018</v>
      </c>
      <c r="B42" s="127">
        <v>8</v>
      </c>
      <c r="C42" s="131" t="s">
        <v>501</v>
      </c>
      <c r="D42" s="129" t="s">
        <v>502</v>
      </c>
      <c r="E42" s="129" t="s">
        <v>503</v>
      </c>
      <c r="F42" s="128" t="s">
        <v>452</v>
      </c>
      <c r="G42" s="128" t="s">
        <v>188</v>
      </c>
    </row>
    <row r="43" spans="1:7" ht="16.5" customHeight="1">
      <c r="A43" s="127">
        <v>2018</v>
      </c>
      <c r="B43" s="127">
        <v>8</v>
      </c>
      <c r="C43" s="131" t="s">
        <v>504</v>
      </c>
      <c r="D43" s="129" t="s">
        <v>505</v>
      </c>
      <c r="E43" s="129" t="s">
        <v>506</v>
      </c>
      <c r="F43" s="128" t="s">
        <v>452</v>
      </c>
      <c r="G43" s="128" t="s">
        <v>188</v>
      </c>
    </row>
    <row r="44" spans="1:7" ht="16.5" customHeight="1">
      <c r="A44" s="127">
        <v>2018</v>
      </c>
      <c r="B44" s="127">
        <v>8</v>
      </c>
      <c r="C44" s="131" t="s">
        <v>266</v>
      </c>
      <c r="D44" s="129" t="s">
        <v>507</v>
      </c>
      <c r="E44" s="129" t="s">
        <v>508</v>
      </c>
      <c r="F44" s="128" t="s">
        <v>44</v>
      </c>
      <c r="G44" s="128" t="s">
        <v>188</v>
      </c>
    </row>
    <row r="45" spans="1:7" ht="16.5" customHeight="1">
      <c r="A45" s="127">
        <v>2018</v>
      </c>
      <c r="B45" s="127">
        <v>8</v>
      </c>
      <c r="C45" s="131" t="s">
        <v>509</v>
      </c>
      <c r="D45" s="129" t="s">
        <v>510</v>
      </c>
      <c r="E45" s="129" t="s">
        <v>511</v>
      </c>
      <c r="F45" s="128" t="s">
        <v>452</v>
      </c>
      <c r="G45" s="128" t="s">
        <v>188</v>
      </c>
    </row>
    <row r="46" spans="1:7" ht="16.5" customHeight="1">
      <c r="A46" s="127">
        <v>2018</v>
      </c>
      <c r="B46" s="127">
        <v>8</v>
      </c>
      <c r="C46" s="131" t="s">
        <v>236</v>
      </c>
      <c r="D46" s="129" t="s">
        <v>512</v>
      </c>
      <c r="E46" s="129" t="s">
        <v>513</v>
      </c>
      <c r="F46" s="128" t="s">
        <v>42</v>
      </c>
      <c r="G46" s="128" t="s">
        <v>188</v>
      </c>
    </row>
    <row r="47" spans="1:7" ht="16.5" customHeight="1">
      <c r="A47" s="127">
        <v>2018</v>
      </c>
      <c r="B47" s="127">
        <v>8</v>
      </c>
      <c r="C47" s="131" t="s">
        <v>265</v>
      </c>
      <c r="D47" s="129" t="s">
        <v>514</v>
      </c>
      <c r="E47" s="129" t="s">
        <v>515</v>
      </c>
      <c r="F47" s="128" t="s">
        <v>44</v>
      </c>
      <c r="G47" s="128" t="s">
        <v>188</v>
      </c>
    </row>
    <row r="48" spans="1:7" ht="16.5" customHeight="1">
      <c r="A48" s="127">
        <v>2018</v>
      </c>
      <c r="B48" s="127">
        <v>8</v>
      </c>
      <c r="C48" s="131" t="s">
        <v>516</v>
      </c>
      <c r="D48" s="129" t="s">
        <v>517</v>
      </c>
      <c r="E48" s="129" t="s">
        <v>518</v>
      </c>
      <c r="F48" s="128" t="s">
        <v>452</v>
      </c>
      <c r="G48" s="128" t="s">
        <v>188</v>
      </c>
    </row>
    <row r="49" spans="1:7" ht="16.5" customHeight="1">
      <c r="A49" s="127">
        <v>2018</v>
      </c>
      <c r="B49" s="127">
        <v>8</v>
      </c>
      <c r="C49" s="131" t="s">
        <v>264</v>
      </c>
      <c r="D49" s="129" t="s">
        <v>519</v>
      </c>
      <c r="E49" s="129" t="s">
        <v>520</v>
      </c>
      <c r="F49" s="128" t="s">
        <v>64</v>
      </c>
      <c r="G49" s="128" t="s">
        <v>188</v>
      </c>
    </row>
    <row r="50" spans="1:7" ht="16.5" customHeight="1">
      <c r="A50" s="127">
        <v>2018</v>
      </c>
      <c r="B50" s="127">
        <v>8</v>
      </c>
      <c r="C50" s="131" t="s">
        <v>521</v>
      </c>
      <c r="D50" s="129" t="s">
        <v>522</v>
      </c>
      <c r="E50" s="129" t="s">
        <v>523</v>
      </c>
      <c r="F50" s="128" t="s">
        <v>452</v>
      </c>
      <c r="G50" s="128" t="s">
        <v>188</v>
      </c>
    </row>
    <row r="51" spans="1:7" ht="16.5" customHeight="1">
      <c r="A51" s="127">
        <v>2018</v>
      </c>
      <c r="B51" s="127">
        <v>8</v>
      </c>
      <c r="C51" s="131" t="s">
        <v>263</v>
      </c>
      <c r="D51" s="129" t="s">
        <v>524</v>
      </c>
      <c r="E51" s="129" t="s">
        <v>525</v>
      </c>
      <c r="F51" s="128" t="s">
        <v>42</v>
      </c>
      <c r="G51" s="128" t="s">
        <v>188</v>
      </c>
    </row>
    <row r="52" spans="1:7" ht="16.5" customHeight="1">
      <c r="A52" s="127">
        <v>2018</v>
      </c>
      <c r="B52" s="127">
        <v>8</v>
      </c>
      <c r="C52" s="131" t="s">
        <v>262</v>
      </c>
      <c r="D52" s="129" t="s">
        <v>526</v>
      </c>
      <c r="E52" s="129" t="s">
        <v>527</v>
      </c>
      <c r="F52" s="128" t="s">
        <v>42</v>
      </c>
      <c r="G52" s="128" t="s">
        <v>188</v>
      </c>
    </row>
    <row r="53" spans="1:7" ht="16.5" customHeight="1">
      <c r="A53" s="127">
        <v>2018</v>
      </c>
      <c r="B53" s="127">
        <v>8</v>
      </c>
      <c r="C53" s="131" t="s">
        <v>261</v>
      </c>
      <c r="D53" s="129" t="s">
        <v>528</v>
      </c>
      <c r="E53" s="129" t="s">
        <v>529</v>
      </c>
      <c r="F53" s="128" t="s">
        <v>42</v>
      </c>
      <c r="G53" s="128" t="s">
        <v>188</v>
      </c>
    </row>
    <row r="54" spans="1:7" ht="16.5" customHeight="1">
      <c r="A54" s="127">
        <v>2018</v>
      </c>
      <c r="B54" s="127">
        <v>8</v>
      </c>
      <c r="C54" s="131" t="s">
        <v>194</v>
      </c>
      <c r="D54" s="129" t="s">
        <v>530</v>
      </c>
      <c r="E54" s="129" t="s">
        <v>531</v>
      </c>
      <c r="F54" s="128" t="s">
        <v>44</v>
      </c>
      <c r="G54" s="128" t="s">
        <v>188</v>
      </c>
    </row>
    <row r="55" spans="1:7" ht="16.5" customHeight="1">
      <c r="A55" s="127">
        <v>2018</v>
      </c>
      <c r="B55" s="127">
        <v>8</v>
      </c>
      <c r="C55" s="131" t="s">
        <v>260</v>
      </c>
      <c r="D55" s="129" t="s">
        <v>532</v>
      </c>
      <c r="E55" s="129" t="s">
        <v>533</v>
      </c>
      <c r="F55" s="128" t="s">
        <v>49</v>
      </c>
      <c r="G55" s="128" t="s">
        <v>188</v>
      </c>
    </row>
    <row r="56" spans="1:7" ht="16.5" customHeight="1">
      <c r="A56" s="127">
        <v>2018</v>
      </c>
      <c r="B56" s="127">
        <v>8</v>
      </c>
      <c r="C56" s="131" t="s">
        <v>259</v>
      </c>
      <c r="D56" s="129" t="s">
        <v>534</v>
      </c>
      <c r="E56" s="129" t="s">
        <v>535</v>
      </c>
      <c r="F56" s="128" t="s">
        <v>43</v>
      </c>
      <c r="G56" s="128" t="s">
        <v>188</v>
      </c>
    </row>
    <row r="57" spans="1:7" ht="16.5" customHeight="1">
      <c r="A57" s="127">
        <v>2018</v>
      </c>
      <c r="B57" s="127">
        <v>8</v>
      </c>
      <c r="C57" s="131" t="s">
        <v>258</v>
      </c>
      <c r="D57" s="129" t="s">
        <v>536</v>
      </c>
      <c r="E57" s="129" t="s">
        <v>537</v>
      </c>
      <c r="F57" s="128" t="s">
        <v>47</v>
      </c>
      <c r="G57" s="128" t="s">
        <v>188</v>
      </c>
    </row>
    <row r="58" spans="1:7" ht="16.5" customHeight="1">
      <c r="A58" s="127">
        <v>2018</v>
      </c>
      <c r="B58" s="127">
        <v>8</v>
      </c>
      <c r="C58" s="131" t="s">
        <v>257</v>
      </c>
      <c r="D58" s="129" t="s">
        <v>538</v>
      </c>
      <c r="E58" s="129" t="s">
        <v>539</v>
      </c>
      <c r="F58" s="128" t="s">
        <v>43</v>
      </c>
      <c r="G58" s="128" t="s">
        <v>188</v>
      </c>
    </row>
    <row r="59" spans="1:7" ht="16.5" customHeight="1">
      <c r="A59" s="127">
        <v>2018</v>
      </c>
      <c r="B59" s="127">
        <v>8</v>
      </c>
      <c r="C59" s="131" t="s">
        <v>254</v>
      </c>
      <c r="D59" s="129" t="s">
        <v>540</v>
      </c>
      <c r="E59" s="129" t="s">
        <v>541</v>
      </c>
      <c r="F59" s="128" t="s">
        <v>42</v>
      </c>
      <c r="G59" s="128" t="s">
        <v>188</v>
      </c>
    </row>
    <row r="60" spans="1:7" ht="16.5" customHeight="1">
      <c r="A60" s="127">
        <v>2018</v>
      </c>
      <c r="B60" s="127">
        <v>8</v>
      </c>
      <c r="C60" s="131" t="s">
        <v>255</v>
      </c>
      <c r="D60" s="129" t="s">
        <v>542</v>
      </c>
      <c r="E60" s="129" t="s">
        <v>543</v>
      </c>
      <c r="F60" s="128" t="s">
        <v>61</v>
      </c>
      <c r="G60" s="128" t="s">
        <v>188</v>
      </c>
    </row>
    <row r="61" spans="1:7" ht="16.5" customHeight="1">
      <c r="A61" s="127">
        <v>2018</v>
      </c>
      <c r="B61" s="127">
        <v>7</v>
      </c>
      <c r="C61" s="131" t="s">
        <v>253</v>
      </c>
      <c r="D61" s="129" t="s">
        <v>544</v>
      </c>
      <c r="E61" s="129" t="s">
        <v>545</v>
      </c>
      <c r="F61" s="128" t="s">
        <v>57</v>
      </c>
      <c r="G61" s="128" t="s">
        <v>188</v>
      </c>
    </row>
    <row r="62" spans="1:7" ht="16.5" customHeight="1">
      <c r="A62" s="127">
        <v>2018</v>
      </c>
      <c r="B62" s="127">
        <v>7</v>
      </c>
      <c r="C62" s="131" t="s">
        <v>252</v>
      </c>
      <c r="D62" s="129" t="s">
        <v>546</v>
      </c>
      <c r="E62" s="129" t="s">
        <v>547</v>
      </c>
      <c r="F62" s="128" t="s">
        <v>59</v>
      </c>
      <c r="G62" s="128" t="s">
        <v>188</v>
      </c>
    </row>
    <row r="63" spans="1:7" ht="16.5" customHeight="1">
      <c r="A63" s="127">
        <v>2018</v>
      </c>
      <c r="B63" s="127">
        <v>7</v>
      </c>
      <c r="C63" s="131" t="s">
        <v>251</v>
      </c>
      <c r="D63" s="129" t="s">
        <v>548</v>
      </c>
      <c r="E63" s="129" t="s">
        <v>549</v>
      </c>
      <c r="F63" s="128" t="s">
        <v>43</v>
      </c>
      <c r="G63" s="128" t="s">
        <v>188</v>
      </c>
    </row>
    <row r="64" spans="1:7" ht="16.5" customHeight="1">
      <c r="A64" s="127">
        <v>2018</v>
      </c>
      <c r="B64" s="127">
        <v>7</v>
      </c>
      <c r="C64" s="131" t="s">
        <v>250</v>
      </c>
      <c r="D64" s="129" t="s">
        <v>550</v>
      </c>
      <c r="E64" s="129" t="s">
        <v>551</v>
      </c>
      <c r="F64" s="128" t="s">
        <v>42</v>
      </c>
      <c r="G64" s="128" t="s">
        <v>188</v>
      </c>
    </row>
    <row r="65" spans="1:7" ht="16.5" customHeight="1">
      <c r="A65" s="127">
        <v>2018</v>
      </c>
      <c r="B65" s="127">
        <v>7</v>
      </c>
      <c r="C65" s="131" t="s">
        <v>249</v>
      </c>
      <c r="D65" s="129" t="s">
        <v>552</v>
      </c>
      <c r="E65" s="129" t="s">
        <v>553</v>
      </c>
      <c r="F65" s="128" t="s">
        <v>51</v>
      </c>
      <c r="G65" s="128" t="s">
        <v>188</v>
      </c>
    </row>
    <row r="66" spans="1:7" ht="16.5" customHeight="1">
      <c r="A66" s="127">
        <v>2018</v>
      </c>
      <c r="B66" s="127">
        <v>7</v>
      </c>
      <c r="C66" s="131" t="s">
        <v>248</v>
      </c>
      <c r="D66" s="129" t="s">
        <v>554</v>
      </c>
      <c r="E66" s="129" t="s">
        <v>555</v>
      </c>
      <c r="F66" s="128" t="s">
        <v>53</v>
      </c>
      <c r="G66" s="128" t="s">
        <v>188</v>
      </c>
    </row>
    <row r="67" spans="1:7" ht="16.5" customHeight="1">
      <c r="A67" s="127">
        <v>2018</v>
      </c>
      <c r="B67" s="127">
        <v>7</v>
      </c>
      <c r="C67" s="131" t="s">
        <v>247</v>
      </c>
      <c r="D67" s="129" t="s">
        <v>556</v>
      </c>
      <c r="E67" s="129" t="s">
        <v>557</v>
      </c>
      <c r="F67" s="128" t="s">
        <v>49</v>
      </c>
      <c r="G67" s="128" t="s">
        <v>188</v>
      </c>
    </row>
    <row r="68" spans="1:7" ht="16.5" customHeight="1">
      <c r="A68" s="127">
        <v>2018</v>
      </c>
      <c r="B68" s="127">
        <v>7</v>
      </c>
      <c r="C68" s="131" t="s">
        <v>245</v>
      </c>
      <c r="D68" s="129" t="s">
        <v>558</v>
      </c>
      <c r="E68" s="129" t="s">
        <v>559</v>
      </c>
      <c r="F68" s="128" t="s">
        <v>61</v>
      </c>
      <c r="G68" s="128" t="s">
        <v>188</v>
      </c>
    </row>
    <row r="69" spans="1:7" ht="16.5" customHeight="1">
      <c r="A69" s="127">
        <v>2018</v>
      </c>
      <c r="B69" s="127">
        <v>7</v>
      </c>
      <c r="C69" s="131" t="s">
        <v>235</v>
      </c>
      <c r="D69" s="129" t="s">
        <v>560</v>
      </c>
      <c r="E69" s="129" t="s">
        <v>561</v>
      </c>
      <c r="F69" s="128" t="s">
        <v>42</v>
      </c>
      <c r="G69" s="128" t="s">
        <v>188</v>
      </c>
    </row>
    <row r="70" spans="1:7" ht="16.5" customHeight="1">
      <c r="A70" s="127">
        <v>2018</v>
      </c>
      <c r="B70" s="127">
        <v>7</v>
      </c>
      <c r="C70" s="131" t="s">
        <v>244</v>
      </c>
      <c r="D70" s="129" t="s">
        <v>562</v>
      </c>
      <c r="E70" s="129" t="s">
        <v>563</v>
      </c>
      <c r="F70" s="128" t="s">
        <v>42</v>
      </c>
      <c r="G70" s="128" t="s">
        <v>188</v>
      </c>
    </row>
    <row r="71" spans="1:7" ht="16.5" customHeight="1">
      <c r="A71" s="127">
        <v>2018</v>
      </c>
      <c r="B71" s="127">
        <v>7</v>
      </c>
      <c r="C71" s="131" t="s">
        <v>564</v>
      </c>
      <c r="D71" s="129" t="s">
        <v>565</v>
      </c>
      <c r="E71" s="129" t="s">
        <v>566</v>
      </c>
      <c r="F71" s="128" t="s">
        <v>452</v>
      </c>
      <c r="G71" s="128" t="s">
        <v>188</v>
      </c>
    </row>
    <row r="72" spans="1:7" ht="16.5" customHeight="1">
      <c r="A72" s="127">
        <v>2018</v>
      </c>
      <c r="B72" s="127">
        <v>7</v>
      </c>
      <c r="C72" s="131" t="s">
        <v>243</v>
      </c>
      <c r="D72" s="129" t="s">
        <v>567</v>
      </c>
      <c r="E72" s="129" t="s">
        <v>568</v>
      </c>
      <c r="F72" s="128" t="s">
        <v>44</v>
      </c>
      <c r="G72" s="128" t="s">
        <v>188</v>
      </c>
    </row>
    <row r="73" spans="1:7" ht="16.5" customHeight="1">
      <c r="A73" s="127">
        <v>2018</v>
      </c>
      <c r="B73" s="127">
        <v>7</v>
      </c>
      <c r="C73" s="131" t="s">
        <v>242</v>
      </c>
      <c r="D73" s="129" t="s">
        <v>569</v>
      </c>
      <c r="E73" s="129" t="s">
        <v>570</v>
      </c>
      <c r="F73" s="128" t="s">
        <v>49</v>
      </c>
      <c r="G73" s="128" t="s">
        <v>188</v>
      </c>
    </row>
    <row r="74" spans="1:7" ht="16.5" customHeight="1">
      <c r="A74" s="127">
        <v>2018</v>
      </c>
      <c r="B74" s="127">
        <v>7</v>
      </c>
      <c r="C74" s="131" t="s">
        <v>241</v>
      </c>
      <c r="D74" s="129" t="s">
        <v>571</v>
      </c>
      <c r="E74" s="129" t="s">
        <v>572</v>
      </c>
      <c r="F74" s="128" t="s">
        <v>42</v>
      </c>
      <c r="G74" s="128" t="s">
        <v>188</v>
      </c>
    </row>
    <row r="75" spans="1:7" ht="16.5" customHeight="1">
      <c r="A75" s="127">
        <v>2018</v>
      </c>
      <c r="B75" s="127">
        <v>7</v>
      </c>
      <c r="C75" s="131" t="s">
        <v>240</v>
      </c>
      <c r="D75" s="129" t="s">
        <v>573</v>
      </c>
      <c r="E75" s="129" t="s">
        <v>574</v>
      </c>
      <c r="F75" s="128" t="s">
        <v>57</v>
      </c>
      <c r="G75" s="128" t="s">
        <v>188</v>
      </c>
    </row>
    <row r="76" spans="1:7" ht="16.5" customHeight="1">
      <c r="A76" s="127">
        <v>2018</v>
      </c>
      <c r="B76" s="127">
        <v>7</v>
      </c>
      <c r="C76" s="131" t="s">
        <v>239</v>
      </c>
      <c r="D76" s="129" t="s">
        <v>575</v>
      </c>
      <c r="E76" s="129" t="s">
        <v>576</v>
      </c>
      <c r="F76" s="128" t="s">
        <v>53</v>
      </c>
      <c r="G76" s="128" t="s">
        <v>188</v>
      </c>
    </row>
    <row r="77" spans="1:7" ht="16.5" customHeight="1">
      <c r="A77" s="127">
        <v>2018</v>
      </c>
      <c r="B77" s="127">
        <v>7</v>
      </c>
      <c r="C77" s="131" t="s">
        <v>238</v>
      </c>
      <c r="D77" s="129" t="s">
        <v>577</v>
      </c>
      <c r="E77" s="129" t="s">
        <v>578</v>
      </c>
      <c r="F77" s="128" t="s">
        <v>42</v>
      </c>
      <c r="G77" s="128" t="s">
        <v>188</v>
      </c>
    </row>
    <row r="78" spans="1:7" ht="16.5" customHeight="1">
      <c r="A78" s="127">
        <v>2018</v>
      </c>
      <c r="B78" s="127">
        <v>7</v>
      </c>
      <c r="C78" s="131" t="s">
        <v>237</v>
      </c>
      <c r="D78" s="129" t="s">
        <v>579</v>
      </c>
      <c r="E78" s="129" t="s">
        <v>580</v>
      </c>
      <c r="F78" s="128" t="s">
        <v>42</v>
      </c>
      <c r="G78" s="128" t="s">
        <v>188</v>
      </c>
    </row>
    <row r="79" spans="1:7" ht="16.5" customHeight="1">
      <c r="A79" s="127">
        <v>2018</v>
      </c>
      <c r="B79" s="127">
        <v>7</v>
      </c>
      <c r="C79" s="131" t="s">
        <v>234</v>
      </c>
      <c r="D79" s="129" t="s">
        <v>581</v>
      </c>
      <c r="E79" s="129" t="s">
        <v>582</v>
      </c>
      <c r="F79" s="128" t="s">
        <v>44</v>
      </c>
      <c r="G79" s="128" t="s">
        <v>188</v>
      </c>
    </row>
    <row r="80" spans="1:7" ht="16.5" customHeight="1">
      <c r="A80" s="127">
        <v>2018</v>
      </c>
      <c r="B80" s="127">
        <v>7</v>
      </c>
      <c r="C80" s="131" t="s">
        <v>233</v>
      </c>
      <c r="D80" s="129" t="s">
        <v>583</v>
      </c>
      <c r="E80" s="129" t="s">
        <v>584</v>
      </c>
      <c r="F80" s="128" t="s">
        <v>42</v>
      </c>
      <c r="G80" s="128" t="s">
        <v>188</v>
      </c>
    </row>
    <row r="81" spans="1:7" ht="16.5" customHeight="1">
      <c r="A81" s="127">
        <v>2018</v>
      </c>
      <c r="B81" s="127">
        <v>7</v>
      </c>
      <c r="C81" s="131" t="s">
        <v>585</v>
      </c>
      <c r="D81" s="129" t="s">
        <v>586</v>
      </c>
      <c r="E81" s="129" t="s">
        <v>587</v>
      </c>
      <c r="F81" s="128" t="s">
        <v>452</v>
      </c>
      <c r="G81" s="128" t="s">
        <v>188</v>
      </c>
    </row>
    <row r="82" spans="1:7" ht="16.5" customHeight="1">
      <c r="A82" s="127">
        <v>2018</v>
      </c>
      <c r="B82" s="127">
        <v>7</v>
      </c>
      <c r="C82" s="131" t="s">
        <v>232</v>
      </c>
      <c r="D82" s="129" t="s">
        <v>588</v>
      </c>
      <c r="E82" s="129" t="s">
        <v>589</v>
      </c>
      <c r="F82" s="128" t="s">
        <v>53</v>
      </c>
      <c r="G82" s="128" t="s">
        <v>188</v>
      </c>
    </row>
    <row r="83" spans="1:7" ht="16.5" customHeight="1">
      <c r="A83" s="127">
        <v>2018</v>
      </c>
      <c r="B83" s="127">
        <v>7</v>
      </c>
      <c r="C83" s="131" t="s">
        <v>590</v>
      </c>
      <c r="D83" s="129" t="s">
        <v>591</v>
      </c>
      <c r="E83" s="129" t="s">
        <v>592</v>
      </c>
      <c r="F83" s="128" t="s">
        <v>452</v>
      </c>
      <c r="G83" s="128" t="s">
        <v>188</v>
      </c>
    </row>
    <row r="84" spans="1:7" ht="16.5" customHeight="1">
      <c r="A84" s="127">
        <v>2018</v>
      </c>
      <c r="B84" s="127">
        <v>7</v>
      </c>
      <c r="C84" s="131" t="s">
        <v>231</v>
      </c>
      <c r="D84" s="129" t="s">
        <v>593</v>
      </c>
      <c r="E84" s="129" t="s">
        <v>594</v>
      </c>
      <c r="F84" s="128" t="s">
        <v>42</v>
      </c>
      <c r="G84" s="128" t="s">
        <v>188</v>
      </c>
    </row>
    <row r="85" spans="1:7" ht="16.5" customHeight="1">
      <c r="A85" s="127">
        <v>2018</v>
      </c>
      <c r="B85" s="127">
        <v>7</v>
      </c>
      <c r="C85" s="131" t="s">
        <v>595</v>
      </c>
      <c r="D85" s="129" t="s">
        <v>596</v>
      </c>
      <c r="E85" s="129" t="s">
        <v>596</v>
      </c>
      <c r="F85" s="128" t="s">
        <v>452</v>
      </c>
      <c r="G85" s="128" t="s">
        <v>188</v>
      </c>
    </row>
    <row r="86" spans="1:7" ht="16.5" customHeight="1">
      <c r="A86" s="127">
        <v>2018</v>
      </c>
      <c r="B86" s="127">
        <v>7</v>
      </c>
      <c r="C86" s="131" t="s">
        <v>230</v>
      </c>
      <c r="D86" s="129" t="s">
        <v>597</v>
      </c>
      <c r="E86" s="129" t="s">
        <v>598</v>
      </c>
      <c r="F86" s="128" t="s">
        <v>44</v>
      </c>
      <c r="G86" s="128" t="s">
        <v>188</v>
      </c>
    </row>
    <row r="87" spans="1:7" ht="16.5" customHeight="1">
      <c r="A87" s="127">
        <v>2018</v>
      </c>
      <c r="B87" s="127">
        <v>7</v>
      </c>
      <c r="C87" s="131" t="s">
        <v>229</v>
      </c>
      <c r="D87" s="129" t="s">
        <v>599</v>
      </c>
      <c r="E87" s="129" t="s">
        <v>600</v>
      </c>
      <c r="F87" s="128" t="s">
        <v>42</v>
      </c>
      <c r="G87" s="128" t="s">
        <v>188</v>
      </c>
    </row>
    <row r="88" spans="1:7" ht="16.5" customHeight="1">
      <c r="A88" s="127">
        <v>2018</v>
      </c>
      <c r="B88" s="127">
        <v>7</v>
      </c>
      <c r="C88" s="131" t="s">
        <v>228</v>
      </c>
      <c r="D88" s="129" t="s">
        <v>601</v>
      </c>
      <c r="E88" s="129" t="s">
        <v>602</v>
      </c>
      <c r="F88" s="128" t="s">
        <v>53</v>
      </c>
      <c r="G88" s="128" t="s">
        <v>188</v>
      </c>
    </row>
    <row r="89" spans="1:7" ht="16.5" customHeight="1">
      <c r="A89" s="127">
        <v>2018</v>
      </c>
      <c r="B89" s="127">
        <v>7</v>
      </c>
      <c r="C89" s="131" t="s">
        <v>227</v>
      </c>
      <c r="D89" s="129" t="s">
        <v>603</v>
      </c>
      <c r="E89" s="129" t="s">
        <v>604</v>
      </c>
      <c r="F89" s="128" t="s">
        <v>53</v>
      </c>
      <c r="G89" s="128" t="s">
        <v>188</v>
      </c>
    </row>
    <row r="90" spans="1:7" ht="16.5" customHeight="1">
      <c r="A90" s="127">
        <v>2018</v>
      </c>
      <c r="B90" s="127">
        <v>7</v>
      </c>
      <c r="C90" s="131" t="s">
        <v>226</v>
      </c>
      <c r="D90" s="129" t="s">
        <v>605</v>
      </c>
      <c r="E90" s="129" t="s">
        <v>606</v>
      </c>
      <c r="F90" s="128" t="s">
        <v>57</v>
      </c>
      <c r="G90" s="128" t="s">
        <v>188</v>
      </c>
    </row>
    <row r="91" spans="1:7" ht="16.5" customHeight="1">
      <c r="A91" s="127">
        <v>2018</v>
      </c>
      <c r="B91" s="127">
        <v>7</v>
      </c>
      <c r="C91" s="131" t="s">
        <v>225</v>
      </c>
      <c r="D91" s="129" t="s">
        <v>607</v>
      </c>
      <c r="E91" s="129" t="s">
        <v>608</v>
      </c>
      <c r="F91" s="128" t="s">
        <v>66</v>
      </c>
      <c r="G91" s="128" t="s">
        <v>188</v>
      </c>
    </row>
    <row r="92" spans="1:7" ht="16.5" customHeight="1">
      <c r="A92" s="127">
        <v>2018</v>
      </c>
      <c r="B92" s="127">
        <v>7</v>
      </c>
      <c r="C92" s="131" t="s">
        <v>224</v>
      </c>
      <c r="D92" s="129" t="s">
        <v>609</v>
      </c>
      <c r="E92" s="129" t="s">
        <v>610</v>
      </c>
      <c r="F92" s="128" t="s">
        <v>49</v>
      </c>
      <c r="G92" s="128" t="s">
        <v>188</v>
      </c>
    </row>
    <row r="93" spans="1:7" ht="16.5" customHeight="1">
      <c r="A93" s="127">
        <v>2018</v>
      </c>
      <c r="B93" s="127">
        <v>7</v>
      </c>
      <c r="C93" s="131" t="s">
        <v>223</v>
      </c>
      <c r="D93" s="129" t="s">
        <v>611</v>
      </c>
      <c r="E93" s="129" t="s">
        <v>612</v>
      </c>
      <c r="F93" s="128" t="s">
        <v>42</v>
      </c>
      <c r="G93" s="128" t="s">
        <v>188</v>
      </c>
    </row>
    <row r="94" spans="1:7" ht="16.5" customHeight="1">
      <c r="A94" s="127">
        <v>2018</v>
      </c>
      <c r="B94" s="127">
        <v>7</v>
      </c>
      <c r="C94" s="131" t="s">
        <v>613</v>
      </c>
      <c r="D94" s="129" t="s">
        <v>614</v>
      </c>
      <c r="E94" s="129" t="s">
        <v>615</v>
      </c>
      <c r="F94" s="128" t="s">
        <v>452</v>
      </c>
      <c r="G94" s="128" t="s">
        <v>188</v>
      </c>
    </row>
    <row r="95" spans="1:7" ht="16.5" customHeight="1">
      <c r="A95" s="127">
        <v>2018</v>
      </c>
      <c r="B95" s="127">
        <v>7</v>
      </c>
      <c r="C95" s="131" t="s">
        <v>222</v>
      </c>
      <c r="D95" s="129" t="s">
        <v>616</v>
      </c>
      <c r="E95" s="129" t="s">
        <v>617</v>
      </c>
      <c r="F95" s="128" t="s">
        <v>44</v>
      </c>
      <c r="G95" s="128" t="s">
        <v>188</v>
      </c>
    </row>
    <row r="96" spans="1:7" ht="16.5" customHeight="1">
      <c r="A96" s="127">
        <v>2018</v>
      </c>
      <c r="B96" s="127">
        <v>6</v>
      </c>
      <c r="C96" s="131" t="s">
        <v>221</v>
      </c>
      <c r="D96" s="129" t="s">
        <v>618</v>
      </c>
      <c r="E96" s="129" t="s">
        <v>618</v>
      </c>
      <c r="F96" s="128" t="s">
        <v>214</v>
      </c>
      <c r="G96" s="128" t="s">
        <v>188</v>
      </c>
    </row>
    <row r="97" spans="1:7" ht="16.5" customHeight="1">
      <c r="A97" s="127">
        <v>2018</v>
      </c>
      <c r="B97" s="127">
        <v>6</v>
      </c>
      <c r="C97" s="131" t="s">
        <v>220</v>
      </c>
      <c r="D97" s="129" t="s">
        <v>619</v>
      </c>
      <c r="E97" s="129" t="s">
        <v>620</v>
      </c>
      <c r="F97" s="128" t="s">
        <v>42</v>
      </c>
      <c r="G97" s="128" t="s">
        <v>188</v>
      </c>
    </row>
    <row r="98" spans="1:7" ht="16.5" customHeight="1">
      <c r="A98" s="127">
        <v>2018</v>
      </c>
      <c r="B98" s="127">
        <v>6</v>
      </c>
      <c r="C98" s="131" t="s">
        <v>219</v>
      </c>
      <c r="D98" s="129" t="s">
        <v>621</v>
      </c>
      <c r="E98" s="129" t="s">
        <v>622</v>
      </c>
      <c r="F98" s="128" t="s">
        <v>42</v>
      </c>
      <c r="G98" s="128" t="s">
        <v>188</v>
      </c>
    </row>
    <row r="99" spans="1:7" ht="16.5" customHeight="1">
      <c r="A99" s="127">
        <v>2018</v>
      </c>
      <c r="B99" s="127">
        <v>6</v>
      </c>
      <c r="C99" s="131" t="s">
        <v>217</v>
      </c>
      <c r="D99" s="129" t="s">
        <v>623</v>
      </c>
      <c r="E99" s="129" t="s">
        <v>624</v>
      </c>
      <c r="F99" s="128" t="s">
        <v>44</v>
      </c>
      <c r="G99" s="128" t="s">
        <v>188</v>
      </c>
    </row>
    <row r="100" spans="1:7" ht="16.5" customHeight="1">
      <c r="A100" s="127">
        <v>2018</v>
      </c>
      <c r="B100" s="127">
        <v>6</v>
      </c>
      <c r="C100" s="131" t="s">
        <v>216</v>
      </c>
      <c r="D100" s="129" t="s">
        <v>625</v>
      </c>
      <c r="E100" s="129" t="s">
        <v>626</v>
      </c>
      <c r="F100" s="128" t="s">
        <v>42</v>
      </c>
      <c r="G100" s="128" t="s">
        <v>188</v>
      </c>
    </row>
    <row r="101" spans="1:7" ht="16.5" customHeight="1">
      <c r="A101" s="127">
        <v>2018</v>
      </c>
      <c r="B101" s="127">
        <v>6</v>
      </c>
      <c r="C101" s="131" t="s">
        <v>215</v>
      </c>
      <c r="D101" s="129" t="s">
        <v>627</v>
      </c>
      <c r="E101" s="129" t="s">
        <v>628</v>
      </c>
      <c r="F101" s="128" t="s">
        <v>42</v>
      </c>
      <c r="G101" s="128" t="s">
        <v>188</v>
      </c>
    </row>
    <row r="102" spans="1:7" ht="16.5" customHeight="1">
      <c r="A102" s="127">
        <v>2018</v>
      </c>
      <c r="B102" s="127">
        <v>6</v>
      </c>
      <c r="C102" s="131" t="s">
        <v>213</v>
      </c>
      <c r="D102" s="129" t="s">
        <v>629</v>
      </c>
      <c r="E102" s="129" t="s">
        <v>630</v>
      </c>
      <c r="F102" s="128" t="s">
        <v>214</v>
      </c>
      <c r="G102" s="128" t="s">
        <v>188</v>
      </c>
    </row>
    <row r="103" spans="1:7" ht="16.5" customHeight="1">
      <c r="A103" s="127">
        <v>2018</v>
      </c>
      <c r="B103" s="127">
        <v>6</v>
      </c>
      <c r="C103" s="131" t="s">
        <v>212</v>
      </c>
      <c r="D103" s="129" t="s">
        <v>631</v>
      </c>
      <c r="E103" s="129" t="s">
        <v>632</v>
      </c>
      <c r="F103" s="128" t="s">
        <v>55</v>
      </c>
      <c r="G103" s="128" t="s">
        <v>188</v>
      </c>
    </row>
    <row r="104" spans="1:7" ht="16.5" customHeight="1">
      <c r="A104" s="127">
        <v>2018</v>
      </c>
      <c r="B104" s="127">
        <v>6</v>
      </c>
      <c r="C104" s="131" t="s">
        <v>633</v>
      </c>
      <c r="D104" s="129" t="s">
        <v>634</v>
      </c>
      <c r="E104" s="129" t="s">
        <v>635</v>
      </c>
      <c r="F104" s="128" t="s">
        <v>452</v>
      </c>
      <c r="G104" s="128" t="s">
        <v>188</v>
      </c>
    </row>
    <row r="105" spans="1:7" ht="16.5" customHeight="1">
      <c r="A105" s="127">
        <v>2018</v>
      </c>
      <c r="B105" s="127">
        <v>6</v>
      </c>
      <c r="C105" s="131" t="s">
        <v>211</v>
      </c>
      <c r="D105" s="129" t="s">
        <v>636</v>
      </c>
      <c r="E105" s="129" t="s">
        <v>637</v>
      </c>
      <c r="F105" s="128" t="s">
        <v>49</v>
      </c>
      <c r="G105" s="128" t="s">
        <v>188</v>
      </c>
    </row>
    <row r="106" spans="1:7" ht="16.5" customHeight="1">
      <c r="A106" s="127">
        <v>2018</v>
      </c>
      <c r="B106" s="127">
        <v>6</v>
      </c>
      <c r="C106" s="131" t="s">
        <v>210</v>
      </c>
      <c r="D106" s="129" t="s">
        <v>638</v>
      </c>
      <c r="E106" s="129" t="s">
        <v>639</v>
      </c>
      <c r="F106" s="128" t="s">
        <v>65</v>
      </c>
      <c r="G106" s="128" t="s">
        <v>188</v>
      </c>
    </row>
    <row r="107" spans="1:7" ht="16.5" customHeight="1">
      <c r="A107" s="127">
        <v>2018</v>
      </c>
      <c r="B107" s="127">
        <v>6</v>
      </c>
      <c r="C107" s="131" t="s">
        <v>209</v>
      </c>
      <c r="D107" s="129" t="s">
        <v>640</v>
      </c>
      <c r="E107" s="129" t="s">
        <v>641</v>
      </c>
      <c r="F107" s="128" t="s">
        <v>51</v>
      </c>
      <c r="G107" s="128" t="s">
        <v>188</v>
      </c>
    </row>
    <row r="108" spans="1:7" ht="16.5" customHeight="1">
      <c r="A108" s="127">
        <v>2018</v>
      </c>
      <c r="B108" s="127">
        <v>6</v>
      </c>
      <c r="C108" s="131" t="s">
        <v>208</v>
      </c>
      <c r="D108" s="129" t="s">
        <v>642</v>
      </c>
      <c r="E108" s="129" t="s">
        <v>643</v>
      </c>
      <c r="F108" s="128" t="s">
        <v>51</v>
      </c>
      <c r="G108" s="128" t="s">
        <v>188</v>
      </c>
    </row>
    <row r="109" spans="1:7" ht="16.5" customHeight="1">
      <c r="A109" s="127">
        <v>2018</v>
      </c>
      <c r="B109" s="127">
        <v>6</v>
      </c>
      <c r="C109" s="131" t="s">
        <v>207</v>
      </c>
      <c r="D109" s="129" t="s">
        <v>644</v>
      </c>
      <c r="E109" s="129" t="s">
        <v>645</v>
      </c>
      <c r="F109" s="128" t="s">
        <v>42</v>
      </c>
      <c r="G109" s="128" t="s">
        <v>188</v>
      </c>
    </row>
    <row r="110" spans="1:7" ht="16.5" customHeight="1">
      <c r="A110" s="127">
        <v>2018</v>
      </c>
      <c r="B110" s="127">
        <v>6</v>
      </c>
      <c r="C110" s="131" t="s">
        <v>206</v>
      </c>
      <c r="D110" s="129" t="s">
        <v>646</v>
      </c>
      <c r="E110" s="129" t="s">
        <v>647</v>
      </c>
      <c r="F110" s="128" t="s">
        <v>63</v>
      </c>
      <c r="G110" s="128" t="s">
        <v>188</v>
      </c>
    </row>
    <row r="111" spans="1:7" ht="16.5" customHeight="1">
      <c r="A111" s="127">
        <v>2018</v>
      </c>
      <c r="B111" s="127">
        <v>6</v>
      </c>
      <c r="C111" s="131" t="s">
        <v>205</v>
      </c>
      <c r="D111" s="129" t="s">
        <v>648</v>
      </c>
      <c r="E111" s="129" t="s">
        <v>649</v>
      </c>
      <c r="F111" s="128" t="s">
        <v>53</v>
      </c>
      <c r="G111" s="128" t="s">
        <v>188</v>
      </c>
    </row>
    <row r="112" spans="1:7" ht="16.5" customHeight="1">
      <c r="A112" s="127">
        <v>2018</v>
      </c>
      <c r="B112" s="127">
        <v>6</v>
      </c>
      <c r="C112" s="131" t="s">
        <v>203</v>
      </c>
      <c r="D112" s="129" t="s">
        <v>650</v>
      </c>
      <c r="E112" s="129" t="s">
        <v>651</v>
      </c>
      <c r="F112" s="128" t="s">
        <v>204</v>
      </c>
      <c r="G112" s="128" t="s">
        <v>188</v>
      </c>
    </row>
    <row r="113" spans="1:7" ht="16.5" customHeight="1">
      <c r="A113" s="127">
        <v>2018</v>
      </c>
      <c r="B113" s="127">
        <v>6</v>
      </c>
      <c r="C113" s="131" t="s">
        <v>202</v>
      </c>
      <c r="D113" s="129" t="s">
        <v>652</v>
      </c>
      <c r="E113" s="129" t="s">
        <v>653</v>
      </c>
      <c r="F113" s="128" t="s">
        <v>53</v>
      </c>
      <c r="G113" s="128" t="s">
        <v>188</v>
      </c>
    </row>
    <row r="114" spans="1:7" ht="16.5" customHeight="1">
      <c r="A114" s="127">
        <v>2018</v>
      </c>
      <c r="B114" s="127">
        <v>5</v>
      </c>
      <c r="C114" s="131" t="s">
        <v>201</v>
      </c>
      <c r="D114" s="129" t="s">
        <v>654</v>
      </c>
      <c r="E114" s="129" t="s">
        <v>655</v>
      </c>
      <c r="F114" s="128" t="s">
        <v>42</v>
      </c>
      <c r="G114" s="128" t="s">
        <v>188</v>
      </c>
    </row>
    <row r="115" spans="1:7" ht="16.5" customHeight="1">
      <c r="A115" s="127">
        <v>2018</v>
      </c>
      <c r="B115" s="127">
        <v>5</v>
      </c>
      <c r="C115" s="131" t="s">
        <v>200</v>
      </c>
      <c r="D115" s="129" t="s">
        <v>656</v>
      </c>
      <c r="E115" s="129" t="s">
        <v>657</v>
      </c>
      <c r="F115" s="128" t="s">
        <v>59</v>
      </c>
      <c r="G115" s="128" t="s">
        <v>188</v>
      </c>
    </row>
    <row r="116" spans="1:7" ht="16.5" customHeight="1">
      <c r="A116" s="127">
        <v>2018</v>
      </c>
      <c r="B116" s="127">
        <v>5</v>
      </c>
      <c r="C116" s="131" t="s">
        <v>199</v>
      </c>
      <c r="D116" s="129" t="s">
        <v>658</v>
      </c>
      <c r="E116" s="129" t="s">
        <v>659</v>
      </c>
      <c r="F116" s="128" t="s">
        <v>49</v>
      </c>
      <c r="G116" s="128" t="s">
        <v>188</v>
      </c>
    </row>
    <row r="117" spans="1:7" ht="16.5" customHeight="1">
      <c r="A117" s="127">
        <v>2018</v>
      </c>
      <c r="B117" s="127">
        <v>5</v>
      </c>
      <c r="C117" s="131" t="s">
        <v>198</v>
      </c>
      <c r="D117" s="129" t="s">
        <v>660</v>
      </c>
      <c r="E117" s="129" t="s">
        <v>661</v>
      </c>
      <c r="F117" s="128" t="s">
        <v>42</v>
      </c>
      <c r="G117" s="128" t="s">
        <v>188</v>
      </c>
    </row>
    <row r="118" spans="1:7" ht="16.5" customHeight="1">
      <c r="A118" s="127">
        <v>2018</v>
      </c>
      <c r="B118" s="127">
        <v>5</v>
      </c>
      <c r="C118" s="131" t="s">
        <v>197</v>
      </c>
      <c r="D118" s="129" t="s">
        <v>662</v>
      </c>
      <c r="E118" s="129" t="s">
        <v>663</v>
      </c>
      <c r="F118" s="128" t="s">
        <v>49</v>
      </c>
      <c r="G118" s="128" t="s">
        <v>188</v>
      </c>
    </row>
    <row r="119" spans="1:7" ht="16.5" customHeight="1">
      <c r="A119" s="127">
        <v>2018</v>
      </c>
      <c r="B119" s="127">
        <v>5</v>
      </c>
      <c r="C119" s="131" t="s">
        <v>196</v>
      </c>
      <c r="D119" s="129" t="s">
        <v>664</v>
      </c>
      <c r="E119" s="129" t="s">
        <v>665</v>
      </c>
      <c r="F119" s="128" t="s">
        <v>43</v>
      </c>
      <c r="G119" s="128" t="s">
        <v>188</v>
      </c>
    </row>
    <row r="120" spans="1:7" ht="16.5" customHeight="1">
      <c r="A120" s="127">
        <v>2018</v>
      </c>
      <c r="B120" s="127">
        <v>5</v>
      </c>
      <c r="C120" s="131" t="s">
        <v>195</v>
      </c>
      <c r="D120" s="129" t="s">
        <v>666</v>
      </c>
      <c r="E120" s="129" t="s">
        <v>667</v>
      </c>
      <c r="F120" s="128" t="s">
        <v>47</v>
      </c>
      <c r="G120" s="128" t="s">
        <v>188</v>
      </c>
    </row>
    <row r="121" spans="1:7" ht="16.5" customHeight="1">
      <c r="A121" s="127">
        <v>2018</v>
      </c>
      <c r="B121" s="127">
        <v>5</v>
      </c>
      <c r="C121" s="131" t="s">
        <v>193</v>
      </c>
      <c r="D121" s="129" t="s">
        <v>668</v>
      </c>
      <c r="E121" s="129" t="s">
        <v>669</v>
      </c>
      <c r="F121" s="128" t="s">
        <v>59</v>
      </c>
      <c r="G121" s="128" t="s">
        <v>188</v>
      </c>
    </row>
    <row r="122" spans="1:7" ht="16.5" customHeight="1">
      <c r="A122" s="127">
        <v>2018</v>
      </c>
      <c r="B122" s="127">
        <v>5</v>
      </c>
      <c r="C122" s="131" t="s">
        <v>192</v>
      </c>
      <c r="D122" s="129" t="s">
        <v>670</v>
      </c>
      <c r="E122" s="129" t="s">
        <v>671</v>
      </c>
      <c r="F122" s="128" t="s">
        <v>51</v>
      </c>
      <c r="G122" s="128" t="s">
        <v>188</v>
      </c>
    </row>
    <row r="123" spans="1:7" ht="16.5" customHeight="1">
      <c r="A123" s="127">
        <v>2018</v>
      </c>
      <c r="B123" s="127">
        <v>5</v>
      </c>
      <c r="C123" s="131" t="s">
        <v>191</v>
      </c>
      <c r="D123" s="129" t="s">
        <v>672</v>
      </c>
      <c r="E123" s="129" t="s">
        <v>673</v>
      </c>
      <c r="F123" s="128" t="s">
        <v>49</v>
      </c>
      <c r="G123" s="128" t="s">
        <v>188</v>
      </c>
    </row>
    <row r="124" spans="1:7" ht="16.5" customHeight="1">
      <c r="A124" s="127">
        <v>2018</v>
      </c>
      <c r="B124" s="127">
        <v>5</v>
      </c>
      <c r="C124" s="131" t="s">
        <v>190</v>
      </c>
      <c r="D124" s="129" t="s">
        <v>674</v>
      </c>
      <c r="E124" s="129" t="s">
        <v>675</v>
      </c>
      <c r="F124" s="128" t="s">
        <v>59</v>
      </c>
      <c r="G124" s="128" t="s">
        <v>188</v>
      </c>
    </row>
    <row r="125" spans="1:7" ht="16.5" customHeight="1">
      <c r="A125" s="127">
        <v>2018</v>
      </c>
      <c r="B125" s="127">
        <v>5</v>
      </c>
      <c r="C125" s="131" t="s">
        <v>189</v>
      </c>
      <c r="D125" s="129" t="s">
        <v>676</v>
      </c>
      <c r="E125" s="129" t="s">
        <v>677</v>
      </c>
      <c r="F125" s="128" t="s">
        <v>51</v>
      </c>
      <c r="G125" s="128" t="s">
        <v>188</v>
      </c>
    </row>
    <row r="126" spans="1:7">
      <c r="A126">
        <v>2018</v>
      </c>
      <c r="B126">
        <v>4</v>
      </c>
      <c r="C126" t="s">
        <v>355</v>
      </c>
      <c r="D126" t="s">
        <v>678</v>
      </c>
      <c r="E126" t="s">
        <v>679</v>
      </c>
      <c r="F126" t="s">
        <v>452</v>
      </c>
      <c r="G126" t="s">
        <v>188</v>
      </c>
    </row>
    <row r="127" spans="1:7">
      <c r="A127">
        <v>2018</v>
      </c>
      <c r="B127">
        <v>4</v>
      </c>
      <c r="C127" t="s">
        <v>680</v>
      </c>
      <c r="D127" t="s">
        <v>681</v>
      </c>
      <c r="E127" t="s">
        <v>682</v>
      </c>
      <c r="F127" t="s">
        <v>452</v>
      </c>
      <c r="G127" t="s">
        <v>188</v>
      </c>
    </row>
    <row r="128" spans="1:7">
      <c r="A128">
        <v>2018</v>
      </c>
      <c r="B128">
        <v>4</v>
      </c>
      <c r="C128" t="s">
        <v>187</v>
      </c>
      <c r="D128" t="s">
        <v>683</v>
      </c>
      <c r="E128" t="s">
        <v>684</v>
      </c>
      <c r="F128" t="s">
        <v>49</v>
      </c>
      <c r="G128" t="s">
        <v>188</v>
      </c>
    </row>
  </sheetData>
  <autoFilter ref="A1:G99"/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"/>
  <sheetViews>
    <sheetView zoomScale="120" zoomScaleNormal="120" workbookViewId="0">
      <pane ySplit="1" topLeftCell="A115" activePane="bottomLeft" state="frozen"/>
      <selection pane="bottomLeft" activeCell="H128" sqref="H128"/>
    </sheetView>
  </sheetViews>
  <sheetFormatPr defaultColWidth="8.875" defaultRowHeight="13.5"/>
  <cols>
    <col min="1" max="2" width="9.875" style="99" customWidth="1"/>
    <col min="3" max="4" width="14.5" style="68" customWidth="1"/>
    <col min="5" max="5" width="11.625" style="68" customWidth="1"/>
    <col min="6" max="6" width="8.875" style="68" customWidth="1"/>
    <col min="7" max="7" width="19.875" style="68" customWidth="1"/>
    <col min="8" max="8" width="15.375" style="68" customWidth="1"/>
    <col min="9" max="9" width="12.125" style="68" customWidth="1"/>
  </cols>
  <sheetData>
    <row r="1" spans="1:9" ht="16.5" customHeight="1">
      <c r="A1" s="97" t="s">
        <v>122</v>
      </c>
      <c r="B1" s="97" t="s">
        <v>125</v>
      </c>
      <c r="C1" s="65" t="s">
        <v>130</v>
      </c>
      <c r="D1" s="65" t="s">
        <v>296</v>
      </c>
      <c r="E1" s="65" t="s">
        <v>297</v>
      </c>
      <c r="F1" s="65" t="s">
        <v>298</v>
      </c>
      <c r="G1" s="65" t="s">
        <v>299</v>
      </c>
      <c r="H1" s="65" t="s">
        <v>300</v>
      </c>
      <c r="I1" s="65" t="s">
        <v>301</v>
      </c>
    </row>
    <row r="2" spans="1:9" s="137" customFormat="1" ht="16.5" customHeight="1">
      <c r="A2" s="98">
        <v>2018</v>
      </c>
      <c r="B2" s="98">
        <v>9</v>
      </c>
      <c r="C2" s="62" t="s">
        <v>685</v>
      </c>
      <c r="D2" s="63" t="s">
        <v>686</v>
      </c>
      <c r="E2" s="64" t="s">
        <v>146</v>
      </c>
      <c r="F2" s="64" t="s">
        <v>302</v>
      </c>
      <c r="G2" s="64" t="s">
        <v>687</v>
      </c>
      <c r="H2" s="64" t="s">
        <v>688</v>
      </c>
      <c r="I2" s="64" t="s">
        <v>305</v>
      </c>
    </row>
    <row r="3" spans="1:9" s="137" customFormat="1" ht="16.5" customHeight="1">
      <c r="A3" s="98">
        <v>2018</v>
      </c>
      <c r="B3" s="98">
        <v>9</v>
      </c>
      <c r="C3" s="62" t="s">
        <v>685</v>
      </c>
      <c r="D3" s="63" t="s">
        <v>689</v>
      </c>
      <c r="E3" s="64" t="s">
        <v>148</v>
      </c>
      <c r="F3" s="64" t="s">
        <v>302</v>
      </c>
      <c r="G3" s="64" t="s">
        <v>690</v>
      </c>
      <c r="H3" s="64" t="s">
        <v>688</v>
      </c>
      <c r="I3" s="64" t="s">
        <v>303</v>
      </c>
    </row>
    <row r="4" spans="1:9" s="137" customFormat="1" ht="16.5" customHeight="1">
      <c r="A4" s="98">
        <v>2018</v>
      </c>
      <c r="B4" s="98">
        <v>9</v>
      </c>
      <c r="C4" s="62" t="s">
        <v>691</v>
      </c>
      <c r="D4" s="63" t="s">
        <v>692</v>
      </c>
      <c r="E4" s="64" t="s">
        <v>9</v>
      </c>
      <c r="F4" s="64" t="s">
        <v>304</v>
      </c>
      <c r="G4" s="64" t="s">
        <v>693</v>
      </c>
      <c r="H4" s="64" t="s">
        <v>694</v>
      </c>
      <c r="I4" s="64" t="s">
        <v>305</v>
      </c>
    </row>
    <row r="5" spans="1:9" s="137" customFormat="1" ht="16.5" customHeight="1">
      <c r="A5" s="98">
        <v>2018</v>
      </c>
      <c r="B5" s="98">
        <v>9</v>
      </c>
      <c r="C5" s="62" t="s">
        <v>691</v>
      </c>
      <c r="D5" s="63" t="s">
        <v>695</v>
      </c>
      <c r="E5" s="64" t="s">
        <v>148</v>
      </c>
      <c r="F5" s="64" t="s">
        <v>302</v>
      </c>
      <c r="G5" s="64" t="s">
        <v>696</v>
      </c>
      <c r="H5" s="64" t="s">
        <v>688</v>
      </c>
      <c r="I5" s="64" t="s">
        <v>303</v>
      </c>
    </row>
    <row r="6" spans="1:9" s="137" customFormat="1" ht="16.5" customHeight="1">
      <c r="A6" s="98">
        <v>2018</v>
      </c>
      <c r="B6" s="98">
        <v>9</v>
      </c>
      <c r="C6" s="62" t="s">
        <v>697</v>
      </c>
      <c r="D6" s="63" t="s">
        <v>698</v>
      </c>
      <c r="E6" s="64" t="s">
        <v>148</v>
      </c>
      <c r="F6" s="64" t="s">
        <v>302</v>
      </c>
      <c r="G6" s="64" t="s">
        <v>699</v>
      </c>
      <c r="H6" s="64" t="s">
        <v>688</v>
      </c>
      <c r="I6" s="64" t="s">
        <v>303</v>
      </c>
    </row>
    <row r="7" spans="1:9" ht="15" customHeight="1">
      <c r="A7" s="98">
        <v>2018</v>
      </c>
      <c r="B7" s="98">
        <v>9</v>
      </c>
      <c r="C7" s="66" t="s">
        <v>697</v>
      </c>
      <c r="D7" s="67" t="s">
        <v>700</v>
      </c>
      <c r="E7" s="67" t="s">
        <v>148</v>
      </c>
      <c r="F7" s="37" t="s">
        <v>302</v>
      </c>
      <c r="G7" s="37" t="s">
        <v>701</v>
      </c>
      <c r="H7" s="37" t="s">
        <v>688</v>
      </c>
      <c r="I7" s="37" t="s">
        <v>303</v>
      </c>
    </row>
    <row r="8" spans="1:9" ht="15" customHeight="1">
      <c r="A8" s="98">
        <v>2018</v>
      </c>
      <c r="B8" s="98">
        <v>9</v>
      </c>
      <c r="C8" s="66" t="s">
        <v>697</v>
      </c>
      <c r="D8" s="67" t="s">
        <v>702</v>
      </c>
      <c r="E8" s="67" t="s">
        <v>148</v>
      </c>
      <c r="F8" s="37" t="s">
        <v>302</v>
      </c>
      <c r="G8" s="37" t="s">
        <v>703</v>
      </c>
      <c r="H8" s="37" t="s">
        <v>688</v>
      </c>
      <c r="I8" s="37" t="s">
        <v>303</v>
      </c>
    </row>
    <row r="9" spans="1:9" ht="15" customHeight="1">
      <c r="A9" s="98">
        <v>2018</v>
      </c>
      <c r="B9" s="98">
        <v>9</v>
      </c>
      <c r="C9" s="66" t="s">
        <v>697</v>
      </c>
      <c r="D9" s="67" t="s">
        <v>704</v>
      </c>
      <c r="E9" s="67" t="s">
        <v>148</v>
      </c>
      <c r="F9" s="37" t="s">
        <v>302</v>
      </c>
      <c r="G9" s="37" t="s">
        <v>701</v>
      </c>
      <c r="H9" s="37" t="s">
        <v>688</v>
      </c>
      <c r="I9" s="37" t="s">
        <v>303</v>
      </c>
    </row>
    <row r="10" spans="1:9" ht="15" customHeight="1">
      <c r="A10" s="98">
        <v>2018</v>
      </c>
      <c r="B10" s="98">
        <v>9</v>
      </c>
      <c r="C10" s="66" t="s">
        <v>705</v>
      </c>
      <c r="D10" s="67" t="s">
        <v>706</v>
      </c>
      <c r="E10" s="67" t="s">
        <v>148</v>
      </c>
      <c r="F10" s="37" t="s">
        <v>302</v>
      </c>
      <c r="G10" s="37" t="s">
        <v>707</v>
      </c>
      <c r="H10" s="37" t="s">
        <v>688</v>
      </c>
      <c r="I10" s="37" t="s">
        <v>303</v>
      </c>
    </row>
    <row r="11" spans="1:9" ht="15" customHeight="1">
      <c r="A11" s="98">
        <v>2018</v>
      </c>
      <c r="B11" s="98">
        <v>9</v>
      </c>
      <c r="C11" s="66" t="s">
        <v>705</v>
      </c>
      <c r="D11" s="67" t="s">
        <v>708</v>
      </c>
      <c r="E11" s="67" t="s">
        <v>148</v>
      </c>
      <c r="F11" s="37" t="s">
        <v>302</v>
      </c>
      <c r="G11" s="37" t="s">
        <v>709</v>
      </c>
      <c r="H11" s="37" t="s">
        <v>688</v>
      </c>
      <c r="I11" s="37" t="s">
        <v>303</v>
      </c>
    </row>
    <row r="12" spans="1:9" ht="15" customHeight="1">
      <c r="A12" s="98">
        <v>2018</v>
      </c>
      <c r="B12" s="98">
        <v>9</v>
      </c>
      <c r="C12" s="66" t="s">
        <v>705</v>
      </c>
      <c r="D12" s="67" t="s">
        <v>710</v>
      </c>
      <c r="E12" s="67" t="s">
        <v>148</v>
      </c>
      <c r="F12" s="37" t="s">
        <v>302</v>
      </c>
      <c r="G12" s="37" t="s">
        <v>711</v>
      </c>
      <c r="H12" s="37" t="s">
        <v>688</v>
      </c>
      <c r="I12" s="37" t="s">
        <v>303</v>
      </c>
    </row>
    <row r="13" spans="1:9" ht="15" customHeight="1">
      <c r="A13" s="98">
        <v>2018</v>
      </c>
      <c r="B13" s="98">
        <v>9</v>
      </c>
      <c r="C13" s="66" t="s">
        <v>705</v>
      </c>
      <c r="D13" s="67" t="s">
        <v>712</v>
      </c>
      <c r="E13" s="67" t="s">
        <v>148</v>
      </c>
      <c r="F13" s="37" t="s">
        <v>302</v>
      </c>
      <c r="G13" s="37" t="s">
        <v>713</v>
      </c>
      <c r="H13" s="37" t="s">
        <v>688</v>
      </c>
      <c r="I13" s="37" t="s">
        <v>303</v>
      </c>
    </row>
    <row r="14" spans="1:9" ht="15" customHeight="1">
      <c r="A14" s="98">
        <v>2018</v>
      </c>
      <c r="B14" s="98">
        <v>9</v>
      </c>
      <c r="C14" s="66" t="s">
        <v>714</v>
      </c>
      <c r="D14" s="67" t="s">
        <v>715</v>
      </c>
      <c r="E14" s="67" t="s">
        <v>148</v>
      </c>
      <c r="F14" s="37" t="s">
        <v>302</v>
      </c>
      <c r="G14" s="37" t="s">
        <v>716</v>
      </c>
      <c r="H14" s="37" t="s">
        <v>688</v>
      </c>
      <c r="I14" s="37" t="s">
        <v>303</v>
      </c>
    </row>
    <row r="15" spans="1:9" ht="15" customHeight="1">
      <c r="A15" s="98">
        <v>2018</v>
      </c>
      <c r="B15" s="98">
        <v>9</v>
      </c>
      <c r="C15" s="66" t="s">
        <v>717</v>
      </c>
      <c r="D15" s="67" t="s">
        <v>718</v>
      </c>
      <c r="E15" s="67" t="s">
        <v>148</v>
      </c>
      <c r="F15" s="37" t="s">
        <v>302</v>
      </c>
      <c r="G15" s="37" t="s">
        <v>719</v>
      </c>
      <c r="H15" s="37" t="s">
        <v>688</v>
      </c>
      <c r="I15" s="37" t="s">
        <v>303</v>
      </c>
    </row>
    <row r="16" spans="1:9" ht="15" customHeight="1">
      <c r="A16" s="98">
        <v>2018</v>
      </c>
      <c r="B16" s="98">
        <v>9</v>
      </c>
      <c r="C16" s="66" t="s">
        <v>717</v>
      </c>
      <c r="D16" s="67" t="s">
        <v>720</v>
      </c>
      <c r="E16" s="67" t="s">
        <v>148</v>
      </c>
      <c r="F16" s="37" t="s">
        <v>302</v>
      </c>
      <c r="G16" s="37" t="s">
        <v>721</v>
      </c>
      <c r="H16" s="37" t="s">
        <v>688</v>
      </c>
      <c r="I16" s="37" t="s">
        <v>303</v>
      </c>
    </row>
    <row r="17" spans="1:9" ht="15" customHeight="1">
      <c r="A17" s="98">
        <v>2018</v>
      </c>
      <c r="B17" s="98">
        <v>8</v>
      </c>
      <c r="C17" s="66" t="s">
        <v>722</v>
      </c>
      <c r="D17" s="67" t="s">
        <v>723</v>
      </c>
      <c r="E17" s="67" t="s">
        <v>148</v>
      </c>
      <c r="F17" s="37" t="s">
        <v>302</v>
      </c>
      <c r="G17" s="37" t="s">
        <v>724</v>
      </c>
      <c r="H17" s="37" t="s">
        <v>688</v>
      </c>
      <c r="I17" s="37" t="s">
        <v>303</v>
      </c>
    </row>
    <row r="18" spans="1:9" ht="15" customHeight="1">
      <c r="A18" s="98">
        <v>2018</v>
      </c>
      <c r="B18" s="98">
        <v>8</v>
      </c>
      <c r="C18" s="66" t="s">
        <v>725</v>
      </c>
      <c r="D18" s="67" t="s">
        <v>726</v>
      </c>
      <c r="E18" s="67" t="s">
        <v>9</v>
      </c>
      <c r="F18" s="37" t="s">
        <v>304</v>
      </c>
      <c r="G18" s="37" t="s">
        <v>727</v>
      </c>
      <c r="H18" s="37" t="s">
        <v>728</v>
      </c>
      <c r="I18" s="37" t="s">
        <v>305</v>
      </c>
    </row>
    <row r="19" spans="1:9" ht="15" customHeight="1">
      <c r="A19" s="98">
        <v>2018</v>
      </c>
      <c r="B19" s="98">
        <v>8</v>
      </c>
      <c r="C19" s="66" t="s">
        <v>729</v>
      </c>
      <c r="D19" s="67" t="s">
        <v>730</v>
      </c>
      <c r="E19" s="67" t="s">
        <v>148</v>
      </c>
      <c r="F19" s="37" t="s">
        <v>302</v>
      </c>
      <c r="G19" s="37" t="s">
        <v>716</v>
      </c>
      <c r="H19" s="37" t="s">
        <v>688</v>
      </c>
      <c r="I19" s="37" t="s">
        <v>303</v>
      </c>
    </row>
    <row r="20" spans="1:9" ht="15" customHeight="1">
      <c r="A20" s="98">
        <v>2018</v>
      </c>
      <c r="B20" s="98">
        <v>8</v>
      </c>
      <c r="C20" s="66" t="s">
        <v>729</v>
      </c>
      <c r="D20" s="67" t="s">
        <v>731</v>
      </c>
      <c r="E20" s="67" t="s">
        <v>146</v>
      </c>
      <c r="F20" s="37" t="s">
        <v>302</v>
      </c>
      <c r="G20" s="37" t="s">
        <v>716</v>
      </c>
      <c r="H20" s="37" t="s">
        <v>688</v>
      </c>
      <c r="I20" s="37" t="s">
        <v>305</v>
      </c>
    </row>
    <row r="21" spans="1:9" ht="15" customHeight="1">
      <c r="A21" s="98">
        <v>2018</v>
      </c>
      <c r="B21" s="98">
        <v>8</v>
      </c>
      <c r="C21" s="66" t="s">
        <v>732</v>
      </c>
      <c r="D21" s="67" t="s">
        <v>733</v>
      </c>
      <c r="E21" s="67" t="s">
        <v>9</v>
      </c>
      <c r="F21" s="37" t="s">
        <v>304</v>
      </c>
      <c r="G21" s="37" t="s">
        <v>734</v>
      </c>
      <c r="H21" s="37" t="s">
        <v>735</v>
      </c>
      <c r="I21" s="37" t="s">
        <v>305</v>
      </c>
    </row>
    <row r="22" spans="1:9" ht="15" customHeight="1">
      <c r="A22" s="98">
        <v>2018</v>
      </c>
      <c r="B22" s="98">
        <v>8</v>
      </c>
      <c r="C22" s="66" t="s">
        <v>732</v>
      </c>
      <c r="D22" s="67" t="s">
        <v>733</v>
      </c>
      <c r="E22" s="67" t="s">
        <v>9</v>
      </c>
      <c r="F22" s="37" t="s">
        <v>304</v>
      </c>
      <c r="G22" s="37" t="s">
        <v>734</v>
      </c>
      <c r="H22" s="37" t="s">
        <v>735</v>
      </c>
      <c r="I22" s="37" t="s">
        <v>305</v>
      </c>
    </row>
    <row r="23" spans="1:9" ht="15" customHeight="1">
      <c r="A23" s="98">
        <v>2018</v>
      </c>
      <c r="B23" s="98">
        <v>8</v>
      </c>
      <c r="C23" s="66" t="s">
        <v>732</v>
      </c>
      <c r="D23" s="67" t="s">
        <v>736</v>
      </c>
      <c r="E23" s="67" t="s">
        <v>9</v>
      </c>
      <c r="F23" s="37" t="s">
        <v>304</v>
      </c>
      <c r="G23" s="37" t="s">
        <v>734</v>
      </c>
      <c r="H23" s="37" t="s">
        <v>735</v>
      </c>
      <c r="I23" s="37" t="s">
        <v>305</v>
      </c>
    </row>
    <row r="24" spans="1:9" ht="15" customHeight="1">
      <c r="A24" s="98">
        <v>2018</v>
      </c>
      <c r="B24" s="98">
        <v>8</v>
      </c>
      <c r="C24" s="66" t="s">
        <v>732</v>
      </c>
      <c r="D24" s="67" t="s">
        <v>737</v>
      </c>
      <c r="E24" s="67" t="s">
        <v>146</v>
      </c>
      <c r="F24" s="37" t="s">
        <v>302</v>
      </c>
      <c r="G24" s="37" t="s">
        <v>738</v>
      </c>
      <c r="H24" s="37" t="s">
        <v>688</v>
      </c>
      <c r="I24" s="37" t="s">
        <v>305</v>
      </c>
    </row>
    <row r="25" spans="1:9" ht="15" customHeight="1">
      <c r="A25" s="98">
        <v>2018</v>
      </c>
      <c r="B25" s="98">
        <v>8</v>
      </c>
      <c r="C25" s="66" t="s">
        <v>739</v>
      </c>
      <c r="D25" s="67" t="s">
        <v>740</v>
      </c>
      <c r="E25" s="67" t="s">
        <v>148</v>
      </c>
      <c r="F25" s="37" t="s">
        <v>302</v>
      </c>
      <c r="G25" s="37" t="s">
        <v>719</v>
      </c>
      <c r="H25" s="37" t="s">
        <v>688</v>
      </c>
      <c r="I25" s="37" t="s">
        <v>303</v>
      </c>
    </row>
    <row r="26" spans="1:9" ht="15" customHeight="1">
      <c r="A26" s="98">
        <v>2018</v>
      </c>
      <c r="B26" s="98">
        <v>8</v>
      </c>
      <c r="C26" s="66" t="s">
        <v>739</v>
      </c>
      <c r="D26" s="67" t="s">
        <v>741</v>
      </c>
      <c r="E26" s="67" t="s">
        <v>148</v>
      </c>
      <c r="F26" s="37" t="s">
        <v>302</v>
      </c>
      <c r="G26" s="37" t="s">
        <v>742</v>
      </c>
      <c r="H26" s="37" t="s">
        <v>688</v>
      </c>
      <c r="I26" s="37" t="s">
        <v>303</v>
      </c>
    </row>
    <row r="27" spans="1:9" ht="15" customHeight="1">
      <c r="A27" s="98">
        <v>2018</v>
      </c>
      <c r="B27" s="98">
        <v>8</v>
      </c>
      <c r="C27" s="66" t="s">
        <v>743</v>
      </c>
      <c r="D27" s="67" t="s">
        <v>744</v>
      </c>
      <c r="E27" s="67" t="s">
        <v>148</v>
      </c>
      <c r="F27" s="67" t="s">
        <v>302</v>
      </c>
      <c r="G27" s="37" t="s">
        <v>745</v>
      </c>
      <c r="H27" s="37" t="s">
        <v>688</v>
      </c>
      <c r="I27" s="67" t="s">
        <v>303</v>
      </c>
    </row>
    <row r="28" spans="1:9" ht="15.6" customHeight="1">
      <c r="A28" s="98">
        <v>2018</v>
      </c>
      <c r="B28" s="98">
        <v>8</v>
      </c>
      <c r="C28" s="66" t="s">
        <v>746</v>
      </c>
      <c r="D28" s="67" t="s">
        <v>747</v>
      </c>
      <c r="E28" s="67" t="s">
        <v>148</v>
      </c>
      <c r="F28" s="67" t="s">
        <v>302</v>
      </c>
      <c r="G28" s="37" t="s">
        <v>748</v>
      </c>
      <c r="H28" s="37" t="s">
        <v>688</v>
      </c>
      <c r="I28" s="67" t="s">
        <v>303</v>
      </c>
    </row>
    <row r="29" spans="1:9" ht="16.5" customHeight="1">
      <c r="A29" s="98">
        <v>2018</v>
      </c>
      <c r="B29" s="98">
        <v>8</v>
      </c>
      <c r="C29" s="66" t="s">
        <v>746</v>
      </c>
      <c r="D29" s="67" t="s">
        <v>749</v>
      </c>
      <c r="E29" s="67" t="s">
        <v>148</v>
      </c>
      <c r="F29" s="67" t="s">
        <v>302</v>
      </c>
      <c r="G29" s="37" t="s">
        <v>750</v>
      </c>
      <c r="H29" s="37" t="s">
        <v>688</v>
      </c>
      <c r="I29" s="67" t="s">
        <v>303</v>
      </c>
    </row>
    <row r="30" spans="1:9" ht="16.5" customHeight="1">
      <c r="A30" s="98">
        <v>2018</v>
      </c>
      <c r="B30" s="98">
        <v>8</v>
      </c>
      <c r="C30" s="66" t="s">
        <v>746</v>
      </c>
      <c r="D30" s="67" t="s">
        <v>751</v>
      </c>
      <c r="E30" s="67" t="s">
        <v>148</v>
      </c>
      <c r="F30" s="67" t="s">
        <v>302</v>
      </c>
      <c r="G30" s="37" t="s">
        <v>716</v>
      </c>
      <c r="H30" s="37" t="s">
        <v>688</v>
      </c>
      <c r="I30" s="67" t="s">
        <v>303</v>
      </c>
    </row>
    <row r="31" spans="1:9" ht="16.5" customHeight="1">
      <c r="A31" s="98">
        <v>2018</v>
      </c>
      <c r="B31" s="98">
        <v>8</v>
      </c>
      <c r="C31" s="66" t="s">
        <v>746</v>
      </c>
      <c r="D31" s="67" t="s">
        <v>752</v>
      </c>
      <c r="E31" s="67" t="s">
        <v>148</v>
      </c>
      <c r="F31" s="67" t="s">
        <v>302</v>
      </c>
      <c r="G31" s="37" t="s">
        <v>753</v>
      </c>
      <c r="H31" s="37" t="s">
        <v>688</v>
      </c>
      <c r="I31" s="67" t="s">
        <v>303</v>
      </c>
    </row>
    <row r="32" spans="1:9" ht="16.5" customHeight="1">
      <c r="A32" s="98">
        <v>2018</v>
      </c>
      <c r="B32" s="98">
        <v>8</v>
      </c>
      <c r="C32" s="66" t="s">
        <v>754</v>
      </c>
      <c r="D32" s="67" t="s">
        <v>755</v>
      </c>
      <c r="E32" s="67" t="s">
        <v>9</v>
      </c>
      <c r="F32" s="67" t="s">
        <v>304</v>
      </c>
      <c r="G32" s="37" t="s">
        <v>756</v>
      </c>
      <c r="H32" s="37" t="s">
        <v>757</v>
      </c>
      <c r="I32" s="67" t="s">
        <v>305</v>
      </c>
    </row>
    <row r="33" spans="1:9" ht="16.5" customHeight="1">
      <c r="A33" s="98">
        <v>2018</v>
      </c>
      <c r="B33" s="98">
        <v>8</v>
      </c>
      <c r="C33" s="66" t="s">
        <v>754</v>
      </c>
      <c r="D33" s="67" t="s">
        <v>758</v>
      </c>
      <c r="E33" s="67" t="s">
        <v>148</v>
      </c>
      <c r="F33" s="67" t="s">
        <v>302</v>
      </c>
      <c r="G33" s="37" t="s">
        <v>709</v>
      </c>
      <c r="H33" s="37" t="s">
        <v>688</v>
      </c>
      <c r="I33" s="67" t="s">
        <v>303</v>
      </c>
    </row>
    <row r="34" spans="1:9" ht="16.5" customHeight="1">
      <c r="A34" s="98">
        <v>2018</v>
      </c>
      <c r="B34" s="98">
        <v>8</v>
      </c>
      <c r="C34" s="66" t="s">
        <v>754</v>
      </c>
      <c r="D34" s="67" t="s">
        <v>759</v>
      </c>
      <c r="E34" s="67" t="s">
        <v>148</v>
      </c>
      <c r="F34" s="67" t="s">
        <v>302</v>
      </c>
      <c r="G34" s="37" t="s">
        <v>760</v>
      </c>
      <c r="H34" s="37" t="s">
        <v>688</v>
      </c>
      <c r="I34" s="67" t="s">
        <v>303</v>
      </c>
    </row>
    <row r="35" spans="1:9" ht="16.5" customHeight="1">
      <c r="A35" s="98">
        <v>2018</v>
      </c>
      <c r="B35" s="98">
        <v>8</v>
      </c>
      <c r="C35" s="66" t="s">
        <v>754</v>
      </c>
      <c r="D35" s="67" t="s">
        <v>761</v>
      </c>
      <c r="E35" s="67" t="s">
        <v>148</v>
      </c>
      <c r="F35" s="67" t="s">
        <v>302</v>
      </c>
      <c r="G35" s="37" t="s">
        <v>762</v>
      </c>
      <c r="H35" s="37" t="s">
        <v>688</v>
      </c>
      <c r="I35" s="67" t="s">
        <v>303</v>
      </c>
    </row>
    <row r="36" spans="1:9" ht="16.5" customHeight="1">
      <c r="A36" s="98">
        <v>2018</v>
      </c>
      <c r="B36" s="98">
        <v>8</v>
      </c>
      <c r="C36" s="66" t="s">
        <v>725</v>
      </c>
      <c r="D36" s="67" t="s">
        <v>763</v>
      </c>
      <c r="E36" s="67" t="s">
        <v>148</v>
      </c>
      <c r="F36" s="67" t="s">
        <v>302</v>
      </c>
      <c r="G36" s="37" t="s">
        <v>764</v>
      </c>
      <c r="H36" s="37" t="s">
        <v>688</v>
      </c>
      <c r="I36" s="67" t="s">
        <v>303</v>
      </c>
    </row>
    <row r="37" spans="1:9" ht="16.5" customHeight="1">
      <c r="A37" s="98">
        <v>2018</v>
      </c>
      <c r="B37" s="98">
        <v>8</v>
      </c>
      <c r="C37" s="66" t="s">
        <v>725</v>
      </c>
      <c r="D37" s="67" t="s">
        <v>765</v>
      </c>
      <c r="E37" s="67" t="s">
        <v>148</v>
      </c>
      <c r="F37" s="67" t="s">
        <v>302</v>
      </c>
      <c r="G37" s="37" t="s">
        <v>707</v>
      </c>
      <c r="H37" s="37" t="s">
        <v>688</v>
      </c>
      <c r="I37" s="67" t="s">
        <v>303</v>
      </c>
    </row>
    <row r="38" spans="1:9" ht="16.5" customHeight="1">
      <c r="A38" s="98">
        <v>2018</v>
      </c>
      <c r="B38" s="98">
        <v>8</v>
      </c>
      <c r="C38" s="66" t="s">
        <v>766</v>
      </c>
      <c r="D38" s="67" t="s">
        <v>767</v>
      </c>
      <c r="E38" s="67" t="s">
        <v>148</v>
      </c>
      <c r="F38" s="67" t="s">
        <v>302</v>
      </c>
      <c r="G38" s="37" t="s">
        <v>707</v>
      </c>
      <c r="H38" s="37" t="s">
        <v>688</v>
      </c>
      <c r="I38" s="67" t="s">
        <v>303</v>
      </c>
    </row>
    <row r="39" spans="1:9" ht="16.5" customHeight="1">
      <c r="A39" s="98">
        <v>2018</v>
      </c>
      <c r="B39" s="98">
        <v>8</v>
      </c>
      <c r="C39" s="66" t="s">
        <v>766</v>
      </c>
      <c r="D39" s="67" t="s">
        <v>768</v>
      </c>
      <c r="E39" s="67" t="s">
        <v>148</v>
      </c>
      <c r="F39" s="67" t="s">
        <v>302</v>
      </c>
      <c r="G39" s="37" t="s">
        <v>769</v>
      </c>
      <c r="H39" s="37" t="s">
        <v>688</v>
      </c>
      <c r="I39" s="67" t="s">
        <v>303</v>
      </c>
    </row>
    <row r="40" spans="1:9" ht="16.5" customHeight="1">
      <c r="A40" s="98">
        <v>2018</v>
      </c>
      <c r="B40" s="98">
        <v>8</v>
      </c>
      <c r="C40" s="66" t="s">
        <v>766</v>
      </c>
      <c r="D40" s="67" t="s">
        <v>770</v>
      </c>
      <c r="E40" s="67" t="s">
        <v>148</v>
      </c>
      <c r="F40" s="67" t="s">
        <v>302</v>
      </c>
      <c r="G40" s="37" t="s">
        <v>769</v>
      </c>
      <c r="H40" s="37" t="s">
        <v>688</v>
      </c>
      <c r="I40" s="67" t="s">
        <v>303</v>
      </c>
    </row>
    <row r="41" spans="1:9" ht="16.5" customHeight="1">
      <c r="A41" s="98">
        <v>2018</v>
      </c>
      <c r="B41" s="98">
        <v>8</v>
      </c>
      <c r="C41" s="66" t="s">
        <v>771</v>
      </c>
      <c r="D41" s="67" t="s">
        <v>772</v>
      </c>
      <c r="E41" s="67" t="s">
        <v>150</v>
      </c>
      <c r="F41" s="67"/>
      <c r="G41" s="37" t="s">
        <v>773</v>
      </c>
      <c r="H41" s="37" t="s">
        <v>42</v>
      </c>
      <c r="I41" s="67" t="s">
        <v>305</v>
      </c>
    </row>
    <row r="42" spans="1:9" ht="16.5" customHeight="1">
      <c r="A42" s="98">
        <v>2018</v>
      </c>
      <c r="B42" s="98">
        <v>8</v>
      </c>
      <c r="C42" s="66" t="s">
        <v>774</v>
      </c>
      <c r="D42" s="67" t="s">
        <v>775</v>
      </c>
      <c r="E42" s="67" t="s">
        <v>9</v>
      </c>
      <c r="F42" s="67" t="s">
        <v>304</v>
      </c>
      <c r="G42" s="37" t="s">
        <v>776</v>
      </c>
      <c r="H42" s="37" t="s">
        <v>777</v>
      </c>
      <c r="I42" s="67" t="s">
        <v>305</v>
      </c>
    </row>
    <row r="43" spans="1:9" ht="16.5" customHeight="1">
      <c r="A43" s="98">
        <v>2018</v>
      </c>
      <c r="B43" s="98">
        <v>8</v>
      </c>
      <c r="C43" s="66" t="s">
        <v>778</v>
      </c>
      <c r="D43" s="67" t="s">
        <v>779</v>
      </c>
      <c r="E43" s="67" t="s">
        <v>9</v>
      </c>
      <c r="F43" s="67" t="s">
        <v>304</v>
      </c>
      <c r="G43" s="37" t="s">
        <v>780</v>
      </c>
      <c r="H43" s="37" t="s">
        <v>781</v>
      </c>
      <c r="I43" s="67" t="s">
        <v>305</v>
      </c>
    </row>
    <row r="44" spans="1:9" ht="16.5" customHeight="1">
      <c r="A44" s="98">
        <v>2018</v>
      </c>
      <c r="B44" s="98">
        <v>8</v>
      </c>
      <c r="C44" s="66" t="s">
        <v>782</v>
      </c>
      <c r="D44" s="67" t="s">
        <v>783</v>
      </c>
      <c r="E44" s="67" t="s">
        <v>9</v>
      </c>
      <c r="F44" s="67" t="s">
        <v>304</v>
      </c>
      <c r="G44" s="37" t="s">
        <v>784</v>
      </c>
      <c r="H44" s="37" t="s">
        <v>785</v>
      </c>
      <c r="I44" s="67" t="s">
        <v>305</v>
      </c>
    </row>
    <row r="45" spans="1:9" ht="16.5" customHeight="1">
      <c r="A45" s="98">
        <v>2018</v>
      </c>
      <c r="B45" s="98">
        <v>8</v>
      </c>
      <c r="C45" s="66" t="s">
        <v>782</v>
      </c>
      <c r="D45" s="67" t="s">
        <v>786</v>
      </c>
      <c r="E45" s="67" t="s">
        <v>148</v>
      </c>
      <c r="F45" s="67" t="s">
        <v>302</v>
      </c>
      <c r="G45" s="37" t="s">
        <v>716</v>
      </c>
      <c r="H45" s="37" t="s">
        <v>688</v>
      </c>
      <c r="I45" s="67" t="s">
        <v>303</v>
      </c>
    </row>
    <row r="46" spans="1:9" ht="16.5" customHeight="1">
      <c r="A46" s="98">
        <v>2018</v>
      </c>
      <c r="B46" s="98">
        <v>8</v>
      </c>
      <c r="C46" s="66" t="s">
        <v>782</v>
      </c>
      <c r="D46" s="67" t="s">
        <v>787</v>
      </c>
      <c r="E46" s="67" t="s">
        <v>148</v>
      </c>
      <c r="F46" s="67" t="s">
        <v>302</v>
      </c>
      <c r="G46" s="37" t="s">
        <v>776</v>
      </c>
      <c r="H46" s="37" t="s">
        <v>688</v>
      </c>
      <c r="I46" s="67" t="s">
        <v>303</v>
      </c>
    </row>
    <row r="47" spans="1:9" ht="16.5" customHeight="1">
      <c r="A47" s="98">
        <v>2018</v>
      </c>
      <c r="B47" s="98">
        <v>8</v>
      </c>
      <c r="C47" s="66" t="s">
        <v>782</v>
      </c>
      <c r="D47" s="67" t="s">
        <v>788</v>
      </c>
      <c r="E47" s="67" t="s">
        <v>146</v>
      </c>
      <c r="F47" s="67" t="s">
        <v>302</v>
      </c>
      <c r="G47" s="37" t="s">
        <v>789</v>
      </c>
      <c r="H47" s="37" t="s">
        <v>688</v>
      </c>
      <c r="I47" s="67" t="s">
        <v>305</v>
      </c>
    </row>
    <row r="48" spans="1:9" ht="16.5" customHeight="1">
      <c r="A48" s="98">
        <v>2018</v>
      </c>
      <c r="B48" s="98">
        <v>8</v>
      </c>
      <c r="C48" s="66" t="s">
        <v>782</v>
      </c>
      <c r="D48" s="67" t="s">
        <v>790</v>
      </c>
      <c r="E48" s="67" t="s">
        <v>148</v>
      </c>
      <c r="F48" s="67" t="s">
        <v>302</v>
      </c>
      <c r="G48" s="37" t="s">
        <v>701</v>
      </c>
      <c r="H48" s="37" t="s">
        <v>688</v>
      </c>
      <c r="I48" s="67" t="s">
        <v>303</v>
      </c>
    </row>
    <row r="49" spans="1:9" ht="16.5" customHeight="1">
      <c r="A49" s="98">
        <v>2018</v>
      </c>
      <c r="B49" s="98">
        <v>8</v>
      </c>
      <c r="C49" s="66" t="s">
        <v>791</v>
      </c>
      <c r="D49" s="67" t="s">
        <v>792</v>
      </c>
      <c r="E49" s="67" t="s">
        <v>148</v>
      </c>
      <c r="F49" s="67" t="s">
        <v>302</v>
      </c>
      <c r="G49" s="37" t="s">
        <v>793</v>
      </c>
      <c r="H49" s="37" t="s">
        <v>688</v>
      </c>
      <c r="I49" s="67" t="s">
        <v>303</v>
      </c>
    </row>
    <row r="50" spans="1:9" ht="16.5" customHeight="1">
      <c r="A50" s="98">
        <v>2018</v>
      </c>
      <c r="B50" s="98">
        <v>8</v>
      </c>
      <c r="C50" s="66" t="s">
        <v>791</v>
      </c>
      <c r="D50" s="67" t="s">
        <v>794</v>
      </c>
      <c r="E50" s="67" t="s">
        <v>146</v>
      </c>
      <c r="F50" s="67" t="s">
        <v>302</v>
      </c>
      <c r="G50" s="37" t="s">
        <v>793</v>
      </c>
      <c r="H50" s="37" t="s">
        <v>688</v>
      </c>
      <c r="I50" s="67" t="s">
        <v>305</v>
      </c>
    </row>
    <row r="51" spans="1:9" ht="16.5" customHeight="1">
      <c r="A51" s="98">
        <v>2018</v>
      </c>
      <c r="B51" s="98">
        <v>8</v>
      </c>
      <c r="C51" s="66" t="s">
        <v>791</v>
      </c>
      <c r="D51" s="67" t="s">
        <v>795</v>
      </c>
      <c r="E51" s="67" t="s">
        <v>148</v>
      </c>
      <c r="F51" s="67" t="s">
        <v>302</v>
      </c>
      <c r="G51" s="37" t="s">
        <v>793</v>
      </c>
      <c r="H51" s="37" t="s">
        <v>688</v>
      </c>
      <c r="I51" s="67" t="s">
        <v>303</v>
      </c>
    </row>
    <row r="52" spans="1:9" ht="16.5" customHeight="1">
      <c r="A52" s="98">
        <v>2018</v>
      </c>
      <c r="B52" s="98">
        <v>8</v>
      </c>
      <c r="C52" s="66" t="s">
        <v>791</v>
      </c>
      <c r="D52" s="67" t="s">
        <v>796</v>
      </c>
      <c r="E52" s="67" t="s">
        <v>9</v>
      </c>
      <c r="F52" s="67" t="s">
        <v>304</v>
      </c>
      <c r="G52" s="37" t="s">
        <v>797</v>
      </c>
      <c r="H52" s="37" t="s">
        <v>798</v>
      </c>
      <c r="I52" s="67" t="s">
        <v>305</v>
      </c>
    </row>
    <row r="53" spans="1:9" ht="16.5" customHeight="1">
      <c r="A53" s="98">
        <v>2018</v>
      </c>
      <c r="B53" s="98">
        <v>8</v>
      </c>
      <c r="C53" s="66" t="s">
        <v>799</v>
      </c>
      <c r="D53" s="67" t="s">
        <v>800</v>
      </c>
      <c r="E53" s="67" t="s">
        <v>150</v>
      </c>
      <c r="F53" s="67"/>
      <c r="G53" s="37" t="s">
        <v>789</v>
      </c>
      <c r="H53" s="37" t="s">
        <v>312</v>
      </c>
      <c r="I53" s="67" t="s">
        <v>305</v>
      </c>
    </row>
    <row r="54" spans="1:9" ht="16.5" customHeight="1">
      <c r="A54" s="98">
        <v>2018</v>
      </c>
      <c r="B54" s="98">
        <v>8</v>
      </c>
      <c r="C54" s="66" t="s">
        <v>799</v>
      </c>
      <c r="D54" s="67" t="s">
        <v>801</v>
      </c>
      <c r="E54" s="67" t="s">
        <v>148</v>
      </c>
      <c r="F54" s="67" t="s">
        <v>302</v>
      </c>
      <c r="G54" s="37" t="s">
        <v>802</v>
      </c>
      <c r="H54" s="37" t="s">
        <v>688</v>
      </c>
      <c r="I54" s="67" t="s">
        <v>303</v>
      </c>
    </row>
    <row r="55" spans="1:9" ht="16.5" customHeight="1">
      <c r="A55" s="98">
        <v>2018</v>
      </c>
      <c r="B55" s="98">
        <v>8</v>
      </c>
      <c r="C55" s="66" t="s">
        <v>799</v>
      </c>
      <c r="D55" s="67" t="s">
        <v>803</v>
      </c>
      <c r="E55" s="67" t="s">
        <v>150</v>
      </c>
      <c r="F55" s="67"/>
      <c r="G55" s="37" t="s">
        <v>804</v>
      </c>
      <c r="H55" s="37" t="s">
        <v>688</v>
      </c>
      <c r="I55" s="67" t="s">
        <v>305</v>
      </c>
    </row>
    <row r="56" spans="1:9" ht="16.5" customHeight="1">
      <c r="A56" s="98">
        <v>2018</v>
      </c>
      <c r="B56" s="98">
        <v>8</v>
      </c>
      <c r="C56" s="66" t="s">
        <v>799</v>
      </c>
      <c r="D56" s="67" t="s">
        <v>805</v>
      </c>
      <c r="E56" s="67" t="s">
        <v>150</v>
      </c>
      <c r="F56" s="67"/>
      <c r="G56" s="37" t="s">
        <v>804</v>
      </c>
      <c r="H56" s="37" t="s">
        <v>806</v>
      </c>
      <c r="I56" s="67" t="s">
        <v>305</v>
      </c>
    </row>
    <row r="57" spans="1:9" ht="16.5" customHeight="1">
      <c r="A57" s="98">
        <v>2018</v>
      </c>
      <c r="B57" s="98">
        <v>8</v>
      </c>
      <c r="C57" s="66" t="s">
        <v>807</v>
      </c>
      <c r="D57" s="67" t="s">
        <v>808</v>
      </c>
      <c r="E57" s="67" t="s">
        <v>148</v>
      </c>
      <c r="F57" s="67" t="s">
        <v>302</v>
      </c>
      <c r="G57" s="37" t="s">
        <v>809</v>
      </c>
      <c r="H57" s="37" t="s">
        <v>688</v>
      </c>
      <c r="I57" s="67" t="s">
        <v>303</v>
      </c>
    </row>
    <row r="58" spans="1:9" ht="16.5" customHeight="1">
      <c r="A58" s="98">
        <v>2018</v>
      </c>
      <c r="B58" s="98">
        <v>8</v>
      </c>
      <c r="C58" s="66" t="s">
        <v>807</v>
      </c>
      <c r="D58" s="67" t="s">
        <v>810</v>
      </c>
      <c r="E58" s="67" t="s">
        <v>148</v>
      </c>
      <c r="F58" s="67" t="s">
        <v>302</v>
      </c>
      <c r="G58" s="37" t="s">
        <v>760</v>
      </c>
      <c r="H58" s="37" t="s">
        <v>688</v>
      </c>
      <c r="I58" s="67" t="s">
        <v>303</v>
      </c>
    </row>
    <row r="59" spans="1:9" ht="16.5" customHeight="1">
      <c r="A59" s="98">
        <v>2018</v>
      </c>
      <c r="B59" s="98">
        <v>8</v>
      </c>
      <c r="C59" s="66" t="s">
        <v>811</v>
      </c>
      <c r="D59" s="67" t="s">
        <v>812</v>
      </c>
      <c r="E59" s="67" t="s">
        <v>148</v>
      </c>
      <c r="F59" s="67" t="s">
        <v>302</v>
      </c>
      <c r="G59" s="37" t="s">
        <v>813</v>
      </c>
      <c r="H59" s="37" t="s">
        <v>688</v>
      </c>
      <c r="I59" s="67" t="s">
        <v>303</v>
      </c>
    </row>
    <row r="60" spans="1:9" ht="16.5" customHeight="1">
      <c r="A60" s="98">
        <v>2018</v>
      </c>
      <c r="B60" s="98">
        <v>8</v>
      </c>
      <c r="C60" s="66" t="s">
        <v>811</v>
      </c>
      <c r="D60" s="67" t="s">
        <v>814</v>
      </c>
      <c r="E60" s="67" t="s">
        <v>148</v>
      </c>
      <c r="F60" s="67" t="s">
        <v>302</v>
      </c>
      <c r="G60" s="37" t="s">
        <v>815</v>
      </c>
      <c r="H60" s="37" t="s">
        <v>688</v>
      </c>
      <c r="I60" s="67" t="s">
        <v>303</v>
      </c>
    </row>
    <row r="61" spans="1:9" ht="16.5" customHeight="1">
      <c r="A61" s="98">
        <v>2018</v>
      </c>
      <c r="B61" s="98">
        <v>8</v>
      </c>
      <c r="C61" s="66" t="s">
        <v>816</v>
      </c>
      <c r="D61" s="67" t="s">
        <v>817</v>
      </c>
      <c r="E61" s="67" t="s">
        <v>9</v>
      </c>
      <c r="F61" s="67" t="s">
        <v>304</v>
      </c>
      <c r="G61" s="37" t="s">
        <v>818</v>
      </c>
      <c r="H61" s="37" t="s">
        <v>310</v>
      </c>
      <c r="I61" s="67" t="s">
        <v>305</v>
      </c>
    </row>
    <row r="62" spans="1:9" ht="16.5" customHeight="1">
      <c r="A62" s="98">
        <v>2018</v>
      </c>
      <c r="B62" s="98">
        <v>8</v>
      </c>
      <c r="C62" s="66" t="s">
        <v>819</v>
      </c>
      <c r="D62" s="67" t="s">
        <v>820</v>
      </c>
      <c r="E62" s="67" t="s">
        <v>148</v>
      </c>
      <c r="F62" s="67" t="s">
        <v>302</v>
      </c>
      <c r="G62" s="37" t="s">
        <v>773</v>
      </c>
      <c r="H62" s="37" t="s">
        <v>688</v>
      </c>
      <c r="I62" s="67" t="s">
        <v>303</v>
      </c>
    </row>
    <row r="63" spans="1:9" ht="16.5" customHeight="1">
      <c r="A63" s="98">
        <v>2018</v>
      </c>
      <c r="B63" s="98">
        <v>8</v>
      </c>
      <c r="C63" s="66" t="s">
        <v>819</v>
      </c>
      <c r="D63" s="67" t="s">
        <v>821</v>
      </c>
      <c r="E63" s="67" t="s">
        <v>148</v>
      </c>
      <c r="F63" s="67" t="s">
        <v>302</v>
      </c>
      <c r="G63" s="37" t="s">
        <v>707</v>
      </c>
      <c r="H63" s="37" t="s">
        <v>688</v>
      </c>
      <c r="I63" s="67" t="s">
        <v>303</v>
      </c>
    </row>
    <row r="64" spans="1:9" ht="16.5" customHeight="1">
      <c r="A64" s="98">
        <v>2018</v>
      </c>
      <c r="B64" s="98">
        <v>8</v>
      </c>
      <c r="C64" s="66" t="s">
        <v>822</v>
      </c>
      <c r="D64" s="67" t="s">
        <v>823</v>
      </c>
      <c r="E64" s="67" t="s">
        <v>148</v>
      </c>
      <c r="F64" s="67" t="s">
        <v>302</v>
      </c>
      <c r="G64" s="37" t="s">
        <v>824</v>
      </c>
      <c r="H64" s="37" t="s">
        <v>688</v>
      </c>
      <c r="I64" s="67" t="s">
        <v>303</v>
      </c>
    </row>
    <row r="65" spans="1:9" ht="16.5" customHeight="1">
      <c r="A65" s="98">
        <v>2018</v>
      </c>
      <c r="B65" s="98">
        <v>8</v>
      </c>
      <c r="C65" s="66" t="s">
        <v>822</v>
      </c>
      <c r="D65" s="67" t="s">
        <v>825</v>
      </c>
      <c r="E65" s="67" t="s">
        <v>9</v>
      </c>
      <c r="F65" s="67" t="s">
        <v>304</v>
      </c>
      <c r="G65" s="37" t="s">
        <v>826</v>
      </c>
      <c r="H65" s="37" t="s">
        <v>827</v>
      </c>
      <c r="I65" s="67" t="s">
        <v>305</v>
      </c>
    </row>
    <row r="66" spans="1:9" ht="16.5" customHeight="1">
      <c r="A66" s="98">
        <v>2018</v>
      </c>
      <c r="B66" s="98">
        <v>8</v>
      </c>
      <c r="C66" s="66" t="s">
        <v>822</v>
      </c>
      <c r="D66" s="67" t="s">
        <v>828</v>
      </c>
      <c r="E66" s="67" t="s">
        <v>148</v>
      </c>
      <c r="F66" s="67" t="s">
        <v>302</v>
      </c>
      <c r="G66" s="37" t="s">
        <v>829</v>
      </c>
      <c r="H66" s="37" t="s">
        <v>688</v>
      </c>
      <c r="I66" s="67" t="s">
        <v>303</v>
      </c>
    </row>
    <row r="67" spans="1:9" ht="16.5" customHeight="1">
      <c r="A67" s="98">
        <v>2018</v>
      </c>
      <c r="B67" s="98">
        <v>8</v>
      </c>
      <c r="C67" s="66" t="s">
        <v>774</v>
      </c>
      <c r="D67" s="67" t="s">
        <v>830</v>
      </c>
      <c r="E67" s="67" t="s">
        <v>9</v>
      </c>
      <c r="F67" s="67" t="s">
        <v>304</v>
      </c>
      <c r="G67" s="37" t="s">
        <v>831</v>
      </c>
      <c r="H67" s="37" t="s">
        <v>832</v>
      </c>
      <c r="I67" s="67" t="s">
        <v>305</v>
      </c>
    </row>
    <row r="68" spans="1:9" ht="16.5" customHeight="1">
      <c r="A68" s="98">
        <v>2018</v>
      </c>
      <c r="B68" s="98">
        <v>8</v>
      </c>
      <c r="C68" s="66" t="s">
        <v>774</v>
      </c>
      <c r="D68" s="67" t="s">
        <v>833</v>
      </c>
      <c r="E68" s="67" t="s">
        <v>148</v>
      </c>
      <c r="F68" s="67" t="s">
        <v>302</v>
      </c>
      <c r="G68" s="37" t="s">
        <v>831</v>
      </c>
      <c r="H68" s="37" t="s">
        <v>688</v>
      </c>
      <c r="I68" s="67" t="s">
        <v>303</v>
      </c>
    </row>
    <row r="69" spans="1:9" ht="16.5" customHeight="1">
      <c r="A69" s="98">
        <v>2018</v>
      </c>
      <c r="B69" s="98">
        <v>8</v>
      </c>
      <c r="C69" s="66" t="s">
        <v>834</v>
      </c>
      <c r="D69" s="67" t="s">
        <v>835</v>
      </c>
      <c r="E69" s="67" t="s">
        <v>146</v>
      </c>
      <c r="F69" s="67" t="s">
        <v>302</v>
      </c>
      <c r="G69" s="37" t="s">
        <v>836</v>
      </c>
      <c r="H69" s="37" t="s">
        <v>688</v>
      </c>
      <c r="I69" s="67" t="s">
        <v>305</v>
      </c>
    </row>
    <row r="70" spans="1:9" ht="16.5" customHeight="1">
      <c r="A70" s="98">
        <v>2018</v>
      </c>
      <c r="B70" s="98">
        <v>8</v>
      </c>
      <c r="C70" s="66" t="s">
        <v>837</v>
      </c>
      <c r="D70" s="67" t="s">
        <v>838</v>
      </c>
      <c r="E70" s="67" t="s">
        <v>9</v>
      </c>
      <c r="F70" s="67" t="s">
        <v>304</v>
      </c>
      <c r="G70" s="37" t="s">
        <v>839</v>
      </c>
      <c r="H70" s="37" t="s">
        <v>311</v>
      </c>
      <c r="I70" s="67" t="s">
        <v>305</v>
      </c>
    </row>
    <row r="71" spans="1:9" ht="16.5" customHeight="1">
      <c r="A71" s="98">
        <v>2018</v>
      </c>
      <c r="B71" s="98">
        <v>8</v>
      </c>
      <c r="C71" s="66" t="s">
        <v>837</v>
      </c>
      <c r="D71" s="67" t="s">
        <v>840</v>
      </c>
      <c r="E71" s="67" t="s">
        <v>148</v>
      </c>
      <c r="F71" s="67" t="s">
        <v>302</v>
      </c>
      <c r="G71" s="37" t="s">
        <v>716</v>
      </c>
      <c r="H71" s="37" t="s">
        <v>688</v>
      </c>
      <c r="I71" s="67" t="s">
        <v>303</v>
      </c>
    </row>
    <row r="72" spans="1:9" ht="16.5" customHeight="1">
      <c r="A72" s="98">
        <v>2018</v>
      </c>
      <c r="B72" s="98">
        <v>8</v>
      </c>
      <c r="C72" s="66" t="s">
        <v>837</v>
      </c>
      <c r="D72" s="67" t="s">
        <v>841</v>
      </c>
      <c r="E72" s="67" t="s">
        <v>148</v>
      </c>
      <c r="F72" s="67" t="s">
        <v>302</v>
      </c>
      <c r="G72" s="37" t="s">
        <v>842</v>
      </c>
      <c r="H72" s="37" t="s">
        <v>688</v>
      </c>
      <c r="I72" s="67" t="s">
        <v>303</v>
      </c>
    </row>
    <row r="73" spans="1:9" ht="16.5" customHeight="1">
      <c r="A73" s="98">
        <v>2018</v>
      </c>
      <c r="B73" s="98">
        <v>8</v>
      </c>
      <c r="C73" s="66" t="s">
        <v>843</v>
      </c>
      <c r="D73" s="67" t="s">
        <v>844</v>
      </c>
      <c r="E73" s="67" t="s">
        <v>148</v>
      </c>
      <c r="F73" s="67" t="s">
        <v>302</v>
      </c>
      <c r="G73" s="37" t="s">
        <v>716</v>
      </c>
      <c r="H73" s="37" t="s">
        <v>688</v>
      </c>
      <c r="I73" s="67" t="s">
        <v>303</v>
      </c>
    </row>
    <row r="74" spans="1:9" ht="16.5" customHeight="1">
      <c r="A74" s="98">
        <v>2018</v>
      </c>
      <c r="B74" s="98">
        <v>8</v>
      </c>
      <c r="C74" s="66" t="s">
        <v>843</v>
      </c>
      <c r="D74" s="67" t="s">
        <v>845</v>
      </c>
      <c r="E74" s="67" t="s">
        <v>146</v>
      </c>
      <c r="F74" s="67" t="s">
        <v>302</v>
      </c>
      <c r="G74" s="37" t="s">
        <v>716</v>
      </c>
      <c r="H74" s="37" t="s">
        <v>688</v>
      </c>
      <c r="I74" s="67" t="s">
        <v>305</v>
      </c>
    </row>
    <row r="75" spans="1:9" ht="16.5" customHeight="1">
      <c r="A75" s="98">
        <v>2018</v>
      </c>
      <c r="B75" s="98">
        <v>8</v>
      </c>
      <c r="C75" s="66" t="s">
        <v>843</v>
      </c>
      <c r="D75" s="67" t="s">
        <v>846</v>
      </c>
      <c r="E75" s="67" t="s">
        <v>148</v>
      </c>
      <c r="F75" s="67" t="s">
        <v>302</v>
      </c>
      <c r="G75" s="37" t="s">
        <v>847</v>
      </c>
      <c r="H75" s="37" t="s">
        <v>688</v>
      </c>
      <c r="I75" s="67" t="s">
        <v>303</v>
      </c>
    </row>
    <row r="76" spans="1:9" ht="16.5" customHeight="1">
      <c r="A76" s="98">
        <v>2018</v>
      </c>
      <c r="B76" s="98">
        <v>8</v>
      </c>
      <c r="C76" s="66" t="s">
        <v>848</v>
      </c>
      <c r="D76" s="67" t="s">
        <v>849</v>
      </c>
      <c r="E76" s="67" t="s">
        <v>148</v>
      </c>
      <c r="F76" s="67" t="s">
        <v>302</v>
      </c>
      <c r="G76" s="37" t="s">
        <v>850</v>
      </c>
      <c r="H76" s="37" t="s">
        <v>688</v>
      </c>
      <c r="I76" s="67" t="s">
        <v>303</v>
      </c>
    </row>
    <row r="77" spans="1:9" ht="16.5" customHeight="1">
      <c r="A77" s="98">
        <v>2018</v>
      </c>
      <c r="B77" s="98">
        <v>7</v>
      </c>
      <c r="C77" s="66" t="s">
        <v>851</v>
      </c>
      <c r="D77" s="67" t="s">
        <v>852</v>
      </c>
      <c r="E77" s="67" t="s">
        <v>9</v>
      </c>
      <c r="F77" s="67" t="s">
        <v>304</v>
      </c>
      <c r="G77" s="37" t="s">
        <v>818</v>
      </c>
      <c r="H77" s="37" t="s">
        <v>853</v>
      </c>
      <c r="I77" s="67" t="s">
        <v>305</v>
      </c>
    </row>
    <row r="78" spans="1:9" ht="16.5" customHeight="1">
      <c r="A78" s="98">
        <v>2018</v>
      </c>
      <c r="B78" s="98">
        <v>8</v>
      </c>
      <c r="C78" s="66" t="s">
        <v>854</v>
      </c>
      <c r="D78" s="67" t="s">
        <v>855</v>
      </c>
      <c r="E78" s="67" t="s">
        <v>9</v>
      </c>
      <c r="F78" s="67" t="s">
        <v>304</v>
      </c>
      <c r="G78" s="37" t="s">
        <v>856</v>
      </c>
      <c r="H78" s="37" t="s">
        <v>857</v>
      </c>
      <c r="I78" s="67" t="s">
        <v>305</v>
      </c>
    </row>
    <row r="79" spans="1:9" ht="16.5" customHeight="1">
      <c r="A79" s="98">
        <v>2018</v>
      </c>
      <c r="B79" s="98">
        <v>8</v>
      </c>
      <c r="C79" s="66" t="s">
        <v>854</v>
      </c>
      <c r="D79" s="67" t="s">
        <v>858</v>
      </c>
      <c r="E79" s="67" t="s">
        <v>148</v>
      </c>
      <c r="F79" s="67" t="s">
        <v>302</v>
      </c>
      <c r="G79" s="37" t="s">
        <v>859</v>
      </c>
      <c r="H79" s="37" t="s">
        <v>688</v>
      </c>
      <c r="I79" s="67" t="s">
        <v>303</v>
      </c>
    </row>
    <row r="80" spans="1:9" ht="16.5" customHeight="1">
      <c r="A80" s="98">
        <v>2018</v>
      </c>
      <c r="B80" s="98">
        <v>8</v>
      </c>
      <c r="C80" s="66" t="s">
        <v>816</v>
      </c>
      <c r="D80" s="67" t="s">
        <v>860</v>
      </c>
      <c r="E80" s="67" t="s">
        <v>148</v>
      </c>
      <c r="F80" s="67" t="s">
        <v>302</v>
      </c>
      <c r="G80" s="37" t="s">
        <v>861</v>
      </c>
      <c r="H80" s="37" t="s">
        <v>688</v>
      </c>
      <c r="I80" s="67" t="s">
        <v>303</v>
      </c>
    </row>
    <row r="81" spans="1:9" ht="16.5" customHeight="1">
      <c r="A81" s="98">
        <v>2018</v>
      </c>
      <c r="B81" s="98">
        <v>8</v>
      </c>
      <c r="C81" s="66" t="s">
        <v>816</v>
      </c>
      <c r="D81" s="67" t="s">
        <v>862</v>
      </c>
      <c r="E81" s="67" t="s">
        <v>148</v>
      </c>
      <c r="F81" s="67" t="s">
        <v>302</v>
      </c>
      <c r="G81" s="37" t="s">
        <v>831</v>
      </c>
      <c r="H81" s="37" t="s">
        <v>688</v>
      </c>
      <c r="I81" s="67" t="s">
        <v>303</v>
      </c>
    </row>
    <row r="82" spans="1:9" ht="16.5" customHeight="1">
      <c r="A82" s="98">
        <v>2018</v>
      </c>
      <c r="B82" s="98">
        <v>8</v>
      </c>
      <c r="C82" s="66" t="s">
        <v>816</v>
      </c>
      <c r="D82" s="67" t="s">
        <v>863</v>
      </c>
      <c r="E82" s="67" t="s">
        <v>148</v>
      </c>
      <c r="F82" s="67" t="s">
        <v>302</v>
      </c>
      <c r="G82" s="37" t="s">
        <v>864</v>
      </c>
      <c r="H82" s="37" t="s">
        <v>688</v>
      </c>
      <c r="I82" s="67" t="s">
        <v>303</v>
      </c>
    </row>
    <row r="83" spans="1:9" ht="16.5" customHeight="1">
      <c r="A83" s="98">
        <v>2018</v>
      </c>
      <c r="B83" s="98">
        <v>8</v>
      </c>
      <c r="C83" s="66" t="s">
        <v>865</v>
      </c>
      <c r="D83" s="67" t="s">
        <v>866</v>
      </c>
      <c r="E83" s="67" t="s">
        <v>148</v>
      </c>
      <c r="F83" s="67" t="s">
        <v>302</v>
      </c>
      <c r="G83" s="37" t="s">
        <v>824</v>
      </c>
      <c r="H83" s="37" t="s">
        <v>688</v>
      </c>
      <c r="I83" s="67" t="s">
        <v>303</v>
      </c>
    </row>
    <row r="84" spans="1:9" ht="16.5" customHeight="1">
      <c r="A84" s="98">
        <v>2018</v>
      </c>
      <c r="B84" s="98">
        <v>8</v>
      </c>
      <c r="C84" s="66" t="s">
        <v>865</v>
      </c>
      <c r="D84" s="67" t="s">
        <v>867</v>
      </c>
      <c r="E84" s="67" t="s">
        <v>148</v>
      </c>
      <c r="F84" s="67" t="s">
        <v>302</v>
      </c>
      <c r="G84" s="37" t="s">
        <v>769</v>
      </c>
      <c r="H84" s="37" t="s">
        <v>688</v>
      </c>
      <c r="I84" s="67" t="s">
        <v>303</v>
      </c>
    </row>
    <row r="85" spans="1:9" ht="16.5" customHeight="1">
      <c r="A85" s="98">
        <v>2018</v>
      </c>
      <c r="B85" s="98">
        <v>8</v>
      </c>
      <c r="C85" s="66" t="s">
        <v>868</v>
      </c>
      <c r="D85" s="67" t="s">
        <v>869</v>
      </c>
      <c r="E85" s="67" t="s">
        <v>9</v>
      </c>
      <c r="F85" s="67" t="s">
        <v>304</v>
      </c>
      <c r="G85" s="37" t="s">
        <v>870</v>
      </c>
      <c r="H85" s="37" t="s">
        <v>309</v>
      </c>
      <c r="I85" s="67" t="s">
        <v>305</v>
      </c>
    </row>
    <row r="86" spans="1:9" ht="16.5" customHeight="1">
      <c r="A86" s="98">
        <v>2018</v>
      </c>
      <c r="B86" s="98">
        <v>8</v>
      </c>
      <c r="C86" s="66" t="s">
        <v>868</v>
      </c>
      <c r="D86" s="67" t="s">
        <v>871</v>
      </c>
      <c r="E86" s="67" t="s">
        <v>148</v>
      </c>
      <c r="F86" s="67" t="s">
        <v>302</v>
      </c>
      <c r="G86" s="37" t="s">
        <v>713</v>
      </c>
      <c r="H86" s="37" t="s">
        <v>688</v>
      </c>
      <c r="I86" s="67" t="s">
        <v>303</v>
      </c>
    </row>
    <row r="87" spans="1:9" ht="16.5" customHeight="1">
      <c r="A87" s="98">
        <v>2018</v>
      </c>
      <c r="B87" s="98">
        <v>8</v>
      </c>
      <c r="C87" s="66" t="s">
        <v>868</v>
      </c>
      <c r="D87" s="67" t="s">
        <v>872</v>
      </c>
      <c r="E87" s="67" t="s">
        <v>148</v>
      </c>
      <c r="F87" s="67" t="s">
        <v>302</v>
      </c>
      <c r="G87" s="37" t="s">
        <v>713</v>
      </c>
      <c r="H87" s="37" t="s">
        <v>688</v>
      </c>
      <c r="I87" s="67" t="s">
        <v>303</v>
      </c>
    </row>
    <row r="88" spans="1:9" ht="16.5" customHeight="1">
      <c r="A88" s="98">
        <v>2018</v>
      </c>
      <c r="B88" s="98">
        <v>8</v>
      </c>
      <c r="C88" s="66" t="s">
        <v>868</v>
      </c>
      <c r="D88" s="67" t="s">
        <v>873</v>
      </c>
      <c r="E88" s="67" t="s">
        <v>148</v>
      </c>
      <c r="F88" s="37" t="s">
        <v>302</v>
      </c>
      <c r="G88" s="37" t="s">
        <v>874</v>
      </c>
      <c r="H88" s="37" t="s">
        <v>688</v>
      </c>
      <c r="I88" s="37" t="s">
        <v>303</v>
      </c>
    </row>
    <row r="89" spans="1:9" ht="16.5" customHeight="1">
      <c r="A89" s="98">
        <v>2018</v>
      </c>
      <c r="B89" s="98">
        <v>8</v>
      </c>
      <c r="C89" s="66" t="s">
        <v>868</v>
      </c>
      <c r="D89" s="67" t="s">
        <v>875</v>
      </c>
      <c r="E89" s="67" t="s">
        <v>148</v>
      </c>
      <c r="F89" s="37" t="s">
        <v>302</v>
      </c>
      <c r="G89" s="37" t="s">
        <v>876</v>
      </c>
      <c r="H89" s="37" t="s">
        <v>688</v>
      </c>
      <c r="I89" s="37" t="s">
        <v>303</v>
      </c>
    </row>
    <row r="90" spans="1:9" ht="16.5" customHeight="1">
      <c r="A90" s="98">
        <v>2018</v>
      </c>
      <c r="B90" s="98">
        <v>7</v>
      </c>
      <c r="C90" s="66" t="s">
        <v>877</v>
      </c>
      <c r="D90" s="67" t="s">
        <v>878</v>
      </c>
      <c r="E90" s="67" t="s">
        <v>9</v>
      </c>
      <c r="F90" s="37" t="s">
        <v>304</v>
      </c>
      <c r="G90" s="37" t="s">
        <v>879</v>
      </c>
      <c r="H90" s="37" t="s">
        <v>880</v>
      </c>
      <c r="I90" s="37" t="s">
        <v>305</v>
      </c>
    </row>
    <row r="91" spans="1:9" ht="16.5" customHeight="1">
      <c r="A91" s="98">
        <v>2018</v>
      </c>
      <c r="B91" s="98">
        <v>8</v>
      </c>
      <c r="C91" s="66" t="s">
        <v>881</v>
      </c>
      <c r="D91" s="67" t="s">
        <v>882</v>
      </c>
      <c r="E91" s="67" t="s">
        <v>148</v>
      </c>
      <c r="F91" s="37" t="s">
        <v>302</v>
      </c>
      <c r="G91" s="37" t="s">
        <v>716</v>
      </c>
      <c r="H91" s="37" t="s">
        <v>688</v>
      </c>
      <c r="I91" s="37" t="s">
        <v>303</v>
      </c>
    </row>
    <row r="92" spans="1:9" ht="16.5" customHeight="1">
      <c r="A92" s="98">
        <v>2018</v>
      </c>
      <c r="B92" s="98">
        <v>8</v>
      </c>
      <c r="C92" s="66" t="s">
        <v>881</v>
      </c>
      <c r="D92" s="67" t="s">
        <v>883</v>
      </c>
      <c r="E92" s="67" t="s">
        <v>148</v>
      </c>
      <c r="F92" s="37" t="s">
        <v>302</v>
      </c>
      <c r="G92" s="37" t="s">
        <v>884</v>
      </c>
      <c r="H92" s="37" t="s">
        <v>688</v>
      </c>
      <c r="I92" s="37" t="s">
        <v>303</v>
      </c>
    </row>
    <row r="93" spans="1:9" ht="16.5" customHeight="1">
      <c r="A93" s="98">
        <v>2018</v>
      </c>
      <c r="B93" s="98">
        <v>8</v>
      </c>
      <c r="C93" s="66" t="s">
        <v>881</v>
      </c>
      <c r="D93" s="67" t="s">
        <v>885</v>
      </c>
      <c r="E93" s="67" t="s">
        <v>9</v>
      </c>
      <c r="F93" s="37" t="s">
        <v>304</v>
      </c>
      <c r="G93" s="37" t="s">
        <v>886</v>
      </c>
      <c r="H93" s="37" t="s">
        <v>887</v>
      </c>
      <c r="I93" s="37" t="s">
        <v>305</v>
      </c>
    </row>
    <row r="94" spans="1:9" ht="16.5" customHeight="1">
      <c r="A94" s="98">
        <v>2018</v>
      </c>
      <c r="B94" s="98">
        <v>8</v>
      </c>
      <c r="C94" s="66" t="s">
        <v>881</v>
      </c>
      <c r="D94" s="67" t="s">
        <v>888</v>
      </c>
      <c r="E94" s="67" t="s">
        <v>148</v>
      </c>
      <c r="F94" s="37" t="s">
        <v>302</v>
      </c>
      <c r="G94" s="37" t="s">
        <v>876</v>
      </c>
      <c r="H94" s="37" t="s">
        <v>688</v>
      </c>
      <c r="I94" s="37" t="s">
        <v>303</v>
      </c>
    </row>
    <row r="95" spans="1:9" ht="16.5" customHeight="1">
      <c r="A95" s="98">
        <v>2018</v>
      </c>
      <c r="B95" s="98">
        <v>8</v>
      </c>
      <c r="C95" s="66" t="s">
        <v>889</v>
      </c>
      <c r="D95" s="67" t="s">
        <v>890</v>
      </c>
      <c r="E95" s="67" t="s">
        <v>150</v>
      </c>
      <c r="F95" s="37"/>
      <c r="G95" s="37" t="s">
        <v>891</v>
      </c>
      <c r="H95" s="37" t="s">
        <v>688</v>
      </c>
      <c r="I95" s="37" t="s">
        <v>305</v>
      </c>
    </row>
    <row r="96" spans="1:9" ht="16.5" customHeight="1">
      <c r="A96" s="98">
        <v>2018</v>
      </c>
      <c r="B96" s="98">
        <v>8</v>
      </c>
      <c r="C96" s="66" t="s">
        <v>892</v>
      </c>
      <c r="D96" s="67" t="s">
        <v>893</v>
      </c>
      <c r="E96" s="67" t="s">
        <v>148</v>
      </c>
      <c r="F96" s="37" t="s">
        <v>302</v>
      </c>
      <c r="G96" s="37" t="s">
        <v>874</v>
      </c>
      <c r="H96" s="37" t="s">
        <v>688</v>
      </c>
      <c r="I96" s="37" t="s">
        <v>303</v>
      </c>
    </row>
    <row r="97" spans="1:9" ht="16.5" customHeight="1">
      <c r="A97" s="98">
        <v>2018</v>
      </c>
      <c r="B97" s="98">
        <v>8</v>
      </c>
      <c r="C97" s="66" t="s">
        <v>892</v>
      </c>
      <c r="D97" s="67" t="s">
        <v>894</v>
      </c>
      <c r="E97" s="67" t="s">
        <v>146</v>
      </c>
      <c r="F97" s="37" t="s">
        <v>302</v>
      </c>
      <c r="G97" s="37" t="s">
        <v>874</v>
      </c>
      <c r="H97" s="37" t="s">
        <v>688</v>
      </c>
      <c r="I97" s="37" t="s">
        <v>305</v>
      </c>
    </row>
    <row r="98" spans="1:9" ht="16.5" customHeight="1">
      <c r="A98" s="98">
        <v>2018</v>
      </c>
      <c r="B98" s="98">
        <v>8</v>
      </c>
      <c r="C98" s="66" t="s">
        <v>895</v>
      </c>
      <c r="D98" s="67" t="s">
        <v>896</v>
      </c>
      <c r="E98" s="67" t="s">
        <v>148</v>
      </c>
      <c r="F98" s="37" t="s">
        <v>302</v>
      </c>
      <c r="G98" s="37" t="s">
        <v>897</v>
      </c>
      <c r="H98" s="37" t="s">
        <v>688</v>
      </c>
      <c r="I98" s="37" t="s">
        <v>303</v>
      </c>
    </row>
    <row r="99" spans="1:9" ht="16.5" customHeight="1">
      <c r="A99" s="98">
        <v>2018</v>
      </c>
      <c r="B99" s="98">
        <v>8</v>
      </c>
      <c r="C99" s="66" t="s">
        <v>895</v>
      </c>
      <c r="D99" s="67" t="s">
        <v>898</v>
      </c>
      <c r="E99" s="67" t="s">
        <v>146</v>
      </c>
      <c r="F99" s="37" t="s">
        <v>302</v>
      </c>
      <c r="G99" s="37" t="s">
        <v>899</v>
      </c>
      <c r="H99" s="37" t="s">
        <v>688</v>
      </c>
      <c r="I99" s="37" t="s">
        <v>305</v>
      </c>
    </row>
    <row r="100" spans="1:9" ht="16.5" customHeight="1">
      <c r="A100" s="98">
        <v>2018</v>
      </c>
      <c r="B100" s="98">
        <v>8</v>
      </c>
      <c r="C100" s="66" t="s">
        <v>895</v>
      </c>
      <c r="D100" s="67" t="s">
        <v>900</v>
      </c>
      <c r="E100" s="67" t="s">
        <v>146</v>
      </c>
      <c r="F100" s="37" t="s">
        <v>302</v>
      </c>
      <c r="G100" s="37" t="s">
        <v>899</v>
      </c>
      <c r="H100" s="37" t="s">
        <v>688</v>
      </c>
      <c r="I100" s="37" t="s">
        <v>305</v>
      </c>
    </row>
    <row r="101" spans="1:9" ht="16.5" customHeight="1">
      <c r="A101" s="98">
        <v>2018</v>
      </c>
      <c r="B101" s="98">
        <v>8</v>
      </c>
      <c r="C101" s="66" t="s">
        <v>895</v>
      </c>
      <c r="D101" s="67" t="s">
        <v>901</v>
      </c>
      <c r="E101" s="67" t="s">
        <v>146</v>
      </c>
      <c r="F101" s="37" t="s">
        <v>302</v>
      </c>
      <c r="G101" s="37" t="s">
        <v>899</v>
      </c>
      <c r="H101" s="37" t="s">
        <v>688</v>
      </c>
      <c r="I101" s="37" t="s">
        <v>305</v>
      </c>
    </row>
    <row r="102" spans="1:9" ht="16.5" customHeight="1">
      <c r="A102" s="98">
        <v>2018</v>
      </c>
      <c r="B102" s="98">
        <v>8</v>
      </c>
      <c r="C102" s="66" t="s">
        <v>895</v>
      </c>
      <c r="D102" s="67" t="s">
        <v>902</v>
      </c>
      <c r="E102" s="67" t="s">
        <v>146</v>
      </c>
      <c r="F102" s="37" t="s">
        <v>302</v>
      </c>
      <c r="G102" s="37" t="s">
        <v>897</v>
      </c>
      <c r="H102" s="37" t="s">
        <v>688</v>
      </c>
      <c r="I102" s="37" t="s">
        <v>305</v>
      </c>
    </row>
    <row r="103" spans="1:9" ht="16.5" customHeight="1">
      <c r="A103" s="98">
        <v>2018</v>
      </c>
      <c r="B103" s="98">
        <v>7</v>
      </c>
      <c r="C103" s="66" t="s">
        <v>903</v>
      </c>
      <c r="D103" s="67" t="s">
        <v>904</v>
      </c>
      <c r="E103" s="67" t="s">
        <v>9</v>
      </c>
      <c r="F103" s="37" t="s">
        <v>304</v>
      </c>
      <c r="G103" s="37" t="s">
        <v>818</v>
      </c>
      <c r="H103" s="37" t="s">
        <v>308</v>
      </c>
      <c r="I103" s="37" t="s">
        <v>305</v>
      </c>
    </row>
    <row r="104" spans="1:9" ht="16.5" customHeight="1">
      <c r="A104" s="98">
        <v>2018</v>
      </c>
      <c r="B104" s="98">
        <v>8</v>
      </c>
      <c r="C104" s="66" t="s">
        <v>771</v>
      </c>
      <c r="D104" s="67" t="s">
        <v>905</v>
      </c>
      <c r="E104" s="67" t="s">
        <v>148</v>
      </c>
      <c r="F104" s="37" t="s">
        <v>302</v>
      </c>
      <c r="G104" s="37" t="s">
        <v>906</v>
      </c>
      <c r="H104" s="37" t="s">
        <v>688</v>
      </c>
      <c r="I104" s="37" t="s">
        <v>303</v>
      </c>
    </row>
    <row r="105" spans="1:9" ht="16.5" customHeight="1">
      <c r="A105" s="98">
        <v>2018</v>
      </c>
      <c r="B105" s="98">
        <v>8</v>
      </c>
      <c r="C105" s="66" t="s">
        <v>771</v>
      </c>
      <c r="D105" s="67" t="s">
        <v>907</v>
      </c>
      <c r="E105" s="67" t="s">
        <v>148</v>
      </c>
      <c r="F105" s="37" t="s">
        <v>302</v>
      </c>
      <c r="G105" s="37" t="s">
        <v>897</v>
      </c>
      <c r="H105" s="37" t="s">
        <v>688</v>
      </c>
      <c r="I105" s="37" t="s">
        <v>303</v>
      </c>
    </row>
    <row r="106" spans="1:9" ht="16.5" customHeight="1">
      <c r="A106" s="98">
        <v>2018</v>
      </c>
      <c r="B106" s="98">
        <v>8</v>
      </c>
      <c r="C106" s="66" t="s">
        <v>771</v>
      </c>
      <c r="D106" s="67" t="s">
        <v>908</v>
      </c>
      <c r="E106" s="67" t="s">
        <v>148</v>
      </c>
      <c r="F106" s="37" t="s">
        <v>302</v>
      </c>
      <c r="G106" s="37" t="s">
        <v>824</v>
      </c>
      <c r="H106" s="37" t="s">
        <v>688</v>
      </c>
      <c r="I106" s="37" t="s">
        <v>303</v>
      </c>
    </row>
    <row r="107" spans="1:9" ht="16.5" customHeight="1">
      <c r="A107" s="98">
        <v>2018</v>
      </c>
      <c r="B107" s="98">
        <v>8</v>
      </c>
      <c r="C107" s="66" t="s">
        <v>771</v>
      </c>
      <c r="D107" s="67" t="s">
        <v>909</v>
      </c>
      <c r="E107" s="67" t="s">
        <v>148</v>
      </c>
      <c r="F107" s="37" t="s">
        <v>302</v>
      </c>
      <c r="G107" s="37" t="s">
        <v>687</v>
      </c>
      <c r="H107" s="37" t="s">
        <v>688</v>
      </c>
      <c r="I107" s="37" t="s">
        <v>303</v>
      </c>
    </row>
    <row r="108" spans="1:9" ht="16.5" customHeight="1">
      <c r="A108" s="98">
        <v>2018</v>
      </c>
      <c r="B108" s="98">
        <v>7</v>
      </c>
      <c r="C108" s="66" t="s">
        <v>903</v>
      </c>
      <c r="D108" s="67" t="s">
        <v>910</v>
      </c>
      <c r="E108" s="67" t="s">
        <v>148</v>
      </c>
      <c r="F108" s="37" t="s">
        <v>302</v>
      </c>
      <c r="G108" s="37" t="s">
        <v>824</v>
      </c>
      <c r="H108" s="37" t="s">
        <v>688</v>
      </c>
      <c r="I108" s="37" t="s">
        <v>303</v>
      </c>
    </row>
    <row r="109" spans="1:9" ht="16.5" customHeight="1">
      <c r="A109" s="98">
        <v>2018</v>
      </c>
      <c r="B109" s="98">
        <v>7</v>
      </c>
      <c r="C109" s="66" t="s">
        <v>903</v>
      </c>
      <c r="D109" s="67" t="s">
        <v>911</v>
      </c>
      <c r="E109" s="67" t="s">
        <v>148</v>
      </c>
      <c r="F109" s="37" t="s">
        <v>302</v>
      </c>
      <c r="G109" s="37" t="s">
        <v>836</v>
      </c>
      <c r="H109" s="37" t="s">
        <v>688</v>
      </c>
      <c r="I109" s="37" t="s">
        <v>303</v>
      </c>
    </row>
    <row r="110" spans="1:9" ht="16.5" customHeight="1">
      <c r="A110" s="98">
        <v>2018</v>
      </c>
      <c r="B110" s="98">
        <v>7</v>
      </c>
      <c r="C110" s="66" t="s">
        <v>903</v>
      </c>
      <c r="D110" s="67" t="s">
        <v>912</v>
      </c>
      <c r="E110" s="67" t="s">
        <v>9</v>
      </c>
      <c r="F110" s="37" t="s">
        <v>304</v>
      </c>
      <c r="G110" s="37" t="s">
        <v>899</v>
      </c>
      <c r="H110" s="37" t="s">
        <v>913</v>
      </c>
      <c r="I110" s="37" t="s">
        <v>305</v>
      </c>
    </row>
    <row r="111" spans="1:9" ht="16.5" customHeight="1">
      <c r="A111" s="98">
        <v>2018</v>
      </c>
      <c r="B111" s="98">
        <v>7</v>
      </c>
      <c r="C111" s="66" t="s">
        <v>914</v>
      </c>
      <c r="D111" s="67" t="s">
        <v>915</v>
      </c>
      <c r="E111" s="67" t="s">
        <v>148</v>
      </c>
      <c r="F111" s="37" t="s">
        <v>302</v>
      </c>
      <c r="G111" s="37" t="s">
        <v>916</v>
      </c>
      <c r="H111" s="37" t="s">
        <v>688</v>
      </c>
      <c r="I111" s="37" t="s">
        <v>303</v>
      </c>
    </row>
    <row r="112" spans="1:9" ht="16.5" customHeight="1">
      <c r="A112" s="98">
        <v>2018</v>
      </c>
      <c r="B112" s="98">
        <v>7</v>
      </c>
      <c r="C112" s="66" t="s">
        <v>917</v>
      </c>
      <c r="D112" s="67" t="s">
        <v>918</v>
      </c>
      <c r="E112" s="67" t="s">
        <v>146</v>
      </c>
      <c r="F112" s="37" t="s">
        <v>302</v>
      </c>
      <c r="G112" s="37" t="s">
        <v>919</v>
      </c>
      <c r="H112" s="37" t="s">
        <v>688</v>
      </c>
      <c r="I112" s="37" t="s">
        <v>305</v>
      </c>
    </row>
    <row r="113" spans="1:9" ht="16.5" customHeight="1">
      <c r="A113" s="98">
        <v>2018</v>
      </c>
      <c r="B113" s="98">
        <v>7</v>
      </c>
      <c r="C113" s="66" t="s">
        <v>917</v>
      </c>
      <c r="D113" s="67" t="s">
        <v>920</v>
      </c>
      <c r="E113" s="67" t="s">
        <v>148</v>
      </c>
      <c r="F113" s="37" t="s">
        <v>302</v>
      </c>
      <c r="G113" s="37" t="s">
        <v>813</v>
      </c>
      <c r="H113" s="37" t="s">
        <v>688</v>
      </c>
      <c r="I113" s="37" t="s">
        <v>303</v>
      </c>
    </row>
    <row r="114" spans="1:9" ht="16.5" customHeight="1">
      <c r="A114" s="98">
        <v>2018</v>
      </c>
      <c r="B114" s="98">
        <v>7</v>
      </c>
      <c r="C114" s="66" t="s">
        <v>917</v>
      </c>
      <c r="D114" s="67" t="s">
        <v>921</v>
      </c>
      <c r="E114" s="67" t="s">
        <v>146</v>
      </c>
      <c r="F114" s="37" t="s">
        <v>302</v>
      </c>
      <c r="G114" s="37" t="s">
        <v>813</v>
      </c>
      <c r="H114" s="37" t="s">
        <v>688</v>
      </c>
      <c r="I114" s="37" t="s">
        <v>305</v>
      </c>
    </row>
    <row r="115" spans="1:9" ht="16.5" customHeight="1">
      <c r="A115" s="98">
        <v>2018</v>
      </c>
      <c r="B115" s="98">
        <v>7</v>
      </c>
      <c r="C115" s="66" t="s">
        <v>917</v>
      </c>
      <c r="D115" s="67" t="s">
        <v>922</v>
      </c>
      <c r="E115" s="67" t="s">
        <v>148</v>
      </c>
      <c r="F115" s="37" t="s">
        <v>302</v>
      </c>
      <c r="G115" s="37" t="s">
        <v>923</v>
      </c>
      <c r="H115" s="37" t="s">
        <v>688</v>
      </c>
      <c r="I115" s="37" t="s">
        <v>303</v>
      </c>
    </row>
    <row r="116" spans="1:9" ht="16.5" customHeight="1">
      <c r="A116" s="98">
        <v>2018</v>
      </c>
      <c r="B116" s="98">
        <v>7</v>
      </c>
      <c r="C116" s="66" t="s">
        <v>924</v>
      </c>
      <c r="D116" s="67" t="s">
        <v>925</v>
      </c>
      <c r="E116" s="67" t="s">
        <v>9</v>
      </c>
      <c r="F116" s="37" t="s">
        <v>304</v>
      </c>
      <c r="G116" s="37" t="s">
        <v>926</v>
      </c>
      <c r="H116" s="37" t="s">
        <v>307</v>
      </c>
      <c r="I116" s="37" t="s">
        <v>305</v>
      </c>
    </row>
    <row r="117" spans="1:9" ht="16.5" customHeight="1">
      <c r="A117" s="98">
        <v>2018</v>
      </c>
      <c r="B117" s="98">
        <v>7</v>
      </c>
      <c r="C117" s="66" t="s">
        <v>927</v>
      </c>
      <c r="D117" s="67" t="s">
        <v>928</v>
      </c>
      <c r="E117" s="67" t="s">
        <v>148</v>
      </c>
      <c r="F117" s="37" t="s">
        <v>302</v>
      </c>
      <c r="G117" s="37" t="s">
        <v>929</v>
      </c>
      <c r="H117" s="37" t="s">
        <v>688</v>
      </c>
      <c r="I117" s="37" t="s">
        <v>303</v>
      </c>
    </row>
    <row r="118" spans="1:9" ht="16.5" customHeight="1">
      <c r="A118" s="98">
        <v>2018</v>
      </c>
      <c r="B118" s="98">
        <v>7</v>
      </c>
      <c r="C118" s="66" t="s">
        <v>927</v>
      </c>
      <c r="D118" s="67" t="s">
        <v>930</v>
      </c>
      <c r="E118" s="67" t="s">
        <v>148</v>
      </c>
      <c r="F118" s="37" t="s">
        <v>302</v>
      </c>
      <c r="G118" s="37" t="s">
        <v>923</v>
      </c>
      <c r="H118" s="37" t="s">
        <v>688</v>
      </c>
      <c r="I118" s="37" t="s">
        <v>303</v>
      </c>
    </row>
    <row r="119" spans="1:9" ht="16.5" customHeight="1">
      <c r="A119" s="98">
        <v>2018</v>
      </c>
      <c r="B119" s="98">
        <v>7</v>
      </c>
      <c r="C119" s="66" t="s">
        <v>927</v>
      </c>
      <c r="D119" s="67" t="s">
        <v>931</v>
      </c>
      <c r="E119" s="67" t="s">
        <v>146</v>
      </c>
      <c r="F119" s="37" t="s">
        <v>302</v>
      </c>
      <c r="G119" s="37" t="s">
        <v>923</v>
      </c>
      <c r="H119" s="37" t="s">
        <v>688</v>
      </c>
      <c r="I119" s="37" t="s">
        <v>305</v>
      </c>
    </row>
    <row r="120" spans="1:9" ht="16.5" customHeight="1">
      <c r="A120" s="98">
        <v>2018</v>
      </c>
      <c r="B120" s="98">
        <v>7</v>
      </c>
      <c r="C120" s="66" t="s">
        <v>927</v>
      </c>
      <c r="D120" s="67" t="s">
        <v>932</v>
      </c>
      <c r="E120" s="67" t="s">
        <v>9</v>
      </c>
      <c r="F120" s="37" t="s">
        <v>304</v>
      </c>
      <c r="G120" s="37" t="s">
        <v>923</v>
      </c>
      <c r="H120" s="37" t="s">
        <v>933</v>
      </c>
      <c r="I120" s="37" t="s">
        <v>305</v>
      </c>
    </row>
    <row r="121" spans="1:9" ht="16.5" customHeight="1">
      <c r="A121" s="98">
        <v>2018</v>
      </c>
      <c r="B121" s="98">
        <v>7</v>
      </c>
      <c r="C121" s="66" t="s">
        <v>934</v>
      </c>
      <c r="D121" s="67" t="s">
        <v>935</v>
      </c>
      <c r="E121" s="67" t="s">
        <v>148</v>
      </c>
      <c r="F121" s="37" t="s">
        <v>302</v>
      </c>
      <c r="G121" s="37" t="s">
        <v>936</v>
      </c>
      <c r="H121" s="37" t="s">
        <v>688</v>
      </c>
      <c r="I121" s="37" t="s">
        <v>303</v>
      </c>
    </row>
    <row r="122" spans="1:9" ht="16.5" customHeight="1">
      <c r="A122" s="98">
        <v>2018</v>
      </c>
      <c r="B122" s="98">
        <v>7</v>
      </c>
      <c r="C122" s="66" t="s">
        <v>934</v>
      </c>
      <c r="D122" s="67" t="s">
        <v>937</v>
      </c>
      <c r="E122" s="67" t="s">
        <v>148</v>
      </c>
      <c r="F122" s="37" t="s">
        <v>302</v>
      </c>
      <c r="G122" s="37" t="s">
        <v>938</v>
      </c>
      <c r="H122" s="37" t="s">
        <v>688</v>
      </c>
      <c r="I122" s="37" t="s">
        <v>303</v>
      </c>
    </row>
    <row r="123" spans="1:9" ht="16.5" customHeight="1">
      <c r="A123" s="98">
        <v>2018</v>
      </c>
      <c r="B123" s="98">
        <v>7</v>
      </c>
      <c r="C123" s="66" t="s">
        <v>934</v>
      </c>
      <c r="D123" s="67" t="s">
        <v>939</v>
      </c>
      <c r="E123" s="67" t="s">
        <v>148</v>
      </c>
      <c r="F123" s="37" t="s">
        <v>302</v>
      </c>
      <c r="G123" s="37" t="s">
        <v>687</v>
      </c>
      <c r="H123" s="37" t="s">
        <v>688</v>
      </c>
      <c r="I123" s="37" t="s">
        <v>303</v>
      </c>
    </row>
    <row r="124" spans="1:9" ht="16.5" customHeight="1">
      <c r="A124" s="98">
        <v>2018</v>
      </c>
      <c r="B124" s="98">
        <v>7</v>
      </c>
      <c r="C124" s="66" t="s">
        <v>940</v>
      </c>
      <c r="D124" s="67" t="s">
        <v>941</v>
      </c>
      <c r="E124" s="67" t="s">
        <v>148</v>
      </c>
      <c r="F124" s="37" t="s">
        <v>302</v>
      </c>
      <c r="G124" s="37" t="s">
        <v>876</v>
      </c>
      <c r="H124" s="37" t="s">
        <v>688</v>
      </c>
      <c r="I124" s="37" t="s">
        <v>303</v>
      </c>
    </row>
    <row r="125" spans="1:9" ht="16.5" customHeight="1">
      <c r="A125" s="98">
        <v>2018</v>
      </c>
      <c r="B125" s="98">
        <v>7</v>
      </c>
      <c r="C125" s="66" t="s">
        <v>942</v>
      </c>
      <c r="D125" s="67" t="s">
        <v>943</v>
      </c>
      <c r="E125" s="67" t="s">
        <v>148</v>
      </c>
      <c r="F125" s="37" t="s">
        <v>302</v>
      </c>
      <c r="G125" s="37" t="s">
        <v>701</v>
      </c>
      <c r="H125" s="37" t="s">
        <v>688</v>
      </c>
      <c r="I125" s="37" t="s">
        <v>303</v>
      </c>
    </row>
    <row r="126" spans="1:9" ht="16.5" customHeight="1">
      <c r="A126" s="98">
        <v>2018</v>
      </c>
      <c r="B126" s="98">
        <v>7</v>
      </c>
      <c r="C126" s="66" t="s">
        <v>942</v>
      </c>
      <c r="D126" s="67" t="s">
        <v>944</v>
      </c>
      <c r="E126" s="67" t="s">
        <v>148</v>
      </c>
      <c r="F126" s="37" t="s">
        <v>302</v>
      </c>
      <c r="G126" s="37" t="s">
        <v>876</v>
      </c>
      <c r="H126" s="37" t="s">
        <v>688</v>
      </c>
      <c r="I126" s="37" t="s">
        <v>303</v>
      </c>
    </row>
    <row r="127" spans="1:9" ht="16.5" customHeight="1">
      <c r="A127" s="98">
        <v>2018</v>
      </c>
      <c r="B127" s="98">
        <v>7</v>
      </c>
      <c r="C127" s="66" t="s">
        <v>945</v>
      </c>
      <c r="D127" s="67" t="s">
        <v>946</v>
      </c>
      <c r="E127" s="67" t="s">
        <v>148</v>
      </c>
      <c r="F127" s="37" t="s">
        <v>302</v>
      </c>
      <c r="G127" s="37" t="s">
        <v>947</v>
      </c>
      <c r="H127" s="37" t="s">
        <v>688</v>
      </c>
      <c r="I127" s="37" t="s">
        <v>303</v>
      </c>
    </row>
    <row r="128" spans="1:9" ht="16.5" customHeight="1">
      <c r="A128" s="98">
        <v>2018</v>
      </c>
      <c r="B128" s="98">
        <v>7</v>
      </c>
      <c r="C128" s="66" t="s">
        <v>945</v>
      </c>
      <c r="D128" s="67" t="s">
        <v>948</v>
      </c>
      <c r="E128" s="67" t="s">
        <v>148</v>
      </c>
      <c r="F128" s="37" t="s">
        <v>302</v>
      </c>
      <c r="G128" s="37" t="s">
        <v>687</v>
      </c>
      <c r="H128" s="37" t="s">
        <v>688</v>
      </c>
      <c r="I128" s="37" t="s">
        <v>303</v>
      </c>
    </row>
    <row r="129" spans="1:9" ht="16.5" customHeight="1">
      <c r="A129" s="98">
        <v>2018</v>
      </c>
      <c r="B129" s="98">
        <v>7</v>
      </c>
      <c r="C129" s="66" t="s">
        <v>949</v>
      </c>
      <c r="D129" s="67" t="s">
        <v>950</v>
      </c>
      <c r="E129" s="67" t="s">
        <v>148</v>
      </c>
      <c r="F129" s="37" t="s">
        <v>302</v>
      </c>
      <c r="G129" s="37" t="s">
        <v>951</v>
      </c>
      <c r="H129" s="37" t="s">
        <v>688</v>
      </c>
      <c r="I129" s="37" t="s">
        <v>303</v>
      </c>
    </row>
    <row r="130" spans="1:9" ht="16.5" customHeight="1">
      <c r="A130" s="98">
        <v>2018</v>
      </c>
      <c r="B130" s="98">
        <v>7</v>
      </c>
      <c r="C130" s="66" t="s">
        <v>949</v>
      </c>
      <c r="D130" s="67" t="s">
        <v>952</v>
      </c>
      <c r="E130" s="67" t="s">
        <v>148</v>
      </c>
      <c r="F130" s="37" t="s">
        <v>302</v>
      </c>
      <c r="G130" s="37" t="s">
        <v>721</v>
      </c>
      <c r="H130" s="37" t="s">
        <v>688</v>
      </c>
      <c r="I130" s="37" t="s">
        <v>303</v>
      </c>
    </row>
    <row r="131" spans="1:9" ht="16.5" customHeight="1">
      <c r="A131" s="98">
        <v>2018</v>
      </c>
      <c r="B131" s="98">
        <v>7</v>
      </c>
      <c r="C131" s="66" t="s">
        <v>949</v>
      </c>
      <c r="D131" s="67" t="s">
        <v>953</v>
      </c>
      <c r="E131" s="67" t="s">
        <v>148</v>
      </c>
      <c r="F131" s="37" t="s">
        <v>302</v>
      </c>
      <c r="G131" s="37" t="s">
        <v>721</v>
      </c>
      <c r="H131" s="37" t="s">
        <v>688</v>
      </c>
      <c r="I131" s="37" t="s">
        <v>303</v>
      </c>
    </row>
    <row r="132" spans="1:9" ht="16.5" customHeight="1">
      <c r="A132" s="98">
        <v>2018</v>
      </c>
      <c r="B132" s="98">
        <v>7</v>
      </c>
      <c r="C132" s="66" t="s">
        <v>954</v>
      </c>
      <c r="D132" s="67" t="s">
        <v>955</v>
      </c>
      <c r="E132" s="67" t="s">
        <v>146</v>
      </c>
      <c r="F132" s="37" t="s">
        <v>302</v>
      </c>
      <c r="G132" s="37" t="s">
        <v>738</v>
      </c>
      <c r="H132" s="37" t="s">
        <v>688</v>
      </c>
      <c r="I132" s="37" t="s">
        <v>305</v>
      </c>
    </row>
    <row r="133" spans="1:9" ht="16.5" customHeight="1">
      <c r="A133" s="98">
        <v>2018</v>
      </c>
      <c r="B133" s="98">
        <v>7</v>
      </c>
      <c r="C133" s="66" t="s">
        <v>954</v>
      </c>
      <c r="D133" s="67" t="s">
        <v>956</v>
      </c>
      <c r="E133" s="67" t="s">
        <v>9</v>
      </c>
      <c r="F133" s="37" t="s">
        <v>304</v>
      </c>
      <c r="G133" s="37" t="s">
        <v>957</v>
      </c>
      <c r="H133" s="37" t="s">
        <v>958</v>
      </c>
      <c r="I133" s="37" t="s">
        <v>305</v>
      </c>
    </row>
    <row r="134" spans="1:9" ht="16.5" customHeight="1">
      <c r="A134" s="98">
        <v>2018</v>
      </c>
      <c r="B134" s="98">
        <v>7</v>
      </c>
      <c r="C134" s="66" t="s">
        <v>954</v>
      </c>
      <c r="D134" s="67" t="s">
        <v>959</v>
      </c>
      <c r="E134" s="67" t="s">
        <v>148</v>
      </c>
      <c r="F134" s="37" t="s">
        <v>302</v>
      </c>
      <c r="G134" s="37" t="s">
        <v>960</v>
      </c>
      <c r="H134" s="37" t="s">
        <v>688</v>
      </c>
      <c r="I134" s="37" t="s">
        <v>303</v>
      </c>
    </row>
    <row r="135" spans="1:9" ht="16.5" customHeight="1">
      <c r="A135" s="98">
        <v>2018</v>
      </c>
      <c r="B135" s="98">
        <v>7</v>
      </c>
      <c r="C135" s="66" t="s">
        <v>961</v>
      </c>
      <c r="D135" s="67" t="s">
        <v>962</v>
      </c>
      <c r="E135" s="67" t="s">
        <v>148</v>
      </c>
      <c r="F135" s="37" t="s">
        <v>302</v>
      </c>
      <c r="G135" s="37" t="s">
        <v>963</v>
      </c>
      <c r="H135" s="37" t="s">
        <v>688</v>
      </c>
      <c r="I135" s="37" t="s">
        <v>303</v>
      </c>
    </row>
    <row r="136" spans="1:9" ht="16.5" customHeight="1">
      <c r="A136" s="98">
        <v>2018</v>
      </c>
      <c r="B136" s="98">
        <v>7</v>
      </c>
      <c r="C136" s="66" t="s">
        <v>961</v>
      </c>
      <c r="D136" s="67" t="s">
        <v>964</v>
      </c>
      <c r="E136" s="67" t="s">
        <v>9</v>
      </c>
      <c r="F136" s="37" t="s">
        <v>304</v>
      </c>
      <c r="G136" s="37" t="s">
        <v>773</v>
      </c>
      <c r="H136" s="37" t="s">
        <v>965</v>
      </c>
      <c r="I136" s="37" t="s">
        <v>305</v>
      </c>
    </row>
    <row r="137" spans="1:9" ht="16.5" customHeight="1">
      <c r="A137" s="98">
        <v>2018</v>
      </c>
      <c r="B137" s="98">
        <v>7</v>
      </c>
      <c r="C137" s="66" t="s">
        <v>961</v>
      </c>
      <c r="D137" s="67" t="s">
        <v>966</v>
      </c>
      <c r="E137" s="67" t="s">
        <v>148</v>
      </c>
      <c r="F137" s="37" t="s">
        <v>302</v>
      </c>
      <c r="G137" s="37" t="s">
        <v>967</v>
      </c>
      <c r="H137" s="37" t="s">
        <v>688</v>
      </c>
      <c r="I137" s="37" t="s">
        <v>303</v>
      </c>
    </row>
    <row r="138" spans="1:9" ht="16.5" customHeight="1">
      <c r="A138" s="98">
        <v>2018</v>
      </c>
      <c r="B138" s="98">
        <v>5</v>
      </c>
      <c r="C138" s="66" t="s">
        <v>968</v>
      </c>
      <c r="D138" s="67" t="s">
        <v>969</v>
      </c>
      <c r="E138" s="67" t="s">
        <v>146</v>
      </c>
      <c r="F138" s="37" t="s">
        <v>302</v>
      </c>
      <c r="G138" s="37" t="s">
        <v>970</v>
      </c>
      <c r="H138" s="37" t="s">
        <v>688</v>
      </c>
      <c r="I138" s="37" t="s">
        <v>971</v>
      </c>
    </row>
    <row r="139" spans="1:9" ht="16.5" customHeight="1">
      <c r="A139" s="98">
        <v>2018</v>
      </c>
      <c r="B139" s="98">
        <v>7</v>
      </c>
      <c r="C139" s="66" t="s">
        <v>851</v>
      </c>
      <c r="D139" s="67" t="s">
        <v>972</v>
      </c>
      <c r="E139" s="67" t="s">
        <v>148</v>
      </c>
      <c r="F139" s="37" t="s">
        <v>302</v>
      </c>
      <c r="G139" s="37" t="s">
        <v>829</v>
      </c>
      <c r="H139" s="37" t="s">
        <v>688</v>
      </c>
      <c r="I139" s="37" t="s">
        <v>303</v>
      </c>
    </row>
    <row r="140" spans="1:9" ht="16.5" customHeight="1">
      <c r="A140" s="98">
        <v>2018</v>
      </c>
      <c r="B140" s="98">
        <v>7</v>
      </c>
      <c r="C140" s="66" t="s">
        <v>851</v>
      </c>
      <c r="D140" s="67" t="s">
        <v>973</v>
      </c>
      <c r="E140" s="67" t="s">
        <v>148</v>
      </c>
      <c r="F140" s="37" t="s">
        <v>302</v>
      </c>
      <c r="G140" s="37" t="s">
        <v>974</v>
      </c>
      <c r="H140" s="37" t="s">
        <v>688</v>
      </c>
      <c r="I140" s="37" t="s">
        <v>303</v>
      </c>
    </row>
    <row r="141" spans="1:9" ht="16.5" customHeight="1">
      <c r="A141" s="98">
        <v>2018</v>
      </c>
      <c r="B141" s="98">
        <v>7</v>
      </c>
      <c r="C141" s="66" t="s">
        <v>975</v>
      </c>
      <c r="D141" s="67" t="s">
        <v>976</v>
      </c>
      <c r="E141" s="67" t="s">
        <v>148</v>
      </c>
      <c r="F141" s="37" t="s">
        <v>302</v>
      </c>
      <c r="G141" s="37" t="s">
        <v>974</v>
      </c>
      <c r="H141" s="37" t="s">
        <v>688</v>
      </c>
      <c r="I141" s="37" t="s">
        <v>303</v>
      </c>
    </row>
    <row r="142" spans="1:9" ht="16.5" customHeight="1">
      <c r="A142" s="98">
        <v>2018</v>
      </c>
      <c r="B142" s="98">
        <v>7</v>
      </c>
      <c r="C142" s="66" t="s">
        <v>975</v>
      </c>
      <c r="D142" s="67" t="s">
        <v>977</v>
      </c>
      <c r="E142" s="67" t="s">
        <v>148</v>
      </c>
      <c r="F142" s="37" t="s">
        <v>302</v>
      </c>
      <c r="G142" s="37" t="s">
        <v>974</v>
      </c>
      <c r="H142" s="37" t="s">
        <v>688</v>
      </c>
      <c r="I142" s="37" t="s">
        <v>303</v>
      </c>
    </row>
    <row r="143" spans="1:9" ht="16.5" customHeight="1">
      <c r="A143" s="98">
        <v>2018</v>
      </c>
      <c r="B143" s="98">
        <v>7</v>
      </c>
      <c r="C143" s="66" t="s">
        <v>978</v>
      </c>
      <c r="D143" s="67" t="s">
        <v>979</v>
      </c>
      <c r="E143" s="67" t="s">
        <v>9</v>
      </c>
      <c r="F143" s="37" t="s">
        <v>304</v>
      </c>
      <c r="G143" s="37" t="s">
        <v>980</v>
      </c>
      <c r="H143" s="37" t="s">
        <v>981</v>
      </c>
      <c r="I143" s="37" t="s">
        <v>305</v>
      </c>
    </row>
    <row r="144" spans="1:9" ht="16.5" customHeight="1">
      <c r="A144" s="98">
        <v>2018</v>
      </c>
      <c r="B144" s="98">
        <v>7</v>
      </c>
      <c r="C144" s="66" t="s">
        <v>978</v>
      </c>
      <c r="D144" s="67" t="s">
        <v>982</v>
      </c>
      <c r="E144" s="67" t="s">
        <v>148</v>
      </c>
      <c r="F144" s="37" t="s">
        <v>302</v>
      </c>
      <c r="G144" s="37" t="s">
        <v>938</v>
      </c>
      <c r="H144" s="37" t="s">
        <v>688</v>
      </c>
      <c r="I144" s="37" t="s">
        <v>303</v>
      </c>
    </row>
    <row r="145" spans="1:9" ht="16.5" customHeight="1">
      <c r="A145" s="98">
        <v>2018</v>
      </c>
      <c r="B145" s="98">
        <v>7</v>
      </c>
      <c r="C145" s="66" t="s">
        <v>983</v>
      </c>
      <c r="D145" s="67" t="s">
        <v>984</v>
      </c>
      <c r="E145" s="67" t="s">
        <v>148</v>
      </c>
      <c r="F145" s="37" t="s">
        <v>302</v>
      </c>
      <c r="G145" s="37" t="s">
        <v>829</v>
      </c>
      <c r="H145" s="37" t="s">
        <v>688</v>
      </c>
      <c r="I145" s="37" t="s">
        <v>303</v>
      </c>
    </row>
    <row r="146" spans="1:9" ht="16.5" customHeight="1">
      <c r="A146" s="98">
        <v>2018</v>
      </c>
      <c r="B146" s="98">
        <v>7</v>
      </c>
      <c r="C146" s="66" t="s">
        <v>983</v>
      </c>
      <c r="D146" s="67" t="s">
        <v>985</v>
      </c>
      <c r="E146" s="67" t="s">
        <v>148</v>
      </c>
      <c r="F146" s="37" t="s">
        <v>302</v>
      </c>
      <c r="G146" s="37" t="s">
        <v>986</v>
      </c>
      <c r="H146" s="37" t="s">
        <v>688</v>
      </c>
      <c r="I146" s="37" t="s">
        <v>303</v>
      </c>
    </row>
    <row r="147" spans="1:9" ht="16.5" customHeight="1">
      <c r="A147" s="98">
        <v>2018</v>
      </c>
      <c r="B147" s="98">
        <v>7</v>
      </c>
      <c r="C147" s="66" t="s">
        <v>987</v>
      </c>
      <c r="D147" s="67" t="s">
        <v>988</v>
      </c>
      <c r="E147" s="67" t="s">
        <v>148</v>
      </c>
      <c r="F147" s="37" t="s">
        <v>302</v>
      </c>
      <c r="G147" s="37" t="s">
        <v>989</v>
      </c>
      <c r="H147" s="37" t="s">
        <v>688</v>
      </c>
      <c r="I147" s="37" t="s">
        <v>303</v>
      </c>
    </row>
    <row r="148" spans="1:9" ht="16.5" customHeight="1">
      <c r="A148" s="98">
        <v>2018</v>
      </c>
      <c r="B148" s="98">
        <v>7</v>
      </c>
      <c r="C148" s="66" t="s">
        <v>987</v>
      </c>
      <c r="D148" s="67" t="s">
        <v>990</v>
      </c>
      <c r="E148" s="67" t="s">
        <v>148</v>
      </c>
      <c r="F148" s="37" t="s">
        <v>302</v>
      </c>
      <c r="G148" s="37" t="s">
        <v>991</v>
      </c>
      <c r="H148" s="37" t="s">
        <v>688</v>
      </c>
      <c r="I148" s="37" t="s">
        <v>303</v>
      </c>
    </row>
    <row r="149" spans="1:9" ht="16.5" customHeight="1">
      <c r="A149" s="98">
        <v>2018</v>
      </c>
      <c r="B149" s="98">
        <v>7</v>
      </c>
      <c r="C149" s="66" t="s">
        <v>987</v>
      </c>
      <c r="D149" s="67" t="s">
        <v>992</v>
      </c>
      <c r="E149" s="67" t="s">
        <v>148</v>
      </c>
      <c r="F149" s="37" t="s">
        <v>302</v>
      </c>
      <c r="G149" s="37" t="s">
        <v>993</v>
      </c>
      <c r="H149" s="37" t="s">
        <v>688</v>
      </c>
      <c r="I149" s="37" t="s">
        <v>303</v>
      </c>
    </row>
    <row r="150" spans="1:9" ht="16.5" customHeight="1">
      <c r="A150" s="98">
        <v>2018</v>
      </c>
      <c r="B150" s="98">
        <v>7</v>
      </c>
      <c r="C150" s="66" t="s">
        <v>987</v>
      </c>
      <c r="D150" s="67" t="s">
        <v>994</v>
      </c>
      <c r="E150" s="67" t="s">
        <v>148</v>
      </c>
      <c r="F150" s="37" t="s">
        <v>302</v>
      </c>
      <c r="G150" s="37" t="s">
        <v>993</v>
      </c>
      <c r="H150" s="37" t="s">
        <v>688</v>
      </c>
      <c r="I150" s="37" t="s">
        <v>303</v>
      </c>
    </row>
    <row r="151" spans="1:9" ht="16.5" customHeight="1">
      <c r="A151" s="98">
        <v>2018</v>
      </c>
      <c r="B151" s="98">
        <v>7</v>
      </c>
      <c r="C151" s="66" t="s">
        <v>987</v>
      </c>
      <c r="D151" s="67" t="s">
        <v>995</v>
      </c>
      <c r="E151" s="67" t="s">
        <v>148</v>
      </c>
      <c r="F151" s="37" t="s">
        <v>302</v>
      </c>
      <c r="G151" s="37" t="s">
        <v>996</v>
      </c>
      <c r="H151" s="37" t="s">
        <v>688</v>
      </c>
      <c r="I151" s="37" t="s">
        <v>303</v>
      </c>
    </row>
    <row r="152" spans="1:9" ht="16.5" customHeight="1">
      <c r="A152" s="98">
        <v>2018</v>
      </c>
      <c r="B152" s="98">
        <v>7</v>
      </c>
      <c r="C152" s="66" t="s">
        <v>997</v>
      </c>
      <c r="D152" s="67" t="s">
        <v>998</v>
      </c>
      <c r="E152" s="67" t="s">
        <v>146</v>
      </c>
      <c r="F152" s="37" t="s">
        <v>302</v>
      </c>
      <c r="G152" s="37" t="s">
        <v>993</v>
      </c>
      <c r="H152" s="37" t="s">
        <v>688</v>
      </c>
      <c r="I152" s="37" t="s">
        <v>305</v>
      </c>
    </row>
    <row r="153" spans="1:9" ht="16.5" customHeight="1">
      <c r="A153" s="98">
        <v>2018</v>
      </c>
      <c r="B153" s="98">
        <v>7</v>
      </c>
      <c r="C153" s="66" t="s">
        <v>997</v>
      </c>
      <c r="D153" s="67" t="s">
        <v>999</v>
      </c>
      <c r="E153" s="67" t="s">
        <v>148</v>
      </c>
      <c r="F153" s="37" t="s">
        <v>302</v>
      </c>
      <c r="G153" s="37" t="s">
        <v>1000</v>
      </c>
      <c r="H153" s="37" t="s">
        <v>688</v>
      </c>
      <c r="I153" s="37" t="s">
        <v>303</v>
      </c>
    </row>
    <row r="154" spans="1:9" ht="16.5" customHeight="1">
      <c r="A154" s="98">
        <v>2018</v>
      </c>
      <c r="B154" s="98">
        <v>7</v>
      </c>
      <c r="C154" s="66" t="s">
        <v>997</v>
      </c>
      <c r="D154" s="67" t="s">
        <v>1001</v>
      </c>
      <c r="E154" s="67" t="s">
        <v>148</v>
      </c>
      <c r="F154" s="37" t="s">
        <v>302</v>
      </c>
      <c r="G154" s="37" t="s">
        <v>836</v>
      </c>
      <c r="H154" s="37" t="s">
        <v>688</v>
      </c>
      <c r="I154" s="37" t="s">
        <v>303</v>
      </c>
    </row>
    <row r="155" spans="1:9" ht="16.5" customHeight="1">
      <c r="A155" s="98">
        <v>2018</v>
      </c>
      <c r="B155" s="98">
        <v>7</v>
      </c>
      <c r="C155" s="66" t="s">
        <v>1002</v>
      </c>
      <c r="D155" s="67" t="s">
        <v>1003</v>
      </c>
      <c r="E155" s="67" t="s">
        <v>148</v>
      </c>
      <c r="F155" s="37" t="s">
        <v>302</v>
      </c>
      <c r="G155" s="37" t="s">
        <v>1004</v>
      </c>
      <c r="H155" s="37" t="s">
        <v>688</v>
      </c>
      <c r="I155" s="37" t="s">
        <v>303</v>
      </c>
    </row>
    <row r="156" spans="1:9" ht="16.5" customHeight="1">
      <c r="A156" s="98">
        <v>2018</v>
      </c>
      <c r="B156" s="98">
        <v>7</v>
      </c>
      <c r="C156" s="66" t="s">
        <v>1002</v>
      </c>
      <c r="D156" s="67" t="s">
        <v>1005</v>
      </c>
      <c r="E156" s="67" t="s">
        <v>148</v>
      </c>
      <c r="F156" s="37" t="s">
        <v>302</v>
      </c>
      <c r="G156" s="37" t="s">
        <v>1006</v>
      </c>
      <c r="H156" s="37" t="s">
        <v>688</v>
      </c>
      <c r="I156" s="37" t="s">
        <v>303</v>
      </c>
    </row>
    <row r="157" spans="1:9" ht="16.5" customHeight="1">
      <c r="A157" s="98">
        <v>2018</v>
      </c>
      <c r="B157" s="98">
        <v>7</v>
      </c>
      <c r="C157" s="66" t="s">
        <v>1002</v>
      </c>
      <c r="D157" s="67" t="s">
        <v>1007</v>
      </c>
      <c r="E157" s="67" t="s">
        <v>148</v>
      </c>
      <c r="F157" s="37" t="s">
        <v>302</v>
      </c>
      <c r="G157" s="37" t="s">
        <v>1008</v>
      </c>
      <c r="H157" s="37" t="s">
        <v>688</v>
      </c>
      <c r="I157" s="37" t="s">
        <v>303</v>
      </c>
    </row>
    <row r="158" spans="1:9" ht="16.5" customHeight="1">
      <c r="A158" s="98">
        <v>2018</v>
      </c>
      <c r="B158" s="98">
        <v>7</v>
      </c>
      <c r="C158" s="66" t="s">
        <v>1002</v>
      </c>
      <c r="D158" s="67" t="s">
        <v>1009</v>
      </c>
      <c r="E158" s="67" t="s">
        <v>148</v>
      </c>
      <c r="F158" s="37" t="s">
        <v>302</v>
      </c>
      <c r="G158" s="37" t="s">
        <v>876</v>
      </c>
      <c r="H158" s="37" t="s">
        <v>688</v>
      </c>
      <c r="I158" s="37" t="s">
        <v>303</v>
      </c>
    </row>
    <row r="159" spans="1:9" ht="16.5" customHeight="1">
      <c r="A159" s="98">
        <v>2018</v>
      </c>
      <c r="B159" s="98">
        <v>7</v>
      </c>
      <c r="C159" s="66" t="s">
        <v>877</v>
      </c>
      <c r="D159" s="67" t="s">
        <v>1010</v>
      </c>
      <c r="E159" s="67" t="s">
        <v>9</v>
      </c>
      <c r="F159" s="37" t="s">
        <v>304</v>
      </c>
      <c r="G159" s="37" t="s">
        <v>1011</v>
      </c>
      <c r="H159" s="37" t="s">
        <v>1012</v>
      </c>
      <c r="I159" s="37" t="s">
        <v>305</v>
      </c>
    </row>
    <row r="160" spans="1:9" ht="16.5" customHeight="1">
      <c r="A160" s="98">
        <v>2018</v>
      </c>
      <c r="B160" s="98">
        <v>7</v>
      </c>
      <c r="C160" s="66" t="s">
        <v>877</v>
      </c>
      <c r="D160" s="67" t="s">
        <v>1013</v>
      </c>
      <c r="E160" s="67" t="s">
        <v>148</v>
      </c>
      <c r="F160" s="37" t="s">
        <v>302</v>
      </c>
      <c r="G160" s="37" t="s">
        <v>938</v>
      </c>
      <c r="H160" s="37" t="s">
        <v>688</v>
      </c>
      <c r="I160" s="37" t="s">
        <v>303</v>
      </c>
    </row>
    <row r="161" spans="1:9" ht="16.5" customHeight="1">
      <c r="A161" s="98">
        <v>2018</v>
      </c>
      <c r="B161" s="98">
        <v>7</v>
      </c>
      <c r="C161" s="66" t="s">
        <v>877</v>
      </c>
      <c r="D161" s="67" t="s">
        <v>1014</v>
      </c>
      <c r="E161" s="67" t="s">
        <v>148</v>
      </c>
      <c r="F161" s="37" t="s">
        <v>302</v>
      </c>
      <c r="G161" s="37" t="s">
        <v>963</v>
      </c>
      <c r="H161" s="37" t="s">
        <v>688</v>
      </c>
      <c r="I161" s="37" t="s">
        <v>303</v>
      </c>
    </row>
    <row r="162" spans="1:9" ht="16.5" customHeight="1">
      <c r="A162" s="98">
        <v>2018</v>
      </c>
      <c r="B162" s="98">
        <v>7</v>
      </c>
      <c r="C162" s="66" t="s">
        <v>877</v>
      </c>
      <c r="D162" s="67" t="s">
        <v>1015</v>
      </c>
      <c r="E162" s="67" t="s">
        <v>148</v>
      </c>
      <c r="F162" s="37" t="s">
        <v>302</v>
      </c>
      <c r="G162" s="37" t="s">
        <v>1016</v>
      </c>
      <c r="H162" s="37" t="s">
        <v>688</v>
      </c>
      <c r="I162" s="37" t="s">
        <v>303</v>
      </c>
    </row>
    <row r="163" spans="1:9" ht="16.5" customHeight="1">
      <c r="A163" s="98">
        <v>2018</v>
      </c>
      <c r="B163" s="98">
        <v>7</v>
      </c>
      <c r="C163" s="66" t="s">
        <v>1017</v>
      </c>
      <c r="D163" s="67" t="s">
        <v>1018</v>
      </c>
      <c r="E163" s="67" t="s">
        <v>150</v>
      </c>
      <c r="F163" s="37"/>
      <c r="G163" s="37" t="s">
        <v>1016</v>
      </c>
      <c r="H163" s="37" t="s">
        <v>1019</v>
      </c>
      <c r="I163" s="37" t="s">
        <v>305</v>
      </c>
    </row>
    <row r="164" spans="1:9" ht="16.5" customHeight="1">
      <c r="A164" s="98">
        <v>2018</v>
      </c>
      <c r="B164" s="98">
        <v>7</v>
      </c>
      <c r="C164" s="66" t="s">
        <v>1017</v>
      </c>
      <c r="D164" s="67" t="s">
        <v>1020</v>
      </c>
      <c r="E164" s="67" t="s">
        <v>148</v>
      </c>
      <c r="F164" s="37" t="s">
        <v>302</v>
      </c>
      <c r="G164" s="37" t="s">
        <v>1021</v>
      </c>
      <c r="H164" s="37" t="s">
        <v>688</v>
      </c>
      <c r="I164" s="37" t="s">
        <v>303</v>
      </c>
    </row>
    <row r="165" spans="1:9" ht="16.5" customHeight="1">
      <c r="A165" s="98">
        <v>2018</v>
      </c>
      <c r="B165" s="98">
        <v>7</v>
      </c>
      <c r="C165" s="66" t="s">
        <v>1022</v>
      </c>
      <c r="D165" s="67" t="s">
        <v>1023</v>
      </c>
      <c r="E165" s="67" t="s">
        <v>148</v>
      </c>
      <c r="F165" s="37" t="s">
        <v>302</v>
      </c>
      <c r="G165" s="37" t="s">
        <v>793</v>
      </c>
      <c r="H165" s="37" t="s">
        <v>688</v>
      </c>
      <c r="I165" s="37" t="s">
        <v>303</v>
      </c>
    </row>
    <row r="166" spans="1:9" ht="16.5" customHeight="1">
      <c r="A166" s="98">
        <v>2018</v>
      </c>
      <c r="B166" s="98">
        <v>7</v>
      </c>
      <c r="C166" s="66" t="s">
        <v>1022</v>
      </c>
      <c r="D166" s="67" t="s">
        <v>1024</v>
      </c>
      <c r="E166" s="67" t="s">
        <v>148</v>
      </c>
      <c r="F166" s="37" t="s">
        <v>302</v>
      </c>
      <c r="G166" s="37" t="s">
        <v>713</v>
      </c>
      <c r="H166" s="37" t="s">
        <v>688</v>
      </c>
      <c r="I166" s="37" t="s">
        <v>303</v>
      </c>
    </row>
    <row r="167" spans="1:9" ht="16.5" customHeight="1">
      <c r="A167" s="98">
        <v>2018</v>
      </c>
      <c r="B167" s="98">
        <v>7</v>
      </c>
      <c r="C167" s="66" t="s">
        <v>1025</v>
      </c>
      <c r="D167" s="67" t="s">
        <v>1026</v>
      </c>
      <c r="E167" s="67" t="s">
        <v>146</v>
      </c>
      <c r="F167" s="37" t="s">
        <v>302</v>
      </c>
      <c r="G167" s="37" t="s">
        <v>1006</v>
      </c>
      <c r="H167" s="37" t="s">
        <v>688</v>
      </c>
      <c r="I167" s="37" t="s">
        <v>305</v>
      </c>
    </row>
    <row r="168" spans="1:9" ht="16.5" customHeight="1">
      <c r="A168" s="98">
        <v>2018</v>
      </c>
      <c r="B168" s="98">
        <v>7</v>
      </c>
      <c r="C168" s="66" t="s">
        <v>1025</v>
      </c>
      <c r="D168" s="67" t="s">
        <v>1027</v>
      </c>
      <c r="E168" s="67" t="s">
        <v>148</v>
      </c>
      <c r="F168" s="37" t="s">
        <v>302</v>
      </c>
      <c r="G168" s="37" t="s">
        <v>1028</v>
      </c>
      <c r="H168" s="37" t="s">
        <v>688</v>
      </c>
      <c r="I168" s="37" t="s">
        <v>303</v>
      </c>
    </row>
    <row r="169" spans="1:9" ht="16.5" customHeight="1">
      <c r="A169" s="98">
        <v>2018</v>
      </c>
      <c r="B169" s="98">
        <v>7</v>
      </c>
      <c r="C169" s="66" t="s">
        <v>1025</v>
      </c>
      <c r="D169" s="67" t="s">
        <v>1029</v>
      </c>
      <c r="E169" s="67" t="s">
        <v>148</v>
      </c>
      <c r="F169" s="37" t="s">
        <v>302</v>
      </c>
      <c r="G169" s="37" t="s">
        <v>1028</v>
      </c>
      <c r="H169" s="37" t="s">
        <v>688</v>
      </c>
      <c r="I169" s="37" t="s">
        <v>303</v>
      </c>
    </row>
    <row r="170" spans="1:9" ht="16.5" customHeight="1">
      <c r="A170" s="98">
        <v>2018</v>
      </c>
      <c r="B170" s="98">
        <v>7</v>
      </c>
      <c r="C170" s="66" t="s">
        <v>1030</v>
      </c>
      <c r="D170" s="67" t="s">
        <v>1031</v>
      </c>
      <c r="E170" s="67" t="s">
        <v>148</v>
      </c>
      <c r="F170" s="37" t="s">
        <v>302</v>
      </c>
      <c r="G170" s="37" t="s">
        <v>1016</v>
      </c>
      <c r="H170" s="37" t="s">
        <v>688</v>
      </c>
      <c r="I170" s="37" t="s">
        <v>303</v>
      </c>
    </row>
    <row r="171" spans="1:9" ht="16.5" customHeight="1">
      <c r="A171" s="98">
        <v>2018</v>
      </c>
      <c r="B171" s="98">
        <v>7</v>
      </c>
      <c r="C171" s="66" t="s">
        <v>1030</v>
      </c>
      <c r="D171" s="67" t="s">
        <v>1032</v>
      </c>
      <c r="E171" s="67" t="s">
        <v>148</v>
      </c>
      <c r="F171" s="37" t="s">
        <v>302</v>
      </c>
      <c r="G171" s="37" t="s">
        <v>1033</v>
      </c>
      <c r="H171" s="37" t="s">
        <v>688</v>
      </c>
      <c r="I171" s="37" t="s">
        <v>303</v>
      </c>
    </row>
    <row r="172" spans="1:9" ht="16.5" customHeight="1">
      <c r="A172" s="98">
        <v>2018</v>
      </c>
      <c r="B172" s="98">
        <v>7</v>
      </c>
      <c r="C172" s="66" t="s">
        <v>1034</v>
      </c>
      <c r="D172" s="67" t="s">
        <v>1035</v>
      </c>
      <c r="E172" s="67" t="s">
        <v>148</v>
      </c>
      <c r="F172" s="37" t="s">
        <v>302</v>
      </c>
      <c r="G172" s="37" t="s">
        <v>780</v>
      </c>
      <c r="H172" s="37" t="s">
        <v>688</v>
      </c>
      <c r="I172" s="37" t="s">
        <v>303</v>
      </c>
    </row>
    <row r="173" spans="1:9" ht="16.5" customHeight="1">
      <c r="A173" s="98">
        <v>2018</v>
      </c>
      <c r="B173" s="98">
        <v>7</v>
      </c>
      <c r="C173" s="66" t="s">
        <v>1034</v>
      </c>
      <c r="D173" s="67" t="s">
        <v>1036</v>
      </c>
      <c r="E173" s="67" t="s">
        <v>148</v>
      </c>
      <c r="F173" s="37" t="s">
        <v>302</v>
      </c>
      <c r="G173" s="37" t="s">
        <v>1037</v>
      </c>
      <c r="H173" s="37" t="s">
        <v>688</v>
      </c>
      <c r="I173" s="37" t="s">
        <v>303</v>
      </c>
    </row>
    <row r="174" spans="1:9" ht="16.5" customHeight="1">
      <c r="A174" s="98">
        <v>2018</v>
      </c>
      <c r="B174" s="98">
        <v>7</v>
      </c>
      <c r="C174" s="66" t="s">
        <v>1034</v>
      </c>
      <c r="D174" s="67" t="s">
        <v>1038</v>
      </c>
      <c r="E174" s="67" t="s">
        <v>148</v>
      </c>
      <c r="F174" s="37" t="s">
        <v>302</v>
      </c>
      <c r="G174" s="37" t="s">
        <v>742</v>
      </c>
      <c r="H174" s="37" t="s">
        <v>688</v>
      </c>
      <c r="I174" s="37" t="s">
        <v>303</v>
      </c>
    </row>
    <row r="175" spans="1:9" ht="16.5" customHeight="1">
      <c r="A175" s="98">
        <v>2018</v>
      </c>
      <c r="B175" s="98">
        <v>7</v>
      </c>
      <c r="C175" s="66" t="s">
        <v>1039</v>
      </c>
      <c r="D175" s="67" t="s">
        <v>1040</v>
      </c>
      <c r="E175" s="67" t="s">
        <v>9</v>
      </c>
      <c r="F175" s="37" t="s">
        <v>304</v>
      </c>
      <c r="G175" s="37" t="s">
        <v>1041</v>
      </c>
      <c r="H175" s="37" t="s">
        <v>1042</v>
      </c>
      <c r="I175" s="37" t="s">
        <v>305</v>
      </c>
    </row>
    <row r="176" spans="1:9" ht="16.5" customHeight="1">
      <c r="A176" s="98">
        <v>2018</v>
      </c>
      <c r="B176" s="98">
        <v>7</v>
      </c>
      <c r="C176" s="66" t="s">
        <v>1043</v>
      </c>
      <c r="D176" s="67" t="s">
        <v>1044</v>
      </c>
      <c r="E176" s="67" t="s">
        <v>148</v>
      </c>
      <c r="F176" s="37" t="s">
        <v>302</v>
      </c>
      <c r="G176" s="37" t="s">
        <v>1045</v>
      </c>
      <c r="H176" s="37" t="s">
        <v>688</v>
      </c>
      <c r="I176" s="37" t="s">
        <v>303</v>
      </c>
    </row>
    <row r="177" spans="1:9" ht="16.5" customHeight="1">
      <c r="A177" s="98">
        <v>2018</v>
      </c>
      <c r="B177" s="98">
        <v>7</v>
      </c>
      <c r="C177" s="66" t="s">
        <v>1039</v>
      </c>
      <c r="D177" s="67" t="s">
        <v>1046</v>
      </c>
      <c r="E177" s="67" t="s">
        <v>9</v>
      </c>
      <c r="F177" s="37" t="s">
        <v>304</v>
      </c>
      <c r="G177" s="37" t="s">
        <v>1047</v>
      </c>
      <c r="H177" s="37" t="s">
        <v>1048</v>
      </c>
      <c r="I177" s="37" t="s">
        <v>305</v>
      </c>
    </row>
    <row r="178" spans="1:9" ht="16.5" customHeight="1">
      <c r="A178" s="98">
        <v>2018</v>
      </c>
      <c r="B178" s="98">
        <v>6</v>
      </c>
      <c r="C178" s="66" t="s">
        <v>1049</v>
      </c>
      <c r="D178" s="67" t="s">
        <v>1050</v>
      </c>
      <c r="E178" s="67" t="s">
        <v>148</v>
      </c>
      <c r="F178" s="37" t="s">
        <v>302</v>
      </c>
      <c r="G178" s="37" t="s">
        <v>1051</v>
      </c>
      <c r="H178" s="37" t="s">
        <v>688</v>
      </c>
      <c r="I178" s="37" t="s">
        <v>303</v>
      </c>
    </row>
    <row r="179" spans="1:9" ht="16.5" customHeight="1">
      <c r="A179" s="98">
        <v>2018</v>
      </c>
      <c r="B179" s="98">
        <v>6</v>
      </c>
      <c r="C179" s="66" t="s">
        <v>1052</v>
      </c>
      <c r="D179" s="67" t="s">
        <v>1053</v>
      </c>
      <c r="E179" s="67" t="s">
        <v>148</v>
      </c>
      <c r="F179" s="37" t="s">
        <v>302</v>
      </c>
      <c r="G179" s="37" t="s">
        <v>1054</v>
      </c>
      <c r="H179" s="37" t="s">
        <v>688</v>
      </c>
      <c r="I179" s="37" t="s">
        <v>303</v>
      </c>
    </row>
    <row r="180" spans="1:9" ht="16.5" customHeight="1">
      <c r="A180" s="98">
        <v>2018</v>
      </c>
      <c r="B180" s="98">
        <v>6</v>
      </c>
      <c r="C180" s="66" t="s">
        <v>1052</v>
      </c>
      <c r="D180" s="67" t="s">
        <v>1055</v>
      </c>
      <c r="E180" s="67" t="s">
        <v>146</v>
      </c>
      <c r="F180" s="37" t="s">
        <v>302</v>
      </c>
      <c r="G180" s="37" t="s">
        <v>1054</v>
      </c>
      <c r="H180" s="37" t="s">
        <v>688</v>
      </c>
      <c r="I180" s="37" t="s">
        <v>305</v>
      </c>
    </row>
    <row r="181" spans="1:9" ht="16.5" customHeight="1">
      <c r="A181" s="98">
        <v>2018</v>
      </c>
      <c r="B181" s="98">
        <v>6</v>
      </c>
      <c r="C181" s="66" t="s">
        <v>1052</v>
      </c>
      <c r="D181" s="67" t="s">
        <v>1056</v>
      </c>
      <c r="E181" s="67" t="s">
        <v>148</v>
      </c>
      <c r="F181" s="37" t="s">
        <v>302</v>
      </c>
      <c r="G181" s="37" t="s">
        <v>1054</v>
      </c>
      <c r="H181" s="37" t="s">
        <v>688</v>
      </c>
      <c r="I181" s="37" t="s">
        <v>303</v>
      </c>
    </row>
    <row r="182" spans="1:9" ht="16.5" customHeight="1">
      <c r="A182" s="98">
        <v>2018</v>
      </c>
      <c r="B182" s="98">
        <v>6</v>
      </c>
      <c r="C182" s="66" t="s">
        <v>1057</v>
      </c>
      <c r="D182" s="67" t="s">
        <v>1058</v>
      </c>
      <c r="E182" s="67" t="s">
        <v>146</v>
      </c>
      <c r="F182" s="37" t="s">
        <v>302</v>
      </c>
      <c r="G182" s="37" t="s">
        <v>1059</v>
      </c>
      <c r="H182" s="37" t="s">
        <v>688</v>
      </c>
      <c r="I182" s="37" t="s">
        <v>305</v>
      </c>
    </row>
    <row r="183" spans="1:9" ht="16.5" customHeight="1">
      <c r="A183" s="98">
        <v>2018</v>
      </c>
      <c r="B183" s="98">
        <v>6</v>
      </c>
      <c r="C183" s="66" t="s">
        <v>1057</v>
      </c>
      <c r="D183" s="67" t="s">
        <v>1060</v>
      </c>
      <c r="E183" s="67" t="s">
        <v>148</v>
      </c>
      <c r="F183" s="37" t="s">
        <v>302</v>
      </c>
      <c r="G183" s="37" t="s">
        <v>1037</v>
      </c>
      <c r="H183" s="37" t="s">
        <v>688</v>
      </c>
      <c r="I183" s="37" t="s">
        <v>303</v>
      </c>
    </row>
    <row r="184" spans="1:9" ht="16.5" customHeight="1">
      <c r="A184" s="98">
        <v>2018</v>
      </c>
      <c r="B184" s="98">
        <v>6</v>
      </c>
      <c r="C184" s="66" t="s">
        <v>1061</v>
      </c>
      <c r="D184" s="67" t="s">
        <v>1062</v>
      </c>
      <c r="E184" s="67" t="s">
        <v>150</v>
      </c>
      <c r="F184" s="37"/>
      <c r="G184" s="37" t="s">
        <v>1063</v>
      </c>
      <c r="H184" s="37" t="s">
        <v>688</v>
      </c>
      <c r="I184" s="37" t="s">
        <v>305</v>
      </c>
    </row>
    <row r="185" spans="1:9" ht="16.5" customHeight="1">
      <c r="A185" s="98">
        <v>2018</v>
      </c>
      <c r="B185" s="98">
        <v>6</v>
      </c>
      <c r="C185" s="66" t="s">
        <v>1061</v>
      </c>
      <c r="D185" s="67" t="s">
        <v>1064</v>
      </c>
      <c r="E185" s="67" t="s">
        <v>148</v>
      </c>
      <c r="F185" s="37" t="s">
        <v>302</v>
      </c>
      <c r="G185" s="37" t="s">
        <v>1028</v>
      </c>
      <c r="H185" s="37" t="s">
        <v>688</v>
      </c>
      <c r="I185" s="37" t="s">
        <v>303</v>
      </c>
    </row>
    <row r="186" spans="1:9" ht="16.5" customHeight="1">
      <c r="A186" s="98">
        <v>2018</v>
      </c>
      <c r="B186" s="98">
        <v>6</v>
      </c>
      <c r="C186" s="66" t="s">
        <v>1065</v>
      </c>
      <c r="D186" s="67" t="s">
        <v>1066</v>
      </c>
      <c r="E186" s="67" t="s">
        <v>148</v>
      </c>
      <c r="F186" s="37" t="s">
        <v>302</v>
      </c>
      <c r="G186" s="37" t="s">
        <v>1037</v>
      </c>
      <c r="H186" s="37" t="s">
        <v>688</v>
      </c>
      <c r="I186" s="37" t="s">
        <v>303</v>
      </c>
    </row>
    <row r="187" spans="1:9" ht="16.5" customHeight="1">
      <c r="A187" s="98">
        <v>2018</v>
      </c>
      <c r="B187" s="98">
        <v>6</v>
      </c>
      <c r="C187" s="66" t="s">
        <v>1067</v>
      </c>
      <c r="D187" s="67" t="s">
        <v>1068</v>
      </c>
      <c r="E187" s="67" t="s">
        <v>148</v>
      </c>
      <c r="F187" s="37" t="s">
        <v>302</v>
      </c>
      <c r="G187" s="37" t="s">
        <v>1069</v>
      </c>
      <c r="H187" s="37" t="s">
        <v>688</v>
      </c>
      <c r="I187" s="37" t="s">
        <v>303</v>
      </c>
    </row>
    <row r="188" spans="1:9" ht="16.5" customHeight="1">
      <c r="A188" s="98">
        <v>2018</v>
      </c>
      <c r="B188" s="98">
        <v>6</v>
      </c>
      <c r="C188" s="66" t="s">
        <v>1067</v>
      </c>
      <c r="D188" s="67" t="s">
        <v>1070</v>
      </c>
      <c r="E188" s="67" t="s">
        <v>148</v>
      </c>
      <c r="F188" s="37" t="s">
        <v>302</v>
      </c>
      <c r="G188" s="37" t="s">
        <v>1054</v>
      </c>
      <c r="H188" s="37" t="s">
        <v>688</v>
      </c>
      <c r="I188" s="37" t="s">
        <v>303</v>
      </c>
    </row>
    <row r="189" spans="1:9" ht="16.5" customHeight="1">
      <c r="A189" s="98">
        <v>2018</v>
      </c>
      <c r="B189" s="98">
        <v>6</v>
      </c>
      <c r="C189" s="66" t="s">
        <v>1071</v>
      </c>
      <c r="D189" s="67" t="s">
        <v>1072</v>
      </c>
      <c r="E189" s="67" t="s">
        <v>148</v>
      </c>
      <c r="F189" s="37" t="s">
        <v>302</v>
      </c>
      <c r="G189" s="37" t="s">
        <v>1073</v>
      </c>
      <c r="H189" s="37" t="s">
        <v>688</v>
      </c>
      <c r="I189" s="37" t="s">
        <v>303</v>
      </c>
    </row>
    <row r="190" spans="1:9" ht="16.5" customHeight="1">
      <c r="A190" s="98">
        <v>2018</v>
      </c>
      <c r="B190" s="98">
        <v>6</v>
      </c>
      <c r="C190" s="66" t="s">
        <v>1071</v>
      </c>
      <c r="D190" s="67" t="s">
        <v>1074</v>
      </c>
      <c r="E190" s="67" t="s">
        <v>9</v>
      </c>
      <c r="F190" s="37" t="s">
        <v>304</v>
      </c>
      <c r="G190" s="37" t="s">
        <v>1075</v>
      </c>
      <c r="H190" s="37" t="s">
        <v>1076</v>
      </c>
      <c r="I190" s="37" t="s">
        <v>305</v>
      </c>
    </row>
    <row r="191" spans="1:9" ht="16.5" customHeight="1">
      <c r="A191" s="98">
        <v>2018</v>
      </c>
      <c r="B191" s="98">
        <v>6</v>
      </c>
      <c r="C191" s="66" t="s">
        <v>1071</v>
      </c>
      <c r="D191" s="67" t="s">
        <v>1077</v>
      </c>
      <c r="E191" s="67" t="s">
        <v>148</v>
      </c>
      <c r="F191" s="37" t="s">
        <v>302</v>
      </c>
      <c r="G191" s="37" t="s">
        <v>1078</v>
      </c>
      <c r="H191" s="37" t="s">
        <v>688</v>
      </c>
      <c r="I191" s="37" t="s">
        <v>303</v>
      </c>
    </row>
    <row r="192" spans="1:9" ht="16.5" customHeight="1">
      <c r="A192" s="98">
        <v>2018</v>
      </c>
      <c r="B192" s="98">
        <v>6</v>
      </c>
      <c r="C192" s="66" t="s">
        <v>1079</v>
      </c>
      <c r="D192" s="67" t="s">
        <v>1080</v>
      </c>
      <c r="E192" s="67" t="s">
        <v>148</v>
      </c>
      <c r="F192" s="37" t="s">
        <v>302</v>
      </c>
      <c r="G192" s="37" t="s">
        <v>1037</v>
      </c>
      <c r="H192" s="37" t="s">
        <v>688</v>
      </c>
      <c r="I192" s="37" t="s">
        <v>303</v>
      </c>
    </row>
    <row r="193" spans="1:9" ht="16.5" customHeight="1">
      <c r="A193" s="98">
        <v>2018</v>
      </c>
      <c r="B193" s="98">
        <v>6</v>
      </c>
      <c r="C193" s="66" t="s">
        <v>1079</v>
      </c>
      <c r="D193" s="67" t="s">
        <v>1081</v>
      </c>
      <c r="E193" s="67" t="s">
        <v>9</v>
      </c>
      <c r="F193" s="37" t="s">
        <v>304</v>
      </c>
      <c r="G193" s="37" t="s">
        <v>1082</v>
      </c>
      <c r="H193" s="37" t="s">
        <v>1083</v>
      </c>
      <c r="I193" s="37" t="s">
        <v>305</v>
      </c>
    </row>
    <row r="194" spans="1:9" ht="16.5" customHeight="1">
      <c r="A194" s="98">
        <v>2018</v>
      </c>
      <c r="B194" s="98">
        <v>6</v>
      </c>
      <c r="C194" s="66" t="s">
        <v>1084</v>
      </c>
      <c r="D194" s="67" t="s">
        <v>1085</v>
      </c>
      <c r="E194" s="67" t="s">
        <v>148</v>
      </c>
      <c r="F194" s="37" t="s">
        <v>302</v>
      </c>
      <c r="G194" s="37" t="s">
        <v>1086</v>
      </c>
      <c r="H194" s="37" t="s">
        <v>688</v>
      </c>
      <c r="I194" s="37" t="s">
        <v>303</v>
      </c>
    </row>
    <row r="195" spans="1:9" ht="16.5" customHeight="1">
      <c r="A195" s="98">
        <v>2018</v>
      </c>
      <c r="B195" s="98">
        <v>6</v>
      </c>
      <c r="C195" s="66" t="s">
        <v>1084</v>
      </c>
      <c r="D195" s="67" t="s">
        <v>1087</v>
      </c>
      <c r="E195" s="67" t="s">
        <v>148</v>
      </c>
      <c r="F195" s="37" t="s">
        <v>302</v>
      </c>
      <c r="G195" s="37" t="s">
        <v>938</v>
      </c>
      <c r="H195" s="37" t="s">
        <v>688</v>
      </c>
      <c r="I195" s="37" t="s">
        <v>303</v>
      </c>
    </row>
    <row r="196" spans="1:9" ht="16.5" customHeight="1">
      <c r="A196" s="98">
        <v>2018</v>
      </c>
      <c r="B196" s="98">
        <v>6</v>
      </c>
      <c r="C196" s="66" t="s">
        <v>1084</v>
      </c>
      <c r="D196" s="67" t="s">
        <v>1088</v>
      </c>
      <c r="E196" s="67" t="s">
        <v>148</v>
      </c>
      <c r="F196" s="37" t="s">
        <v>302</v>
      </c>
      <c r="G196" s="37" t="s">
        <v>742</v>
      </c>
      <c r="H196" s="37" t="s">
        <v>688</v>
      </c>
      <c r="I196" s="37" t="s">
        <v>303</v>
      </c>
    </row>
    <row r="197" spans="1:9" ht="16.5" customHeight="1">
      <c r="A197" s="98">
        <v>2018</v>
      </c>
      <c r="B197" s="98">
        <v>6</v>
      </c>
      <c r="C197" s="66" t="s">
        <v>1089</v>
      </c>
      <c r="D197" s="67" t="s">
        <v>1090</v>
      </c>
      <c r="E197" s="67" t="s">
        <v>164</v>
      </c>
      <c r="F197" s="37"/>
      <c r="G197" s="37" t="s">
        <v>1091</v>
      </c>
      <c r="H197" s="37" t="s">
        <v>1092</v>
      </c>
      <c r="I197" s="37" t="s">
        <v>305</v>
      </c>
    </row>
    <row r="198" spans="1:9" ht="16.5" customHeight="1">
      <c r="A198" s="98">
        <v>2018</v>
      </c>
      <c r="B198" s="98">
        <v>4</v>
      </c>
      <c r="C198" s="66" t="s">
        <v>1093</v>
      </c>
      <c r="D198" s="67" t="s">
        <v>1094</v>
      </c>
      <c r="E198" s="67" t="s">
        <v>148</v>
      </c>
      <c r="F198" s="37" t="s">
        <v>302</v>
      </c>
      <c r="G198" s="37" t="s">
        <v>1095</v>
      </c>
      <c r="H198" s="37" t="s">
        <v>688</v>
      </c>
      <c r="I198" s="37" t="s">
        <v>306</v>
      </c>
    </row>
    <row r="199" spans="1:9" ht="16.5" customHeight="1">
      <c r="A199" s="98">
        <v>2018</v>
      </c>
      <c r="B199" s="98">
        <v>5</v>
      </c>
      <c r="C199" s="66" t="s">
        <v>1096</v>
      </c>
      <c r="D199" s="67" t="s">
        <v>1097</v>
      </c>
      <c r="E199" s="67" t="s">
        <v>148</v>
      </c>
      <c r="F199" s="37" t="s">
        <v>302</v>
      </c>
      <c r="G199" s="37" t="s">
        <v>1098</v>
      </c>
      <c r="H199" s="37" t="s">
        <v>688</v>
      </c>
      <c r="I199" s="37" t="s">
        <v>306</v>
      </c>
    </row>
    <row r="200" spans="1:9" ht="16.5" customHeight="1">
      <c r="A200" s="98">
        <v>2018</v>
      </c>
      <c r="B200" s="98">
        <v>6</v>
      </c>
      <c r="C200" s="66" t="s">
        <v>1099</v>
      </c>
      <c r="D200" s="67" t="s">
        <v>1100</v>
      </c>
      <c r="E200" s="67" t="s">
        <v>148</v>
      </c>
      <c r="F200" s="37" t="s">
        <v>302</v>
      </c>
      <c r="G200" s="37" t="s">
        <v>721</v>
      </c>
      <c r="H200" s="37" t="s">
        <v>688</v>
      </c>
      <c r="I200" s="37" t="s">
        <v>306</v>
      </c>
    </row>
    <row r="201" spans="1:9" ht="16.5" customHeight="1">
      <c r="A201" s="98">
        <v>2018</v>
      </c>
      <c r="B201" s="98">
        <v>5</v>
      </c>
      <c r="C201" s="66" t="s">
        <v>1101</v>
      </c>
      <c r="D201" s="67" t="s">
        <v>1102</v>
      </c>
      <c r="E201" s="67" t="s">
        <v>148</v>
      </c>
      <c r="F201" s="37" t="s">
        <v>302</v>
      </c>
      <c r="G201" s="37" t="s">
        <v>1103</v>
      </c>
      <c r="H201" s="37" t="s">
        <v>688</v>
      </c>
      <c r="I201" s="37" t="s">
        <v>306</v>
      </c>
    </row>
    <row r="202" spans="1:9" ht="16.5" customHeight="1">
      <c r="A202" s="98">
        <v>2018</v>
      </c>
      <c r="B202" s="98">
        <v>5</v>
      </c>
      <c r="C202" s="66" t="s">
        <v>1104</v>
      </c>
      <c r="D202" s="67" t="s">
        <v>1105</v>
      </c>
      <c r="E202" s="67" t="s">
        <v>146</v>
      </c>
      <c r="F202" s="37" t="s">
        <v>302</v>
      </c>
      <c r="G202" s="37" t="s">
        <v>1106</v>
      </c>
      <c r="H202" s="37" t="s">
        <v>688</v>
      </c>
      <c r="I202" s="37" t="s">
        <v>306</v>
      </c>
    </row>
    <row r="203" spans="1:9" ht="16.5" customHeight="1">
      <c r="A203" s="98">
        <v>2018</v>
      </c>
      <c r="B203" s="98">
        <v>5</v>
      </c>
      <c r="C203" s="66" t="s">
        <v>1107</v>
      </c>
      <c r="D203" s="67" t="s">
        <v>1108</v>
      </c>
      <c r="E203" s="67" t="s">
        <v>146</v>
      </c>
      <c r="F203" s="37" t="s">
        <v>302</v>
      </c>
      <c r="G203" s="37" t="s">
        <v>1109</v>
      </c>
      <c r="H203" s="37" t="s">
        <v>688</v>
      </c>
      <c r="I203" s="37" t="s">
        <v>306</v>
      </c>
    </row>
    <row r="204" spans="1:9" ht="16.5" customHeight="1">
      <c r="A204" s="98">
        <v>2018</v>
      </c>
      <c r="B204" s="98">
        <v>5</v>
      </c>
      <c r="C204" s="66" t="s">
        <v>1110</v>
      </c>
      <c r="D204" s="67" t="s">
        <v>1111</v>
      </c>
      <c r="E204" s="67" t="s">
        <v>146</v>
      </c>
      <c r="F204" s="37" t="s">
        <v>302</v>
      </c>
      <c r="G204" s="37" t="s">
        <v>1112</v>
      </c>
      <c r="H204" s="37" t="s">
        <v>688</v>
      </c>
      <c r="I204" s="37" t="s">
        <v>306</v>
      </c>
    </row>
    <row r="205" spans="1:9" ht="16.5" customHeight="1">
      <c r="A205" s="98">
        <v>2018</v>
      </c>
      <c r="B205" s="98">
        <v>5</v>
      </c>
      <c r="C205" s="66" t="s">
        <v>1113</v>
      </c>
      <c r="D205" s="67" t="s">
        <v>1114</v>
      </c>
      <c r="E205" s="67" t="s">
        <v>146</v>
      </c>
      <c r="F205" s="37" t="s">
        <v>302</v>
      </c>
      <c r="G205" s="37" t="s">
        <v>1115</v>
      </c>
      <c r="H205" s="37" t="s">
        <v>688</v>
      </c>
      <c r="I205" s="37" t="s">
        <v>306</v>
      </c>
    </row>
    <row r="206" spans="1:9" ht="16.5" customHeight="1">
      <c r="A206" s="98">
        <v>2018</v>
      </c>
      <c r="B206" s="98">
        <v>5</v>
      </c>
      <c r="C206" s="66" t="s">
        <v>1116</v>
      </c>
      <c r="D206" s="67" t="s">
        <v>1117</v>
      </c>
      <c r="E206" s="67" t="s">
        <v>146</v>
      </c>
      <c r="F206" s="37" t="s">
        <v>302</v>
      </c>
      <c r="G206" s="37" t="s">
        <v>1118</v>
      </c>
      <c r="H206" s="37" t="s">
        <v>688</v>
      </c>
      <c r="I206" s="37" t="s">
        <v>306</v>
      </c>
    </row>
    <row r="207" spans="1:9" ht="16.5" customHeight="1">
      <c r="A207" s="98">
        <v>2018</v>
      </c>
      <c r="B207" s="98">
        <v>5</v>
      </c>
      <c r="C207" s="66" t="s">
        <v>1119</v>
      </c>
      <c r="D207" s="67" t="s">
        <v>1120</v>
      </c>
      <c r="E207" s="67" t="s">
        <v>146</v>
      </c>
      <c r="F207" s="37" t="s">
        <v>302</v>
      </c>
      <c r="G207" s="37" t="s">
        <v>1121</v>
      </c>
      <c r="H207" s="37" t="s">
        <v>688</v>
      </c>
      <c r="I207" s="37" t="s">
        <v>306</v>
      </c>
    </row>
    <row r="208" spans="1:9" ht="16.5" customHeight="1">
      <c r="A208" s="98">
        <v>2018</v>
      </c>
      <c r="B208" s="98">
        <v>6</v>
      </c>
      <c r="C208" s="66" t="s">
        <v>1122</v>
      </c>
      <c r="D208" s="67" t="s">
        <v>1123</v>
      </c>
      <c r="E208" s="67" t="s">
        <v>148</v>
      </c>
      <c r="F208" s="37" t="s">
        <v>302</v>
      </c>
      <c r="G208" s="37" t="s">
        <v>1124</v>
      </c>
      <c r="H208" s="37" t="s">
        <v>688</v>
      </c>
      <c r="I208" s="37" t="s">
        <v>303</v>
      </c>
    </row>
    <row r="209" spans="1:9" ht="16.5" customHeight="1">
      <c r="A209" s="98">
        <v>2018</v>
      </c>
      <c r="B209" s="98">
        <v>6</v>
      </c>
      <c r="C209" s="66" t="s">
        <v>1122</v>
      </c>
      <c r="D209" s="67" t="s">
        <v>1125</v>
      </c>
      <c r="E209" s="67" t="s">
        <v>148</v>
      </c>
      <c r="F209" s="37" t="s">
        <v>302</v>
      </c>
      <c r="G209" s="37" t="s">
        <v>742</v>
      </c>
      <c r="H209" s="37" t="s">
        <v>688</v>
      </c>
      <c r="I209" s="37" t="s">
        <v>303</v>
      </c>
    </row>
    <row r="210" spans="1:9" ht="16.5" customHeight="1">
      <c r="A210" s="98">
        <v>2018</v>
      </c>
      <c r="B210" s="98">
        <v>6</v>
      </c>
      <c r="C210" s="66" t="s">
        <v>1126</v>
      </c>
      <c r="D210" s="67" t="s">
        <v>1127</v>
      </c>
      <c r="E210" s="67" t="s">
        <v>148</v>
      </c>
      <c r="F210" s="37" t="s">
        <v>302</v>
      </c>
      <c r="G210" s="37" t="s">
        <v>1128</v>
      </c>
      <c r="H210" s="37" t="s">
        <v>688</v>
      </c>
      <c r="I210" s="37" t="s">
        <v>303</v>
      </c>
    </row>
    <row r="211" spans="1:9" ht="16.5" customHeight="1">
      <c r="A211" s="98">
        <v>2018</v>
      </c>
      <c r="B211" s="98">
        <v>6</v>
      </c>
      <c r="C211" s="66" t="s">
        <v>1129</v>
      </c>
      <c r="D211" s="67" t="s">
        <v>1130</v>
      </c>
      <c r="E211" s="67" t="s">
        <v>148</v>
      </c>
      <c r="F211" s="37" t="s">
        <v>302</v>
      </c>
      <c r="G211" s="37" t="s">
        <v>1131</v>
      </c>
      <c r="H211" s="37" t="s">
        <v>688</v>
      </c>
      <c r="I211" s="37" t="s">
        <v>303</v>
      </c>
    </row>
    <row r="212" spans="1:9" ht="16.5" customHeight="1">
      <c r="A212" s="98">
        <v>2018</v>
      </c>
      <c r="B212" s="98">
        <v>6</v>
      </c>
      <c r="C212" s="66" t="s">
        <v>1132</v>
      </c>
      <c r="D212" s="67" t="s">
        <v>1133</v>
      </c>
      <c r="E212" s="67" t="s">
        <v>164</v>
      </c>
      <c r="F212" s="37"/>
      <c r="G212" s="37" t="s">
        <v>1134</v>
      </c>
      <c r="H212" s="37" t="s">
        <v>688</v>
      </c>
      <c r="I212" s="37" t="s">
        <v>305</v>
      </c>
    </row>
    <row r="213" spans="1:9" ht="16.5" customHeight="1">
      <c r="A213" s="98">
        <v>2018</v>
      </c>
      <c r="B213" s="98">
        <v>6</v>
      </c>
      <c r="C213" s="66" t="s">
        <v>1132</v>
      </c>
      <c r="D213" s="67" t="s">
        <v>1135</v>
      </c>
      <c r="E213" s="67" t="s">
        <v>164</v>
      </c>
      <c r="F213" s="37"/>
      <c r="G213" s="37" t="s">
        <v>1134</v>
      </c>
      <c r="H213" s="37" t="s">
        <v>43</v>
      </c>
      <c r="I213" s="37" t="s">
        <v>305</v>
      </c>
    </row>
    <row r="214" spans="1:9" ht="16.5" customHeight="1">
      <c r="A214" s="98">
        <v>2018</v>
      </c>
      <c r="B214" s="98">
        <v>6</v>
      </c>
      <c r="C214" s="66" t="s">
        <v>1136</v>
      </c>
      <c r="D214" s="67" t="s">
        <v>1137</v>
      </c>
      <c r="E214" s="67" t="s">
        <v>146</v>
      </c>
      <c r="F214" s="37" t="s">
        <v>302</v>
      </c>
      <c r="G214" s="37" t="s">
        <v>1091</v>
      </c>
      <c r="H214" s="37" t="s">
        <v>688</v>
      </c>
      <c r="I214" s="37" t="s">
        <v>306</v>
      </c>
    </row>
    <row r="215" spans="1:9" ht="16.5" customHeight="1">
      <c r="A215" s="98">
        <v>2018</v>
      </c>
      <c r="B215" s="98">
        <v>6</v>
      </c>
      <c r="C215" s="66" t="s">
        <v>1136</v>
      </c>
      <c r="D215" s="67" t="s">
        <v>1138</v>
      </c>
      <c r="E215" s="67" t="s">
        <v>148</v>
      </c>
      <c r="F215" s="37" t="s">
        <v>302</v>
      </c>
      <c r="G215" s="37" t="s">
        <v>1106</v>
      </c>
      <c r="H215" s="37" t="s">
        <v>688</v>
      </c>
      <c r="I215" s="37" t="s">
        <v>303</v>
      </c>
    </row>
    <row r="216" spans="1:9" ht="16.5" customHeight="1">
      <c r="A216" s="98">
        <v>2018</v>
      </c>
      <c r="B216" s="98">
        <v>6</v>
      </c>
      <c r="C216" s="66" t="s">
        <v>1136</v>
      </c>
      <c r="D216" s="67" t="s">
        <v>1139</v>
      </c>
      <c r="E216" s="67" t="s">
        <v>146</v>
      </c>
      <c r="F216" s="37" t="s">
        <v>302</v>
      </c>
      <c r="G216" s="37" t="s">
        <v>1106</v>
      </c>
      <c r="H216" s="37" t="s">
        <v>688</v>
      </c>
      <c r="I216" s="37" t="s">
        <v>305</v>
      </c>
    </row>
    <row r="217" spans="1:9" ht="16.5" customHeight="1">
      <c r="A217" s="98">
        <v>2018</v>
      </c>
      <c r="B217" s="98">
        <v>6</v>
      </c>
      <c r="C217" s="66" t="s">
        <v>1140</v>
      </c>
      <c r="D217" s="67" t="s">
        <v>1141</v>
      </c>
      <c r="E217" s="67" t="s">
        <v>148</v>
      </c>
      <c r="F217" s="37" t="s">
        <v>302</v>
      </c>
      <c r="G217" s="37" t="s">
        <v>1142</v>
      </c>
      <c r="H217" s="37" t="s">
        <v>688</v>
      </c>
      <c r="I217" s="37" t="s">
        <v>303</v>
      </c>
    </row>
    <row r="218" spans="1:9" ht="16.5" customHeight="1">
      <c r="A218" s="98">
        <v>2018</v>
      </c>
      <c r="B218" s="98">
        <v>6</v>
      </c>
      <c r="C218" s="66" t="s">
        <v>1140</v>
      </c>
      <c r="D218" s="67" t="s">
        <v>1143</v>
      </c>
      <c r="E218" s="67" t="s">
        <v>148</v>
      </c>
      <c r="F218" s="37" t="s">
        <v>302</v>
      </c>
      <c r="G218" s="37" t="s">
        <v>1045</v>
      </c>
      <c r="H218" s="37" t="s">
        <v>688</v>
      </c>
      <c r="I218" s="37" t="s">
        <v>303</v>
      </c>
    </row>
    <row r="219" spans="1:9" ht="16.5" customHeight="1">
      <c r="A219" s="98">
        <v>2018</v>
      </c>
      <c r="B219" s="98">
        <v>6</v>
      </c>
      <c r="C219" s="66" t="s">
        <v>1144</v>
      </c>
      <c r="D219" s="67" t="s">
        <v>1145</v>
      </c>
      <c r="E219" s="67" t="s">
        <v>146</v>
      </c>
      <c r="F219" s="37" t="s">
        <v>302</v>
      </c>
      <c r="G219" s="37" t="s">
        <v>1146</v>
      </c>
      <c r="H219" s="37" t="s">
        <v>688</v>
      </c>
      <c r="I219" s="37" t="s">
        <v>305</v>
      </c>
    </row>
    <row r="220" spans="1:9" ht="16.5" customHeight="1">
      <c r="A220" s="98">
        <v>2018</v>
      </c>
      <c r="B220" s="98">
        <v>6</v>
      </c>
      <c r="C220" s="66" t="s">
        <v>1147</v>
      </c>
      <c r="D220" s="67" t="s">
        <v>1148</v>
      </c>
      <c r="E220" s="67" t="s">
        <v>148</v>
      </c>
      <c r="F220" s="37" t="s">
        <v>302</v>
      </c>
      <c r="G220" s="37" t="s">
        <v>1149</v>
      </c>
      <c r="H220" s="37" t="s">
        <v>688</v>
      </c>
      <c r="I220" s="37" t="s">
        <v>303</v>
      </c>
    </row>
    <row r="221" spans="1:9" ht="16.5" customHeight="1">
      <c r="A221" s="98">
        <v>2018</v>
      </c>
      <c r="B221" s="98">
        <v>6</v>
      </c>
      <c r="C221" s="66" t="s">
        <v>1147</v>
      </c>
      <c r="D221" s="67" t="s">
        <v>1150</v>
      </c>
      <c r="E221" s="67" t="s">
        <v>148</v>
      </c>
      <c r="F221" s="37" t="s">
        <v>302</v>
      </c>
      <c r="G221" s="37" t="s">
        <v>1149</v>
      </c>
      <c r="H221" s="37" t="s">
        <v>688</v>
      </c>
      <c r="I221" s="37" t="s">
        <v>303</v>
      </c>
    </row>
    <row r="222" spans="1:9" ht="16.5" customHeight="1">
      <c r="A222" s="98">
        <v>2018</v>
      </c>
      <c r="B222" s="98">
        <v>6</v>
      </c>
      <c r="C222" s="66" t="s">
        <v>1147</v>
      </c>
      <c r="D222" s="67" t="s">
        <v>1151</v>
      </c>
      <c r="E222" s="67" t="s">
        <v>148</v>
      </c>
      <c r="F222" s="37" t="s">
        <v>302</v>
      </c>
      <c r="G222" s="37" t="s">
        <v>1045</v>
      </c>
      <c r="H222" s="37" t="s">
        <v>688</v>
      </c>
      <c r="I222" s="37" t="s">
        <v>303</v>
      </c>
    </row>
    <row r="223" spans="1:9" ht="16.5" customHeight="1">
      <c r="A223" s="98">
        <v>2018</v>
      </c>
      <c r="B223" s="98">
        <v>6</v>
      </c>
      <c r="C223" s="66" t="s">
        <v>1147</v>
      </c>
      <c r="D223" s="67" t="s">
        <v>1152</v>
      </c>
      <c r="E223" s="67" t="s">
        <v>148</v>
      </c>
      <c r="F223" s="37" t="s">
        <v>302</v>
      </c>
      <c r="G223" s="37" t="s">
        <v>1045</v>
      </c>
      <c r="H223" s="37" t="s">
        <v>688</v>
      </c>
      <c r="I223" s="37" t="s">
        <v>303</v>
      </c>
    </row>
    <row r="224" spans="1:9" ht="16.5" customHeight="1">
      <c r="A224" s="98">
        <v>2018</v>
      </c>
      <c r="B224" s="98">
        <v>6</v>
      </c>
      <c r="C224" s="66" t="s">
        <v>1153</v>
      </c>
      <c r="D224" s="67" t="s">
        <v>1154</v>
      </c>
      <c r="E224" s="67" t="s">
        <v>148</v>
      </c>
      <c r="F224" s="37" t="s">
        <v>302</v>
      </c>
      <c r="G224" s="37" t="s">
        <v>1155</v>
      </c>
      <c r="H224" s="37" t="s">
        <v>688</v>
      </c>
      <c r="I224" s="37" t="s">
        <v>303</v>
      </c>
    </row>
    <row r="225" spans="1:9" ht="16.5" customHeight="1">
      <c r="A225" s="98">
        <v>2018</v>
      </c>
      <c r="B225" s="98">
        <v>6</v>
      </c>
      <c r="C225" s="66" t="s">
        <v>1153</v>
      </c>
      <c r="D225" s="67" t="s">
        <v>1156</v>
      </c>
      <c r="E225" s="67" t="s">
        <v>148</v>
      </c>
      <c r="F225" s="37" t="s">
        <v>302</v>
      </c>
      <c r="G225" s="37" t="s">
        <v>1078</v>
      </c>
      <c r="H225" s="37" t="s">
        <v>688</v>
      </c>
      <c r="I225" s="37" t="s">
        <v>303</v>
      </c>
    </row>
    <row r="226" spans="1:9" ht="16.5" customHeight="1">
      <c r="A226" s="98">
        <v>2018</v>
      </c>
      <c r="B226" s="98">
        <v>6</v>
      </c>
      <c r="C226" s="66" t="s">
        <v>1153</v>
      </c>
      <c r="D226" s="67" t="s">
        <v>1157</v>
      </c>
      <c r="E226" s="67" t="s">
        <v>148</v>
      </c>
      <c r="F226" s="37" t="s">
        <v>302</v>
      </c>
      <c r="G226" s="37" t="s">
        <v>780</v>
      </c>
      <c r="H226" s="37" t="s">
        <v>688</v>
      </c>
      <c r="I226" s="37" t="s">
        <v>303</v>
      </c>
    </row>
    <row r="227" spans="1:9" ht="16.5" customHeight="1">
      <c r="A227" s="98">
        <v>2018</v>
      </c>
      <c r="B227" s="98">
        <v>6</v>
      </c>
      <c r="C227" s="66" t="s">
        <v>1158</v>
      </c>
      <c r="D227" s="67" t="s">
        <v>1159</v>
      </c>
      <c r="E227" s="67" t="s">
        <v>148</v>
      </c>
      <c r="F227" s="37" t="s">
        <v>302</v>
      </c>
      <c r="G227" s="37" t="s">
        <v>1160</v>
      </c>
      <c r="H227" s="37" t="s">
        <v>688</v>
      </c>
      <c r="I227" s="37" t="s">
        <v>303</v>
      </c>
    </row>
    <row r="228" spans="1:9" ht="16.5" customHeight="1">
      <c r="A228" s="98">
        <v>2018</v>
      </c>
      <c r="B228" s="98">
        <v>6</v>
      </c>
      <c r="C228" s="66" t="s">
        <v>1161</v>
      </c>
      <c r="D228" s="67" t="s">
        <v>1162</v>
      </c>
      <c r="E228" s="67" t="s">
        <v>148</v>
      </c>
      <c r="F228" s="37" t="s">
        <v>302</v>
      </c>
      <c r="G228" s="37" t="s">
        <v>1160</v>
      </c>
      <c r="H228" s="37" t="s">
        <v>688</v>
      </c>
      <c r="I228" s="37" t="s">
        <v>303</v>
      </c>
    </row>
    <row r="229" spans="1:9" ht="16.5" customHeight="1">
      <c r="A229" s="98">
        <v>2018</v>
      </c>
      <c r="B229" s="98">
        <v>6</v>
      </c>
      <c r="C229" s="66" t="s">
        <v>1161</v>
      </c>
      <c r="D229" s="67" t="s">
        <v>1163</v>
      </c>
      <c r="E229" s="67" t="s">
        <v>148</v>
      </c>
      <c r="F229" s="37" t="s">
        <v>302</v>
      </c>
      <c r="G229" s="37" t="s">
        <v>938</v>
      </c>
      <c r="H229" s="37" t="s">
        <v>688</v>
      </c>
      <c r="I229" s="37" t="s">
        <v>303</v>
      </c>
    </row>
    <row r="230" spans="1:9" ht="16.5" customHeight="1">
      <c r="A230" s="98">
        <v>2018</v>
      </c>
      <c r="B230" s="98">
        <v>6</v>
      </c>
      <c r="C230" s="66" t="s">
        <v>1164</v>
      </c>
      <c r="D230" s="67" t="s">
        <v>1165</v>
      </c>
      <c r="E230" s="67" t="s">
        <v>148</v>
      </c>
      <c r="F230" s="37" t="s">
        <v>302</v>
      </c>
      <c r="G230" s="37" t="s">
        <v>1047</v>
      </c>
      <c r="H230" s="37" t="s">
        <v>688</v>
      </c>
      <c r="I230" s="37" t="s">
        <v>303</v>
      </c>
    </row>
    <row r="231" spans="1:9" ht="16.5" customHeight="1">
      <c r="A231" s="98">
        <v>2018</v>
      </c>
      <c r="B231" s="98">
        <v>6</v>
      </c>
      <c r="C231" s="66" t="s">
        <v>1164</v>
      </c>
      <c r="D231" s="67" t="s">
        <v>1166</v>
      </c>
      <c r="E231" s="67" t="s">
        <v>9</v>
      </c>
      <c r="F231" s="37" t="s">
        <v>304</v>
      </c>
      <c r="G231" s="37" t="s">
        <v>1167</v>
      </c>
      <c r="H231" s="37" t="s">
        <v>1168</v>
      </c>
      <c r="I231" s="37" t="s">
        <v>305</v>
      </c>
    </row>
    <row r="232" spans="1:9" ht="16.5" customHeight="1">
      <c r="A232" s="98">
        <v>2018</v>
      </c>
      <c r="B232" s="98">
        <v>6</v>
      </c>
      <c r="C232" s="66" t="s">
        <v>1169</v>
      </c>
      <c r="D232" s="67" t="s">
        <v>1170</v>
      </c>
      <c r="E232" s="67" t="s">
        <v>148</v>
      </c>
      <c r="F232" s="37" t="s">
        <v>302</v>
      </c>
      <c r="G232" s="37" t="s">
        <v>721</v>
      </c>
      <c r="H232" s="37" t="s">
        <v>688</v>
      </c>
      <c r="I232" s="37" t="s">
        <v>303</v>
      </c>
    </row>
    <row r="233" spans="1:9" ht="16.5" customHeight="1">
      <c r="A233" s="98">
        <v>2018</v>
      </c>
      <c r="B233" s="98">
        <v>6</v>
      </c>
      <c r="C233" s="66" t="s">
        <v>1169</v>
      </c>
      <c r="D233" s="67" t="s">
        <v>1171</v>
      </c>
      <c r="E233" s="67" t="s">
        <v>148</v>
      </c>
      <c r="F233" s="37" t="s">
        <v>302</v>
      </c>
      <c r="G233" s="37" t="s">
        <v>1172</v>
      </c>
      <c r="H233" s="37" t="s">
        <v>688</v>
      </c>
      <c r="I233" s="37" t="s">
        <v>303</v>
      </c>
    </row>
    <row r="234" spans="1:9" ht="16.5" customHeight="1">
      <c r="A234" s="98">
        <v>2018</v>
      </c>
      <c r="B234" s="98">
        <v>6</v>
      </c>
      <c r="C234" s="66" t="s">
        <v>1169</v>
      </c>
      <c r="D234" s="67" t="s">
        <v>1173</v>
      </c>
      <c r="E234" s="67" t="s">
        <v>148</v>
      </c>
      <c r="F234" s="37" t="s">
        <v>302</v>
      </c>
      <c r="G234" s="37" t="s">
        <v>742</v>
      </c>
      <c r="H234" s="37" t="s">
        <v>688</v>
      </c>
      <c r="I234" s="37" t="s">
        <v>303</v>
      </c>
    </row>
    <row r="235" spans="1:9" ht="16.5" customHeight="1">
      <c r="A235" s="98">
        <v>2018</v>
      </c>
      <c r="B235" s="98">
        <v>6</v>
      </c>
      <c r="C235" s="66" t="s">
        <v>1169</v>
      </c>
      <c r="D235" s="67" t="s">
        <v>744</v>
      </c>
      <c r="E235" s="67" t="s">
        <v>148</v>
      </c>
      <c r="F235" s="37" t="s">
        <v>302</v>
      </c>
      <c r="G235" s="37" t="s">
        <v>1174</v>
      </c>
      <c r="H235" s="37" t="s">
        <v>688</v>
      </c>
      <c r="I235" s="37" t="s">
        <v>303</v>
      </c>
    </row>
    <row r="236" spans="1:9" ht="16.5" customHeight="1">
      <c r="A236" s="98">
        <v>2018</v>
      </c>
      <c r="B236" s="98">
        <v>6</v>
      </c>
      <c r="C236" s="66" t="s">
        <v>1175</v>
      </c>
      <c r="D236" s="67" t="s">
        <v>1176</v>
      </c>
      <c r="E236" s="67" t="s">
        <v>148</v>
      </c>
      <c r="F236" s="37" t="s">
        <v>302</v>
      </c>
      <c r="G236" s="37" t="s">
        <v>1177</v>
      </c>
      <c r="H236" s="37" t="s">
        <v>688</v>
      </c>
      <c r="I236" s="37" t="s">
        <v>306</v>
      </c>
    </row>
    <row r="237" spans="1:9" ht="16.5" customHeight="1">
      <c r="A237" s="98">
        <v>2018</v>
      </c>
      <c r="B237" s="98">
        <v>6</v>
      </c>
      <c r="C237" s="66" t="s">
        <v>1175</v>
      </c>
      <c r="D237" s="67" t="s">
        <v>1178</v>
      </c>
      <c r="E237" s="67" t="s">
        <v>148</v>
      </c>
      <c r="F237" s="37" t="s">
        <v>302</v>
      </c>
      <c r="G237" s="37" t="s">
        <v>1054</v>
      </c>
      <c r="H237" s="37" t="s">
        <v>688</v>
      </c>
      <c r="I237" s="37" t="s">
        <v>303</v>
      </c>
    </row>
    <row r="238" spans="1:9" ht="16.5" customHeight="1">
      <c r="A238" s="98">
        <v>2018</v>
      </c>
      <c r="B238" s="98">
        <v>6</v>
      </c>
      <c r="C238" s="66" t="s">
        <v>1132</v>
      </c>
      <c r="D238" s="67" t="s">
        <v>1179</v>
      </c>
      <c r="E238" s="67" t="s">
        <v>148</v>
      </c>
      <c r="F238" s="37" t="s">
        <v>302</v>
      </c>
      <c r="G238" s="37" t="s">
        <v>1180</v>
      </c>
      <c r="H238" s="37" t="s">
        <v>688</v>
      </c>
      <c r="I238" s="37" t="s">
        <v>303</v>
      </c>
    </row>
    <row r="239" spans="1:9" ht="16.5" customHeight="1">
      <c r="A239" s="98">
        <v>2018</v>
      </c>
      <c r="B239" s="98">
        <v>6</v>
      </c>
      <c r="C239" s="66" t="s">
        <v>1132</v>
      </c>
      <c r="D239" s="67" t="s">
        <v>1181</v>
      </c>
      <c r="E239" s="67" t="s">
        <v>148</v>
      </c>
      <c r="F239" s="37" t="s">
        <v>302</v>
      </c>
      <c r="G239" s="37" t="s">
        <v>1180</v>
      </c>
      <c r="H239" s="37" t="s">
        <v>688</v>
      </c>
      <c r="I239" s="37" t="s">
        <v>303</v>
      </c>
    </row>
    <row r="240" spans="1:9" ht="16.5" customHeight="1">
      <c r="A240" s="98">
        <v>2018</v>
      </c>
      <c r="B240" s="98">
        <v>6</v>
      </c>
      <c r="C240" s="66" t="s">
        <v>1182</v>
      </c>
      <c r="D240" s="67" t="s">
        <v>1183</v>
      </c>
      <c r="E240" s="67" t="s">
        <v>148</v>
      </c>
      <c r="F240" s="37" t="s">
        <v>302</v>
      </c>
      <c r="G240" s="37" t="s">
        <v>1184</v>
      </c>
      <c r="H240" s="37" t="s">
        <v>688</v>
      </c>
      <c r="I240" s="37" t="s">
        <v>303</v>
      </c>
    </row>
    <row r="241" spans="1:9" ht="16.5" customHeight="1">
      <c r="A241" s="98">
        <v>2018</v>
      </c>
      <c r="B241" s="98">
        <v>6</v>
      </c>
      <c r="C241" s="66" t="s">
        <v>1182</v>
      </c>
      <c r="D241" s="67" t="s">
        <v>1185</v>
      </c>
      <c r="E241" s="67" t="s">
        <v>148</v>
      </c>
      <c r="F241" s="37" t="s">
        <v>302</v>
      </c>
      <c r="G241" s="37" t="s">
        <v>1186</v>
      </c>
      <c r="H241" s="37" t="s">
        <v>688</v>
      </c>
      <c r="I241" s="37" t="s">
        <v>303</v>
      </c>
    </row>
    <row r="242" spans="1:9" ht="16.5" customHeight="1">
      <c r="A242" s="98">
        <v>2018</v>
      </c>
      <c r="B242" s="98">
        <v>6</v>
      </c>
      <c r="C242" s="66" t="s">
        <v>1182</v>
      </c>
      <c r="D242" s="67" t="s">
        <v>1187</v>
      </c>
      <c r="E242" s="67" t="s">
        <v>148</v>
      </c>
      <c r="F242" s="37" t="s">
        <v>302</v>
      </c>
      <c r="G242" s="37" t="s">
        <v>1188</v>
      </c>
      <c r="H242" s="37" t="s">
        <v>688</v>
      </c>
      <c r="I242" s="37" t="s">
        <v>303</v>
      </c>
    </row>
    <row r="243" spans="1:9">
      <c r="A243">
        <v>2018</v>
      </c>
      <c r="B243">
        <v>6</v>
      </c>
      <c r="C243" t="s">
        <v>1099</v>
      </c>
      <c r="D243" t="s">
        <v>1189</v>
      </c>
      <c r="E243" t="s">
        <v>9</v>
      </c>
      <c r="F243" t="s">
        <v>304</v>
      </c>
      <c r="G243" t="s">
        <v>1190</v>
      </c>
      <c r="H243" t="s">
        <v>1191</v>
      </c>
      <c r="I243" t="s">
        <v>305</v>
      </c>
    </row>
    <row r="244" spans="1:9">
      <c r="A244">
        <v>2018</v>
      </c>
      <c r="B244">
        <v>6</v>
      </c>
      <c r="C244" t="s">
        <v>1099</v>
      </c>
      <c r="D244" t="s">
        <v>1192</v>
      </c>
      <c r="E244" t="s">
        <v>148</v>
      </c>
      <c r="F244" t="s">
        <v>302</v>
      </c>
      <c r="G244" t="s">
        <v>721</v>
      </c>
      <c r="H244" t="s">
        <v>688</v>
      </c>
      <c r="I244" t="s">
        <v>303</v>
      </c>
    </row>
    <row r="245" spans="1:9">
      <c r="A245">
        <v>2018</v>
      </c>
      <c r="B245">
        <v>5</v>
      </c>
      <c r="C245" t="s">
        <v>1193</v>
      </c>
      <c r="D245" t="s">
        <v>1194</v>
      </c>
      <c r="E245" t="s">
        <v>148</v>
      </c>
      <c r="F245" t="s">
        <v>302</v>
      </c>
      <c r="G245" t="s">
        <v>938</v>
      </c>
      <c r="H245" t="s">
        <v>688</v>
      </c>
      <c r="I245" t="s">
        <v>303</v>
      </c>
    </row>
    <row r="246" spans="1:9">
      <c r="A246">
        <v>2018</v>
      </c>
      <c r="B246">
        <v>5</v>
      </c>
      <c r="C246" t="s">
        <v>1193</v>
      </c>
      <c r="D246" t="s">
        <v>1195</v>
      </c>
      <c r="E246" t="s">
        <v>148</v>
      </c>
      <c r="F246" t="s">
        <v>302</v>
      </c>
      <c r="G246" t="s">
        <v>938</v>
      </c>
      <c r="H246" t="s">
        <v>688</v>
      </c>
      <c r="I246" t="s">
        <v>303</v>
      </c>
    </row>
    <row r="247" spans="1:9">
      <c r="A247">
        <v>2018</v>
      </c>
      <c r="B247">
        <v>5</v>
      </c>
      <c r="C247" t="s">
        <v>1193</v>
      </c>
      <c r="D247" t="s">
        <v>1196</v>
      </c>
      <c r="E247" t="s">
        <v>148</v>
      </c>
      <c r="F247" t="s">
        <v>302</v>
      </c>
      <c r="G247" t="s">
        <v>1188</v>
      </c>
      <c r="H247" t="s">
        <v>688</v>
      </c>
      <c r="I247" t="s">
        <v>303</v>
      </c>
    </row>
    <row r="248" spans="1:9">
      <c r="A248">
        <v>2018</v>
      </c>
      <c r="B248">
        <v>5</v>
      </c>
      <c r="C248" t="s">
        <v>1197</v>
      </c>
      <c r="D248" t="s">
        <v>1198</v>
      </c>
      <c r="E248" t="s">
        <v>148</v>
      </c>
      <c r="F248" t="s">
        <v>302</v>
      </c>
      <c r="G248" t="s">
        <v>738</v>
      </c>
      <c r="H248" t="s">
        <v>688</v>
      </c>
      <c r="I248" t="s">
        <v>303</v>
      </c>
    </row>
    <row r="249" spans="1:9">
      <c r="A249">
        <v>2018</v>
      </c>
      <c r="B249">
        <v>5</v>
      </c>
      <c r="C249" t="s">
        <v>1199</v>
      </c>
      <c r="D249" t="s">
        <v>1200</v>
      </c>
      <c r="E249" t="s">
        <v>148</v>
      </c>
      <c r="F249" t="s">
        <v>302</v>
      </c>
      <c r="G249" t="s">
        <v>836</v>
      </c>
      <c r="H249" t="s">
        <v>688</v>
      </c>
      <c r="I249" t="s">
        <v>303</v>
      </c>
    </row>
    <row r="250" spans="1:9">
      <c r="A250">
        <v>2018</v>
      </c>
      <c r="B250">
        <v>5</v>
      </c>
      <c r="C250" t="s">
        <v>1199</v>
      </c>
      <c r="D250" t="s">
        <v>1201</v>
      </c>
      <c r="E250" t="s">
        <v>148</v>
      </c>
      <c r="F250" t="s">
        <v>302</v>
      </c>
      <c r="G250" t="s">
        <v>742</v>
      </c>
      <c r="H250" t="s">
        <v>688</v>
      </c>
      <c r="I250" t="s">
        <v>303</v>
      </c>
    </row>
    <row r="251" spans="1:9">
      <c r="A251">
        <v>2018</v>
      </c>
      <c r="B251">
        <v>5</v>
      </c>
      <c r="C251" t="s">
        <v>1202</v>
      </c>
      <c r="D251" t="s">
        <v>1203</v>
      </c>
      <c r="E251" t="s">
        <v>9</v>
      </c>
      <c r="F251" t="s">
        <v>304</v>
      </c>
      <c r="G251" t="s">
        <v>1204</v>
      </c>
      <c r="H251" t="s">
        <v>1205</v>
      </c>
      <c r="I251" t="s">
        <v>305</v>
      </c>
    </row>
    <row r="252" spans="1:9">
      <c r="A252">
        <v>2018</v>
      </c>
      <c r="B252">
        <v>5</v>
      </c>
      <c r="C252" t="s">
        <v>1206</v>
      </c>
      <c r="D252" t="s">
        <v>1207</v>
      </c>
      <c r="E252" t="s">
        <v>9</v>
      </c>
      <c r="F252" t="s">
        <v>304</v>
      </c>
      <c r="G252" t="s">
        <v>1208</v>
      </c>
      <c r="H252" t="s">
        <v>1209</v>
      </c>
      <c r="I252" t="s">
        <v>305</v>
      </c>
    </row>
    <row r="253" spans="1:9">
      <c r="A253">
        <v>2018</v>
      </c>
      <c r="B253">
        <v>5</v>
      </c>
      <c r="C253" t="s">
        <v>1210</v>
      </c>
      <c r="D253" t="s">
        <v>1211</v>
      </c>
      <c r="E253" t="s">
        <v>146</v>
      </c>
      <c r="F253" t="s">
        <v>302</v>
      </c>
      <c r="G253" t="s">
        <v>1172</v>
      </c>
      <c r="H253" t="s">
        <v>688</v>
      </c>
      <c r="I253" t="s">
        <v>305</v>
      </c>
    </row>
    <row r="254" spans="1:9">
      <c r="A254">
        <v>2018</v>
      </c>
      <c r="B254">
        <v>5</v>
      </c>
      <c r="C254" t="s">
        <v>1210</v>
      </c>
      <c r="D254" t="s">
        <v>1212</v>
      </c>
      <c r="E254" t="s">
        <v>148</v>
      </c>
      <c r="F254" t="s">
        <v>302</v>
      </c>
      <c r="G254" t="s">
        <v>1213</v>
      </c>
      <c r="H254" t="s">
        <v>688</v>
      </c>
      <c r="I254" t="s">
        <v>303</v>
      </c>
    </row>
    <row r="255" spans="1:9">
      <c r="A255">
        <v>2018</v>
      </c>
      <c r="B255">
        <v>5</v>
      </c>
      <c r="C255" t="s">
        <v>1210</v>
      </c>
      <c r="D255" t="s">
        <v>1214</v>
      </c>
      <c r="E255" t="s">
        <v>148</v>
      </c>
      <c r="F255" t="s">
        <v>302</v>
      </c>
      <c r="G255" t="s">
        <v>1054</v>
      </c>
      <c r="H255" t="s">
        <v>688</v>
      </c>
      <c r="I255" t="s">
        <v>303</v>
      </c>
    </row>
    <row r="256" spans="1:9">
      <c r="A256">
        <v>2018</v>
      </c>
      <c r="B256">
        <v>5</v>
      </c>
      <c r="C256" t="s">
        <v>1210</v>
      </c>
      <c r="D256" t="s">
        <v>1215</v>
      </c>
      <c r="E256" t="s">
        <v>148</v>
      </c>
      <c r="F256" t="s">
        <v>302</v>
      </c>
      <c r="G256" t="s">
        <v>1028</v>
      </c>
      <c r="H256" t="s">
        <v>688</v>
      </c>
      <c r="I256" t="s">
        <v>303</v>
      </c>
    </row>
    <row r="257" spans="1:9">
      <c r="A257">
        <v>2018</v>
      </c>
      <c r="B257">
        <v>5</v>
      </c>
      <c r="C257" t="s">
        <v>1210</v>
      </c>
      <c r="D257" t="s">
        <v>1216</v>
      </c>
      <c r="E257" t="s">
        <v>148</v>
      </c>
      <c r="F257" t="s">
        <v>302</v>
      </c>
      <c r="G257" t="s">
        <v>1217</v>
      </c>
      <c r="H257" t="s">
        <v>688</v>
      </c>
      <c r="I257" t="s">
        <v>303</v>
      </c>
    </row>
    <row r="258" spans="1:9">
      <c r="A258">
        <v>2018</v>
      </c>
      <c r="B258">
        <v>5</v>
      </c>
      <c r="C258" t="s">
        <v>1210</v>
      </c>
      <c r="D258" t="s">
        <v>1218</v>
      </c>
      <c r="E258" t="s">
        <v>150</v>
      </c>
      <c r="F258"/>
      <c r="G258" t="s">
        <v>1219</v>
      </c>
      <c r="H258" t="s">
        <v>688</v>
      </c>
      <c r="I258" t="s">
        <v>305</v>
      </c>
    </row>
    <row r="259" spans="1:9">
      <c r="A259">
        <v>2018</v>
      </c>
      <c r="B259">
        <v>5</v>
      </c>
      <c r="C259" t="s">
        <v>1220</v>
      </c>
      <c r="D259" t="s">
        <v>1221</v>
      </c>
      <c r="E259" t="s">
        <v>164</v>
      </c>
      <c r="F259"/>
      <c r="G259" t="s">
        <v>1222</v>
      </c>
      <c r="H259" t="s">
        <v>1223</v>
      </c>
      <c r="I259" t="s">
        <v>305</v>
      </c>
    </row>
    <row r="260" spans="1:9">
      <c r="A260">
        <v>2018</v>
      </c>
      <c r="B260">
        <v>5</v>
      </c>
      <c r="C260" t="s">
        <v>1220</v>
      </c>
      <c r="D260" t="s">
        <v>1224</v>
      </c>
      <c r="E260" t="s">
        <v>164</v>
      </c>
      <c r="F260"/>
      <c r="G260" t="s">
        <v>1225</v>
      </c>
      <c r="H260" t="s">
        <v>1226</v>
      </c>
      <c r="I260" t="s">
        <v>305</v>
      </c>
    </row>
    <row r="261" spans="1:9">
      <c r="A261">
        <v>2018</v>
      </c>
      <c r="B261">
        <v>5</v>
      </c>
      <c r="C261" t="s">
        <v>1227</v>
      </c>
      <c r="D261" t="s">
        <v>1228</v>
      </c>
      <c r="E261" t="s">
        <v>150</v>
      </c>
      <c r="F261"/>
      <c r="G261" t="s">
        <v>1229</v>
      </c>
      <c r="H261" t="s">
        <v>688</v>
      </c>
      <c r="I261" t="s">
        <v>305</v>
      </c>
    </row>
    <row r="262" spans="1:9">
      <c r="A262">
        <v>2018</v>
      </c>
      <c r="B262">
        <v>5</v>
      </c>
      <c r="C262" t="s">
        <v>1227</v>
      </c>
      <c r="D262" t="s">
        <v>1230</v>
      </c>
      <c r="E262" t="s">
        <v>148</v>
      </c>
      <c r="F262" t="s">
        <v>302</v>
      </c>
      <c r="G262" t="s">
        <v>1231</v>
      </c>
      <c r="H262" t="s">
        <v>688</v>
      </c>
      <c r="I262" t="s">
        <v>303</v>
      </c>
    </row>
    <row r="263" spans="1:9">
      <c r="A263">
        <v>2018</v>
      </c>
      <c r="B263">
        <v>5</v>
      </c>
      <c r="C263" t="s">
        <v>1119</v>
      </c>
      <c r="D263" t="s">
        <v>1232</v>
      </c>
      <c r="E263" t="s">
        <v>146</v>
      </c>
      <c r="F263" t="s">
        <v>302</v>
      </c>
      <c r="G263" t="s">
        <v>1121</v>
      </c>
      <c r="H263" t="s">
        <v>688</v>
      </c>
      <c r="I263" t="s">
        <v>305</v>
      </c>
    </row>
    <row r="264" spans="1:9">
      <c r="A264">
        <v>2018</v>
      </c>
      <c r="B264">
        <v>5</v>
      </c>
      <c r="C264" t="s">
        <v>1233</v>
      </c>
      <c r="D264" t="s">
        <v>1234</v>
      </c>
      <c r="E264" t="s">
        <v>148</v>
      </c>
      <c r="F264" t="s">
        <v>302</v>
      </c>
      <c r="G264" t="s">
        <v>1235</v>
      </c>
      <c r="H264" t="s">
        <v>688</v>
      </c>
      <c r="I264" t="s">
        <v>303</v>
      </c>
    </row>
    <row r="265" spans="1:9">
      <c r="A265">
        <v>2018</v>
      </c>
      <c r="B265">
        <v>5</v>
      </c>
      <c r="C265" t="s">
        <v>1116</v>
      </c>
      <c r="D265" t="s">
        <v>1236</v>
      </c>
      <c r="E265" t="s">
        <v>148</v>
      </c>
      <c r="F265" t="s">
        <v>302</v>
      </c>
      <c r="G265" t="s">
        <v>1237</v>
      </c>
      <c r="H265" t="s">
        <v>688</v>
      </c>
      <c r="I265" t="s">
        <v>303</v>
      </c>
    </row>
    <row r="266" spans="1:9">
      <c r="A266">
        <v>2018</v>
      </c>
      <c r="B266">
        <v>5</v>
      </c>
      <c r="C266" t="s">
        <v>1116</v>
      </c>
      <c r="D266" t="s">
        <v>1238</v>
      </c>
      <c r="E266" t="s">
        <v>9</v>
      </c>
      <c r="F266" t="s">
        <v>304</v>
      </c>
      <c r="G266" t="s">
        <v>1239</v>
      </c>
      <c r="H266" t="s">
        <v>1240</v>
      </c>
      <c r="I266" t="s">
        <v>305</v>
      </c>
    </row>
    <row r="267" spans="1:9">
      <c r="A267">
        <v>2018</v>
      </c>
      <c r="B267">
        <v>5</v>
      </c>
      <c r="C267" t="s">
        <v>1116</v>
      </c>
      <c r="D267" t="s">
        <v>1241</v>
      </c>
      <c r="E267" t="s">
        <v>148</v>
      </c>
      <c r="F267" t="s">
        <v>302</v>
      </c>
      <c r="G267" t="s">
        <v>1242</v>
      </c>
      <c r="H267" t="s">
        <v>688</v>
      </c>
      <c r="I267" t="s">
        <v>303</v>
      </c>
    </row>
    <row r="268" spans="1:9">
      <c r="A268">
        <v>2018</v>
      </c>
      <c r="B268">
        <v>5</v>
      </c>
      <c r="C268" t="s">
        <v>1113</v>
      </c>
      <c r="D268" t="s">
        <v>1243</v>
      </c>
      <c r="E268" t="s">
        <v>148</v>
      </c>
      <c r="F268" t="s">
        <v>302</v>
      </c>
      <c r="G268" t="s">
        <v>1237</v>
      </c>
      <c r="H268" t="s">
        <v>688</v>
      </c>
      <c r="I268" t="s">
        <v>303</v>
      </c>
    </row>
    <row r="269" spans="1:9">
      <c r="A269">
        <v>2018</v>
      </c>
      <c r="B269">
        <v>5</v>
      </c>
      <c r="C269" t="s">
        <v>1113</v>
      </c>
      <c r="D269" t="s">
        <v>1244</v>
      </c>
      <c r="E269" t="s">
        <v>148</v>
      </c>
      <c r="F269" t="s">
        <v>302</v>
      </c>
      <c r="G269" t="s">
        <v>1245</v>
      </c>
      <c r="H269" t="s">
        <v>688</v>
      </c>
      <c r="I269" t="s">
        <v>303</v>
      </c>
    </row>
    <row r="270" spans="1:9">
      <c r="A270">
        <v>2018</v>
      </c>
      <c r="B270">
        <v>5</v>
      </c>
      <c r="C270" t="s">
        <v>1246</v>
      </c>
      <c r="D270" t="s">
        <v>1247</v>
      </c>
      <c r="E270" t="s">
        <v>148</v>
      </c>
      <c r="F270" t="s">
        <v>302</v>
      </c>
      <c r="G270" t="s">
        <v>1248</v>
      </c>
      <c r="H270" t="s">
        <v>688</v>
      </c>
      <c r="I270" t="s">
        <v>303</v>
      </c>
    </row>
    <row r="271" spans="1:9">
      <c r="A271">
        <v>2018</v>
      </c>
      <c r="B271">
        <v>5</v>
      </c>
      <c r="C271" t="s">
        <v>1249</v>
      </c>
      <c r="D271" t="s">
        <v>1250</v>
      </c>
      <c r="E271" t="s">
        <v>164</v>
      </c>
      <c r="F271"/>
      <c r="G271" t="s">
        <v>1251</v>
      </c>
      <c r="H271" t="s">
        <v>1252</v>
      </c>
      <c r="I271" t="s">
        <v>306</v>
      </c>
    </row>
    <row r="272" spans="1:9">
      <c r="A272">
        <v>2018</v>
      </c>
      <c r="B272">
        <v>5</v>
      </c>
      <c r="C272" t="s">
        <v>1249</v>
      </c>
      <c r="D272" t="s">
        <v>1253</v>
      </c>
      <c r="E272" t="s">
        <v>164</v>
      </c>
      <c r="F272"/>
      <c r="G272" t="s">
        <v>1254</v>
      </c>
      <c r="H272" t="s">
        <v>1255</v>
      </c>
      <c r="I272" t="s">
        <v>306</v>
      </c>
    </row>
    <row r="273" spans="1:9">
      <c r="A273">
        <v>2018</v>
      </c>
      <c r="B273">
        <v>5</v>
      </c>
      <c r="C273" t="s">
        <v>1249</v>
      </c>
      <c r="D273" t="s">
        <v>1256</v>
      </c>
      <c r="E273" t="s">
        <v>164</v>
      </c>
      <c r="F273"/>
      <c r="G273" t="s">
        <v>1254</v>
      </c>
      <c r="H273" t="s">
        <v>1255</v>
      </c>
      <c r="I273" t="s">
        <v>306</v>
      </c>
    </row>
    <row r="274" spans="1:9">
      <c r="A274">
        <v>2018</v>
      </c>
      <c r="B274">
        <v>5</v>
      </c>
      <c r="C274" t="s">
        <v>1249</v>
      </c>
      <c r="D274" t="s">
        <v>1257</v>
      </c>
      <c r="E274" t="s">
        <v>164</v>
      </c>
      <c r="F274"/>
      <c r="G274" t="s">
        <v>1258</v>
      </c>
      <c r="H274" t="s">
        <v>1255</v>
      </c>
      <c r="I274" t="s">
        <v>306</v>
      </c>
    </row>
    <row r="275" spans="1:9">
      <c r="A275">
        <v>2018</v>
      </c>
      <c r="B275">
        <v>5</v>
      </c>
      <c r="C275" t="s">
        <v>1249</v>
      </c>
      <c r="D275" t="s">
        <v>1259</v>
      </c>
      <c r="E275" t="s">
        <v>164</v>
      </c>
      <c r="F275"/>
      <c r="G275" t="s">
        <v>1258</v>
      </c>
      <c r="H275" t="s">
        <v>1255</v>
      </c>
      <c r="I275" t="s">
        <v>306</v>
      </c>
    </row>
    <row r="276" spans="1:9">
      <c r="A276">
        <v>2018</v>
      </c>
      <c r="B276">
        <v>5</v>
      </c>
      <c r="C276" t="s">
        <v>1249</v>
      </c>
      <c r="D276" t="s">
        <v>1260</v>
      </c>
      <c r="E276" t="s">
        <v>164</v>
      </c>
      <c r="F276"/>
      <c r="G276" t="s">
        <v>1091</v>
      </c>
      <c r="H276" t="s">
        <v>1255</v>
      </c>
      <c r="I276" t="s">
        <v>306</v>
      </c>
    </row>
    <row r="277" spans="1:9">
      <c r="A277">
        <v>2018</v>
      </c>
      <c r="B277">
        <v>5</v>
      </c>
      <c r="C277" t="s">
        <v>1249</v>
      </c>
      <c r="D277" t="s">
        <v>1261</v>
      </c>
      <c r="E277" t="s">
        <v>164</v>
      </c>
      <c r="F277"/>
      <c r="G277" t="s">
        <v>1091</v>
      </c>
      <c r="H277" t="s">
        <v>1255</v>
      </c>
      <c r="I277" t="s">
        <v>306</v>
      </c>
    </row>
    <row r="278" spans="1:9">
      <c r="A278">
        <v>2018</v>
      </c>
      <c r="B278">
        <v>5</v>
      </c>
      <c r="C278" t="s">
        <v>1249</v>
      </c>
      <c r="D278" t="s">
        <v>1262</v>
      </c>
      <c r="E278" t="s">
        <v>164</v>
      </c>
      <c r="F278"/>
      <c r="G278" t="s">
        <v>1263</v>
      </c>
      <c r="H278" t="s">
        <v>1252</v>
      </c>
      <c r="I278" t="s">
        <v>306</v>
      </c>
    </row>
    <row r="279" spans="1:9">
      <c r="A279">
        <v>2018</v>
      </c>
      <c r="B279">
        <v>5</v>
      </c>
      <c r="C279" t="s">
        <v>1249</v>
      </c>
      <c r="D279" t="s">
        <v>1264</v>
      </c>
      <c r="E279" t="s">
        <v>164</v>
      </c>
      <c r="F279"/>
      <c r="G279" t="s">
        <v>1263</v>
      </c>
      <c r="H279" t="s">
        <v>1252</v>
      </c>
      <c r="I279" t="s">
        <v>306</v>
      </c>
    </row>
    <row r="280" spans="1:9">
      <c r="A280">
        <v>2018</v>
      </c>
      <c r="B280">
        <v>5</v>
      </c>
      <c r="C280" t="s">
        <v>1249</v>
      </c>
      <c r="D280" t="s">
        <v>1265</v>
      </c>
      <c r="E280" t="s">
        <v>164</v>
      </c>
      <c r="F280"/>
      <c r="G280" t="s">
        <v>1266</v>
      </c>
      <c r="H280" t="s">
        <v>1252</v>
      </c>
      <c r="I280" t="s">
        <v>306</v>
      </c>
    </row>
    <row r="281" spans="1:9">
      <c r="A281">
        <v>2018</v>
      </c>
      <c r="B281">
        <v>5</v>
      </c>
      <c r="C281" t="s">
        <v>1249</v>
      </c>
      <c r="D281" t="s">
        <v>1267</v>
      </c>
      <c r="E281" t="s">
        <v>164</v>
      </c>
      <c r="F281"/>
      <c r="G281" t="s">
        <v>1266</v>
      </c>
      <c r="H281" t="s">
        <v>1252</v>
      </c>
      <c r="I281" t="s">
        <v>306</v>
      </c>
    </row>
    <row r="282" spans="1:9">
      <c r="A282">
        <v>2018</v>
      </c>
      <c r="B282">
        <v>5</v>
      </c>
      <c r="C282" t="s">
        <v>1249</v>
      </c>
      <c r="D282" t="s">
        <v>1268</v>
      </c>
      <c r="E282" t="s">
        <v>148</v>
      </c>
      <c r="F282" t="s">
        <v>302</v>
      </c>
      <c r="G282" t="s">
        <v>1269</v>
      </c>
      <c r="H282" t="s">
        <v>688</v>
      </c>
      <c r="I282" t="s">
        <v>303</v>
      </c>
    </row>
    <row r="283" spans="1:9">
      <c r="A283">
        <v>2018</v>
      </c>
      <c r="B283">
        <v>5</v>
      </c>
      <c r="C283" t="s">
        <v>1104</v>
      </c>
      <c r="D283" t="s">
        <v>1270</v>
      </c>
      <c r="E283" t="s">
        <v>148</v>
      </c>
      <c r="F283" t="s">
        <v>302</v>
      </c>
      <c r="G283" t="s">
        <v>1266</v>
      </c>
      <c r="H283" t="s">
        <v>688</v>
      </c>
      <c r="I283" t="s">
        <v>306</v>
      </c>
    </row>
    <row r="284" spans="1:9">
      <c r="A284">
        <v>2018</v>
      </c>
      <c r="B284">
        <v>5</v>
      </c>
      <c r="C284" t="s">
        <v>1271</v>
      </c>
      <c r="D284" t="s">
        <v>1272</v>
      </c>
      <c r="E284" t="s">
        <v>148</v>
      </c>
      <c r="F284" t="s">
        <v>302</v>
      </c>
      <c r="G284" t="s">
        <v>1054</v>
      </c>
      <c r="H284" t="s">
        <v>688</v>
      </c>
      <c r="I284" t="s">
        <v>303</v>
      </c>
    </row>
    <row r="285" spans="1:9">
      <c r="A285">
        <v>2018</v>
      </c>
      <c r="B285">
        <v>5</v>
      </c>
      <c r="C285" t="s">
        <v>1271</v>
      </c>
      <c r="D285" t="s">
        <v>1273</v>
      </c>
      <c r="E285" t="s">
        <v>148</v>
      </c>
      <c r="F285" t="s">
        <v>302</v>
      </c>
      <c r="G285" t="s">
        <v>1274</v>
      </c>
      <c r="H285" t="s">
        <v>688</v>
      </c>
      <c r="I285" t="s">
        <v>303</v>
      </c>
    </row>
    <row r="286" spans="1:9">
      <c r="A286">
        <v>2018</v>
      </c>
      <c r="B286">
        <v>5</v>
      </c>
      <c r="C286" t="s">
        <v>1107</v>
      </c>
      <c r="D286" t="s">
        <v>1275</v>
      </c>
      <c r="E286" t="s">
        <v>148</v>
      </c>
      <c r="F286" t="s">
        <v>302</v>
      </c>
      <c r="G286" t="s">
        <v>1276</v>
      </c>
      <c r="H286" t="s">
        <v>688</v>
      </c>
      <c r="I286" t="s">
        <v>303</v>
      </c>
    </row>
    <row r="287" spans="1:9">
      <c r="A287">
        <v>2018</v>
      </c>
      <c r="B287">
        <v>5</v>
      </c>
      <c r="C287" t="s">
        <v>1107</v>
      </c>
      <c r="D287" t="s">
        <v>1277</v>
      </c>
      <c r="E287" t="s">
        <v>148</v>
      </c>
      <c r="F287" t="s">
        <v>302</v>
      </c>
      <c r="G287" t="s">
        <v>970</v>
      </c>
      <c r="H287" t="s">
        <v>688</v>
      </c>
      <c r="I287" t="s">
        <v>303</v>
      </c>
    </row>
    <row r="288" spans="1:9">
      <c r="A288">
        <v>2018</v>
      </c>
      <c r="B288">
        <v>5</v>
      </c>
      <c r="C288" t="s">
        <v>1107</v>
      </c>
      <c r="D288" t="s">
        <v>1278</v>
      </c>
      <c r="E288" t="s">
        <v>148</v>
      </c>
      <c r="F288" t="s">
        <v>302</v>
      </c>
      <c r="G288" t="s">
        <v>1106</v>
      </c>
      <c r="H288" t="s">
        <v>688</v>
      </c>
      <c r="I288" t="s">
        <v>303</v>
      </c>
    </row>
    <row r="289" spans="1:9">
      <c r="A289">
        <v>2018</v>
      </c>
      <c r="B289">
        <v>5</v>
      </c>
      <c r="C289" t="s">
        <v>1104</v>
      </c>
      <c r="D289" t="s">
        <v>1279</v>
      </c>
      <c r="E289" t="s">
        <v>148</v>
      </c>
      <c r="F289" t="s">
        <v>302</v>
      </c>
      <c r="G289" t="s">
        <v>1280</v>
      </c>
      <c r="H289" t="s">
        <v>688</v>
      </c>
      <c r="I289" t="s">
        <v>303</v>
      </c>
    </row>
    <row r="290" spans="1:9">
      <c r="A290">
        <v>2018</v>
      </c>
      <c r="B290">
        <v>5</v>
      </c>
      <c r="C290" t="s">
        <v>1104</v>
      </c>
      <c r="D290" t="s">
        <v>1281</v>
      </c>
      <c r="E290" t="s">
        <v>164</v>
      </c>
      <c r="F290"/>
      <c r="G290" t="s">
        <v>1091</v>
      </c>
      <c r="H290" t="s">
        <v>1252</v>
      </c>
      <c r="I290" t="s">
        <v>305</v>
      </c>
    </row>
    <row r="291" spans="1:9">
      <c r="A291">
        <v>2018</v>
      </c>
      <c r="B291">
        <v>5</v>
      </c>
      <c r="C291" t="s">
        <v>1282</v>
      </c>
      <c r="D291" t="s">
        <v>1283</v>
      </c>
      <c r="E291" t="s">
        <v>148</v>
      </c>
      <c r="F291" t="s">
        <v>302</v>
      </c>
      <c r="G291" t="s">
        <v>1284</v>
      </c>
      <c r="H291" t="s">
        <v>688</v>
      </c>
      <c r="I291" t="s">
        <v>303</v>
      </c>
    </row>
    <row r="292" spans="1:9">
      <c r="A292">
        <v>2018</v>
      </c>
      <c r="B292">
        <v>5</v>
      </c>
      <c r="C292" t="s">
        <v>1282</v>
      </c>
      <c r="D292" t="s">
        <v>1285</v>
      </c>
      <c r="E292" t="s">
        <v>146</v>
      </c>
      <c r="F292" t="s">
        <v>302</v>
      </c>
      <c r="G292" t="s">
        <v>1284</v>
      </c>
      <c r="H292" t="s">
        <v>688</v>
      </c>
      <c r="I292" t="s">
        <v>305</v>
      </c>
    </row>
    <row r="293" spans="1:9">
      <c r="A293">
        <v>2018</v>
      </c>
      <c r="B293">
        <v>5</v>
      </c>
      <c r="C293" t="s">
        <v>1282</v>
      </c>
      <c r="D293" t="s">
        <v>1286</v>
      </c>
      <c r="E293" t="s">
        <v>148</v>
      </c>
      <c r="F293" t="s">
        <v>302</v>
      </c>
      <c r="G293" t="s">
        <v>1287</v>
      </c>
      <c r="H293" t="s">
        <v>688</v>
      </c>
      <c r="I293" t="s">
        <v>303</v>
      </c>
    </row>
    <row r="294" spans="1:9">
      <c r="A294">
        <v>2018</v>
      </c>
      <c r="B294">
        <v>5</v>
      </c>
      <c r="C294" t="s">
        <v>1282</v>
      </c>
      <c r="D294" t="s">
        <v>1288</v>
      </c>
      <c r="E294" t="s">
        <v>150</v>
      </c>
      <c r="F294"/>
      <c r="G294" t="s">
        <v>1284</v>
      </c>
      <c r="H294" t="s">
        <v>1289</v>
      </c>
      <c r="I294" t="s">
        <v>305</v>
      </c>
    </row>
    <row r="295" spans="1:9">
      <c r="A295">
        <v>2018</v>
      </c>
      <c r="B295">
        <v>5</v>
      </c>
      <c r="C295" t="s">
        <v>1282</v>
      </c>
      <c r="D295" t="s">
        <v>1290</v>
      </c>
      <c r="E295" t="s">
        <v>148</v>
      </c>
      <c r="F295" t="s">
        <v>302</v>
      </c>
      <c r="G295" t="s">
        <v>1291</v>
      </c>
      <c r="H295" t="s">
        <v>688</v>
      </c>
      <c r="I295" t="s">
        <v>303</v>
      </c>
    </row>
    <row r="296" spans="1:9">
      <c r="A296">
        <v>2018</v>
      </c>
      <c r="B296">
        <v>5</v>
      </c>
      <c r="C296" t="s">
        <v>1282</v>
      </c>
      <c r="D296" t="s">
        <v>1292</v>
      </c>
      <c r="E296" t="s">
        <v>150</v>
      </c>
      <c r="F296"/>
      <c r="G296" t="s">
        <v>1293</v>
      </c>
      <c r="H296" t="s">
        <v>688</v>
      </c>
      <c r="I296" t="s">
        <v>305</v>
      </c>
    </row>
    <row r="297" spans="1:9">
      <c r="A297">
        <v>2018</v>
      </c>
      <c r="B297">
        <v>5</v>
      </c>
      <c r="C297" t="s">
        <v>1282</v>
      </c>
      <c r="D297" t="s">
        <v>1294</v>
      </c>
      <c r="E297" t="s">
        <v>148</v>
      </c>
      <c r="F297" t="s">
        <v>302</v>
      </c>
      <c r="G297" t="s">
        <v>1295</v>
      </c>
      <c r="H297" t="s">
        <v>688</v>
      </c>
      <c r="I297" t="s">
        <v>303</v>
      </c>
    </row>
    <row r="298" spans="1:9">
      <c r="A298">
        <v>2018</v>
      </c>
      <c r="B298">
        <v>5</v>
      </c>
      <c r="C298" t="s">
        <v>968</v>
      </c>
      <c r="D298" t="s">
        <v>1296</v>
      </c>
      <c r="E298" t="s">
        <v>150</v>
      </c>
      <c r="F298"/>
      <c r="G298" t="s">
        <v>1297</v>
      </c>
      <c r="H298" t="s">
        <v>1298</v>
      </c>
      <c r="I298" t="s">
        <v>305</v>
      </c>
    </row>
    <row r="299" spans="1:9">
      <c r="A299">
        <v>2018</v>
      </c>
      <c r="B299">
        <v>5</v>
      </c>
      <c r="C299" t="s">
        <v>968</v>
      </c>
      <c r="D299" t="s">
        <v>1299</v>
      </c>
      <c r="E299" t="s">
        <v>150</v>
      </c>
      <c r="F299"/>
      <c r="G299" t="s">
        <v>1300</v>
      </c>
      <c r="H299" t="s">
        <v>1301</v>
      </c>
      <c r="I299" t="s">
        <v>305</v>
      </c>
    </row>
    <row r="300" spans="1:9">
      <c r="A300">
        <v>2018</v>
      </c>
      <c r="B300">
        <v>5</v>
      </c>
      <c r="C300" t="s">
        <v>968</v>
      </c>
      <c r="D300" t="s">
        <v>1302</v>
      </c>
      <c r="E300" t="s">
        <v>150</v>
      </c>
      <c r="F300"/>
      <c r="G300" t="s">
        <v>1303</v>
      </c>
      <c r="H300" t="s">
        <v>688</v>
      </c>
      <c r="I300" t="s">
        <v>305</v>
      </c>
    </row>
    <row r="301" spans="1:9">
      <c r="A301">
        <v>2018</v>
      </c>
      <c r="B301">
        <v>5</v>
      </c>
      <c r="C301" t="s">
        <v>1304</v>
      </c>
      <c r="D301" t="s">
        <v>1305</v>
      </c>
      <c r="E301" t="s">
        <v>148</v>
      </c>
      <c r="F301" t="s">
        <v>302</v>
      </c>
      <c r="G301" t="s">
        <v>738</v>
      </c>
      <c r="H301" t="s">
        <v>688</v>
      </c>
      <c r="I301" t="s">
        <v>303</v>
      </c>
    </row>
    <row r="302" spans="1:9">
      <c r="A302">
        <v>2018</v>
      </c>
      <c r="B302">
        <v>5</v>
      </c>
      <c r="C302" t="s">
        <v>1306</v>
      </c>
      <c r="D302" t="s">
        <v>1307</v>
      </c>
      <c r="E302" t="s">
        <v>148</v>
      </c>
      <c r="F302" t="s">
        <v>302</v>
      </c>
      <c r="G302" t="s">
        <v>1308</v>
      </c>
      <c r="H302" t="s">
        <v>688</v>
      </c>
      <c r="I302" t="s">
        <v>303</v>
      </c>
    </row>
    <row r="303" spans="1:9">
      <c r="A303">
        <v>2018</v>
      </c>
      <c r="B303">
        <v>5</v>
      </c>
      <c r="C303" t="s">
        <v>1309</v>
      </c>
      <c r="D303" t="s">
        <v>1310</v>
      </c>
      <c r="E303" t="s">
        <v>148</v>
      </c>
      <c r="F303" t="s">
        <v>302</v>
      </c>
      <c r="G303" t="s">
        <v>1311</v>
      </c>
      <c r="H303" t="s">
        <v>688</v>
      </c>
      <c r="I303" t="s">
        <v>303</v>
      </c>
    </row>
    <row r="304" spans="1:9">
      <c r="A304">
        <v>2018</v>
      </c>
      <c r="B304">
        <v>5</v>
      </c>
      <c r="C304" t="s">
        <v>1312</v>
      </c>
      <c r="D304" t="s">
        <v>1313</v>
      </c>
      <c r="E304" t="s">
        <v>148</v>
      </c>
      <c r="F304" t="s">
        <v>302</v>
      </c>
      <c r="G304" t="s">
        <v>1314</v>
      </c>
      <c r="H304" t="s">
        <v>688</v>
      </c>
      <c r="I304" t="s">
        <v>303</v>
      </c>
    </row>
    <row r="305" spans="1:9">
      <c r="A305">
        <v>2018</v>
      </c>
      <c r="B305">
        <v>5</v>
      </c>
      <c r="C305" t="s">
        <v>1312</v>
      </c>
      <c r="D305" t="s">
        <v>1315</v>
      </c>
      <c r="E305" t="s">
        <v>148</v>
      </c>
      <c r="F305" t="s">
        <v>302</v>
      </c>
      <c r="G305" t="s">
        <v>1314</v>
      </c>
      <c r="H305" t="s">
        <v>688</v>
      </c>
      <c r="I305" t="s">
        <v>303</v>
      </c>
    </row>
    <row r="306" spans="1:9">
      <c r="A306">
        <v>2018</v>
      </c>
      <c r="B306">
        <v>5</v>
      </c>
      <c r="C306" t="s">
        <v>1316</v>
      </c>
      <c r="D306" t="s">
        <v>1317</v>
      </c>
      <c r="E306" t="s">
        <v>148</v>
      </c>
      <c r="F306" t="s">
        <v>302</v>
      </c>
      <c r="G306" t="s">
        <v>1318</v>
      </c>
      <c r="H306" t="s">
        <v>688</v>
      </c>
      <c r="I306" t="s">
        <v>303</v>
      </c>
    </row>
    <row r="307" spans="1:9">
      <c r="A307">
        <v>2018</v>
      </c>
      <c r="B307">
        <v>5</v>
      </c>
      <c r="C307" t="s">
        <v>1316</v>
      </c>
      <c r="D307" t="s">
        <v>1319</v>
      </c>
      <c r="E307" t="s">
        <v>148</v>
      </c>
      <c r="F307" t="s">
        <v>302</v>
      </c>
      <c r="G307" t="s">
        <v>1177</v>
      </c>
      <c r="H307" t="s">
        <v>688</v>
      </c>
      <c r="I307" t="s">
        <v>303</v>
      </c>
    </row>
    <row r="308" spans="1:9">
      <c r="A308">
        <v>2018</v>
      </c>
      <c r="B308">
        <v>5</v>
      </c>
      <c r="C308" t="s">
        <v>1096</v>
      </c>
      <c r="D308" t="s">
        <v>1320</v>
      </c>
      <c r="E308" t="s">
        <v>148</v>
      </c>
      <c r="F308" t="s">
        <v>302</v>
      </c>
      <c r="G308" t="s">
        <v>738</v>
      </c>
      <c r="H308" t="s">
        <v>688</v>
      </c>
      <c r="I308" t="s">
        <v>303</v>
      </c>
    </row>
    <row r="309" spans="1:9">
      <c r="A309">
        <v>2018</v>
      </c>
      <c r="B309">
        <v>5</v>
      </c>
      <c r="C309" t="s">
        <v>1096</v>
      </c>
      <c r="D309" t="s">
        <v>1321</v>
      </c>
      <c r="E309" t="s">
        <v>150</v>
      </c>
      <c r="F309"/>
      <c r="G309" t="s">
        <v>1322</v>
      </c>
      <c r="H309" t="s">
        <v>688</v>
      </c>
      <c r="I309" t="s">
        <v>305</v>
      </c>
    </row>
    <row r="310" spans="1:9">
      <c r="A310">
        <v>2018</v>
      </c>
      <c r="B310">
        <v>5</v>
      </c>
      <c r="C310" t="s">
        <v>1096</v>
      </c>
      <c r="D310" t="s">
        <v>1323</v>
      </c>
      <c r="E310" t="s">
        <v>150</v>
      </c>
      <c r="F310"/>
      <c r="G310" t="s">
        <v>1322</v>
      </c>
      <c r="H310" t="s">
        <v>688</v>
      </c>
      <c r="I310" t="s">
        <v>305</v>
      </c>
    </row>
    <row r="311" spans="1:9">
      <c r="A311">
        <v>2018</v>
      </c>
      <c r="B311">
        <v>4</v>
      </c>
      <c r="C311" t="s">
        <v>1093</v>
      </c>
      <c r="D311" t="s">
        <v>1324</v>
      </c>
      <c r="E311" t="s">
        <v>164</v>
      </c>
      <c r="F311"/>
      <c r="G311" t="s">
        <v>1091</v>
      </c>
      <c r="H311" t="s">
        <v>688</v>
      </c>
      <c r="I311" t="s">
        <v>305</v>
      </c>
    </row>
    <row r="312" spans="1:9">
      <c r="A312">
        <v>2018</v>
      </c>
      <c r="B312">
        <v>4</v>
      </c>
      <c r="C312" t="s">
        <v>1325</v>
      </c>
      <c r="D312" t="s">
        <v>1326</v>
      </c>
      <c r="E312" t="s">
        <v>148</v>
      </c>
      <c r="F312" t="s">
        <v>302</v>
      </c>
      <c r="G312" t="s">
        <v>1177</v>
      </c>
      <c r="H312" t="s">
        <v>688</v>
      </c>
      <c r="I312" t="s">
        <v>303</v>
      </c>
    </row>
    <row r="313" spans="1:9">
      <c r="A313">
        <v>2018</v>
      </c>
      <c r="B313">
        <v>4</v>
      </c>
      <c r="C313" t="s">
        <v>1327</v>
      </c>
      <c r="D313" t="s">
        <v>1328</v>
      </c>
      <c r="E313" t="s">
        <v>9</v>
      </c>
      <c r="F313" t="s">
        <v>304</v>
      </c>
      <c r="G313" t="s">
        <v>1329</v>
      </c>
      <c r="H313" t="s">
        <v>1330</v>
      </c>
      <c r="I313" t="s">
        <v>305</v>
      </c>
    </row>
    <row r="314" spans="1:9">
      <c r="A314">
        <v>2018</v>
      </c>
      <c r="B314">
        <v>4</v>
      </c>
      <c r="C314" t="s">
        <v>1331</v>
      </c>
      <c r="D314" t="s">
        <v>1332</v>
      </c>
      <c r="E314" t="s">
        <v>148</v>
      </c>
      <c r="F314" t="s">
        <v>302</v>
      </c>
      <c r="G314" t="s">
        <v>1177</v>
      </c>
      <c r="H314" t="s">
        <v>688</v>
      </c>
      <c r="I314" t="s">
        <v>303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99" workbookViewId="0">
      <selection activeCell="H22" sqref="H22"/>
    </sheetView>
  </sheetViews>
  <sheetFormatPr defaultColWidth="8.875" defaultRowHeight="13.5"/>
  <cols>
    <col min="1" max="1" width="6.125" style="70" bestFit="1" customWidth="1"/>
    <col min="2" max="2" width="6.375" style="70" customWidth="1"/>
    <col min="3" max="3" width="11.125" style="70" customWidth="1"/>
    <col min="4" max="4" width="15.5" style="124" customWidth="1"/>
    <col min="5" max="5" width="14.375" style="124" customWidth="1"/>
    <col min="6" max="6" width="13.125" style="68" customWidth="1"/>
    <col min="7" max="7" width="10.125" style="68" bestFit="1" customWidth="1"/>
    <col min="8" max="8" width="63.125" style="124" bestFit="1" customWidth="1"/>
    <col min="9" max="9" width="10.875" style="124" customWidth="1"/>
    <col min="10" max="10" width="15.875" style="68" customWidth="1"/>
    <col min="11" max="11" width="12.125" style="124" customWidth="1"/>
    <col min="12" max="12" width="24.875" style="124" bestFit="1" customWidth="1"/>
    <col min="13" max="13" width="10.5" style="124" bestFit="1" customWidth="1"/>
  </cols>
  <sheetData>
    <row r="1" spans="1:13" ht="16.5" customHeight="1">
      <c r="A1" s="100" t="s">
        <v>122</v>
      </c>
      <c r="B1" s="100" t="s">
        <v>125</v>
      </c>
      <c r="C1" s="100" t="s">
        <v>313</v>
      </c>
      <c r="D1" s="101" t="s">
        <v>314</v>
      </c>
      <c r="E1" s="101" t="s">
        <v>315</v>
      </c>
      <c r="F1" s="101" t="s">
        <v>316</v>
      </c>
      <c r="G1" s="101" t="s">
        <v>296</v>
      </c>
      <c r="H1" s="101" t="s">
        <v>317</v>
      </c>
      <c r="I1" s="101" t="s">
        <v>318</v>
      </c>
      <c r="J1" s="101" t="s">
        <v>319</v>
      </c>
      <c r="K1" s="101" t="s">
        <v>320</v>
      </c>
      <c r="L1" s="101" t="s">
        <v>321</v>
      </c>
      <c r="M1" s="101" t="s">
        <v>322</v>
      </c>
    </row>
    <row r="2" spans="1:13" ht="17.25" customHeight="1">
      <c r="A2" s="102">
        <v>2018</v>
      </c>
      <c r="B2" s="102">
        <v>9</v>
      </c>
      <c r="C2" s="102">
        <v>68</v>
      </c>
      <c r="D2" s="103">
        <v>34711327724</v>
      </c>
      <c r="E2" s="103" t="s">
        <v>1333</v>
      </c>
      <c r="F2" s="104" t="s">
        <v>1334</v>
      </c>
      <c r="G2" s="105" t="s">
        <v>1335</v>
      </c>
      <c r="H2" s="103" t="s">
        <v>1336</v>
      </c>
      <c r="I2" s="103">
        <v>68</v>
      </c>
      <c r="J2" s="103">
        <v>0</v>
      </c>
      <c r="K2" s="103">
        <v>0</v>
      </c>
      <c r="L2" s="103" t="s">
        <v>188</v>
      </c>
      <c r="M2" s="103" t="s">
        <v>323</v>
      </c>
    </row>
    <row r="3" spans="1:13" ht="17.25" customHeight="1">
      <c r="A3" s="102">
        <v>2018</v>
      </c>
      <c r="B3" s="102">
        <v>9</v>
      </c>
      <c r="C3" s="102">
        <v>68</v>
      </c>
      <c r="D3" s="103">
        <v>33741989517</v>
      </c>
      <c r="E3" s="103" t="s">
        <v>1337</v>
      </c>
      <c r="F3" s="104" t="s">
        <v>1338</v>
      </c>
      <c r="G3" s="105" t="s">
        <v>1339</v>
      </c>
      <c r="H3" s="103" t="s">
        <v>1340</v>
      </c>
      <c r="I3" s="103">
        <v>68</v>
      </c>
      <c r="J3" s="103">
        <v>0</v>
      </c>
      <c r="K3" s="103">
        <v>0</v>
      </c>
      <c r="L3" s="103" t="s">
        <v>188</v>
      </c>
      <c r="M3" s="103" t="s">
        <v>323</v>
      </c>
    </row>
    <row r="4" spans="1:13" ht="17.25" customHeight="1">
      <c r="A4" s="102">
        <v>2018</v>
      </c>
      <c r="B4" s="102">
        <v>9</v>
      </c>
      <c r="C4" s="102">
        <v>68</v>
      </c>
      <c r="D4" s="103">
        <v>28383158410</v>
      </c>
      <c r="E4" s="103" t="s">
        <v>1341</v>
      </c>
      <c r="F4" s="104" t="s">
        <v>1342</v>
      </c>
      <c r="G4" s="105" t="s">
        <v>1343</v>
      </c>
      <c r="H4" s="103" t="s">
        <v>1336</v>
      </c>
      <c r="I4" s="103">
        <v>68</v>
      </c>
      <c r="J4" s="103">
        <v>0</v>
      </c>
      <c r="K4" s="103">
        <v>0</v>
      </c>
      <c r="L4" s="103" t="s">
        <v>188</v>
      </c>
      <c r="M4" s="103" t="s">
        <v>323</v>
      </c>
    </row>
    <row r="5" spans="1:13" ht="17.25" customHeight="1">
      <c r="A5" s="102">
        <v>2018</v>
      </c>
      <c r="B5" s="102">
        <v>8</v>
      </c>
      <c r="C5" s="102">
        <v>880</v>
      </c>
      <c r="D5" s="103">
        <v>9040622792</v>
      </c>
      <c r="E5" s="103" t="s">
        <v>339</v>
      </c>
      <c r="F5" s="104" t="s">
        <v>1344</v>
      </c>
      <c r="G5" s="105" t="s">
        <v>1345</v>
      </c>
      <c r="H5" s="103" t="s">
        <v>80</v>
      </c>
      <c r="I5" s="103">
        <v>1080</v>
      </c>
      <c r="J5" s="103">
        <v>200</v>
      </c>
      <c r="K5" s="103">
        <v>972</v>
      </c>
      <c r="L5" s="103" t="s">
        <v>188</v>
      </c>
      <c r="M5" s="103" t="s">
        <v>323</v>
      </c>
    </row>
    <row r="6" spans="1:13" ht="17.25" customHeight="1">
      <c r="A6" s="102">
        <v>2018</v>
      </c>
      <c r="B6" s="102">
        <v>8</v>
      </c>
      <c r="C6" s="102">
        <v>699</v>
      </c>
      <c r="D6" s="103">
        <v>4774503981</v>
      </c>
      <c r="E6" s="103" t="s">
        <v>339</v>
      </c>
      <c r="F6" s="104" t="s">
        <v>1344</v>
      </c>
      <c r="G6" s="105" t="s">
        <v>1346</v>
      </c>
      <c r="H6" s="103" t="s">
        <v>1347</v>
      </c>
      <c r="I6" s="103">
        <v>699</v>
      </c>
      <c r="J6" s="103">
        <v>0</v>
      </c>
      <c r="K6" s="103">
        <v>629.1</v>
      </c>
      <c r="L6" s="103" t="s">
        <v>188</v>
      </c>
      <c r="M6" s="103" t="s">
        <v>323</v>
      </c>
    </row>
    <row r="7" spans="1:13" ht="17.25" customHeight="1">
      <c r="A7" s="102">
        <v>2018</v>
      </c>
      <c r="B7" s="102">
        <v>8</v>
      </c>
      <c r="C7" s="102">
        <v>1268</v>
      </c>
      <c r="D7" s="103">
        <v>8872768450</v>
      </c>
      <c r="E7" s="103" t="s">
        <v>339</v>
      </c>
      <c r="F7" s="104" t="s">
        <v>1344</v>
      </c>
      <c r="G7" s="105" t="s">
        <v>1348</v>
      </c>
      <c r="H7" s="103" t="s">
        <v>78</v>
      </c>
      <c r="I7" s="103">
        <v>1668</v>
      </c>
      <c r="J7" s="103">
        <v>400</v>
      </c>
      <c r="K7" s="103">
        <v>1501.2</v>
      </c>
      <c r="L7" s="103" t="s">
        <v>188</v>
      </c>
      <c r="M7" s="103" t="s">
        <v>323</v>
      </c>
    </row>
    <row r="8" spans="1:13" ht="17.25" customHeight="1">
      <c r="A8" s="102">
        <v>2018</v>
      </c>
      <c r="B8" s="102">
        <v>8</v>
      </c>
      <c r="C8" s="102">
        <v>12</v>
      </c>
      <c r="D8" s="103">
        <v>6915716175</v>
      </c>
      <c r="E8" s="103" t="s">
        <v>338</v>
      </c>
      <c r="F8" s="104" t="s">
        <v>1349</v>
      </c>
      <c r="G8" s="105" t="s">
        <v>1350</v>
      </c>
      <c r="H8" s="103" t="s">
        <v>1351</v>
      </c>
      <c r="I8" s="103">
        <v>12</v>
      </c>
      <c r="J8" s="103">
        <v>0</v>
      </c>
      <c r="K8" s="103">
        <v>10.8</v>
      </c>
      <c r="L8" s="103" t="s">
        <v>188</v>
      </c>
      <c r="M8" s="103" t="s">
        <v>323</v>
      </c>
    </row>
    <row r="9" spans="1:13" ht="17.25" customHeight="1">
      <c r="A9" s="102">
        <v>2018</v>
      </c>
      <c r="B9" s="102">
        <v>8</v>
      </c>
      <c r="C9" s="102">
        <v>68</v>
      </c>
      <c r="D9" s="103">
        <v>29716160701</v>
      </c>
      <c r="E9" s="103" t="s">
        <v>335</v>
      </c>
      <c r="F9" s="104" t="s">
        <v>1352</v>
      </c>
      <c r="G9" s="105" t="s">
        <v>1353</v>
      </c>
      <c r="H9" s="103" t="s">
        <v>1336</v>
      </c>
      <c r="I9" s="103">
        <v>68</v>
      </c>
      <c r="J9" s="103">
        <v>0</v>
      </c>
      <c r="K9" s="103">
        <v>0</v>
      </c>
      <c r="L9" s="103" t="s">
        <v>188</v>
      </c>
      <c r="M9" s="103" t="s">
        <v>323</v>
      </c>
    </row>
    <row r="10" spans="1:13" ht="17.25" customHeight="1">
      <c r="A10" s="102">
        <v>2018</v>
      </c>
      <c r="B10" s="102">
        <v>8</v>
      </c>
      <c r="C10" s="102">
        <v>12</v>
      </c>
      <c r="D10" s="103">
        <v>97467227486</v>
      </c>
      <c r="E10" s="103" t="s">
        <v>335</v>
      </c>
      <c r="F10" s="104" t="s">
        <v>1352</v>
      </c>
      <c r="G10" s="105" t="s">
        <v>1354</v>
      </c>
      <c r="H10" s="103" t="s">
        <v>1355</v>
      </c>
      <c r="I10" s="103">
        <v>12</v>
      </c>
      <c r="J10" s="103">
        <v>0</v>
      </c>
      <c r="K10" s="103">
        <v>0</v>
      </c>
      <c r="L10" s="103" t="s">
        <v>188</v>
      </c>
      <c r="M10" s="103" t="s">
        <v>323</v>
      </c>
    </row>
    <row r="11" spans="1:13" ht="17.25" customHeight="1">
      <c r="A11" s="102">
        <v>2018</v>
      </c>
      <c r="B11" s="102">
        <v>8</v>
      </c>
      <c r="C11" s="102">
        <v>68</v>
      </c>
      <c r="D11" s="103">
        <v>2180764214</v>
      </c>
      <c r="E11" s="103" t="s">
        <v>336</v>
      </c>
      <c r="F11" s="104" t="s">
        <v>1352</v>
      </c>
      <c r="G11" s="105" t="s">
        <v>1356</v>
      </c>
      <c r="H11" s="103" t="s">
        <v>1336</v>
      </c>
      <c r="I11" s="103">
        <v>68</v>
      </c>
      <c r="J11" s="103">
        <v>0</v>
      </c>
      <c r="K11" s="103">
        <v>0</v>
      </c>
      <c r="L11" s="103" t="s">
        <v>188</v>
      </c>
      <c r="M11" s="103" t="s">
        <v>323</v>
      </c>
    </row>
    <row r="12" spans="1:13" ht="17.25" customHeight="1">
      <c r="A12" s="102">
        <v>2018</v>
      </c>
      <c r="B12" s="102">
        <v>8</v>
      </c>
      <c r="C12" s="102">
        <v>68</v>
      </c>
      <c r="D12" s="103">
        <v>2122335876</v>
      </c>
      <c r="E12" s="103" t="s">
        <v>336</v>
      </c>
      <c r="F12" s="104" t="s">
        <v>1352</v>
      </c>
      <c r="G12" s="105" t="s">
        <v>1357</v>
      </c>
      <c r="H12" s="103" t="s">
        <v>1340</v>
      </c>
      <c r="I12" s="103">
        <v>68</v>
      </c>
      <c r="J12" s="103">
        <v>0</v>
      </c>
      <c r="K12" s="103">
        <v>0</v>
      </c>
      <c r="L12" s="103" t="s">
        <v>188</v>
      </c>
      <c r="M12" s="103" t="s">
        <v>323</v>
      </c>
    </row>
    <row r="13" spans="1:13" ht="17.25" customHeight="1">
      <c r="A13" s="102">
        <v>2018</v>
      </c>
      <c r="B13" s="102">
        <v>8</v>
      </c>
      <c r="C13" s="102">
        <v>599</v>
      </c>
      <c r="D13" s="103">
        <v>75430004065</v>
      </c>
      <c r="E13" s="103" t="s">
        <v>337</v>
      </c>
      <c r="F13" s="104" t="s">
        <v>1352</v>
      </c>
      <c r="G13" s="105" t="s">
        <v>1358</v>
      </c>
      <c r="H13" s="103" t="s">
        <v>76</v>
      </c>
      <c r="I13" s="103">
        <v>599</v>
      </c>
      <c r="J13" s="103">
        <v>0</v>
      </c>
      <c r="K13" s="103">
        <v>0</v>
      </c>
      <c r="L13" s="103" t="s">
        <v>188</v>
      </c>
      <c r="M13" s="103" t="s">
        <v>323</v>
      </c>
    </row>
    <row r="14" spans="1:13" ht="17.25" customHeight="1">
      <c r="A14" s="102">
        <v>2018</v>
      </c>
      <c r="B14" s="102">
        <v>8</v>
      </c>
      <c r="C14" s="102">
        <v>68</v>
      </c>
      <c r="D14" s="103">
        <v>17899374397</v>
      </c>
      <c r="E14" s="103" t="s">
        <v>334</v>
      </c>
      <c r="F14" s="104" t="s">
        <v>1359</v>
      </c>
      <c r="G14" s="105" t="s">
        <v>1360</v>
      </c>
      <c r="H14" s="103" t="s">
        <v>1336</v>
      </c>
      <c r="I14" s="103">
        <v>68</v>
      </c>
      <c r="J14" s="103">
        <v>0</v>
      </c>
      <c r="K14" s="103">
        <v>0</v>
      </c>
      <c r="L14" s="103" t="s">
        <v>188</v>
      </c>
      <c r="M14" s="103" t="s">
        <v>323</v>
      </c>
    </row>
    <row r="15" spans="1:13" ht="17.25" customHeight="1">
      <c r="A15" s="102">
        <v>2018</v>
      </c>
      <c r="B15" s="102">
        <v>8</v>
      </c>
      <c r="C15" s="102">
        <v>68</v>
      </c>
      <c r="D15" s="103">
        <v>94176874199</v>
      </c>
      <c r="E15" s="103" t="s">
        <v>333</v>
      </c>
      <c r="F15" s="104" t="s">
        <v>1361</v>
      </c>
      <c r="G15" s="105" t="s">
        <v>1362</v>
      </c>
      <c r="H15" s="103" t="s">
        <v>1340</v>
      </c>
      <c r="I15" s="103">
        <v>68</v>
      </c>
      <c r="J15" s="103">
        <v>0</v>
      </c>
      <c r="K15" s="103">
        <v>0</v>
      </c>
      <c r="L15" s="103" t="s">
        <v>188</v>
      </c>
      <c r="M15" s="103" t="s">
        <v>323</v>
      </c>
    </row>
    <row r="16" spans="1:13" ht="17.25" customHeight="1">
      <c r="A16" s="102">
        <v>2018</v>
      </c>
      <c r="B16" s="102">
        <v>8</v>
      </c>
      <c r="C16" s="102">
        <v>12</v>
      </c>
      <c r="D16" s="103">
        <v>2328489564</v>
      </c>
      <c r="E16" s="109" t="s">
        <v>332</v>
      </c>
      <c r="F16" s="104" t="s">
        <v>1363</v>
      </c>
      <c r="G16" s="105" t="s">
        <v>1364</v>
      </c>
      <c r="H16" s="103" t="s">
        <v>1355</v>
      </c>
      <c r="I16" s="103">
        <v>12</v>
      </c>
      <c r="J16" s="103">
        <v>0</v>
      </c>
      <c r="K16" s="103">
        <v>0</v>
      </c>
      <c r="L16" s="103" t="s">
        <v>188</v>
      </c>
      <c r="M16" s="103" t="s">
        <v>323</v>
      </c>
    </row>
    <row r="17" spans="1:13" ht="17.25" customHeight="1">
      <c r="A17" s="102">
        <v>2018</v>
      </c>
      <c r="B17" s="102">
        <v>8</v>
      </c>
      <c r="C17" s="102">
        <v>68</v>
      </c>
      <c r="D17" s="103">
        <v>18413485827</v>
      </c>
      <c r="E17" s="109" t="s">
        <v>332</v>
      </c>
      <c r="F17" s="104" t="s">
        <v>1363</v>
      </c>
      <c r="G17" s="105" t="s">
        <v>1365</v>
      </c>
      <c r="H17" s="103" t="s">
        <v>1336</v>
      </c>
      <c r="I17" s="103">
        <v>68</v>
      </c>
      <c r="J17" s="103">
        <v>0</v>
      </c>
      <c r="K17" s="103">
        <v>0</v>
      </c>
      <c r="L17" s="103" t="s">
        <v>188</v>
      </c>
      <c r="M17" s="103" t="s">
        <v>323</v>
      </c>
    </row>
    <row r="18" spans="1:13" ht="17.25" customHeight="1">
      <c r="A18" s="102">
        <v>2018</v>
      </c>
      <c r="B18" s="102">
        <v>8</v>
      </c>
      <c r="C18" s="102">
        <v>68</v>
      </c>
      <c r="D18" s="103">
        <v>39422988940</v>
      </c>
      <c r="E18" s="109" t="s">
        <v>331</v>
      </c>
      <c r="F18" s="104" t="s">
        <v>1366</v>
      </c>
      <c r="G18" s="105" t="s">
        <v>1367</v>
      </c>
      <c r="H18" s="103" t="s">
        <v>1336</v>
      </c>
      <c r="I18" s="103">
        <v>68</v>
      </c>
      <c r="J18" s="103">
        <v>0</v>
      </c>
      <c r="K18" s="103">
        <v>0</v>
      </c>
      <c r="L18" s="103" t="s">
        <v>188</v>
      </c>
      <c r="M18" s="103" t="s">
        <v>323</v>
      </c>
    </row>
    <row r="19" spans="1:13" ht="17.25" customHeight="1">
      <c r="A19" s="102">
        <v>2018</v>
      </c>
      <c r="B19" s="102">
        <v>8</v>
      </c>
      <c r="C19" s="102">
        <v>68</v>
      </c>
      <c r="D19" s="103">
        <v>32055050096</v>
      </c>
      <c r="E19" s="109" t="s">
        <v>330</v>
      </c>
      <c r="F19" s="104" t="s">
        <v>1368</v>
      </c>
      <c r="G19" s="105" t="s">
        <v>1369</v>
      </c>
      <c r="H19" s="103" t="s">
        <v>1336</v>
      </c>
      <c r="I19" s="103">
        <v>68</v>
      </c>
      <c r="J19" s="103">
        <v>0</v>
      </c>
      <c r="K19" s="103">
        <v>0</v>
      </c>
      <c r="L19" s="103" t="s">
        <v>188</v>
      </c>
      <c r="M19" s="103" t="s">
        <v>323</v>
      </c>
    </row>
    <row r="20" spans="1:13" ht="17.25" customHeight="1">
      <c r="A20" s="102">
        <v>2018</v>
      </c>
      <c r="B20" s="102">
        <v>8</v>
      </c>
      <c r="C20" s="102">
        <v>380</v>
      </c>
      <c r="D20" s="103">
        <v>340138142</v>
      </c>
      <c r="E20" s="109" t="s">
        <v>328</v>
      </c>
      <c r="F20" s="104" t="s">
        <v>1370</v>
      </c>
      <c r="G20" s="105" t="s">
        <v>1371</v>
      </c>
      <c r="H20" s="103" t="s">
        <v>1372</v>
      </c>
      <c r="I20" s="103">
        <v>380</v>
      </c>
      <c r="J20" s="103">
        <v>0</v>
      </c>
      <c r="K20" s="103">
        <v>0</v>
      </c>
      <c r="L20" s="103" t="s">
        <v>188</v>
      </c>
      <c r="M20" s="103" t="s">
        <v>323</v>
      </c>
    </row>
    <row r="21" spans="1:13" ht="17.25" customHeight="1">
      <c r="A21" s="102">
        <v>2018</v>
      </c>
      <c r="B21" s="102">
        <v>8</v>
      </c>
      <c r="C21" s="102">
        <v>68</v>
      </c>
      <c r="D21" s="103">
        <v>9765775873</v>
      </c>
      <c r="E21" s="109" t="s">
        <v>324</v>
      </c>
      <c r="F21" s="104" t="s">
        <v>1373</v>
      </c>
      <c r="G21" s="105" t="s">
        <v>1374</v>
      </c>
      <c r="H21" s="103" t="s">
        <v>74</v>
      </c>
      <c r="I21" s="103">
        <v>68</v>
      </c>
      <c r="J21" s="103">
        <v>0</v>
      </c>
      <c r="K21" s="103">
        <v>61.2</v>
      </c>
      <c r="L21" s="103" t="s">
        <v>188</v>
      </c>
      <c r="M21" s="103" t="s">
        <v>323</v>
      </c>
    </row>
    <row r="22" spans="1:13" ht="17.25" customHeight="1">
      <c r="A22" s="102">
        <v>2018</v>
      </c>
      <c r="B22" s="102">
        <v>8</v>
      </c>
      <c r="C22" s="102">
        <v>68</v>
      </c>
      <c r="D22" s="103">
        <v>18647355864</v>
      </c>
      <c r="E22" s="109" t="s">
        <v>329</v>
      </c>
      <c r="F22" s="104" t="s">
        <v>1370</v>
      </c>
      <c r="G22" s="105" t="s">
        <v>1375</v>
      </c>
      <c r="H22" s="103" t="s">
        <v>1340</v>
      </c>
      <c r="I22" s="103">
        <v>68</v>
      </c>
      <c r="J22" s="103">
        <v>0</v>
      </c>
      <c r="K22" s="103">
        <v>0</v>
      </c>
      <c r="L22" s="103" t="s">
        <v>188</v>
      </c>
      <c r="M22" s="103" t="s">
        <v>323</v>
      </c>
    </row>
    <row r="23" spans="1:13" ht="17.25" customHeight="1">
      <c r="A23" s="102">
        <v>2018</v>
      </c>
      <c r="B23" s="102">
        <v>8</v>
      </c>
      <c r="C23" s="102">
        <v>68</v>
      </c>
      <c r="D23" s="103">
        <v>81042180228</v>
      </c>
      <c r="E23" s="109" t="s">
        <v>327</v>
      </c>
      <c r="F23" s="104" t="s">
        <v>1376</v>
      </c>
      <c r="G23" s="105" t="s">
        <v>1377</v>
      </c>
      <c r="H23" s="103" t="s">
        <v>1336</v>
      </c>
      <c r="I23" s="103">
        <v>68</v>
      </c>
      <c r="J23" s="103">
        <v>0</v>
      </c>
      <c r="K23" s="103">
        <v>0</v>
      </c>
      <c r="L23" s="103" t="s">
        <v>188</v>
      </c>
      <c r="M23" s="103" t="s">
        <v>323</v>
      </c>
    </row>
    <row r="24" spans="1:13" ht="17.25" customHeight="1">
      <c r="A24" s="102">
        <v>2018</v>
      </c>
      <c r="B24" s="102">
        <v>8</v>
      </c>
      <c r="C24" s="102">
        <v>68</v>
      </c>
      <c r="D24" s="103">
        <v>35152791780</v>
      </c>
      <c r="E24" s="109" t="s">
        <v>325</v>
      </c>
      <c r="F24" s="104" t="s">
        <v>1378</v>
      </c>
      <c r="G24" s="105" t="s">
        <v>1379</v>
      </c>
      <c r="H24" s="103" t="s">
        <v>1336</v>
      </c>
      <c r="I24" s="103">
        <v>68</v>
      </c>
      <c r="J24" s="103">
        <v>0</v>
      </c>
      <c r="K24" s="103">
        <v>0</v>
      </c>
      <c r="L24" s="103" t="s">
        <v>188</v>
      </c>
      <c r="M24" s="103" t="s">
        <v>323</v>
      </c>
    </row>
    <row r="25" spans="1:13" ht="17.25" customHeight="1">
      <c r="A25" s="102">
        <v>2018</v>
      </c>
      <c r="B25" s="102">
        <v>8</v>
      </c>
      <c r="C25" s="102">
        <v>12</v>
      </c>
      <c r="D25" s="103">
        <v>33698906357</v>
      </c>
      <c r="E25" s="109" t="s">
        <v>326</v>
      </c>
      <c r="F25" s="104" t="s">
        <v>1378</v>
      </c>
      <c r="G25" s="105" t="s">
        <v>1380</v>
      </c>
      <c r="H25" s="103" t="s">
        <v>1355</v>
      </c>
      <c r="I25" s="103">
        <v>12</v>
      </c>
      <c r="J25" s="103">
        <v>0</v>
      </c>
      <c r="K25" s="103">
        <v>0</v>
      </c>
      <c r="L25" s="103" t="s">
        <v>188</v>
      </c>
      <c r="M25" s="103" t="s">
        <v>323</v>
      </c>
    </row>
    <row r="26" spans="1:13">
      <c r="F26" s="125"/>
      <c r="G26" s="126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01" workbookViewId="0">
      <selection activeCell="H9" sqref="H9"/>
    </sheetView>
  </sheetViews>
  <sheetFormatPr defaultColWidth="8.875" defaultRowHeight="16.5"/>
  <cols>
    <col min="1" max="2" width="8.875" style="108" customWidth="1"/>
    <col min="3" max="3" width="12.5" style="108" customWidth="1"/>
    <col min="4" max="4" width="8.875" style="108" customWidth="1"/>
    <col min="5" max="5" width="22.125" style="108" customWidth="1"/>
    <col min="6" max="6" width="8.875" style="108" customWidth="1"/>
    <col min="7" max="16384" width="8.875" style="108"/>
  </cols>
  <sheetData>
    <row r="1" spans="1:6">
      <c r="A1" s="141" t="s">
        <v>122</v>
      </c>
      <c r="B1" s="141" t="s">
        <v>125</v>
      </c>
      <c r="C1" s="141" t="s">
        <v>128</v>
      </c>
      <c r="D1" s="141" t="s">
        <v>340</v>
      </c>
      <c r="E1" s="141" t="s">
        <v>341</v>
      </c>
      <c r="F1" s="141" t="s">
        <v>342</v>
      </c>
    </row>
    <row r="2" spans="1:6">
      <c r="A2" s="141">
        <f>YEAR(C2)</f>
        <v>2018</v>
      </c>
      <c r="B2" s="141">
        <f>MONTH(C2)</f>
        <v>5</v>
      </c>
      <c r="C2" s="120">
        <v>43223</v>
      </c>
      <c r="D2" s="141" t="s">
        <v>49</v>
      </c>
      <c r="E2" s="121" t="s">
        <v>343</v>
      </c>
      <c r="F2" s="121">
        <v>2880</v>
      </c>
    </row>
    <row r="3" spans="1:6">
      <c r="A3" s="141">
        <f>YEAR(C3)</f>
        <v>2018</v>
      </c>
      <c r="B3" s="141">
        <f>MONTH(C3)</f>
        <v>5</v>
      </c>
      <c r="C3" s="120">
        <v>43244</v>
      </c>
      <c r="D3" s="141" t="s">
        <v>344</v>
      </c>
      <c r="E3" s="141" t="s">
        <v>345</v>
      </c>
      <c r="F3" s="122">
        <v>34822</v>
      </c>
    </row>
    <row r="4" spans="1:6">
      <c r="A4" s="141">
        <f>YEAR(C4)</f>
        <v>2018</v>
      </c>
      <c r="B4" s="141">
        <f>MONTH(C4)</f>
        <v>8</v>
      </c>
      <c r="C4" s="120">
        <v>43313</v>
      </c>
      <c r="D4" s="141" t="s">
        <v>42</v>
      </c>
      <c r="E4" s="141" t="s">
        <v>346</v>
      </c>
      <c r="F4" s="122">
        <v>1999</v>
      </c>
    </row>
    <row r="5" spans="1:6">
      <c r="A5" s="147"/>
      <c r="B5" s="147"/>
      <c r="D5" s="141"/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5" zoomScale="102" workbookViewId="0">
      <selection activeCell="G27" sqref="G27"/>
    </sheetView>
  </sheetViews>
  <sheetFormatPr defaultColWidth="8.875" defaultRowHeight="16.5"/>
  <cols>
    <col min="1" max="2" width="8.875" style="84" customWidth="1"/>
    <col min="3" max="3" width="17.625" style="84" customWidth="1"/>
    <col min="4" max="4" width="10.125" style="84" customWidth="1"/>
    <col min="5" max="5" width="8.875" style="84" customWidth="1"/>
    <col min="6" max="6" width="23.125" style="84" customWidth="1"/>
    <col min="7" max="7" width="28.375" style="84" customWidth="1"/>
    <col min="8" max="8" width="8.875" style="84" customWidth="1"/>
    <col min="9" max="9" width="9.875" style="84" customWidth="1"/>
    <col min="10" max="12" width="8.875" style="84" customWidth="1"/>
    <col min="13" max="13" width="58.5" style="143" customWidth="1"/>
    <col min="14" max="14" width="16.375" style="84" customWidth="1"/>
    <col min="15" max="15" width="20.375" style="84" customWidth="1"/>
    <col min="16" max="16" width="8.875" style="84" customWidth="1"/>
    <col min="17" max="16384" width="8.875" style="84"/>
  </cols>
  <sheetData>
    <row r="1" spans="1:15">
      <c r="A1" s="96" t="s">
        <v>122</v>
      </c>
      <c r="B1" s="96" t="s">
        <v>125</v>
      </c>
      <c r="C1" s="96" t="s">
        <v>130</v>
      </c>
      <c r="D1" s="96" t="s">
        <v>347</v>
      </c>
      <c r="E1" s="96" t="s">
        <v>348</v>
      </c>
      <c r="F1" s="96" t="s">
        <v>349</v>
      </c>
      <c r="G1" s="96" t="s">
        <v>350</v>
      </c>
      <c r="H1" s="96" t="s">
        <v>177</v>
      </c>
      <c r="I1" s="96" t="s">
        <v>351</v>
      </c>
      <c r="J1" s="96" t="s">
        <v>95</v>
      </c>
      <c r="K1" s="96" t="s">
        <v>96</v>
      </c>
      <c r="L1" s="96" t="s">
        <v>97</v>
      </c>
      <c r="M1" s="98" t="s">
        <v>352</v>
      </c>
      <c r="N1" s="96" t="s">
        <v>353</v>
      </c>
      <c r="O1" s="96" t="s">
        <v>316</v>
      </c>
    </row>
    <row r="2" spans="1:15">
      <c r="A2" s="96">
        <v>2018</v>
      </c>
      <c r="B2" s="96">
        <v>4</v>
      </c>
      <c r="C2" s="88">
        <v>43220</v>
      </c>
      <c r="D2" s="89">
        <v>0.66111111111111109</v>
      </c>
      <c r="E2" s="96" t="s">
        <v>354</v>
      </c>
      <c r="F2" s="96" t="s">
        <v>188</v>
      </c>
      <c r="G2" s="96" t="s">
        <v>355</v>
      </c>
      <c r="H2" s="96" t="s">
        <v>147</v>
      </c>
      <c r="I2" s="96" t="s">
        <v>356</v>
      </c>
      <c r="J2" s="96" t="str">
        <f t="shared" ref="J2:J19" si="0">MID(I2,7,1)</f>
        <v>5</v>
      </c>
      <c r="K2" s="96" t="str">
        <f t="shared" ref="K2:K19" si="1">MID(I2,14,1)</f>
        <v>5</v>
      </c>
      <c r="L2" s="96" t="str">
        <f t="shared" ref="L2:L19" si="2">MID(I2,21,1)</f>
        <v>5</v>
      </c>
      <c r="M2" s="98" t="s">
        <v>357</v>
      </c>
      <c r="N2" s="96" t="s">
        <v>358</v>
      </c>
      <c r="O2" s="96" t="s">
        <v>359</v>
      </c>
    </row>
    <row r="3" spans="1:15">
      <c r="A3" s="96">
        <v>2018</v>
      </c>
      <c r="B3" s="96">
        <v>5</v>
      </c>
      <c r="C3" s="88">
        <v>43223</v>
      </c>
      <c r="D3" s="89">
        <v>0.80486111111111114</v>
      </c>
      <c r="E3" s="96" t="s">
        <v>354</v>
      </c>
      <c r="F3" s="96" t="s">
        <v>188</v>
      </c>
      <c r="G3" s="96" t="s">
        <v>360</v>
      </c>
      <c r="H3" s="96" t="s">
        <v>147</v>
      </c>
      <c r="I3" s="96" t="s">
        <v>356</v>
      </c>
      <c r="J3" s="96" t="str">
        <f t="shared" si="0"/>
        <v>5</v>
      </c>
      <c r="K3" s="96" t="str">
        <f t="shared" si="1"/>
        <v>5</v>
      </c>
      <c r="L3" s="96" t="str">
        <f t="shared" si="2"/>
        <v>5</v>
      </c>
      <c r="M3" s="98" t="s">
        <v>361</v>
      </c>
      <c r="N3" s="96" t="s">
        <v>358</v>
      </c>
      <c r="O3" s="96" t="s">
        <v>362</v>
      </c>
    </row>
    <row r="4" spans="1:15">
      <c r="A4" s="96">
        <v>2018</v>
      </c>
      <c r="B4" s="96">
        <v>5</v>
      </c>
      <c r="C4" s="88">
        <v>43226</v>
      </c>
      <c r="D4" s="89">
        <v>0.51249999999999996</v>
      </c>
      <c r="E4" s="96" t="s">
        <v>354</v>
      </c>
      <c r="F4" s="96" t="s">
        <v>188</v>
      </c>
      <c r="G4" s="96" t="s">
        <v>363</v>
      </c>
      <c r="H4" s="96" t="s">
        <v>147</v>
      </c>
      <c r="I4" s="96" t="s">
        <v>356</v>
      </c>
      <c r="J4" s="96" t="str">
        <f t="shared" si="0"/>
        <v>5</v>
      </c>
      <c r="K4" s="96" t="str">
        <f t="shared" si="1"/>
        <v>5</v>
      </c>
      <c r="L4" s="96" t="str">
        <f t="shared" si="2"/>
        <v>5</v>
      </c>
      <c r="M4" s="98" t="s">
        <v>364</v>
      </c>
      <c r="N4" s="96" t="s">
        <v>358</v>
      </c>
      <c r="O4" s="96" t="s">
        <v>365</v>
      </c>
    </row>
    <row r="5" spans="1:15">
      <c r="A5" s="96">
        <v>2018</v>
      </c>
      <c r="B5" s="96">
        <v>5</v>
      </c>
      <c r="C5" s="88">
        <v>43233</v>
      </c>
      <c r="D5" s="89">
        <v>0.67777777777777781</v>
      </c>
      <c r="E5" s="96" t="s">
        <v>354</v>
      </c>
      <c r="F5" s="96" t="s">
        <v>188</v>
      </c>
      <c r="G5" s="96" t="s">
        <v>366</v>
      </c>
      <c r="H5" s="96" t="s">
        <v>147</v>
      </c>
      <c r="I5" s="96" t="s">
        <v>356</v>
      </c>
      <c r="J5" s="96" t="str">
        <f t="shared" si="0"/>
        <v>5</v>
      </c>
      <c r="K5" s="96" t="str">
        <f t="shared" si="1"/>
        <v>5</v>
      </c>
      <c r="L5" s="96" t="str">
        <f t="shared" si="2"/>
        <v>5</v>
      </c>
      <c r="M5" s="98" t="s">
        <v>367</v>
      </c>
      <c r="N5" s="96" t="s">
        <v>368</v>
      </c>
      <c r="O5" s="96"/>
    </row>
    <row r="6" spans="1:15">
      <c r="A6" s="96">
        <v>2018</v>
      </c>
      <c r="B6" s="96">
        <v>5</v>
      </c>
      <c r="C6" s="88">
        <v>43244</v>
      </c>
      <c r="D6" s="89">
        <v>0.89513888888888893</v>
      </c>
      <c r="E6" s="96" t="s">
        <v>354</v>
      </c>
      <c r="F6" s="96" t="s">
        <v>188</v>
      </c>
      <c r="G6" s="96" t="s">
        <v>199</v>
      </c>
      <c r="H6" s="96" t="s">
        <v>147</v>
      </c>
      <c r="I6" s="96" t="s">
        <v>356</v>
      </c>
      <c r="J6" s="96" t="str">
        <f t="shared" si="0"/>
        <v>5</v>
      </c>
      <c r="K6" s="96" t="str">
        <f t="shared" si="1"/>
        <v>5</v>
      </c>
      <c r="L6" s="96" t="str">
        <f t="shared" si="2"/>
        <v>5</v>
      </c>
      <c r="M6" s="98" t="s">
        <v>369</v>
      </c>
      <c r="N6" s="96" t="s">
        <v>368</v>
      </c>
      <c r="O6" s="96"/>
    </row>
    <row r="7" spans="1:15">
      <c r="A7" s="96">
        <v>2018</v>
      </c>
      <c r="B7" s="96">
        <v>5</v>
      </c>
      <c r="C7" s="88">
        <v>43246</v>
      </c>
      <c r="D7" s="89">
        <v>0.67986111111111114</v>
      </c>
      <c r="E7" s="96" t="s">
        <v>354</v>
      </c>
      <c r="F7" s="96" t="s">
        <v>188</v>
      </c>
      <c r="G7" s="96" t="s">
        <v>370</v>
      </c>
      <c r="H7" s="96" t="s">
        <v>147</v>
      </c>
      <c r="I7" s="96" t="s">
        <v>356</v>
      </c>
      <c r="J7" s="96" t="str">
        <f t="shared" si="0"/>
        <v>5</v>
      </c>
      <c r="K7" s="96" t="str">
        <f t="shared" si="1"/>
        <v>5</v>
      </c>
      <c r="L7" s="96" t="str">
        <f t="shared" si="2"/>
        <v>5</v>
      </c>
      <c r="M7" s="98" t="s">
        <v>371</v>
      </c>
      <c r="N7" s="96" t="s">
        <v>358</v>
      </c>
      <c r="O7" s="96" t="s">
        <v>372</v>
      </c>
    </row>
    <row r="8" spans="1:15">
      <c r="A8" s="96">
        <v>2018</v>
      </c>
      <c r="B8" s="96">
        <v>5</v>
      </c>
      <c r="C8" s="88">
        <v>43247</v>
      </c>
      <c r="D8" s="89">
        <v>0.67500000000000004</v>
      </c>
      <c r="E8" s="96" t="s">
        <v>354</v>
      </c>
      <c r="F8" s="96" t="s">
        <v>188</v>
      </c>
      <c r="G8" s="96" t="s">
        <v>373</v>
      </c>
      <c r="H8" s="96" t="s">
        <v>147</v>
      </c>
      <c r="I8" s="96" t="s">
        <v>356</v>
      </c>
      <c r="J8" s="96" t="str">
        <f t="shared" si="0"/>
        <v>5</v>
      </c>
      <c r="K8" s="96" t="str">
        <f t="shared" si="1"/>
        <v>5</v>
      </c>
      <c r="L8" s="96" t="str">
        <f t="shared" si="2"/>
        <v>5</v>
      </c>
      <c r="M8" s="98" t="s">
        <v>374</v>
      </c>
      <c r="N8" s="96" t="s">
        <v>358</v>
      </c>
      <c r="O8" s="96" t="s">
        <v>375</v>
      </c>
    </row>
    <row r="9" spans="1:15">
      <c r="A9" s="96">
        <v>2018</v>
      </c>
      <c r="B9" s="96">
        <v>6</v>
      </c>
      <c r="C9" s="88">
        <v>43262</v>
      </c>
      <c r="D9" s="89">
        <v>0.29930555555555549</v>
      </c>
      <c r="E9" s="96" t="s">
        <v>354</v>
      </c>
      <c r="F9" s="96" t="s">
        <v>188</v>
      </c>
      <c r="G9" s="96" t="s">
        <v>199</v>
      </c>
      <c r="H9" s="96" t="s">
        <v>147</v>
      </c>
      <c r="I9" s="96" t="s">
        <v>356</v>
      </c>
      <c r="J9" s="96" t="str">
        <f t="shared" si="0"/>
        <v>5</v>
      </c>
      <c r="K9" s="96" t="str">
        <f t="shared" si="1"/>
        <v>5</v>
      </c>
      <c r="L9" s="96" t="str">
        <f t="shared" si="2"/>
        <v>5</v>
      </c>
      <c r="M9" s="98" t="s">
        <v>376</v>
      </c>
      <c r="N9" s="96" t="s">
        <v>368</v>
      </c>
      <c r="O9" s="96"/>
    </row>
    <row r="10" spans="1:15">
      <c r="A10" s="96">
        <v>2018</v>
      </c>
      <c r="B10" s="96">
        <v>6</v>
      </c>
      <c r="C10" s="88">
        <v>43266</v>
      </c>
      <c r="D10" s="89">
        <v>0.56944444444444442</v>
      </c>
      <c r="E10" s="96" t="s">
        <v>354</v>
      </c>
      <c r="F10" s="96" t="s">
        <v>188</v>
      </c>
      <c r="G10" s="96" t="s">
        <v>377</v>
      </c>
      <c r="H10" s="96" t="s">
        <v>147</v>
      </c>
      <c r="I10" s="96" t="s">
        <v>356</v>
      </c>
      <c r="J10" s="96" t="str">
        <f t="shared" si="0"/>
        <v>5</v>
      </c>
      <c r="K10" s="96" t="str">
        <f t="shared" si="1"/>
        <v>5</v>
      </c>
      <c r="L10" s="96" t="str">
        <f t="shared" si="2"/>
        <v>5</v>
      </c>
      <c r="M10" s="98" t="s">
        <v>378</v>
      </c>
      <c r="N10" s="96" t="s">
        <v>368</v>
      </c>
      <c r="O10" s="96"/>
    </row>
    <row r="11" spans="1:15">
      <c r="A11" s="96">
        <v>2018</v>
      </c>
      <c r="B11" s="96">
        <v>7</v>
      </c>
      <c r="C11" s="88">
        <v>43307</v>
      </c>
      <c r="D11" s="89">
        <v>0.65694444444444444</v>
      </c>
      <c r="E11" s="96" t="s">
        <v>354</v>
      </c>
      <c r="F11" s="96" t="s">
        <v>188</v>
      </c>
      <c r="G11" s="96" t="s">
        <v>379</v>
      </c>
      <c r="H11" s="96" t="s">
        <v>147</v>
      </c>
      <c r="I11" s="96" t="s">
        <v>356</v>
      </c>
      <c r="J11" s="96" t="str">
        <f t="shared" si="0"/>
        <v>5</v>
      </c>
      <c r="K11" s="96" t="str">
        <f t="shared" si="1"/>
        <v>5</v>
      </c>
      <c r="L11" s="96" t="str">
        <f t="shared" si="2"/>
        <v>5</v>
      </c>
      <c r="M11" s="98" t="s">
        <v>380</v>
      </c>
      <c r="N11" s="96" t="s">
        <v>368</v>
      </c>
      <c r="O11" s="96"/>
    </row>
    <row r="12" spans="1:15">
      <c r="A12" s="96">
        <v>2018</v>
      </c>
      <c r="B12" s="96">
        <v>7</v>
      </c>
      <c r="C12" s="88">
        <v>43302</v>
      </c>
      <c r="D12" s="89">
        <v>0.71944444444444444</v>
      </c>
      <c r="E12" s="96" t="s">
        <v>354</v>
      </c>
      <c r="F12" s="96" t="s">
        <v>188</v>
      </c>
      <c r="G12" s="96" t="s">
        <v>381</v>
      </c>
      <c r="H12" s="96" t="s">
        <v>147</v>
      </c>
      <c r="I12" s="96" t="s">
        <v>356</v>
      </c>
      <c r="J12" s="96" t="str">
        <f t="shared" si="0"/>
        <v>5</v>
      </c>
      <c r="K12" s="96" t="str">
        <f t="shared" si="1"/>
        <v>5</v>
      </c>
      <c r="L12" s="96" t="str">
        <f t="shared" si="2"/>
        <v>5</v>
      </c>
      <c r="M12" s="98" t="s">
        <v>382</v>
      </c>
      <c r="N12" s="96" t="s">
        <v>368</v>
      </c>
      <c r="O12" s="96"/>
    </row>
    <row r="13" spans="1:15">
      <c r="A13" s="96">
        <v>2018</v>
      </c>
      <c r="B13" s="96">
        <v>8</v>
      </c>
      <c r="C13" s="88">
        <v>43326</v>
      </c>
      <c r="D13" s="89">
        <v>0.66736111111111107</v>
      </c>
      <c r="E13" s="96" t="s">
        <v>354</v>
      </c>
      <c r="F13" s="96" t="s">
        <v>188</v>
      </c>
      <c r="G13" s="96" t="s">
        <v>383</v>
      </c>
      <c r="H13" s="96" t="s">
        <v>147</v>
      </c>
      <c r="I13" s="96" t="s">
        <v>356</v>
      </c>
      <c r="J13" s="96" t="str">
        <f t="shared" si="0"/>
        <v>5</v>
      </c>
      <c r="K13" s="96" t="str">
        <f t="shared" si="1"/>
        <v>5</v>
      </c>
      <c r="L13" s="96" t="str">
        <f t="shared" si="2"/>
        <v>5</v>
      </c>
      <c r="M13" s="98" t="s">
        <v>384</v>
      </c>
      <c r="N13" s="96" t="s">
        <v>358</v>
      </c>
      <c r="O13" s="96" t="s">
        <v>385</v>
      </c>
    </row>
    <row r="14" spans="1:15">
      <c r="A14" s="96">
        <v>2018</v>
      </c>
      <c r="B14" s="96">
        <v>8</v>
      </c>
      <c r="C14" s="88">
        <v>43323</v>
      </c>
      <c r="D14" s="89">
        <v>0.60416666666666663</v>
      </c>
      <c r="E14" s="96" t="s">
        <v>354</v>
      </c>
      <c r="F14" s="96" t="s">
        <v>188</v>
      </c>
      <c r="G14" s="96" t="s">
        <v>386</v>
      </c>
      <c r="H14" s="96" t="s">
        <v>147</v>
      </c>
      <c r="I14" s="96" t="s">
        <v>356</v>
      </c>
      <c r="J14" s="96" t="str">
        <f t="shared" si="0"/>
        <v>5</v>
      </c>
      <c r="K14" s="96" t="str">
        <f t="shared" si="1"/>
        <v>5</v>
      </c>
      <c r="L14" s="96" t="str">
        <f t="shared" si="2"/>
        <v>5</v>
      </c>
      <c r="M14" s="98" t="s">
        <v>387</v>
      </c>
      <c r="N14" s="96" t="s">
        <v>368</v>
      </c>
      <c r="O14" s="96"/>
    </row>
    <row r="15" spans="1:15">
      <c r="A15" s="96">
        <v>2018</v>
      </c>
      <c r="B15" s="96">
        <v>8</v>
      </c>
      <c r="C15" s="88">
        <v>43323</v>
      </c>
      <c r="D15" s="89">
        <v>0.16180555555555559</v>
      </c>
      <c r="E15" s="96" t="s">
        <v>354</v>
      </c>
      <c r="F15" s="96" t="s">
        <v>188</v>
      </c>
      <c r="G15" s="96" t="s">
        <v>388</v>
      </c>
      <c r="H15" s="96" t="s">
        <v>147</v>
      </c>
      <c r="I15" s="96" t="s">
        <v>356</v>
      </c>
      <c r="J15" s="96" t="str">
        <f t="shared" si="0"/>
        <v>5</v>
      </c>
      <c r="K15" s="96" t="str">
        <f t="shared" si="1"/>
        <v>5</v>
      </c>
      <c r="L15" s="96" t="str">
        <f t="shared" si="2"/>
        <v>5</v>
      </c>
      <c r="M15" s="98" t="s">
        <v>389</v>
      </c>
      <c r="N15" s="96" t="s">
        <v>358</v>
      </c>
      <c r="O15" s="96" t="s">
        <v>390</v>
      </c>
    </row>
    <row r="16" spans="1:15">
      <c r="A16" s="96">
        <v>2018</v>
      </c>
      <c r="B16" s="96">
        <v>8</v>
      </c>
      <c r="C16" s="88">
        <v>43331</v>
      </c>
      <c r="D16" s="89">
        <v>0.55069444444444449</v>
      </c>
      <c r="E16" s="96" t="s">
        <v>354</v>
      </c>
      <c r="F16" s="96" t="s">
        <v>188</v>
      </c>
      <c r="G16" s="96" t="s">
        <v>237</v>
      </c>
      <c r="H16" s="96" t="s">
        <v>147</v>
      </c>
      <c r="I16" s="96" t="s">
        <v>356</v>
      </c>
      <c r="J16" s="96" t="str">
        <f t="shared" si="0"/>
        <v>5</v>
      </c>
      <c r="K16" s="96" t="str">
        <f t="shared" si="1"/>
        <v>5</v>
      </c>
      <c r="L16" s="96" t="str">
        <f t="shared" si="2"/>
        <v>5</v>
      </c>
      <c r="M16" s="96" t="s">
        <v>391</v>
      </c>
      <c r="N16" s="96" t="s">
        <v>358</v>
      </c>
      <c r="O16" s="96" t="s">
        <v>392</v>
      </c>
    </row>
    <row r="17" spans="1:15">
      <c r="A17" s="96">
        <v>2018</v>
      </c>
      <c r="B17" s="96">
        <v>8</v>
      </c>
      <c r="C17" s="88">
        <v>43328</v>
      </c>
      <c r="D17" s="89">
        <v>0.71458333333333335</v>
      </c>
      <c r="E17" s="96" t="s">
        <v>354</v>
      </c>
      <c r="F17" s="96" t="s">
        <v>188</v>
      </c>
      <c r="G17" s="96" t="s">
        <v>393</v>
      </c>
      <c r="H17" s="96" t="s">
        <v>147</v>
      </c>
      <c r="I17" s="96" t="s">
        <v>356</v>
      </c>
      <c r="J17" s="96" t="str">
        <f t="shared" si="0"/>
        <v>5</v>
      </c>
      <c r="K17" s="96" t="str">
        <f t="shared" si="1"/>
        <v>5</v>
      </c>
      <c r="L17" s="96" t="str">
        <f t="shared" si="2"/>
        <v>5</v>
      </c>
      <c r="M17" s="96" t="s">
        <v>394</v>
      </c>
      <c r="N17" s="96" t="s">
        <v>368</v>
      </c>
      <c r="O17" s="96"/>
    </row>
    <row r="18" spans="1:15">
      <c r="A18" s="96">
        <v>2018</v>
      </c>
      <c r="B18" s="96">
        <v>8</v>
      </c>
      <c r="C18" s="88">
        <v>43338</v>
      </c>
      <c r="D18" s="89">
        <v>0.52083333333333337</v>
      </c>
      <c r="E18" s="96" t="s">
        <v>354</v>
      </c>
      <c r="F18" s="96" t="s">
        <v>188</v>
      </c>
      <c r="G18" s="96" t="s">
        <v>395</v>
      </c>
      <c r="H18" s="96" t="s">
        <v>147</v>
      </c>
      <c r="I18" s="96" t="s">
        <v>356</v>
      </c>
      <c r="J18" s="96" t="str">
        <f t="shared" si="0"/>
        <v>5</v>
      </c>
      <c r="K18" s="96" t="str">
        <f t="shared" si="1"/>
        <v>5</v>
      </c>
      <c r="L18" s="96" t="str">
        <f t="shared" si="2"/>
        <v>5</v>
      </c>
      <c r="M18" s="96" t="s">
        <v>396</v>
      </c>
      <c r="N18" s="96" t="s">
        <v>358</v>
      </c>
      <c r="O18" s="96" t="s">
        <v>397</v>
      </c>
    </row>
    <row r="19" spans="1:15">
      <c r="A19" s="96">
        <v>2018</v>
      </c>
      <c r="B19" s="96">
        <v>8</v>
      </c>
      <c r="C19" s="88">
        <v>43339</v>
      </c>
      <c r="D19" s="89">
        <v>0.54236111111111107</v>
      </c>
      <c r="E19" s="96" t="s">
        <v>354</v>
      </c>
      <c r="F19" s="96" t="s">
        <v>188</v>
      </c>
      <c r="G19" s="96" t="s">
        <v>398</v>
      </c>
      <c r="H19" s="96" t="s">
        <v>147</v>
      </c>
      <c r="I19" s="96" t="s">
        <v>356</v>
      </c>
      <c r="J19" s="96" t="str">
        <f t="shared" si="0"/>
        <v>5</v>
      </c>
      <c r="K19" s="96" t="str">
        <f t="shared" si="1"/>
        <v>5</v>
      </c>
      <c r="L19" s="96" t="str">
        <f t="shared" si="2"/>
        <v>5</v>
      </c>
      <c r="M19" s="96" t="s">
        <v>399</v>
      </c>
      <c r="N19" s="96" t="s">
        <v>358</v>
      </c>
      <c r="O19" s="96" t="s">
        <v>400</v>
      </c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22" sqref="G22"/>
    </sheetView>
  </sheetViews>
  <sheetFormatPr defaultColWidth="9" defaultRowHeight="16.5"/>
  <cols>
    <col min="1" max="2" width="9" style="20" customWidth="1"/>
    <col min="3" max="3" width="13.125" style="20" customWidth="1"/>
    <col min="4" max="5" width="9" style="20" customWidth="1"/>
    <col min="6" max="6" width="30.875" style="20" customWidth="1"/>
    <col min="7" max="7" width="21" style="20" customWidth="1"/>
    <col min="8" max="8" width="9" style="20" customWidth="1"/>
    <col min="9" max="9" width="25.875" style="20" customWidth="1"/>
    <col min="10" max="10" width="32.875" style="91" customWidth="1"/>
    <col min="11" max="11" width="12.375" style="20" customWidth="1"/>
    <col min="12" max="12" width="20.875" style="20" customWidth="1"/>
    <col min="13" max="13" width="9" style="20" customWidth="1"/>
    <col min="14" max="16384" width="9" style="20"/>
  </cols>
  <sheetData>
    <row r="1" spans="1:12">
      <c r="A1" s="96" t="s">
        <v>122</v>
      </c>
      <c r="B1" s="96" t="s">
        <v>125</v>
      </c>
      <c r="C1" s="96" t="s">
        <v>130</v>
      </c>
      <c r="D1" s="96" t="s">
        <v>347</v>
      </c>
      <c r="E1" s="96" t="s">
        <v>348</v>
      </c>
      <c r="F1" s="96" t="s">
        <v>349</v>
      </c>
      <c r="G1" s="96" t="s">
        <v>350</v>
      </c>
      <c r="H1" s="96" t="s">
        <v>177</v>
      </c>
      <c r="I1" s="96" t="s">
        <v>351</v>
      </c>
      <c r="J1" s="98" t="s">
        <v>352</v>
      </c>
      <c r="K1" s="96" t="s">
        <v>353</v>
      </c>
      <c r="L1" s="96" t="s">
        <v>316</v>
      </c>
    </row>
    <row r="2" spans="1:12">
      <c r="A2" s="96">
        <v>2018</v>
      </c>
      <c r="B2" s="96">
        <v>4</v>
      </c>
      <c r="C2" s="88">
        <v>43220</v>
      </c>
      <c r="D2" s="89">
        <v>0.66111111111111109</v>
      </c>
      <c r="E2" s="96" t="s">
        <v>354</v>
      </c>
      <c r="F2" s="96" t="s">
        <v>188</v>
      </c>
      <c r="G2" s="96" t="s">
        <v>355</v>
      </c>
      <c r="H2" s="96" t="s">
        <v>147</v>
      </c>
      <c r="I2" s="96" t="s">
        <v>356</v>
      </c>
      <c r="J2" s="98" t="s">
        <v>357</v>
      </c>
      <c r="K2" s="96" t="s">
        <v>358</v>
      </c>
      <c r="L2" s="96" t="s">
        <v>359</v>
      </c>
    </row>
    <row r="3" spans="1:12">
      <c r="A3" s="96">
        <v>2018</v>
      </c>
      <c r="B3" s="96">
        <v>5</v>
      </c>
      <c r="C3" s="88">
        <v>43223</v>
      </c>
      <c r="D3" s="89">
        <v>0.80486111111111114</v>
      </c>
      <c r="E3" s="96" t="s">
        <v>354</v>
      </c>
      <c r="F3" s="96" t="s">
        <v>188</v>
      </c>
      <c r="G3" s="96" t="s">
        <v>360</v>
      </c>
      <c r="H3" s="96" t="s">
        <v>147</v>
      </c>
      <c r="I3" s="96" t="s">
        <v>356</v>
      </c>
      <c r="J3" s="98" t="s">
        <v>361</v>
      </c>
      <c r="K3" s="96" t="s">
        <v>358</v>
      </c>
      <c r="L3" s="96" t="s">
        <v>362</v>
      </c>
    </row>
    <row r="4" spans="1:12">
      <c r="A4" s="96">
        <v>2018</v>
      </c>
      <c r="B4" s="96">
        <v>5</v>
      </c>
      <c r="C4" s="88">
        <v>43226</v>
      </c>
      <c r="D4" s="89">
        <v>0.51249999999999996</v>
      </c>
      <c r="E4" s="96" t="s">
        <v>354</v>
      </c>
      <c r="F4" s="96" t="s">
        <v>188</v>
      </c>
      <c r="G4" s="96" t="s">
        <v>363</v>
      </c>
      <c r="H4" s="96" t="s">
        <v>147</v>
      </c>
      <c r="I4" s="96" t="s">
        <v>356</v>
      </c>
      <c r="J4" s="98" t="s">
        <v>364</v>
      </c>
      <c r="K4" s="96" t="s">
        <v>358</v>
      </c>
      <c r="L4" s="96" t="s">
        <v>365</v>
      </c>
    </row>
    <row r="5" spans="1:12">
      <c r="A5" s="96">
        <v>2018</v>
      </c>
      <c r="B5" s="96">
        <v>5</v>
      </c>
      <c r="C5" s="88">
        <v>43233</v>
      </c>
      <c r="D5" s="89">
        <v>0.67777777777777781</v>
      </c>
      <c r="E5" s="96" t="s">
        <v>354</v>
      </c>
      <c r="F5" s="96" t="s">
        <v>188</v>
      </c>
      <c r="G5" s="96" t="s">
        <v>366</v>
      </c>
      <c r="H5" s="96" t="s">
        <v>147</v>
      </c>
      <c r="I5" s="96" t="s">
        <v>356</v>
      </c>
      <c r="J5" s="98" t="s">
        <v>367</v>
      </c>
      <c r="K5" s="96" t="s">
        <v>368</v>
      </c>
      <c r="L5" s="96"/>
    </row>
    <row r="6" spans="1:12">
      <c r="A6" s="96">
        <v>2018</v>
      </c>
      <c r="B6" s="96">
        <v>5</v>
      </c>
      <c r="C6" s="88">
        <v>43244</v>
      </c>
      <c r="D6" s="89">
        <v>0.89513888888888893</v>
      </c>
      <c r="E6" s="96" t="s">
        <v>354</v>
      </c>
      <c r="F6" s="96" t="s">
        <v>188</v>
      </c>
      <c r="G6" s="96" t="s">
        <v>199</v>
      </c>
      <c r="H6" s="96" t="s">
        <v>147</v>
      </c>
      <c r="I6" s="96" t="s">
        <v>356</v>
      </c>
      <c r="J6" s="98" t="s">
        <v>369</v>
      </c>
      <c r="K6" s="96" t="s">
        <v>368</v>
      </c>
      <c r="L6" s="96"/>
    </row>
    <row r="7" spans="1:12">
      <c r="A7" s="96">
        <v>2018</v>
      </c>
      <c r="B7" s="96">
        <v>5</v>
      </c>
      <c r="C7" s="88">
        <v>43246</v>
      </c>
      <c r="D7" s="89">
        <v>0.67986111111111114</v>
      </c>
      <c r="E7" s="96" t="s">
        <v>354</v>
      </c>
      <c r="F7" s="96" t="s">
        <v>188</v>
      </c>
      <c r="G7" s="96" t="s">
        <v>370</v>
      </c>
      <c r="H7" s="96" t="s">
        <v>147</v>
      </c>
      <c r="I7" s="96" t="s">
        <v>356</v>
      </c>
      <c r="J7" s="98" t="s">
        <v>371</v>
      </c>
      <c r="K7" s="96" t="s">
        <v>358</v>
      </c>
      <c r="L7" s="96" t="s">
        <v>372</v>
      </c>
    </row>
    <row r="8" spans="1:12">
      <c r="A8" s="96">
        <v>2018</v>
      </c>
      <c r="B8" s="96">
        <v>6</v>
      </c>
      <c r="C8" s="88">
        <v>43262</v>
      </c>
      <c r="D8" s="89">
        <v>0.29930555555555549</v>
      </c>
      <c r="E8" s="96" t="s">
        <v>354</v>
      </c>
      <c r="F8" s="96" t="s">
        <v>188</v>
      </c>
      <c r="G8" s="96" t="s">
        <v>199</v>
      </c>
      <c r="H8" s="96" t="s">
        <v>147</v>
      </c>
      <c r="I8" s="96" t="s">
        <v>356</v>
      </c>
      <c r="J8" s="98" t="s">
        <v>376</v>
      </c>
      <c r="K8" s="96" t="s">
        <v>368</v>
      </c>
      <c r="L8" s="96"/>
    </row>
    <row r="9" spans="1:12">
      <c r="A9" s="96">
        <v>2018</v>
      </c>
      <c r="B9" s="96">
        <v>7</v>
      </c>
      <c r="C9" s="88">
        <v>43307</v>
      </c>
      <c r="D9" s="89">
        <v>0.65694444444444444</v>
      </c>
      <c r="E9" s="96" t="s">
        <v>354</v>
      </c>
      <c r="F9" s="96" t="s">
        <v>188</v>
      </c>
      <c r="G9" s="96" t="s">
        <v>379</v>
      </c>
      <c r="H9" s="96" t="s">
        <v>147</v>
      </c>
      <c r="I9" s="96" t="s">
        <v>356</v>
      </c>
      <c r="J9" s="98" t="s">
        <v>380</v>
      </c>
      <c r="K9" s="96" t="s">
        <v>368</v>
      </c>
      <c r="L9" s="96"/>
    </row>
    <row r="10" spans="1:12">
      <c r="A10" s="96">
        <v>2018</v>
      </c>
      <c r="B10" s="96">
        <v>7</v>
      </c>
      <c r="C10" s="88">
        <v>43302</v>
      </c>
      <c r="D10" s="89">
        <v>0.71944444444444444</v>
      </c>
      <c r="E10" s="96" t="s">
        <v>354</v>
      </c>
      <c r="F10" s="96" t="s">
        <v>188</v>
      </c>
      <c r="G10" s="96" t="s">
        <v>381</v>
      </c>
      <c r="H10" s="96" t="s">
        <v>147</v>
      </c>
      <c r="I10" s="96" t="s">
        <v>356</v>
      </c>
      <c r="J10" s="98" t="s">
        <v>382</v>
      </c>
      <c r="K10" s="96" t="s">
        <v>368</v>
      </c>
      <c r="L10" s="96"/>
    </row>
    <row r="11" spans="1:12">
      <c r="A11" s="96">
        <v>2018</v>
      </c>
      <c r="B11" s="96">
        <v>8</v>
      </c>
      <c r="C11" s="88">
        <v>43323</v>
      </c>
      <c r="D11" s="89">
        <v>0.16180555555555559</v>
      </c>
      <c r="E11" s="96" t="s">
        <v>354</v>
      </c>
      <c r="F11" s="96" t="s">
        <v>188</v>
      </c>
      <c r="G11" s="96" t="s">
        <v>388</v>
      </c>
      <c r="H11" s="96" t="s">
        <v>147</v>
      </c>
      <c r="I11" s="96" t="s">
        <v>356</v>
      </c>
      <c r="J11" s="98" t="s">
        <v>389</v>
      </c>
      <c r="K11" s="96" t="s">
        <v>358</v>
      </c>
      <c r="L11" s="96" t="s">
        <v>390</v>
      </c>
    </row>
    <row r="12" spans="1:12">
      <c r="A12" s="96">
        <v>2018</v>
      </c>
      <c r="B12" s="96">
        <v>8</v>
      </c>
      <c r="C12" s="88">
        <v>43326</v>
      </c>
      <c r="D12" s="89">
        <v>0.40277777777777779</v>
      </c>
      <c r="E12" s="96" t="s">
        <v>354</v>
      </c>
      <c r="F12" s="96" t="s">
        <v>401</v>
      </c>
      <c r="G12" s="96" t="s">
        <v>402</v>
      </c>
      <c r="H12" s="96" t="s">
        <v>158</v>
      </c>
      <c r="I12" s="96" t="s">
        <v>403</v>
      </c>
      <c r="J12" s="98" t="s">
        <v>404</v>
      </c>
      <c r="K12" s="96" t="s">
        <v>368</v>
      </c>
      <c r="L12" s="96"/>
    </row>
    <row r="13" spans="1:12">
      <c r="A13" s="96">
        <v>2018</v>
      </c>
      <c r="B13" s="96">
        <v>8</v>
      </c>
      <c r="C13" s="88">
        <v>43331</v>
      </c>
      <c r="D13" s="89">
        <v>0.55069444444444449</v>
      </c>
      <c r="E13" s="96" t="s">
        <v>354</v>
      </c>
      <c r="F13" s="96" t="s">
        <v>188</v>
      </c>
      <c r="G13" s="96" t="s">
        <v>237</v>
      </c>
      <c r="H13" s="96" t="s">
        <v>147</v>
      </c>
      <c r="I13" s="96" t="s">
        <v>356</v>
      </c>
      <c r="J13" s="98" t="s">
        <v>391</v>
      </c>
      <c r="K13" s="96" t="s">
        <v>358</v>
      </c>
      <c r="L13" s="96" t="s">
        <v>392</v>
      </c>
    </row>
    <row r="14" spans="1:12">
      <c r="A14" s="96">
        <v>2018</v>
      </c>
      <c r="B14" s="96">
        <v>8</v>
      </c>
      <c r="C14" s="88">
        <v>43328</v>
      </c>
      <c r="D14" s="89">
        <v>0.71458333333333335</v>
      </c>
      <c r="E14" s="96" t="s">
        <v>354</v>
      </c>
      <c r="F14" s="96" t="s">
        <v>188</v>
      </c>
      <c r="G14" s="96" t="s">
        <v>393</v>
      </c>
      <c r="H14" s="96" t="s">
        <v>147</v>
      </c>
      <c r="I14" s="96" t="s">
        <v>356</v>
      </c>
      <c r="J14" s="98" t="s">
        <v>394</v>
      </c>
      <c r="K14" s="96" t="s">
        <v>368</v>
      </c>
      <c r="L14" s="96"/>
    </row>
    <row r="15" spans="1:12">
      <c r="A15" s="96">
        <v>2018</v>
      </c>
      <c r="B15" s="96">
        <v>8</v>
      </c>
      <c r="C15" s="88">
        <v>43323</v>
      </c>
      <c r="D15" s="89">
        <v>0.60416666666666663</v>
      </c>
      <c r="E15" s="96" t="s">
        <v>354</v>
      </c>
      <c r="F15" s="96" t="s">
        <v>188</v>
      </c>
      <c r="G15" s="96" t="s">
        <v>386</v>
      </c>
      <c r="H15" s="96" t="s">
        <v>147</v>
      </c>
      <c r="I15" s="96" t="s">
        <v>356</v>
      </c>
      <c r="J15" s="98" t="s">
        <v>387</v>
      </c>
      <c r="K15" s="96" t="s">
        <v>368</v>
      </c>
      <c r="L15" s="96"/>
    </row>
    <row r="16" spans="1:12">
      <c r="A16" s="96">
        <v>2018</v>
      </c>
      <c r="B16" s="96">
        <v>8</v>
      </c>
      <c r="C16" s="88">
        <v>43339</v>
      </c>
      <c r="D16" s="89">
        <v>0.54236111111111107</v>
      </c>
      <c r="E16" s="96" t="s">
        <v>354</v>
      </c>
      <c r="F16" s="96" t="s">
        <v>188</v>
      </c>
      <c r="G16" s="96" t="s">
        <v>398</v>
      </c>
      <c r="H16" s="96" t="s">
        <v>147</v>
      </c>
      <c r="I16" s="96" t="s">
        <v>356</v>
      </c>
      <c r="J16" s="98" t="s">
        <v>399</v>
      </c>
      <c r="K16" s="96" t="s">
        <v>358</v>
      </c>
      <c r="L16" s="96" t="s">
        <v>400</v>
      </c>
    </row>
    <row r="17" spans="1:12">
      <c r="A17" s="96">
        <v>2018</v>
      </c>
      <c r="B17" s="96">
        <v>8</v>
      </c>
      <c r="C17" s="88">
        <v>43338</v>
      </c>
      <c r="D17" s="89">
        <v>0.52083333333333337</v>
      </c>
      <c r="E17" s="96" t="s">
        <v>354</v>
      </c>
      <c r="F17" s="96" t="s">
        <v>188</v>
      </c>
      <c r="G17" s="96" t="s">
        <v>395</v>
      </c>
      <c r="H17" s="96" t="s">
        <v>147</v>
      </c>
      <c r="I17" s="96" t="s">
        <v>356</v>
      </c>
      <c r="J17" s="98" t="s">
        <v>396</v>
      </c>
      <c r="K17" s="96" t="s">
        <v>358</v>
      </c>
      <c r="L17" s="96" t="s">
        <v>397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53" activePane="bottomLeft" state="frozen"/>
      <selection pane="bottomLeft" activeCell="E81" sqref="E81"/>
    </sheetView>
  </sheetViews>
  <sheetFormatPr defaultColWidth="9" defaultRowHeight="16.5"/>
  <cols>
    <col min="1" max="1" width="9" style="20" customWidth="1"/>
    <col min="2" max="2" width="6.125" style="20" customWidth="1"/>
    <col min="3" max="3" width="15.125" style="20" customWidth="1"/>
    <col min="4" max="4" width="34.875" style="20" customWidth="1"/>
    <col min="5" max="5" width="19.375" style="20" customWidth="1"/>
    <col min="6" max="15" width="11.625" style="20" customWidth="1"/>
    <col min="16" max="16" width="9" style="20" customWidth="1"/>
    <col min="17" max="16384" width="9" style="20"/>
  </cols>
  <sheetData>
    <row r="1" spans="1:15">
      <c r="A1" s="30" t="s">
        <v>122</v>
      </c>
      <c r="B1" s="30" t="s">
        <v>125</v>
      </c>
      <c r="C1" s="35" t="s">
        <v>130</v>
      </c>
      <c r="D1" s="35" t="s">
        <v>405</v>
      </c>
      <c r="E1" s="35" t="s">
        <v>406</v>
      </c>
      <c r="F1" s="35" t="s">
        <v>104</v>
      </c>
      <c r="G1" s="35" t="s">
        <v>107</v>
      </c>
      <c r="H1" s="35" t="s">
        <v>105</v>
      </c>
      <c r="I1" s="35" t="s">
        <v>106</v>
      </c>
      <c r="J1" s="35" t="s">
        <v>108</v>
      </c>
      <c r="K1" s="35" t="s">
        <v>407</v>
      </c>
      <c r="L1" s="35" t="s">
        <v>408</v>
      </c>
      <c r="M1" s="35" t="s">
        <v>409</v>
      </c>
      <c r="N1" s="35" t="s">
        <v>410</v>
      </c>
      <c r="O1" s="35" t="s">
        <v>411</v>
      </c>
    </row>
    <row r="2" spans="1:15">
      <c r="A2" s="33">
        <f t="shared" ref="A2:A33" si="0">YEAR(C2)</f>
        <v>1900</v>
      </c>
      <c r="B2" s="33">
        <f t="shared" ref="B2:B33" si="1">MONTH(C2)</f>
        <v>1</v>
      </c>
      <c r="C2" s="34"/>
      <c r="D2" s="35"/>
      <c r="E2" s="35"/>
      <c r="F2" s="35"/>
      <c r="G2" s="36"/>
      <c r="H2" s="35"/>
      <c r="I2" s="35"/>
      <c r="J2" s="35"/>
      <c r="K2" s="35"/>
      <c r="L2" s="35"/>
      <c r="M2" s="35"/>
      <c r="N2" s="35"/>
      <c r="O2" s="35"/>
    </row>
    <row r="3" spans="1:15">
      <c r="A3" s="33">
        <f t="shared" si="0"/>
        <v>1900</v>
      </c>
      <c r="B3" s="33">
        <f t="shared" si="1"/>
        <v>1</v>
      </c>
      <c r="C3" s="34"/>
      <c r="D3" s="35"/>
      <c r="E3" s="35"/>
      <c r="F3" s="35"/>
      <c r="G3" s="36"/>
      <c r="H3" s="35"/>
      <c r="I3" s="35"/>
      <c r="J3" s="35"/>
      <c r="K3" s="35"/>
      <c r="L3" s="35"/>
      <c r="M3" s="35"/>
      <c r="N3" s="35"/>
      <c r="O3" s="35"/>
    </row>
    <row r="4" spans="1:15">
      <c r="A4" s="33">
        <f t="shared" si="0"/>
        <v>1900</v>
      </c>
      <c r="B4" s="33">
        <f t="shared" si="1"/>
        <v>1</v>
      </c>
      <c r="C4" s="34"/>
      <c r="D4" s="35"/>
      <c r="E4" s="35"/>
      <c r="F4" s="35"/>
      <c r="G4" s="36"/>
      <c r="H4" s="35"/>
      <c r="I4" s="35"/>
      <c r="J4" s="35"/>
      <c r="K4" s="35"/>
      <c r="L4" s="35"/>
      <c r="M4" s="35"/>
      <c r="N4" s="35"/>
      <c r="O4" s="35"/>
    </row>
    <row r="5" spans="1:15">
      <c r="A5" s="33">
        <f t="shared" si="0"/>
        <v>1900</v>
      </c>
      <c r="B5" s="33">
        <f t="shared" si="1"/>
        <v>1</v>
      </c>
      <c r="C5" s="34"/>
      <c r="D5" s="35"/>
      <c r="E5" s="35"/>
      <c r="F5" s="35"/>
      <c r="G5" s="36"/>
      <c r="H5" s="35"/>
      <c r="I5" s="35"/>
      <c r="J5" s="35"/>
      <c r="K5" s="35"/>
      <c r="L5" s="35"/>
      <c r="M5" s="35"/>
      <c r="N5" s="35"/>
      <c r="O5" s="35"/>
    </row>
    <row r="6" spans="1:15">
      <c r="A6" s="33">
        <f t="shared" si="0"/>
        <v>1900</v>
      </c>
      <c r="B6" s="33">
        <f t="shared" si="1"/>
        <v>1</v>
      </c>
      <c r="C6" s="34"/>
      <c r="D6" s="35"/>
      <c r="E6" s="35"/>
      <c r="F6" s="35"/>
      <c r="G6" s="36"/>
      <c r="H6" s="35"/>
      <c r="I6" s="35"/>
      <c r="J6" s="35"/>
      <c r="K6" s="35"/>
      <c r="L6" s="35"/>
      <c r="M6" s="35"/>
      <c r="N6" s="35"/>
      <c r="O6" s="35"/>
    </row>
    <row r="7" spans="1:15">
      <c r="A7" s="33">
        <f t="shared" si="0"/>
        <v>1900</v>
      </c>
      <c r="B7" s="33">
        <f t="shared" si="1"/>
        <v>1</v>
      </c>
      <c r="C7" s="34"/>
      <c r="D7" s="35"/>
      <c r="E7" s="35"/>
      <c r="F7" s="35"/>
      <c r="G7" s="36"/>
      <c r="H7" s="35"/>
      <c r="I7" s="35"/>
      <c r="J7" s="35"/>
      <c r="K7" s="35"/>
      <c r="L7" s="35"/>
      <c r="M7" s="35"/>
      <c r="N7" s="35"/>
      <c r="O7" s="35"/>
    </row>
    <row r="8" spans="1:15">
      <c r="A8" s="33">
        <f t="shared" si="0"/>
        <v>1900</v>
      </c>
      <c r="B8" s="33">
        <f t="shared" si="1"/>
        <v>1</v>
      </c>
      <c r="C8" s="34"/>
      <c r="D8" s="35"/>
      <c r="E8" s="35"/>
      <c r="F8" s="35"/>
      <c r="G8" s="36"/>
      <c r="H8" s="35"/>
      <c r="I8" s="35"/>
      <c r="J8" s="35"/>
      <c r="K8" s="35"/>
      <c r="L8" s="35"/>
      <c r="M8" s="35"/>
      <c r="N8" s="35"/>
      <c r="O8" s="35"/>
    </row>
    <row r="9" spans="1:15">
      <c r="A9" s="33">
        <f t="shared" si="0"/>
        <v>1900</v>
      </c>
      <c r="B9" s="33">
        <f t="shared" si="1"/>
        <v>1</v>
      </c>
      <c r="C9" s="34"/>
      <c r="D9" s="35"/>
      <c r="E9" s="35"/>
      <c r="F9" s="35"/>
      <c r="G9" s="36"/>
      <c r="H9" s="35"/>
      <c r="I9" s="35"/>
      <c r="J9" s="35"/>
      <c r="K9" s="35"/>
      <c r="L9" s="35"/>
      <c r="M9" s="35"/>
      <c r="N9" s="35"/>
      <c r="O9" s="35"/>
    </row>
    <row r="10" spans="1:15">
      <c r="A10" s="33">
        <f t="shared" si="0"/>
        <v>1900</v>
      </c>
      <c r="B10" s="33">
        <f t="shared" si="1"/>
        <v>1</v>
      </c>
      <c r="C10" s="34"/>
      <c r="D10" s="35"/>
      <c r="E10" s="35"/>
      <c r="F10" s="35"/>
      <c r="G10" s="36"/>
      <c r="H10" s="35"/>
      <c r="I10" s="35"/>
      <c r="J10" s="35"/>
      <c r="K10" s="35"/>
      <c r="L10" s="35"/>
      <c r="M10" s="35"/>
      <c r="N10" s="35"/>
      <c r="O10" s="35"/>
    </row>
    <row r="11" spans="1:15">
      <c r="A11" s="33">
        <f t="shared" si="0"/>
        <v>1900</v>
      </c>
      <c r="B11" s="33">
        <f t="shared" si="1"/>
        <v>1</v>
      </c>
      <c r="C11" s="34"/>
      <c r="D11" s="35"/>
      <c r="E11" s="35"/>
      <c r="F11" s="35"/>
      <c r="G11" s="36"/>
      <c r="H11" s="35"/>
      <c r="I11" s="35"/>
      <c r="J11" s="35"/>
      <c r="K11" s="35"/>
      <c r="L11" s="35"/>
      <c r="M11" s="35"/>
      <c r="N11" s="35"/>
      <c r="O11" s="35"/>
    </row>
    <row r="12" spans="1:15">
      <c r="A12" s="33">
        <f t="shared" si="0"/>
        <v>1900</v>
      </c>
      <c r="B12" s="33">
        <f t="shared" si="1"/>
        <v>1</v>
      </c>
      <c r="C12" s="34"/>
      <c r="D12" s="35"/>
      <c r="E12" s="35"/>
      <c r="F12" s="35"/>
      <c r="G12" s="36"/>
      <c r="H12" s="35"/>
      <c r="I12" s="35"/>
      <c r="J12" s="35"/>
      <c r="K12" s="35"/>
      <c r="L12" s="35"/>
      <c r="M12" s="35"/>
      <c r="N12" s="35"/>
      <c r="O12" s="35"/>
    </row>
    <row r="13" spans="1:15">
      <c r="A13" s="33">
        <f t="shared" si="0"/>
        <v>1900</v>
      </c>
      <c r="B13" s="33">
        <f t="shared" si="1"/>
        <v>1</v>
      </c>
      <c r="C13" s="34"/>
      <c r="D13" s="35"/>
      <c r="E13" s="35"/>
      <c r="F13" s="35"/>
      <c r="G13" s="36"/>
      <c r="H13" s="35"/>
      <c r="I13" s="35"/>
      <c r="J13" s="35"/>
      <c r="K13" s="35"/>
      <c r="L13" s="35"/>
      <c r="M13" s="35"/>
      <c r="N13" s="35"/>
      <c r="O13" s="35"/>
    </row>
    <row r="14" spans="1:15">
      <c r="A14" s="33">
        <f t="shared" si="0"/>
        <v>1900</v>
      </c>
      <c r="B14" s="33">
        <f t="shared" si="1"/>
        <v>1</v>
      </c>
      <c r="C14" s="34"/>
      <c r="D14" s="35"/>
      <c r="E14" s="35"/>
      <c r="F14" s="35"/>
      <c r="G14" s="36"/>
      <c r="H14" s="35"/>
      <c r="I14" s="35"/>
      <c r="J14" s="35"/>
      <c r="K14" s="35"/>
      <c r="L14" s="35"/>
      <c r="M14" s="35"/>
      <c r="N14" s="35"/>
      <c r="O14" s="35"/>
    </row>
    <row r="15" spans="1:15">
      <c r="A15" s="33">
        <f t="shared" si="0"/>
        <v>1900</v>
      </c>
      <c r="B15" s="33">
        <f t="shared" si="1"/>
        <v>1</v>
      </c>
      <c r="C15" s="34"/>
      <c r="D15" s="35"/>
      <c r="E15" s="35"/>
      <c r="F15" s="35"/>
      <c r="G15" s="36"/>
      <c r="H15" s="35"/>
      <c r="I15" s="35"/>
      <c r="J15" s="35"/>
      <c r="K15" s="35"/>
      <c r="L15" s="35"/>
      <c r="M15" s="35"/>
      <c r="N15" s="35"/>
      <c r="O15" s="35"/>
    </row>
    <row r="16" spans="1:15">
      <c r="A16" s="33">
        <f t="shared" si="0"/>
        <v>1900</v>
      </c>
      <c r="B16" s="33">
        <f t="shared" si="1"/>
        <v>1</v>
      </c>
      <c r="C16" s="34"/>
      <c r="D16" s="35"/>
      <c r="E16" s="35"/>
      <c r="F16" s="35"/>
      <c r="G16" s="36"/>
      <c r="H16" s="35"/>
      <c r="I16" s="35"/>
      <c r="J16" s="35"/>
      <c r="K16" s="35"/>
      <c r="L16" s="35"/>
      <c r="M16" s="35"/>
      <c r="N16" s="35"/>
      <c r="O16" s="35"/>
    </row>
    <row r="17" spans="1:15">
      <c r="A17" s="33">
        <f t="shared" si="0"/>
        <v>1900</v>
      </c>
      <c r="B17" s="33">
        <f t="shared" si="1"/>
        <v>1</v>
      </c>
      <c r="C17" s="34"/>
      <c r="D17" s="35"/>
      <c r="E17" s="35"/>
      <c r="F17" s="35"/>
      <c r="G17" s="36"/>
      <c r="H17" s="35"/>
      <c r="I17" s="35"/>
      <c r="J17" s="35"/>
      <c r="K17" s="35"/>
      <c r="L17" s="35"/>
      <c r="M17" s="35"/>
      <c r="N17" s="35"/>
      <c r="O17" s="35"/>
    </row>
    <row r="18" spans="1:15">
      <c r="A18" s="33">
        <f t="shared" si="0"/>
        <v>1900</v>
      </c>
      <c r="B18" s="33">
        <f t="shared" si="1"/>
        <v>1</v>
      </c>
      <c r="C18" s="34"/>
      <c r="D18" s="35"/>
      <c r="E18" s="35"/>
      <c r="F18" s="35"/>
      <c r="G18" s="36"/>
      <c r="H18" s="35"/>
      <c r="I18" s="35"/>
      <c r="J18" s="35"/>
      <c r="K18" s="35"/>
      <c r="L18" s="35"/>
      <c r="M18" s="35"/>
      <c r="N18" s="35"/>
      <c r="O18" s="35"/>
    </row>
    <row r="19" spans="1:15">
      <c r="A19" s="33">
        <f t="shared" si="0"/>
        <v>1900</v>
      </c>
      <c r="B19" s="33">
        <f t="shared" si="1"/>
        <v>1</v>
      </c>
      <c r="C19" s="34"/>
      <c r="D19" s="35"/>
      <c r="E19" s="35"/>
      <c r="F19" s="35"/>
      <c r="G19" s="36"/>
      <c r="H19" s="35"/>
      <c r="I19" s="35"/>
      <c r="J19" s="35"/>
      <c r="K19" s="35"/>
      <c r="L19" s="35"/>
      <c r="M19" s="35"/>
      <c r="N19" s="35"/>
      <c r="O19" s="35"/>
    </row>
    <row r="20" spans="1:15">
      <c r="A20" s="33">
        <f t="shared" si="0"/>
        <v>1900</v>
      </c>
      <c r="B20" s="33">
        <f t="shared" si="1"/>
        <v>1</v>
      </c>
      <c r="C20" s="34"/>
      <c r="D20" s="35"/>
      <c r="E20" s="35"/>
      <c r="F20" s="35"/>
      <c r="G20" s="36"/>
      <c r="H20" s="35"/>
      <c r="I20" s="35"/>
      <c r="J20" s="35"/>
      <c r="K20" s="35"/>
      <c r="L20" s="35"/>
      <c r="M20" s="35"/>
      <c r="N20" s="35"/>
      <c r="O20" s="35"/>
    </row>
    <row r="21" spans="1:15">
      <c r="A21" s="33">
        <f t="shared" si="0"/>
        <v>1900</v>
      </c>
      <c r="B21" s="33">
        <f t="shared" si="1"/>
        <v>1</v>
      </c>
      <c r="C21" s="34"/>
      <c r="D21" s="35"/>
      <c r="E21" s="35"/>
      <c r="F21" s="35"/>
      <c r="G21" s="36"/>
      <c r="H21" s="35"/>
      <c r="I21" s="35"/>
      <c r="J21" s="35"/>
      <c r="K21" s="35"/>
      <c r="L21" s="35"/>
      <c r="M21" s="35"/>
      <c r="N21" s="35"/>
      <c r="O21" s="35"/>
    </row>
    <row r="22" spans="1:15">
      <c r="A22" s="33">
        <f t="shared" si="0"/>
        <v>1900</v>
      </c>
      <c r="B22" s="33">
        <f t="shared" si="1"/>
        <v>1</v>
      </c>
      <c r="C22" s="34"/>
      <c r="D22" s="35"/>
      <c r="E22" s="35"/>
      <c r="F22" s="35"/>
      <c r="G22" s="36"/>
      <c r="H22" s="35"/>
      <c r="I22" s="35"/>
      <c r="J22" s="35"/>
      <c r="K22" s="35"/>
      <c r="L22" s="35"/>
      <c r="M22" s="35"/>
      <c r="N22" s="35"/>
      <c r="O22" s="35"/>
    </row>
    <row r="23" spans="1:15">
      <c r="A23" s="33">
        <f t="shared" si="0"/>
        <v>1900</v>
      </c>
      <c r="B23" s="33">
        <f t="shared" si="1"/>
        <v>1</v>
      </c>
      <c r="C23" s="34"/>
      <c r="D23" s="35"/>
      <c r="E23" s="35"/>
      <c r="F23" s="35"/>
      <c r="G23" s="36"/>
      <c r="H23" s="35"/>
      <c r="I23" s="35"/>
      <c r="J23" s="35"/>
      <c r="K23" s="35"/>
      <c r="L23" s="35"/>
      <c r="M23" s="35"/>
      <c r="N23" s="35"/>
      <c r="O23" s="35"/>
    </row>
    <row r="24" spans="1:15">
      <c r="A24" s="33">
        <f t="shared" si="0"/>
        <v>1900</v>
      </c>
      <c r="B24" s="33">
        <f t="shared" si="1"/>
        <v>1</v>
      </c>
      <c r="C24" s="34"/>
      <c r="D24" s="35"/>
      <c r="E24" s="35"/>
      <c r="F24" s="35"/>
      <c r="G24" s="36"/>
      <c r="H24" s="35"/>
      <c r="I24" s="35"/>
      <c r="J24" s="35"/>
      <c r="K24" s="35"/>
      <c r="L24" s="35"/>
      <c r="M24" s="35"/>
      <c r="N24" s="35"/>
      <c r="O24" s="35"/>
    </row>
    <row r="25" spans="1:15">
      <c r="A25" s="33">
        <f t="shared" si="0"/>
        <v>1900</v>
      </c>
      <c r="B25" s="33">
        <f t="shared" si="1"/>
        <v>1</v>
      </c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</row>
    <row r="26" spans="1:15">
      <c r="A26" s="33">
        <f t="shared" si="0"/>
        <v>1900</v>
      </c>
      <c r="B26" s="33">
        <f t="shared" si="1"/>
        <v>1</v>
      </c>
      <c r="C26" s="34"/>
      <c r="D26" s="35"/>
      <c r="E26" s="35"/>
      <c r="F26" s="35"/>
      <c r="G26" s="36"/>
      <c r="H26" s="35"/>
      <c r="I26" s="35"/>
      <c r="J26" s="35"/>
      <c r="K26" s="35"/>
      <c r="L26" s="35"/>
      <c r="M26" s="35"/>
      <c r="N26" s="35"/>
      <c r="O26" s="35"/>
    </row>
    <row r="27" spans="1:15">
      <c r="A27" s="33">
        <f t="shared" si="0"/>
        <v>1900</v>
      </c>
      <c r="B27" s="33">
        <f t="shared" si="1"/>
        <v>1</v>
      </c>
      <c r="C27" s="34"/>
      <c r="D27" s="35"/>
      <c r="E27" s="35"/>
      <c r="F27" s="35"/>
      <c r="G27" s="36"/>
      <c r="H27" s="35"/>
      <c r="I27" s="35"/>
      <c r="J27" s="35"/>
      <c r="K27" s="35"/>
      <c r="L27" s="35"/>
      <c r="M27" s="35"/>
      <c r="N27" s="35"/>
      <c r="O27" s="35"/>
    </row>
    <row r="28" spans="1:15">
      <c r="A28" s="33">
        <f t="shared" si="0"/>
        <v>1900</v>
      </c>
      <c r="B28" s="33">
        <f t="shared" si="1"/>
        <v>1</v>
      </c>
      <c r="C28" s="34"/>
      <c r="D28" s="35"/>
      <c r="E28" s="35"/>
      <c r="F28" s="35"/>
      <c r="G28" s="36"/>
      <c r="H28" s="35"/>
      <c r="I28" s="35"/>
      <c r="J28" s="35"/>
      <c r="K28" s="35"/>
      <c r="L28" s="35"/>
      <c r="M28" s="35"/>
      <c r="N28" s="35"/>
      <c r="O28" s="35"/>
    </row>
    <row r="29" spans="1:15">
      <c r="A29" s="33">
        <f t="shared" si="0"/>
        <v>1900</v>
      </c>
      <c r="B29" s="33">
        <f t="shared" si="1"/>
        <v>1</v>
      </c>
      <c r="C29" s="34"/>
      <c r="D29" s="35"/>
      <c r="E29" s="35"/>
      <c r="F29" s="35"/>
      <c r="G29" s="36"/>
      <c r="H29" s="35"/>
      <c r="I29" s="35"/>
      <c r="J29" s="35"/>
      <c r="K29" s="35"/>
      <c r="L29" s="35"/>
      <c r="M29" s="35"/>
      <c r="N29" s="35"/>
      <c r="O29" s="35"/>
    </row>
    <row r="30" spans="1:15">
      <c r="A30" s="33">
        <f t="shared" si="0"/>
        <v>1900</v>
      </c>
      <c r="B30" s="33">
        <f t="shared" si="1"/>
        <v>1</v>
      </c>
      <c r="C30" s="34"/>
      <c r="D30" s="35"/>
      <c r="E30" s="35"/>
      <c r="F30" s="35"/>
      <c r="G30" s="36"/>
      <c r="H30" s="35"/>
      <c r="I30" s="35"/>
      <c r="J30" s="35"/>
      <c r="K30" s="35"/>
      <c r="L30" s="35"/>
      <c r="M30" s="35"/>
      <c r="N30" s="35"/>
      <c r="O30" s="35"/>
    </row>
    <row r="31" spans="1:15">
      <c r="A31" s="33">
        <f t="shared" si="0"/>
        <v>1900</v>
      </c>
      <c r="B31" s="33">
        <f t="shared" si="1"/>
        <v>1</v>
      </c>
      <c r="C31" s="34"/>
      <c r="D31" s="35"/>
      <c r="E31" s="35"/>
      <c r="F31" s="35"/>
      <c r="G31" s="36"/>
      <c r="H31" s="35"/>
      <c r="I31" s="35"/>
      <c r="J31" s="35"/>
      <c r="K31" s="35"/>
      <c r="L31" s="35"/>
      <c r="M31" s="35"/>
      <c r="N31" s="35"/>
      <c r="O31" s="35"/>
    </row>
    <row r="32" spans="1:15">
      <c r="A32" s="33">
        <f t="shared" si="0"/>
        <v>1900</v>
      </c>
      <c r="B32" s="33">
        <f t="shared" si="1"/>
        <v>1</v>
      </c>
      <c r="C32" s="34"/>
      <c r="D32" s="35"/>
      <c r="E32" s="35"/>
      <c r="F32" s="35"/>
      <c r="G32" s="36"/>
      <c r="H32" s="35"/>
      <c r="I32" s="35"/>
      <c r="J32" s="35"/>
      <c r="K32" s="35"/>
      <c r="L32" s="35"/>
      <c r="M32" s="35"/>
      <c r="N32" s="35"/>
      <c r="O32" s="35"/>
    </row>
    <row r="33" spans="1:15">
      <c r="A33" s="33">
        <f t="shared" si="0"/>
        <v>1900</v>
      </c>
      <c r="B33" s="33">
        <f t="shared" si="1"/>
        <v>1</v>
      </c>
      <c r="C33" s="34"/>
      <c r="D33" s="35"/>
      <c r="E33" s="35"/>
      <c r="F33" s="35"/>
      <c r="G33" s="36"/>
      <c r="H33" s="35"/>
      <c r="I33" s="35"/>
      <c r="J33" s="35"/>
      <c r="K33" s="35"/>
      <c r="L33" s="35"/>
      <c r="M33" s="35"/>
      <c r="N33" s="35"/>
      <c r="O33" s="35"/>
    </row>
    <row r="34" spans="1:15">
      <c r="A34" s="33">
        <f t="shared" ref="A34:A65" si="2">YEAR(C34)</f>
        <v>1900</v>
      </c>
      <c r="B34" s="33">
        <f t="shared" ref="B34:B65" si="3">MONTH(C34)</f>
        <v>1</v>
      </c>
      <c r="C34" s="34"/>
      <c r="D34" s="35"/>
      <c r="E34" s="35"/>
      <c r="F34" s="35"/>
      <c r="G34" s="36"/>
      <c r="H34" s="35"/>
      <c r="I34" s="35"/>
      <c r="J34" s="35"/>
      <c r="K34" s="35"/>
      <c r="L34" s="35"/>
      <c r="M34" s="35"/>
      <c r="N34" s="35"/>
      <c r="O34" s="35"/>
    </row>
    <row r="35" spans="1:15">
      <c r="A35" s="33">
        <f t="shared" si="2"/>
        <v>1900</v>
      </c>
      <c r="B35" s="33">
        <f t="shared" si="3"/>
        <v>1</v>
      </c>
      <c r="C35" s="34"/>
      <c r="D35" s="35"/>
      <c r="E35" s="35"/>
      <c r="F35" s="35"/>
      <c r="G35" s="36"/>
      <c r="H35" s="35"/>
      <c r="I35" s="35"/>
      <c r="J35" s="35"/>
      <c r="K35" s="35"/>
      <c r="L35" s="35"/>
      <c r="M35" s="35"/>
      <c r="N35" s="35"/>
      <c r="O35" s="35"/>
    </row>
    <row r="36" spans="1:15">
      <c r="A36" s="33">
        <f t="shared" si="2"/>
        <v>1900</v>
      </c>
      <c r="B36" s="33">
        <f t="shared" si="3"/>
        <v>1</v>
      </c>
      <c r="C36" s="34"/>
      <c r="D36" s="35"/>
      <c r="E36" s="35"/>
      <c r="F36" s="35"/>
      <c r="G36" s="36"/>
      <c r="H36" s="35"/>
      <c r="I36" s="35"/>
      <c r="J36" s="35"/>
      <c r="K36" s="35"/>
      <c r="L36" s="35"/>
      <c r="M36" s="35"/>
      <c r="N36" s="35"/>
      <c r="O36" s="35"/>
    </row>
    <row r="37" spans="1:15">
      <c r="A37" s="33">
        <f t="shared" si="2"/>
        <v>1900</v>
      </c>
      <c r="B37" s="33">
        <f t="shared" si="3"/>
        <v>1</v>
      </c>
      <c r="C37" s="34"/>
      <c r="D37" s="35"/>
      <c r="E37" s="35"/>
      <c r="F37" s="35"/>
      <c r="G37" s="36"/>
      <c r="H37" s="35"/>
      <c r="I37" s="35"/>
      <c r="J37" s="35"/>
      <c r="K37" s="35"/>
      <c r="L37" s="35"/>
      <c r="M37" s="35"/>
      <c r="N37" s="35"/>
      <c r="O37" s="35"/>
    </row>
    <row r="38" spans="1:15">
      <c r="A38" s="33">
        <f t="shared" si="2"/>
        <v>1900</v>
      </c>
      <c r="B38" s="33">
        <f t="shared" si="3"/>
        <v>1</v>
      </c>
      <c r="C38" s="34"/>
      <c r="D38" s="35"/>
      <c r="E38" s="35"/>
      <c r="F38" s="35"/>
      <c r="G38" s="36"/>
      <c r="H38" s="35"/>
      <c r="I38" s="35"/>
      <c r="J38" s="35"/>
      <c r="K38" s="35"/>
      <c r="L38" s="35"/>
      <c r="M38" s="35"/>
      <c r="N38" s="35"/>
      <c r="O38" s="35"/>
    </row>
    <row r="39" spans="1:15">
      <c r="A39" s="33">
        <f t="shared" si="2"/>
        <v>1900</v>
      </c>
      <c r="B39" s="33">
        <f t="shared" si="3"/>
        <v>1</v>
      </c>
      <c r="C39" s="34"/>
      <c r="D39" s="35"/>
      <c r="E39" s="35"/>
      <c r="F39" s="35"/>
      <c r="G39" s="36"/>
      <c r="H39" s="35"/>
      <c r="I39" s="35"/>
      <c r="J39" s="35"/>
      <c r="K39" s="35"/>
      <c r="L39" s="35"/>
      <c r="M39" s="35"/>
      <c r="N39" s="35"/>
      <c r="O39" s="35"/>
    </row>
    <row r="40" spans="1:15">
      <c r="A40" s="33">
        <f t="shared" si="2"/>
        <v>1900</v>
      </c>
      <c r="B40" s="33">
        <f t="shared" si="3"/>
        <v>1</v>
      </c>
      <c r="C40" s="34"/>
      <c r="D40" s="35"/>
      <c r="E40" s="35"/>
      <c r="F40" s="35"/>
      <c r="G40" s="36"/>
      <c r="H40" s="35"/>
      <c r="I40" s="35"/>
      <c r="J40" s="35"/>
      <c r="K40" s="35"/>
      <c r="L40" s="35"/>
      <c r="M40" s="35"/>
      <c r="N40" s="35"/>
      <c r="O40" s="35"/>
    </row>
    <row r="41" spans="1:15">
      <c r="A41" s="33">
        <f t="shared" si="2"/>
        <v>1900</v>
      </c>
      <c r="B41" s="33">
        <f t="shared" si="3"/>
        <v>1</v>
      </c>
      <c r="C41" s="34"/>
      <c r="D41" s="35"/>
      <c r="E41" s="35"/>
      <c r="F41" s="35"/>
      <c r="G41" s="36"/>
      <c r="H41" s="35"/>
      <c r="I41" s="35"/>
      <c r="J41" s="35"/>
      <c r="K41" s="35"/>
      <c r="L41" s="35"/>
      <c r="M41" s="35"/>
      <c r="N41" s="35"/>
      <c r="O41" s="35"/>
    </row>
    <row r="42" spans="1:15">
      <c r="A42" s="33">
        <f t="shared" si="2"/>
        <v>1900</v>
      </c>
      <c r="B42" s="33">
        <f t="shared" si="3"/>
        <v>1</v>
      </c>
      <c r="C42" s="34"/>
      <c r="D42" s="35"/>
      <c r="E42" s="35"/>
      <c r="F42" s="35"/>
      <c r="G42" s="36"/>
      <c r="H42" s="35"/>
      <c r="I42" s="35"/>
      <c r="J42" s="35"/>
      <c r="K42" s="35"/>
      <c r="L42" s="35"/>
      <c r="M42" s="35"/>
      <c r="N42" s="35"/>
      <c r="O42" s="35"/>
    </row>
    <row r="43" spans="1:15">
      <c r="A43" s="33">
        <f t="shared" si="2"/>
        <v>1900</v>
      </c>
      <c r="B43" s="33">
        <f t="shared" si="3"/>
        <v>1</v>
      </c>
      <c r="C43" s="34"/>
      <c r="D43" s="35"/>
      <c r="E43" s="35"/>
      <c r="F43" s="35"/>
      <c r="G43" s="36"/>
      <c r="H43" s="35"/>
      <c r="I43" s="35"/>
      <c r="J43" s="35"/>
      <c r="K43" s="35"/>
      <c r="L43" s="35"/>
      <c r="M43" s="35"/>
      <c r="N43" s="35"/>
      <c r="O43" s="35"/>
    </row>
    <row r="44" spans="1:15">
      <c r="A44" s="33">
        <f t="shared" si="2"/>
        <v>1900</v>
      </c>
      <c r="B44" s="33">
        <f t="shared" si="3"/>
        <v>1</v>
      </c>
      <c r="C44" s="34"/>
      <c r="D44" s="35"/>
      <c r="E44" s="35"/>
      <c r="F44" s="35"/>
      <c r="G44" s="36"/>
      <c r="H44" s="35"/>
      <c r="I44" s="35"/>
      <c r="J44" s="35"/>
      <c r="K44" s="35"/>
      <c r="L44" s="35"/>
      <c r="M44" s="35"/>
      <c r="N44" s="35"/>
      <c r="O44" s="35"/>
    </row>
    <row r="45" spans="1:15">
      <c r="A45" s="33">
        <f t="shared" si="2"/>
        <v>1900</v>
      </c>
      <c r="B45" s="33">
        <f t="shared" si="3"/>
        <v>1</v>
      </c>
      <c r="C45" s="34"/>
      <c r="D45" s="35"/>
      <c r="E45" s="35"/>
      <c r="F45" s="35"/>
      <c r="G45" s="36"/>
      <c r="H45" s="35"/>
      <c r="I45" s="35"/>
      <c r="J45" s="35"/>
      <c r="K45" s="35"/>
      <c r="L45" s="35"/>
      <c r="M45" s="35"/>
      <c r="N45" s="35"/>
      <c r="O45" s="35"/>
    </row>
    <row r="46" spans="1:15">
      <c r="A46" s="33">
        <f t="shared" si="2"/>
        <v>1900</v>
      </c>
      <c r="B46" s="33">
        <f t="shared" si="3"/>
        <v>1</v>
      </c>
      <c r="C46" s="34"/>
      <c r="D46" s="35"/>
      <c r="E46" s="35"/>
      <c r="F46" s="35"/>
      <c r="G46" s="36"/>
      <c r="H46" s="35"/>
      <c r="I46" s="35"/>
      <c r="J46" s="35"/>
      <c r="K46" s="35"/>
      <c r="L46" s="35"/>
      <c r="M46" s="35"/>
      <c r="N46" s="35"/>
      <c r="O46" s="35"/>
    </row>
    <row r="47" spans="1:15">
      <c r="A47" s="33">
        <f t="shared" si="2"/>
        <v>1900</v>
      </c>
      <c r="B47" s="33">
        <f t="shared" si="3"/>
        <v>1</v>
      </c>
      <c r="C47" s="34"/>
      <c r="D47" s="35"/>
      <c r="E47" s="35"/>
      <c r="F47" s="35"/>
      <c r="G47" s="36"/>
      <c r="H47" s="35"/>
      <c r="I47" s="35"/>
      <c r="J47" s="35"/>
      <c r="K47" s="35"/>
      <c r="L47" s="35"/>
      <c r="M47" s="35"/>
      <c r="N47" s="35"/>
      <c r="O47" s="35"/>
    </row>
    <row r="48" spans="1:15">
      <c r="A48" s="33">
        <f t="shared" si="2"/>
        <v>1900</v>
      </c>
      <c r="B48" s="33">
        <f t="shared" si="3"/>
        <v>1</v>
      </c>
      <c r="C48" s="34"/>
      <c r="D48" s="35"/>
      <c r="E48" s="35"/>
      <c r="F48" s="35"/>
      <c r="G48" s="36"/>
      <c r="H48" s="35"/>
      <c r="I48" s="35"/>
      <c r="J48" s="35"/>
      <c r="K48" s="35"/>
      <c r="L48" s="35"/>
      <c r="M48" s="35"/>
      <c r="N48" s="35"/>
      <c r="O48" s="35"/>
    </row>
    <row r="49" spans="1:15">
      <c r="A49" s="33">
        <f t="shared" si="2"/>
        <v>1900</v>
      </c>
      <c r="B49" s="33">
        <f t="shared" si="3"/>
        <v>1</v>
      </c>
      <c r="C49" s="34"/>
      <c r="D49" s="35"/>
      <c r="E49" s="35"/>
      <c r="F49" s="35"/>
      <c r="G49" s="36"/>
      <c r="H49" s="35"/>
      <c r="I49" s="35"/>
      <c r="J49" s="35"/>
      <c r="K49" s="35"/>
      <c r="L49" s="35"/>
      <c r="M49" s="35"/>
      <c r="N49" s="35"/>
      <c r="O49" s="35"/>
    </row>
    <row r="50" spans="1:15">
      <c r="A50" s="33">
        <f t="shared" si="2"/>
        <v>1900</v>
      </c>
      <c r="B50" s="33">
        <f t="shared" si="3"/>
        <v>1</v>
      </c>
      <c r="C50" s="34"/>
      <c r="D50" s="35"/>
      <c r="E50" s="35"/>
      <c r="F50" s="35"/>
      <c r="G50" s="36"/>
      <c r="H50" s="35"/>
      <c r="I50" s="35"/>
      <c r="J50" s="35"/>
      <c r="K50" s="35"/>
      <c r="L50" s="35"/>
      <c r="M50" s="35"/>
      <c r="N50" s="35"/>
      <c r="O50" s="35"/>
    </row>
    <row r="51" spans="1:15">
      <c r="A51" s="33">
        <f t="shared" si="2"/>
        <v>1900</v>
      </c>
      <c r="B51" s="33">
        <f t="shared" si="3"/>
        <v>1</v>
      </c>
      <c r="C51" s="34"/>
      <c r="D51" s="35"/>
      <c r="E51" s="35"/>
      <c r="F51" s="35"/>
      <c r="G51" s="36"/>
      <c r="H51" s="35"/>
      <c r="I51" s="35"/>
      <c r="J51" s="35"/>
      <c r="K51" s="35"/>
      <c r="L51" s="35"/>
      <c r="M51" s="35"/>
      <c r="N51" s="35"/>
      <c r="O51" s="35"/>
    </row>
    <row r="52" spans="1:15">
      <c r="A52" s="33">
        <f t="shared" si="2"/>
        <v>1900</v>
      </c>
      <c r="B52" s="33">
        <f t="shared" si="3"/>
        <v>1</v>
      </c>
      <c r="C52" s="34"/>
      <c r="D52" s="35"/>
      <c r="E52" s="35"/>
      <c r="F52" s="35"/>
      <c r="G52" s="36"/>
      <c r="H52" s="35"/>
      <c r="I52" s="35"/>
      <c r="J52" s="35"/>
      <c r="K52" s="35"/>
      <c r="L52" s="35"/>
      <c r="M52" s="35"/>
      <c r="N52" s="35"/>
      <c r="O52" s="35"/>
    </row>
    <row r="53" spans="1:15">
      <c r="A53" s="33">
        <f t="shared" si="2"/>
        <v>1900</v>
      </c>
      <c r="B53" s="33">
        <f t="shared" si="3"/>
        <v>1</v>
      </c>
      <c r="C53" s="34"/>
      <c r="D53" s="35"/>
      <c r="E53" s="35"/>
      <c r="F53" s="35"/>
      <c r="G53" s="36"/>
      <c r="H53" s="35"/>
      <c r="I53" s="35"/>
      <c r="J53" s="35"/>
      <c r="K53" s="35"/>
      <c r="L53" s="35"/>
      <c r="M53" s="35"/>
      <c r="N53" s="35"/>
      <c r="O53" s="35"/>
    </row>
    <row r="54" spans="1:15">
      <c r="A54" s="33">
        <f t="shared" si="2"/>
        <v>1900</v>
      </c>
      <c r="B54" s="33">
        <f t="shared" si="3"/>
        <v>1</v>
      </c>
      <c r="C54" s="34"/>
      <c r="D54" s="35"/>
      <c r="E54" s="35"/>
      <c r="F54" s="35"/>
      <c r="G54" s="36"/>
      <c r="H54" s="35"/>
      <c r="I54" s="35"/>
      <c r="J54" s="35"/>
      <c r="K54" s="35"/>
      <c r="L54" s="35"/>
      <c r="M54" s="35"/>
      <c r="N54" s="35"/>
      <c r="O54" s="35"/>
    </row>
    <row r="55" spans="1:15">
      <c r="A55" s="33">
        <f t="shared" si="2"/>
        <v>1900</v>
      </c>
      <c r="B55" s="33">
        <f t="shared" si="3"/>
        <v>1</v>
      </c>
      <c r="C55" s="34"/>
      <c r="D55" s="35"/>
      <c r="E55" s="35"/>
      <c r="F55" s="35"/>
      <c r="G55" s="36"/>
      <c r="H55" s="35"/>
      <c r="I55" s="35"/>
      <c r="J55" s="35"/>
      <c r="K55" s="35"/>
      <c r="L55" s="35"/>
      <c r="M55" s="35"/>
      <c r="N55" s="35"/>
      <c r="O55" s="35"/>
    </row>
    <row r="56" spans="1:15">
      <c r="A56" s="33">
        <f t="shared" si="2"/>
        <v>1900</v>
      </c>
      <c r="B56" s="33">
        <f t="shared" si="3"/>
        <v>1</v>
      </c>
      <c r="C56" s="34"/>
      <c r="D56" s="35"/>
      <c r="E56" s="35"/>
      <c r="F56" s="35"/>
      <c r="G56" s="36"/>
      <c r="H56" s="35"/>
      <c r="I56" s="35"/>
      <c r="J56" s="35"/>
      <c r="K56" s="35"/>
      <c r="L56" s="35"/>
      <c r="M56" s="35"/>
      <c r="N56" s="35"/>
      <c r="O56" s="35"/>
    </row>
    <row r="57" spans="1:15">
      <c r="A57" s="33">
        <f t="shared" si="2"/>
        <v>1900</v>
      </c>
      <c r="B57" s="33">
        <f t="shared" si="3"/>
        <v>1</v>
      </c>
      <c r="C57" s="34"/>
      <c r="D57" s="35"/>
      <c r="E57" s="35"/>
      <c r="F57" s="35"/>
      <c r="G57" s="36"/>
      <c r="H57" s="35"/>
      <c r="I57" s="35"/>
      <c r="J57" s="35"/>
      <c r="K57" s="35"/>
      <c r="L57" s="35"/>
      <c r="M57" s="35"/>
      <c r="N57" s="35"/>
      <c r="O57" s="35"/>
    </row>
    <row r="58" spans="1:15">
      <c r="A58" s="33">
        <f t="shared" si="2"/>
        <v>1900</v>
      </c>
      <c r="B58" s="33">
        <f t="shared" si="3"/>
        <v>1</v>
      </c>
      <c r="C58" s="34"/>
      <c r="D58" s="35"/>
      <c r="E58" s="35"/>
      <c r="F58" s="35"/>
      <c r="G58" s="36"/>
      <c r="H58" s="35"/>
      <c r="I58" s="35"/>
      <c r="J58" s="35"/>
      <c r="K58" s="35"/>
      <c r="L58" s="35"/>
      <c r="M58" s="35"/>
      <c r="N58" s="35"/>
      <c r="O58" s="35"/>
    </row>
    <row r="59" spans="1:15">
      <c r="A59" s="33">
        <f t="shared" si="2"/>
        <v>1900</v>
      </c>
      <c r="B59" s="33">
        <f t="shared" si="3"/>
        <v>1</v>
      </c>
      <c r="C59" s="34"/>
      <c r="D59" s="35"/>
      <c r="E59" s="35"/>
      <c r="F59" s="35"/>
      <c r="G59" s="36"/>
      <c r="H59" s="35"/>
      <c r="I59" s="35"/>
      <c r="J59" s="35"/>
      <c r="K59" s="35"/>
      <c r="L59" s="35"/>
      <c r="M59" s="35"/>
      <c r="N59" s="35"/>
      <c r="O59" s="35"/>
    </row>
    <row r="60" spans="1:15">
      <c r="A60" s="33">
        <f t="shared" si="2"/>
        <v>1900</v>
      </c>
      <c r="B60" s="33">
        <f t="shared" si="3"/>
        <v>1</v>
      </c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>
      <c r="A61" s="33">
        <f t="shared" si="2"/>
        <v>1900</v>
      </c>
      <c r="B61" s="33">
        <f t="shared" si="3"/>
        <v>1</v>
      </c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>
      <c r="A62" s="33">
        <f t="shared" si="2"/>
        <v>1900</v>
      </c>
      <c r="B62" s="33">
        <f t="shared" si="3"/>
        <v>1</v>
      </c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>
      <c r="A63" s="33">
        <f t="shared" si="2"/>
        <v>1900</v>
      </c>
      <c r="B63" s="33">
        <f t="shared" si="3"/>
        <v>1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>
      <c r="A64" s="33">
        <f t="shared" si="2"/>
        <v>1900</v>
      </c>
      <c r="B64" s="33">
        <f t="shared" si="3"/>
        <v>1</v>
      </c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15">
      <c r="A65" s="33">
        <f t="shared" si="2"/>
        <v>1900</v>
      </c>
      <c r="B65" s="33">
        <f t="shared" si="3"/>
        <v>1</v>
      </c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>
      <c r="A66" s="33">
        <f t="shared" ref="A66:A97" si="4">YEAR(C66)</f>
        <v>1900</v>
      </c>
      <c r="B66" s="33">
        <f t="shared" ref="B66:B97" si="5">MONTH(C66)</f>
        <v>1</v>
      </c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>
      <c r="A67" s="33">
        <f t="shared" si="4"/>
        <v>1900</v>
      </c>
      <c r="B67" s="33">
        <f t="shared" si="5"/>
        <v>1</v>
      </c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>
      <c r="A68" s="33">
        <f t="shared" si="4"/>
        <v>1900</v>
      </c>
      <c r="B68" s="33">
        <f t="shared" si="5"/>
        <v>1</v>
      </c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33">
        <f t="shared" si="4"/>
        <v>1900</v>
      </c>
      <c r="B69" s="33">
        <f t="shared" si="5"/>
        <v>1</v>
      </c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>
      <c r="A70" s="33">
        <f t="shared" si="4"/>
        <v>1900</v>
      </c>
      <c r="B70" s="33">
        <f t="shared" si="5"/>
        <v>1</v>
      </c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>
      <c r="A71" s="33">
        <f t="shared" si="4"/>
        <v>1900</v>
      </c>
      <c r="B71" s="33">
        <f t="shared" si="5"/>
        <v>1</v>
      </c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spans="1:15">
      <c r="A72" s="33">
        <f t="shared" si="4"/>
        <v>1900</v>
      </c>
      <c r="B72" s="33">
        <f t="shared" si="5"/>
        <v>1</v>
      </c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>
      <c r="A73" s="33">
        <f t="shared" si="4"/>
        <v>1900</v>
      </c>
      <c r="B73" s="33">
        <f t="shared" si="5"/>
        <v>1</v>
      </c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>
      <c r="A74" s="33">
        <f t="shared" si="4"/>
        <v>1900</v>
      </c>
      <c r="B74" s="33">
        <f t="shared" si="5"/>
        <v>1</v>
      </c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>
      <c r="A75" s="33">
        <f t="shared" si="4"/>
        <v>1900</v>
      </c>
      <c r="B75" s="33">
        <f t="shared" si="5"/>
        <v>1</v>
      </c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>
      <c r="A76" s="33">
        <f t="shared" si="4"/>
        <v>1900</v>
      </c>
      <c r="B76" s="33">
        <f t="shared" si="5"/>
        <v>1</v>
      </c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1:15">
      <c r="A77" s="33">
        <f t="shared" si="4"/>
        <v>1900</v>
      </c>
      <c r="B77" s="33">
        <f t="shared" si="5"/>
        <v>1</v>
      </c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>
      <c r="A78" s="33">
        <f t="shared" si="4"/>
        <v>1900</v>
      </c>
      <c r="B78" s="33">
        <f t="shared" si="5"/>
        <v>1</v>
      </c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>
      <c r="A79" s="33">
        <f t="shared" si="4"/>
        <v>1900</v>
      </c>
      <c r="B79" s="33">
        <f t="shared" si="5"/>
        <v>1</v>
      </c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>
      <c r="A80" s="33">
        <f t="shared" si="4"/>
        <v>1900</v>
      </c>
      <c r="B80" s="33">
        <f t="shared" si="5"/>
        <v>1</v>
      </c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15">
      <c r="A81" s="33">
        <f t="shared" si="4"/>
        <v>1900</v>
      </c>
      <c r="B81" s="33">
        <f t="shared" si="5"/>
        <v>1</v>
      </c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</row>
    <row r="82" spans="1:15">
      <c r="A82" s="33">
        <f t="shared" si="4"/>
        <v>1900</v>
      </c>
      <c r="B82" s="33">
        <f t="shared" si="5"/>
        <v>1</v>
      </c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</row>
    <row r="83" spans="1:15">
      <c r="A83" s="33">
        <f t="shared" si="4"/>
        <v>1900</v>
      </c>
      <c r="B83" s="33">
        <f t="shared" si="5"/>
        <v>1</v>
      </c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</row>
    <row r="84" spans="1:15">
      <c r="A84" s="33">
        <f t="shared" si="4"/>
        <v>1900</v>
      </c>
      <c r="B84" s="33">
        <f t="shared" si="5"/>
        <v>1</v>
      </c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</row>
    <row r="85" spans="1:15">
      <c r="A85" s="33">
        <f t="shared" si="4"/>
        <v>1900</v>
      </c>
      <c r="B85" s="33">
        <f t="shared" si="5"/>
        <v>1</v>
      </c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</row>
    <row r="86" spans="1:15">
      <c r="A86" s="33">
        <f t="shared" si="4"/>
        <v>1900</v>
      </c>
      <c r="B86" s="33">
        <f t="shared" si="5"/>
        <v>1</v>
      </c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15">
      <c r="A87" s="33">
        <f t="shared" si="4"/>
        <v>1900</v>
      </c>
      <c r="B87" s="33">
        <f t="shared" si="5"/>
        <v>1</v>
      </c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>
      <c r="A88" s="33">
        <f t="shared" si="4"/>
        <v>1900</v>
      </c>
      <c r="B88" s="33">
        <f t="shared" si="5"/>
        <v>1</v>
      </c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</row>
    <row r="89" spans="1:15">
      <c r="A89" s="33">
        <f t="shared" si="4"/>
        <v>1900</v>
      </c>
      <c r="B89" s="33">
        <f t="shared" si="5"/>
        <v>1</v>
      </c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</row>
    <row r="90" spans="1:15">
      <c r="A90" s="33">
        <f t="shared" si="4"/>
        <v>1900</v>
      </c>
      <c r="B90" s="33">
        <f t="shared" si="5"/>
        <v>1</v>
      </c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</row>
    <row r="91" spans="1:15">
      <c r="A91" s="33">
        <f t="shared" si="4"/>
        <v>1900</v>
      </c>
      <c r="B91" s="33">
        <f t="shared" si="5"/>
        <v>1</v>
      </c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>
      <c r="A92" s="33">
        <f t="shared" si="4"/>
        <v>1900</v>
      </c>
      <c r="B92" s="33">
        <f t="shared" si="5"/>
        <v>1</v>
      </c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</row>
    <row r="93" spans="1:15">
      <c r="A93" s="33">
        <f t="shared" si="4"/>
        <v>1900</v>
      </c>
      <c r="B93" s="33">
        <f t="shared" si="5"/>
        <v>1</v>
      </c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</row>
    <row r="94" spans="1:15">
      <c r="A94" s="33">
        <f t="shared" si="4"/>
        <v>1900</v>
      </c>
      <c r="B94" s="33">
        <f t="shared" si="5"/>
        <v>1</v>
      </c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>
      <c r="A95" s="33">
        <f t="shared" si="4"/>
        <v>1900</v>
      </c>
      <c r="B95" s="33">
        <f t="shared" si="5"/>
        <v>1</v>
      </c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>
      <c r="A96" s="33">
        <f t="shared" si="4"/>
        <v>1900</v>
      </c>
      <c r="B96" s="33">
        <f t="shared" si="5"/>
        <v>1</v>
      </c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>
      <c r="A97" s="33">
        <f t="shared" si="4"/>
        <v>1900</v>
      </c>
      <c r="B97" s="33">
        <f t="shared" si="5"/>
        <v>1</v>
      </c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9"/>
  <sheetViews>
    <sheetView showGridLines="0" topLeftCell="A9" zoomScale="120" zoomScaleNormal="120" workbookViewId="0">
      <selection activeCell="E32" sqref="E32"/>
    </sheetView>
  </sheetViews>
  <sheetFormatPr defaultColWidth="9" defaultRowHeight="16.5"/>
  <cols>
    <col min="1" max="1" width="3.625" style="20" customWidth="1"/>
    <col min="2" max="2" width="18.125" style="20" customWidth="1"/>
    <col min="3" max="3" width="13.5" style="20" customWidth="1"/>
    <col min="4" max="4" width="12.875" style="20" customWidth="1"/>
    <col min="5" max="5" width="15.125" style="20" customWidth="1"/>
    <col min="6" max="6" width="14" style="20" customWidth="1"/>
    <col min="7" max="7" width="12.875" style="20" customWidth="1"/>
    <col min="8" max="8" width="11.125" style="20" customWidth="1"/>
    <col min="9" max="9" width="14.625" style="20" customWidth="1"/>
    <col min="10" max="10" width="13.375" style="20" customWidth="1"/>
    <col min="11" max="11" width="11.125" style="20" customWidth="1"/>
    <col min="12" max="12" width="6.875" style="20" customWidth="1"/>
    <col min="13" max="13" width="13" style="20" customWidth="1"/>
    <col min="14" max="14" width="14.375" style="20" customWidth="1"/>
    <col min="15" max="15" width="9" style="20" customWidth="1"/>
    <col min="16" max="16" width="18.875" style="20" customWidth="1"/>
    <col min="17" max="18" width="9" style="20" customWidth="1"/>
    <col min="19" max="19" width="13.125" style="20" customWidth="1"/>
    <col min="20" max="20" width="13.875" style="20" customWidth="1"/>
    <col min="21" max="29" width="9" style="20" customWidth="1"/>
    <col min="30" max="16384" width="9" style="20"/>
  </cols>
  <sheetData>
    <row r="1" spans="2:11" ht="18.75" customHeight="1">
      <c r="B1" s="108" t="s">
        <v>25</v>
      </c>
      <c r="C1" s="23"/>
    </row>
    <row r="2" spans="2:11" ht="18.75" customHeight="1" thickBot="1">
      <c r="B2" s="136" t="s">
        <v>26</v>
      </c>
      <c r="C2" s="23"/>
    </row>
    <row r="3" spans="2:11" ht="17.25" customHeight="1" thickBot="1">
      <c r="B3" s="177" t="s">
        <v>27</v>
      </c>
      <c r="C3" s="178" t="s">
        <v>28</v>
      </c>
      <c r="D3" s="176"/>
      <c r="E3" s="176"/>
      <c r="F3" s="179" t="s">
        <v>29</v>
      </c>
      <c r="G3" s="176"/>
      <c r="H3" s="176"/>
      <c r="I3" s="179" t="s">
        <v>30</v>
      </c>
      <c r="J3" s="176"/>
      <c r="K3" s="176"/>
    </row>
    <row r="4" spans="2:11" ht="24" customHeight="1" thickBot="1">
      <c r="B4" s="176"/>
      <c r="C4" s="86" t="str">
        <f>透视表!J29</f>
        <v>8月</v>
      </c>
      <c r="D4" s="86" t="str">
        <f>透视表!J30</f>
        <v>7月</v>
      </c>
      <c r="E4" s="15" t="s">
        <v>31</v>
      </c>
      <c r="F4" s="86" t="str">
        <f>透视表!J29</f>
        <v>8月</v>
      </c>
      <c r="G4" s="86" t="str">
        <f>透视表!J30</f>
        <v>7月</v>
      </c>
      <c r="H4" s="15" t="s">
        <v>31</v>
      </c>
      <c r="I4" s="86" t="str">
        <f>透视表!J29</f>
        <v>8月</v>
      </c>
      <c r="J4" s="86" t="str">
        <f>透视表!J30</f>
        <v>7月</v>
      </c>
      <c r="K4" s="15" t="s">
        <v>31</v>
      </c>
    </row>
    <row r="5" spans="2:11" ht="21.75" customHeight="1" thickBot="1">
      <c r="B5" s="6" t="s">
        <v>32</v>
      </c>
      <c r="C5" s="5">
        <v>1</v>
      </c>
      <c r="D5" s="5">
        <v>1</v>
      </c>
      <c r="E5" s="5">
        <f>D5-C5</f>
        <v>0</v>
      </c>
      <c r="F5" s="5">
        <v>6</v>
      </c>
      <c r="G5" s="5">
        <v>7</v>
      </c>
      <c r="H5" s="5">
        <f>G5-F5</f>
        <v>1</v>
      </c>
      <c r="I5" s="5">
        <v>17</v>
      </c>
      <c r="J5" s="5">
        <v>19</v>
      </c>
      <c r="K5" s="5">
        <f>J5-I5</f>
        <v>2</v>
      </c>
    </row>
    <row r="6" spans="2:11" ht="21.75" customHeight="1" thickBot="1">
      <c r="B6" s="6" t="s">
        <v>33</v>
      </c>
      <c r="C6" s="5">
        <v>1</v>
      </c>
      <c r="D6" s="5">
        <v>1</v>
      </c>
      <c r="E6" s="5">
        <f>D6-C6</f>
        <v>0</v>
      </c>
      <c r="F6" s="5">
        <v>6</v>
      </c>
      <c r="G6" s="5">
        <v>5</v>
      </c>
      <c r="H6" s="5">
        <f>G6-F6</f>
        <v>-1</v>
      </c>
      <c r="I6" s="5">
        <v>20</v>
      </c>
      <c r="J6" s="5">
        <v>17</v>
      </c>
      <c r="K6" s="5">
        <f>J6-I6</f>
        <v>-3</v>
      </c>
    </row>
    <row r="7" spans="2:11" ht="21.75" customHeight="1" thickBot="1">
      <c r="B7" s="6" t="s">
        <v>34</v>
      </c>
      <c r="C7" s="5">
        <v>1</v>
      </c>
      <c r="D7" s="5">
        <v>1</v>
      </c>
      <c r="E7" s="5">
        <f>D7-C7</f>
        <v>0</v>
      </c>
      <c r="F7" s="5">
        <v>1</v>
      </c>
      <c r="G7" s="5">
        <v>3</v>
      </c>
      <c r="H7" s="5">
        <f>G7-F7</f>
        <v>2</v>
      </c>
      <c r="I7" s="5">
        <v>3</v>
      </c>
      <c r="J7" s="5">
        <v>9</v>
      </c>
      <c r="K7" s="5">
        <f>J7-I7</f>
        <v>6</v>
      </c>
    </row>
    <row r="8" spans="2:11" ht="21.75" customHeight="1">
      <c r="B8" s="149" t="s">
        <v>35</v>
      </c>
      <c r="C8" s="95">
        <v>1</v>
      </c>
      <c r="D8" s="95">
        <v>1</v>
      </c>
      <c r="E8" s="95">
        <f>D8-C8</f>
        <v>0</v>
      </c>
      <c r="F8" s="95">
        <v>5</v>
      </c>
      <c r="G8" s="95">
        <v>6</v>
      </c>
      <c r="H8" s="95">
        <f>G8-F8</f>
        <v>1</v>
      </c>
      <c r="I8" s="95">
        <v>14</v>
      </c>
      <c r="J8" s="95">
        <v>19</v>
      </c>
      <c r="K8" s="95">
        <f>J8-I8</f>
        <v>5</v>
      </c>
    </row>
    <row r="9" spans="2:11" ht="33.950000000000003" customHeight="1">
      <c r="B9" s="180" t="s">
        <v>36</v>
      </c>
      <c r="C9" s="176"/>
      <c r="D9" s="176"/>
      <c r="E9" s="176"/>
      <c r="F9" s="176"/>
      <c r="G9" s="176"/>
      <c r="H9" s="176"/>
      <c r="I9" s="176"/>
      <c r="J9" s="176"/>
      <c r="K9" s="176"/>
    </row>
    <row r="29" spans="2:11" ht="29.1" customHeight="1">
      <c r="B29" s="175" t="s">
        <v>37</v>
      </c>
      <c r="C29" s="176"/>
      <c r="D29" s="176"/>
      <c r="E29" s="176"/>
      <c r="F29" s="176"/>
      <c r="G29" s="176"/>
      <c r="H29" s="176"/>
      <c r="I29" s="176"/>
      <c r="J29" s="176"/>
      <c r="K29" s="176"/>
    </row>
  </sheetData>
  <mergeCells count="6">
    <mergeCell ref="B29:K29"/>
    <mergeCell ref="B3:B4"/>
    <mergeCell ref="C3:E3"/>
    <mergeCell ref="F3:H3"/>
    <mergeCell ref="I3:K3"/>
    <mergeCell ref="B9:K9"/>
  </mergeCells>
  <phoneticPr fontId="10" type="noConversion"/>
  <conditionalFormatting sqref="E5:E8 H5:H8 K5:K8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8"/>
  <sheetViews>
    <sheetView showGridLines="0" workbookViewId="0">
      <selection activeCell="E18" sqref="E18"/>
    </sheetView>
  </sheetViews>
  <sheetFormatPr defaultColWidth="9" defaultRowHeight="16.5"/>
  <cols>
    <col min="1" max="1" width="9" style="20" customWidth="1"/>
    <col min="2" max="2" width="15.125" style="20" customWidth="1"/>
    <col min="3" max="3" width="18.125" style="20" customWidth="1"/>
    <col min="4" max="6" width="20.5" style="20" customWidth="1"/>
    <col min="7" max="7" width="9" style="20" customWidth="1"/>
    <col min="8" max="11" width="15.125" style="20" customWidth="1"/>
    <col min="12" max="12" width="9" style="20" customWidth="1"/>
    <col min="13" max="16384" width="9" style="20"/>
  </cols>
  <sheetData>
    <row r="1" spans="2:11" ht="21.75" customHeight="1" thickBot="1">
      <c r="B1" s="22" t="s">
        <v>38</v>
      </c>
    </row>
    <row r="2" spans="2:11" ht="30.75" customHeight="1" thickBot="1">
      <c r="B2" s="181" t="s">
        <v>39</v>
      </c>
      <c r="C2" s="40" t="s">
        <v>40</v>
      </c>
      <c r="D2" s="40" t="str">
        <f>透视表!$J$29</f>
        <v>8月</v>
      </c>
      <c r="E2" s="40" t="str">
        <f>透视表!$J$28</f>
        <v>环比</v>
      </c>
      <c r="F2" s="40" t="str">
        <f>透视表!$J$30</f>
        <v>7月</v>
      </c>
      <c r="H2" s="139" t="s">
        <v>41</v>
      </c>
      <c r="I2" s="139" t="str">
        <f>透视表!$J$29</f>
        <v>8月</v>
      </c>
      <c r="J2" s="139" t="str">
        <f>透视表!$J$28</f>
        <v>环比</v>
      </c>
      <c r="K2" s="139" t="str">
        <f>透视表!$J$30</f>
        <v>7月</v>
      </c>
    </row>
    <row r="3" spans="2:11" ht="30.75" customHeight="1" thickBot="1">
      <c r="B3" s="176"/>
      <c r="C3" s="41" t="s">
        <v>10</v>
      </c>
      <c r="D3" s="38">
        <f>透视表!$K$25</f>
        <v>122</v>
      </c>
      <c r="E3" s="39">
        <f>IFERROR((D3/透视表!$J$31)/(F3/透视表!$J$32)-1,"-")</f>
        <v>0.2200000000000002</v>
      </c>
      <c r="F3" s="38">
        <f>透视表!$L$25</f>
        <v>100</v>
      </c>
      <c r="H3" s="141" t="s">
        <v>42</v>
      </c>
      <c r="I3" s="141">
        <v>19</v>
      </c>
      <c r="J3" s="140">
        <f>IFERROR((I3/透视表!$J$31)/(K3/透视表!$J$32)-1,"-")</f>
        <v>0.11764705882352944</v>
      </c>
      <c r="K3" s="141">
        <v>17</v>
      </c>
    </row>
    <row r="4" spans="2:11" ht="30.75" customHeight="1" thickBot="1">
      <c r="B4" s="176"/>
      <c r="C4" s="86" t="s">
        <v>13</v>
      </c>
      <c r="D4" s="5">
        <f>关键指标!D9</f>
        <v>18</v>
      </c>
      <c r="E4" s="39">
        <f>IFERROR((D4/透视表!$J$31)/(F4/透视表!$J$32)-1,"-")</f>
        <v>1.25</v>
      </c>
      <c r="F4" s="5">
        <f>关键指标!F9</f>
        <v>8</v>
      </c>
      <c r="H4" s="141" t="s">
        <v>43</v>
      </c>
      <c r="I4" s="141">
        <v>5</v>
      </c>
      <c r="J4" s="140">
        <f>IFERROR((I4/透视表!$J$31)/(K4/透视表!$J$32)-1,"-")</f>
        <v>4</v>
      </c>
      <c r="K4" s="141">
        <v>1</v>
      </c>
    </row>
    <row r="5" spans="2:11" ht="30.75" customHeight="1" thickBot="1">
      <c r="B5" s="176"/>
      <c r="C5" s="16" t="s">
        <v>14</v>
      </c>
      <c r="D5" s="158">
        <f>D4/D3</f>
        <v>0.14754098360655737</v>
      </c>
      <c r="E5" s="17">
        <f>D5-F5</f>
        <v>6.7540983606557373E-2</v>
      </c>
      <c r="F5" s="158">
        <f>F4/F3</f>
        <v>0.08</v>
      </c>
      <c r="H5" s="141" t="s">
        <v>44</v>
      </c>
      <c r="I5" s="141">
        <v>4</v>
      </c>
      <c r="J5" s="140">
        <f>IFERROR((I5/透视表!$J$31)/(K5/透视表!$J$32)-1,"-")</f>
        <v>-0.19999999999999996</v>
      </c>
      <c r="K5" s="141">
        <v>5</v>
      </c>
    </row>
    <row r="6" spans="2:11" ht="30.75" customHeight="1" thickBot="1">
      <c r="B6" s="182" t="s">
        <v>45</v>
      </c>
      <c r="C6" s="19" t="s">
        <v>46</v>
      </c>
      <c r="D6" s="18">
        <f>D8+D7</f>
        <v>51</v>
      </c>
      <c r="E6" s="39">
        <f>IFERROR((D6/透视表!$J$31)/(F6/透视表!$J$32)-1,"-")</f>
        <v>4.081632653061229E-2</v>
      </c>
      <c r="F6" s="18">
        <f>F8+F7</f>
        <v>49</v>
      </c>
      <c r="H6" s="141" t="s">
        <v>47</v>
      </c>
      <c r="I6" s="141">
        <v>4</v>
      </c>
      <c r="J6" s="140" t="str">
        <f>IFERROR((I6/透视表!$J$31)/(K6/透视表!$J$32)-1,"-")</f>
        <v>-</v>
      </c>
      <c r="K6" s="141"/>
    </row>
    <row r="7" spans="2:11" ht="30.75" customHeight="1" thickBot="1">
      <c r="B7" s="176"/>
      <c r="C7" s="86" t="s">
        <v>48</v>
      </c>
      <c r="D7" s="5">
        <f>VLOOKUP($C7,透视表!$J$18:$K$23,2,0)</f>
        <v>47</v>
      </c>
      <c r="E7" s="39">
        <f>IFERROR((D7/透视表!$J$31)/(F7/透视表!$J$32)-1,"-")</f>
        <v>4.4444444444444509E-2</v>
      </c>
      <c r="F7" s="5">
        <f>VLOOKUP($C7,透视表!$J$18:$L$24,3,0)</f>
        <v>45</v>
      </c>
      <c r="H7" s="141" t="s">
        <v>49</v>
      </c>
      <c r="I7" s="141">
        <v>3</v>
      </c>
      <c r="J7" s="140">
        <f>IFERROR((I7/透视表!$J$31)/(K7/透视表!$J$32)-1,"-")</f>
        <v>0</v>
      </c>
      <c r="K7" s="141">
        <v>3</v>
      </c>
    </row>
    <row r="8" spans="2:11" ht="30.75" customHeight="1" thickBot="1">
      <c r="B8" s="176"/>
      <c r="C8" s="86" t="s">
        <v>50</v>
      </c>
      <c r="D8" s="5">
        <f>VLOOKUP($C8,透视表!$J$18:$K$23,2,0)</f>
        <v>4</v>
      </c>
      <c r="E8" s="39">
        <f>IFERROR((D8/透视表!$J$31)/(F8/透视表!$J$32)-1,"-")</f>
        <v>0</v>
      </c>
      <c r="F8" s="5">
        <f>VLOOKUP($C8,透视表!$J$18:$L$24,3,0)</f>
        <v>4</v>
      </c>
      <c r="H8" s="141" t="s">
        <v>51</v>
      </c>
      <c r="I8" s="141">
        <v>3</v>
      </c>
      <c r="J8" s="140">
        <f>IFERROR((I8/透视表!$J$31)/(K8/透视表!$J$32)-1,"-")</f>
        <v>2</v>
      </c>
      <c r="K8" s="141">
        <v>1</v>
      </c>
    </row>
    <row r="9" spans="2:11" ht="30.75" customHeight="1" thickBot="1">
      <c r="B9" s="182" t="s">
        <v>52</v>
      </c>
      <c r="C9" s="19" t="s">
        <v>46</v>
      </c>
      <c r="D9" s="5">
        <f>D10+D11</f>
        <v>4</v>
      </c>
      <c r="E9" s="39">
        <f>IFERROR((D9/透视表!$J$31)/(F9/透视表!$J$32)-1,"-")</f>
        <v>3</v>
      </c>
      <c r="F9" s="18">
        <f>F10+F11</f>
        <v>1</v>
      </c>
      <c r="H9" s="141" t="s">
        <v>53</v>
      </c>
      <c r="I9" s="141">
        <v>3</v>
      </c>
      <c r="J9" s="140">
        <f>IFERROR((I9/透视表!$J$31)/(K9/透视表!$J$32)-1,"-")</f>
        <v>-0.4</v>
      </c>
      <c r="K9" s="141">
        <v>5</v>
      </c>
    </row>
    <row r="10" spans="2:11" ht="30.75" customHeight="1" thickBot="1">
      <c r="B10" s="176"/>
      <c r="C10" s="86" t="s">
        <v>54</v>
      </c>
      <c r="D10" s="5">
        <f>VLOOKUP($C10,透视表!$J$18:$K$23,2,0)</f>
        <v>4</v>
      </c>
      <c r="E10" s="39">
        <f>IFERROR((D10/透视表!$J$31)/(F10/透视表!$J$32)-1,"-")</f>
        <v>3</v>
      </c>
      <c r="F10" s="5">
        <f>VLOOKUP($C10,透视表!$J$18:$L$24,3,0)</f>
        <v>1</v>
      </c>
      <c r="H10" s="141" t="s">
        <v>55</v>
      </c>
      <c r="I10" s="141">
        <v>3</v>
      </c>
      <c r="J10" s="140" t="str">
        <f>IFERROR((I10/透视表!$J$31)/(K10/透视表!$J$32)-1,"-")</f>
        <v>-</v>
      </c>
      <c r="K10" s="141"/>
    </row>
    <row r="11" spans="2:11" ht="30.75" customHeight="1" thickBot="1">
      <c r="B11" s="176"/>
      <c r="C11" s="86" t="s">
        <v>56</v>
      </c>
      <c r="D11" s="5">
        <f>VLOOKUP($C11,透视表!$J$18:$K$23,2,0)</f>
        <v>0</v>
      </c>
      <c r="E11" s="39" t="str">
        <f>IFERROR((D11/透视表!$J$31)/(F11/透视表!$J$32)-1,"-")</f>
        <v>-</v>
      </c>
      <c r="F11" s="5">
        <f>VLOOKUP($C11,透视表!$J$18:$L$24,3,0)</f>
        <v>0</v>
      </c>
      <c r="H11" s="141" t="s">
        <v>57</v>
      </c>
      <c r="I11" s="141">
        <v>2</v>
      </c>
      <c r="J11" s="140">
        <f>IFERROR((I11/透视表!$J$31)/(K11/透视表!$J$32)-1,"-")</f>
        <v>-0.33333333333333337</v>
      </c>
      <c r="K11" s="141">
        <v>3</v>
      </c>
    </row>
    <row r="12" spans="2:11" ht="30.75" customHeight="1">
      <c r="B12" s="150" t="s">
        <v>58</v>
      </c>
      <c r="C12" s="92" t="s">
        <v>46</v>
      </c>
      <c r="D12" s="93">
        <f>GETPIVOTDATA("姓名",透视表!$F$6)</f>
        <v>53</v>
      </c>
      <c r="E12" s="94">
        <f>IFERROR((D12/透视表!$J$31)/(F12/透视表!$J$32)-1,"-")</f>
        <v>0.35897435897435903</v>
      </c>
      <c r="F12" s="95">
        <f>GETPIVOTDATA("姓名",透视表!$F$16)</f>
        <v>39</v>
      </c>
      <c r="H12" s="141" t="s">
        <v>59</v>
      </c>
      <c r="I12" s="141">
        <v>2</v>
      </c>
      <c r="J12" s="140">
        <f>IFERROR((I12/透视表!$J$31)/(K12/透视表!$J$32)-1,"-")</f>
        <v>1</v>
      </c>
      <c r="K12" s="141">
        <v>1</v>
      </c>
    </row>
    <row r="13" spans="2:11" ht="24.95" customHeight="1">
      <c r="B13" s="180" t="s">
        <v>60</v>
      </c>
      <c r="C13" s="176"/>
      <c r="D13" s="176"/>
      <c r="E13" s="176"/>
      <c r="F13" s="176"/>
      <c r="H13" s="141" t="s">
        <v>61</v>
      </c>
      <c r="I13" s="141">
        <v>1</v>
      </c>
      <c r="J13" s="140">
        <f>IFERROR((I13/透视表!$J$31)/(K13/透视表!$J$32)-1,"-")</f>
        <v>-0.5</v>
      </c>
      <c r="K13" s="141">
        <v>2</v>
      </c>
    </row>
    <row r="14" spans="2:11" ht="24.95" customHeight="1">
      <c r="B14" s="176"/>
      <c r="C14" s="176"/>
      <c r="D14" s="176"/>
      <c r="E14" s="176"/>
      <c r="F14" s="176"/>
      <c r="H14" s="141" t="s">
        <v>62</v>
      </c>
      <c r="I14" s="141">
        <v>1</v>
      </c>
      <c r="J14" s="140" t="str">
        <f>IFERROR((I14/透视表!$J$31)/(K14/透视表!$J$32)-1,"-")</f>
        <v>-</v>
      </c>
      <c r="K14" s="141"/>
    </row>
    <row r="15" spans="2:11" ht="44.1" customHeight="1">
      <c r="B15" s="176"/>
      <c r="C15" s="176"/>
      <c r="D15" s="176"/>
      <c r="E15" s="176"/>
      <c r="F15" s="176"/>
      <c r="H15" s="141" t="s">
        <v>63</v>
      </c>
      <c r="I15" s="141">
        <v>1</v>
      </c>
      <c r="J15" s="140" t="str">
        <f>IFERROR((I15/透视表!$J$31)/(K15/透视表!$J$32)-1,"-")</f>
        <v>-</v>
      </c>
      <c r="K15" s="141"/>
    </row>
    <row r="16" spans="2:11" ht="24.95" customHeight="1">
      <c r="H16" s="141" t="s">
        <v>64</v>
      </c>
      <c r="I16" s="141">
        <v>1</v>
      </c>
      <c r="J16" s="140" t="str">
        <f>IFERROR((I16/透视表!$J$31)/(K16/透视表!$J$32)-1,"-")</f>
        <v>-</v>
      </c>
      <c r="K16" s="141"/>
    </row>
    <row r="17" spans="8:11" ht="24.95" customHeight="1">
      <c r="H17" s="141" t="s">
        <v>65</v>
      </c>
      <c r="I17" s="141">
        <v>1</v>
      </c>
      <c r="J17" s="140" t="str">
        <f>IFERROR((I17/透视表!$J$31)/(K17/透视表!$J$32)-1,"-")</f>
        <v>-</v>
      </c>
      <c r="K17" s="141"/>
    </row>
    <row r="18" spans="8:11" ht="24.95" customHeight="1">
      <c r="H18" s="141" t="s">
        <v>66</v>
      </c>
      <c r="I18" s="141"/>
      <c r="J18" s="140">
        <f>IFERROR((I18/透视表!$J$31)/(K18/透视表!$J$32)-1,"-")</f>
        <v>-1</v>
      </c>
      <c r="K18" s="141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1:E7 E16:E1048576 E9:E12 J3:J18">
    <cfRule type="cellIs" dxfId="10" priority="6" operator="lessThan">
      <formula>0</formula>
    </cfRule>
  </conditionalFormatting>
  <conditionalFormatting sqref="E8">
    <cfRule type="cellIs" dxfId="9" priority="4" operator="greaterThan">
      <formula>0</formula>
    </cfRule>
  </conditionalFormatting>
  <conditionalFormatting sqref="J2">
    <cfRule type="cellIs" dxfId="8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3"/>
  <sheetViews>
    <sheetView showGridLines="0" workbookViewId="0">
      <selection activeCell="D23" sqref="D23"/>
    </sheetView>
  </sheetViews>
  <sheetFormatPr defaultColWidth="11" defaultRowHeight="16.5"/>
  <cols>
    <col min="1" max="1" width="11" style="69" customWidth="1"/>
    <col min="2" max="2" width="54.125" style="69" customWidth="1"/>
    <col min="3" max="8" width="12.5" style="84" customWidth="1"/>
    <col min="9" max="9" width="11" style="69" customWidth="1"/>
    <col min="10" max="16384" width="11" style="69"/>
  </cols>
  <sheetData>
    <row r="1" spans="2:8" ht="18.75" customHeight="1" thickBot="1">
      <c r="B1" s="22" t="s">
        <v>38</v>
      </c>
    </row>
    <row r="2" spans="2:8" ht="17.25" customHeight="1">
      <c r="B2" s="183" t="s">
        <v>67</v>
      </c>
      <c r="C2" s="185" t="s">
        <v>68</v>
      </c>
      <c r="D2" s="186"/>
      <c r="E2" s="186"/>
      <c r="F2" s="185" t="s">
        <v>69</v>
      </c>
      <c r="G2" s="186"/>
      <c r="H2" s="186"/>
    </row>
    <row r="3" spans="2:8">
      <c r="B3" s="184"/>
      <c r="C3" s="74" t="str">
        <f>透视表!$J$29</f>
        <v>8月</v>
      </c>
      <c r="D3" s="74" t="str">
        <f>透视表!$J$28</f>
        <v>环比</v>
      </c>
      <c r="E3" s="74" t="str">
        <f>透视表!$J$30</f>
        <v>7月</v>
      </c>
      <c r="F3" s="74" t="str">
        <f>透视表!$J$29</f>
        <v>8月</v>
      </c>
      <c r="G3" s="74" t="str">
        <f>透视表!$J$28</f>
        <v>环比</v>
      </c>
      <c r="H3" s="77" t="str">
        <f>透视表!$J$30</f>
        <v>7月</v>
      </c>
    </row>
    <row r="4" spans="2:8" ht="17.25" customHeight="1">
      <c r="B4" s="151" t="s">
        <v>46</v>
      </c>
      <c r="C4" s="75">
        <f>SUM(C5:C17)</f>
        <v>21</v>
      </c>
      <c r="D4" s="76">
        <f>IFERROR((C4/透视表!$J$31)/(E4/透视表!$J$32)-1,"-")</f>
        <v>0.23529411764705888</v>
      </c>
      <c r="E4" s="75">
        <f>SUM(E5:E17)</f>
        <v>17</v>
      </c>
      <c r="F4" s="159">
        <f>SUM(F5:F21)</f>
        <v>4135</v>
      </c>
      <c r="G4" s="76">
        <f>IFERROR((F4/透视表!$J$31)/(H4/透视表!$J$32)-1,"-")</f>
        <v>2.7590909090909088</v>
      </c>
      <c r="H4" s="75">
        <f>SUM(H5:H21)</f>
        <v>1100</v>
      </c>
    </row>
    <row r="5" spans="2:8" ht="20.45" customHeight="1">
      <c r="B5" s="78" t="s">
        <v>70</v>
      </c>
      <c r="C5" s="96">
        <v>4</v>
      </c>
      <c r="D5" s="85">
        <f>IFERROR((C5/透视表!$J$31)/(E5/透视表!$J$32)-1,"-")</f>
        <v>-0.4285714285714286</v>
      </c>
      <c r="E5" s="96">
        <v>7</v>
      </c>
      <c r="F5" s="160">
        <v>272</v>
      </c>
      <c r="G5" s="85">
        <f>IFERROR((F5/透视表!$J$31)/(H5/透视表!$J$32)-1,"-")</f>
        <v>-0.4285714285714286</v>
      </c>
      <c r="H5" s="79">
        <v>476</v>
      </c>
    </row>
    <row r="6" spans="2:8" ht="20.45" customHeight="1">
      <c r="B6" s="78" t="s">
        <v>71</v>
      </c>
      <c r="C6" s="96">
        <v>4</v>
      </c>
      <c r="D6" s="85" t="str">
        <f>IFERROR((C6/透视表!$J$31)/(E6/透视表!$J$32)-1,"-")</f>
        <v>-</v>
      </c>
      <c r="E6" s="96"/>
      <c r="F6" s="160">
        <v>262</v>
      </c>
      <c r="G6" s="85" t="str">
        <f>IFERROR((F6/透视表!$J$31)/(H6/透视表!$J$32)-1,"-")</f>
        <v>-</v>
      </c>
      <c r="H6" s="79">
        <v>0</v>
      </c>
    </row>
    <row r="7" spans="2:8" ht="20.45" customHeight="1">
      <c r="B7" s="78" t="s">
        <v>72</v>
      </c>
      <c r="C7" s="96">
        <v>3</v>
      </c>
      <c r="D7" s="85">
        <f>IFERROR((C7/透视表!$J$31)/(E7/透视表!$J$32)-1,"-")</f>
        <v>2</v>
      </c>
      <c r="E7" s="96">
        <v>1</v>
      </c>
      <c r="F7" s="160">
        <v>36</v>
      </c>
      <c r="G7" s="85">
        <f>IFERROR((F7/透视表!$J$31)/(H7/透视表!$J$32)-1,"-")</f>
        <v>2.0000000000000004</v>
      </c>
      <c r="H7" s="79">
        <v>12</v>
      </c>
    </row>
    <row r="8" spans="2:8" ht="20.45" customHeight="1">
      <c r="B8" s="78" t="s">
        <v>73</v>
      </c>
      <c r="C8" s="96">
        <v>2</v>
      </c>
      <c r="D8" s="85" t="str">
        <f>IFERROR((C8/透视表!$J$31)/(E8/透视表!$J$32)-1,"-")</f>
        <v>-</v>
      </c>
      <c r="E8" s="96"/>
      <c r="F8" s="160">
        <v>136</v>
      </c>
      <c r="G8" s="85" t="str">
        <f>IFERROR((F8/透视表!$J$31)/(H8/透视表!$J$32)-1,"-")</f>
        <v>-</v>
      </c>
      <c r="H8" s="79">
        <v>0</v>
      </c>
    </row>
    <row r="9" spans="2:8" ht="20.45" customHeight="1">
      <c r="B9" s="78" t="s">
        <v>74</v>
      </c>
      <c r="C9" s="96">
        <v>1</v>
      </c>
      <c r="D9" s="85"/>
      <c r="E9" s="96">
        <v>1</v>
      </c>
      <c r="F9" s="160">
        <v>68</v>
      </c>
      <c r="G9" s="85"/>
      <c r="H9" s="79">
        <v>68</v>
      </c>
    </row>
    <row r="10" spans="2:8" ht="20.45" customHeight="1">
      <c r="B10" s="78" t="s">
        <v>75</v>
      </c>
      <c r="C10" s="96">
        <v>1</v>
      </c>
      <c r="D10" s="85"/>
      <c r="E10" s="96"/>
      <c r="F10" s="160">
        <v>699</v>
      </c>
      <c r="G10" s="85"/>
      <c r="H10" s="79">
        <v>0</v>
      </c>
    </row>
    <row r="11" spans="2:8" ht="20.45" customHeight="1">
      <c r="B11" s="78" t="s">
        <v>76</v>
      </c>
      <c r="C11" s="96">
        <v>1</v>
      </c>
      <c r="D11" s="85"/>
      <c r="E11" s="96"/>
      <c r="F11" s="160">
        <v>254</v>
      </c>
      <c r="G11" s="85"/>
      <c r="H11" s="79">
        <v>0</v>
      </c>
    </row>
    <row r="12" spans="2:8" ht="20.45" customHeight="1">
      <c r="B12" s="78" t="s">
        <v>77</v>
      </c>
      <c r="C12" s="96">
        <v>1</v>
      </c>
      <c r="D12" s="85"/>
      <c r="E12" s="96"/>
      <c r="F12" s="160">
        <v>12</v>
      </c>
      <c r="G12" s="85"/>
      <c r="H12" s="79">
        <v>0</v>
      </c>
    </row>
    <row r="13" spans="2:8" ht="20.45" customHeight="1">
      <c r="B13" s="78" t="s">
        <v>78</v>
      </c>
      <c r="C13" s="96">
        <v>1</v>
      </c>
      <c r="D13" s="85"/>
      <c r="E13" s="96"/>
      <c r="F13" s="160">
        <v>1268</v>
      </c>
      <c r="G13" s="85"/>
      <c r="H13" s="79">
        <v>0</v>
      </c>
    </row>
    <row r="14" spans="2:8" ht="20.45" customHeight="1">
      <c r="B14" s="78" t="s">
        <v>79</v>
      </c>
      <c r="C14" s="96">
        <v>1</v>
      </c>
      <c r="D14" s="85"/>
      <c r="E14" s="96">
        <v>5</v>
      </c>
      <c r="F14" s="160">
        <v>68</v>
      </c>
      <c r="G14" s="85"/>
      <c r="H14" s="79">
        <v>340</v>
      </c>
    </row>
    <row r="15" spans="2:8" ht="20.45" customHeight="1">
      <c r="B15" s="78" t="s">
        <v>80</v>
      </c>
      <c r="C15" s="96">
        <v>1</v>
      </c>
      <c r="D15" s="85"/>
      <c r="E15" s="96"/>
      <c r="F15" s="160">
        <v>880</v>
      </c>
      <c r="G15" s="85"/>
      <c r="H15" s="79">
        <v>0</v>
      </c>
    </row>
    <row r="16" spans="2:8" ht="20.45" customHeight="1">
      <c r="B16" s="78" t="s">
        <v>81</v>
      </c>
      <c r="C16" s="96">
        <v>1</v>
      </c>
      <c r="D16" s="85"/>
      <c r="E16" s="96"/>
      <c r="F16" s="160">
        <v>180</v>
      </c>
      <c r="G16" s="85"/>
      <c r="H16" s="79">
        <v>0</v>
      </c>
    </row>
    <row r="17" spans="2:8" ht="20.45" customHeight="1">
      <c r="B17" s="78" t="s">
        <v>82</v>
      </c>
      <c r="C17" s="96"/>
      <c r="D17" s="85"/>
      <c r="E17" s="96">
        <v>3</v>
      </c>
      <c r="F17" s="160">
        <v>0</v>
      </c>
      <c r="G17" s="85"/>
      <c r="H17" s="79">
        <v>204</v>
      </c>
    </row>
    <row r="18" spans="2:8" ht="89.1" customHeight="1">
      <c r="B18" s="180" t="s">
        <v>83</v>
      </c>
      <c r="C18" s="186"/>
      <c r="D18" s="186"/>
      <c r="E18" s="186"/>
      <c r="F18" s="186"/>
      <c r="G18" s="186"/>
      <c r="H18" s="186"/>
    </row>
    <row r="19" spans="2:8" ht="20.45" customHeight="1"/>
    <row r="20" spans="2:8" ht="20.45" customHeight="1"/>
    <row r="21" spans="2:8" ht="20.45" customHeight="1"/>
    <row r="22" spans="2:8" ht="20.45" customHeight="1"/>
    <row r="23" spans="2:8" ht="20.45" customHeight="1"/>
  </sheetData>
  <mergeCells count="4">
    <mergeCell ref="B2:B3"/>
    <mergeCell ref="C2:E2"/>
    <mergeCell ref="F2:H2"/>
    <mergeCell ref="B18:H18"/>
  </mergeCells>
  <phoneticPr fontId="10" type="noConversion"/>
  <conditionalFormatting sqref="D5:D8 G5:G8">
    <cfRule type="cellIs" dxfId="7" priority="2" operator="lessThan">
      <formula>0</formula>
    </cfRule>
  </conditionalFormatting>
  <conditionalFormatting sqref="D9:D17 G9:G17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17"/>
  <sheetViews>
    <sheetView showGridLines="0" workbookViewId="0">
      <selection activeCell="B6" sqref="B6:H6"/>
    </sheetView>
  </sheetViews>
  <sheetFormatPr defaultColWidth="8.875" defaultRowHeight="16.5"/>
  <cols>
    <col min="1" max="1" width="3.625" style="69" customWidth="1"/>
    <col min="2" max="2" width="25.625" style="69" customWidth="1"/>
    <col min="3" max="8" width="14.125" style="84" customWidth="1"/>
    <col min="9" max="9" width="9.625" style="69" customWidth="1"/>
    <col min="10" max="10" width="8.875" style="69" customWidth="1"/>
    <col min="11" max="16384" width="8.875" style="69"/>
  </cols>
  <sheetData>
    <row r="1" spans="2:8" ht="17.25" customHeight="1" thickBot="1"/>
    <row r="2" spans="2:8" ht="22.5" customHeight="1">
      <c r="B2" s="187" t="s">
        <v>67</v>
      </c>
      <c r="C2" s="188" t="s">
        <v>84</v>
      </c>
      <c r="D2" s="186"/>
      <c r="E2" s="186"/>
      <c r="F2" s="188" t="s">
        <v>85</v>
      </c>
      <c r="G2" s="186"/>
      <c r="H2" s="186"/>
    </row>
    <row r="3" spans="2:8" ht="22.5" customHeight="1">
      <c r="B3" s="184"/>
      <c r="C3" s="80" t="str">
        <f>透视表!$J$29</f>
        <v>8月</v>
      </c>
      <c r="D3" s="80" t="str">
        <f>透视表!$J$28</f>
        <v>环比</v>
      </c>
      <c r="E3" s="80" t="str">
        <f>透视表!$J$30</f>
        <v>7月</v>
      </c>
      <c r="F3" s="80" t="str">
        <f>透视表!$J$29</f>
        <v>8月</v>
      </c>
      <c r="G3" s="80" t="str">
        <f>透视表!$J$28</f>
        <v>环比</v>
      </c>
      <c r="H3" s="82" t="str">
        <f>透视表!$J$30</f>
        <v>7月</v>
      </c>
    </row>
    <row r="4" spans="2:8" ht="22.5" customHeight="1">
      <c r="B4" s="151" t="s">
        <v>46</v>
      </c>
      <c r="C4" s="81">
        <f>SUM(C5:C17)</f>
        <v>1</v>
      </c>
      <c r="D4" s="76" t="str">
        <f>IFERROR(C4/E4-1,"-")</f>
        <v>-</v>
      </c>
      <c r="E4" s="81">
        <f>SUM(E5:E17)</f>
        <v>0</v>
      </c>
      <c r="F4" s="81">
        <f>SUM(F5:F17)</f>
        <v>1999</v>
      </c>
      <c r="G4" s="76" t="str">
        <f>IFERROR(F4/H4-1,"-")</f>
        <v>-</v>
      </c>
      <c r="H4" s="83">
        <f>SUM(H5:H17)</f>
        <v>0</v>
      </c>
    </row>
    <row r="5" spans="2:8" ht="22.5" customHeight="1">
      <c r="B5" s="142" t="s">
        <v>42</v>
      </c>
      <c r="C5" s="96">
        <v>1</v>
      </c>
      <c r="D5" s="116" t="str">
        <f>IFERROR(C5/E5-1,"-")</f>
        <v>-</v>
      </c>
      <c r="E5" s="96"/>
      <c r="F5" s="96">
        <v>1999</v>
      </c>
      <c r="G5" s="116" t="str">
        <f>IFERROR(F5/H5-1,"-")</f>
        <v>-</v>
      </c>
      <c r="H5" s="96"/>
    </row>
    <row r="6" spans="2:8" ht="60" customHeight="1">
      <c r="B6" s="180" t="s">
        <v>86</v>
      </c>
      <c r="C6" s="186"/>
      <c r="D6" s="186"/>
      <c r="E6" s="186"/>
      <c r="F6" s="186"/>
      <c r="G6" s="186"/>
      <c r="H6" s="186"/>
    </row>
    <row r="7" spans="2:8" ht="22.5" customHeight="1"/>
    <row r="8" spans="2:8" ht="22.5" customHeight="1"/>
    <row r="9" spans="2:8" ht="22.5" customHeight="1"/>
    <row r="10" spans="2:8" ht="22.5" customHeight="1"/>
    <row r="11" spans="2:8" ht="22.5" customHeight="1"/>
    <row r="12" spans="2:8" ht="22.5" customHeight="1"/>
    <row r="13" spans="2:8" ht="22.5" customHeight="1"/>
    <row r="14" spans="2:8" ht="22.5" customHeight="1"/>
    <row r="15" spans="2:8" ht="22.5" customHeight="1"/>
    <row r="16" spans="2:8" ht="22.5" customHeight="1"/>
    <row r="17" ht="22.5" customHeight="1"/>
  </sheetData>
  <mergeCells count="4">
    <mergeCell ref="B2:B3"/>
    <mergeCell ref="C2:E2"/>
    <mergeCell ref="F2:H2"/>
    <mergeCell ref="B6:H6"/>
  </mergeCells>
  <phoneticPr fontId="10" type="noConversion"/>
  <conditionalFormatting sqref="D4:D5">
    <cfRule type="cellIs" dxfId="5" priority="6" operator="lessThan">
      <formula>0</formula>
    </cfRule>
  </conditionalFormatting>
  <conditionalFormatting sqref="G4:G5">
    <cfRule type="cellIs" dxfId="4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7"/>
  <sheetViews>
    <sheetView showGridLines="0" workbookViewId="0">
      <selection activeCell="H20" sqref="H20"/>
    </sheetView>
  </sheetViews>
  <sheetFormatPr defaultColWidth="9" defaultRowHeight="17.25"/>
  <cols>
    <col min="1" max="1" width="3.875" style="7" customWidth="1"/>
    <col min="2" max="2" width="9" style="7" customWidth="1"/>
    <col min="3" max="3" width="12.875" style="7" customWidth="1"/>
    <col min="4" max="4" width="10.125" style="7" customWidth="1"/>
    <col min="5" max="5" width="9" style="7" customWidth="1"/>
    <col min="6" max="6" width="15.5" style="7" customWidth="1"/>
    <col min="7" max="7" width="19" style="7" customWidth="1"/>
    <col min="8" max="8" width="13.875" style="7" customWidth="1"/>
    <col min="9" max="9" width="12" style="7" customWidth="1"/>
    <col min="10" max="10" width="13" style="7" customWidth="1"/>
    <col min="11" max="11" width="16" style="7" customWidth="1"/>
    <col min="12" max="12" width="13.375" style="7" customWidth="1"/>
    <col min="13" max="13" width="16.625" style="7" customWidth="1"/>
    <col min="14" max="14" width="14.375" style="7" customWidth="1"/>
    <col min="15" max="16" width="9" style="7" customWidth="1"/>
    <col min="17" max="16384" width="9" style="7"/>
  </cols>
  <sheetData>
    <row r="1" spans="2:14" ht="28.5" customHeight="1" thickBot="1">
      <c r="B1" s="22" t="s">
        <v>38</v>
      </c>
    </row>
    <row r="2" spans="2:14" ht="28.5" customHeight="1">
      <c r="B2" s="192" t="s">
        <v>87</v>
      </c>
      <c r="C2" s="195" t="s">
        <v>88</v>
      </c>
      <c r="D2" s="172"/>
      <c r="E2" s="172"/>
      <c r="F2" s="172"/>
      <c r="G2" s="193" t="s">
        <v>89</v>
      </c>
      <c r="H2" s="172"/>
      <c r="I2" s="172"/>
      <c r="J2" s="172"/>
      <c r="K2" s="172"/>
      <c r="L2" s="172"/>
      <c r="M2" s="27"/>
    </row>
    <row r="3" spans="2:14" ht="28.5" customHeight="1">
      <c r="B3" s="172"/>
      <c r="C3" s="21" t="str">
        <f>透视表!$J$29</f>
        <v>8月</v>
      </c>
      <c r="D3" s="21" t="str">
        <f>透视表!$J$30</f>
        <v>7月</v>
      </c>
      <c r="E3" s="21" t="s">
        <v>90</v>
      </c>
      <c r="F3" s="26" t="str">
        <f>透视表!$J$28</f>
        <v>环比</v>
      </c>
      <c r="G3" s="21" t="str">
        <f>透视表!$J$29</f>
        <v>8月</v>
      </c>
      <c r="H3" s="21" t="str">
        <f>透视表!$J$30</f>
        <v>7月</v>
      </c>
      <c r="I3" s="32" t="s">
        <v>90</v>
      </c>
      <c r="J3" s="32" t="str">
        <f>透视表!$J$28</f>
        <v>环比</v>
      </c>
      <c r="K3" s="32" t="str">
        <f>透视表!$J$29&amp;"占比"</f>
        <v>8月占比</v>
      </c>
      <c r="L3" s="48" t="str">
        <f>透视表!$J$30&amp;"占比"</f>
        <v>7月占比</v>
      </c>
      <c r="M3" s="27"/>
    </row>
    <row r="4" spans="2:14" ht="28.5" customHeight="1" thickBot="1">
      <c r="B4" s="49"/>
      <c r="C4" s="50">
        <f>透视表!P24</f>
        <v>7</v>
      </c>
      <c r="D4" s="50">
        <f>透视表!Q24</f>
        <v>2</v>
      </c>
      <c r="E4" s="50">
        <f>C4-D4</f>
        <v>5</v>
      </c>
      <c r="F4" s="51">
        <f>IFERROR((C4/透视表!$J$31)/(D4/透视表!$J$32)-1,"-")</f>
        <v>2.5</v>
      </c>
      <c r="G4" s="45">
        <f>GETPIVOTDATA("星级",透视表!$U$6)</f>
        <v>7</v>
      </c>
      <c r="H4" s="45">
        <f>GETPIVOTDATA("星级",透视表!$U$16)</f>
        <v>2</v>
      </c>
      <c r="I4" s="45">
        <f>G4-H4</f>
        <v>5</v>
      </c>
      <c r="J4" s="51">
        <f>IFERROR((G4/透视表!$J$31)/(H4/透视表!$J$32)-1,"-")</f>
        <v>2.5</v>
      </c>
      <c r="K4" s="47">
        <f>IFERROR(G4/C4,"-")</f>
        <v>1</v>
      </c>
      <c r="L4" s="47">
        <f>IFERROR(H4/D4,"-")</f>
        <v>1</v>
      </c>
      <c r="M4" s="27"/>
    </row>
    <row r="5" spans="2:14" ht="28.5" customHeight="1" thickBot="1">
      <c r="B5" s="28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2:14" ht="28.5" customHeight="1">
      <c r="B6" s="190" t="s">
        <v>91</v>
      </c>
      <c r="C6" s="194" t="s">
        <v>92</v>
      </c>
      <c r="D6" s="172"/>
      <c r="E6" s="172"/>
      <c r="F6" s="172"/>
      <c r="G6" s="172"/>
      <c r="H6" s="172"/>
      <c r="I6" s="193" t="s">
        <v>93</v>
      </c>
      <c r="J6" s="172"/>
      <c r="K6" s="172"/>
      <c r="L6" s="172"/>
      <c r="M6" s="172"/>
      <c r="N6" s="172"/>
    </row>
    <row r="7" spans="2:14" ht="28.5" customHeight="1">
      <c r="B7" s="172"/>
      <c r="C7" s="21" t="str">
        <f>透视表!$J$29</f>
        <v>8月</v>
      </c>
      <c r="D7" s="21" t="str">
        <f>透视表!$J$30</f>
        <v>7月</v>
      </c>
      <c r="E7" s="21" t="s">
        <v>90</v>
      </c>
      <c r="F7" s="26" t="str">
        <f>透视表!$J$28</f>
        <v>环比</v>
      </c>
      <c r="G7" s="32" t="str">
        <f>透视表!$J$29&amp;"占比"</f>
        <v>8月占比</v>
      </c>
      <c r="H7" s="32" t="str">
        <f>透视表!$J$30&amp;"占比"</f>
        <v>7月占比</v>
      </c>
      <c r="I7" s="21" t="str">
        <f>透视表!$J$29</f>
        <v>8月</v>
      </c>
      <c r="J7" s="21" t="str">
        <f>透视表!$J$30</f>
        <v>7月</v>
      </c>
      <c r="K7" s="32" t="s">
        <v>90</v>
      </c>
      <c r="L7" s="32" t="str">
        <f>透视表!$J$28</f>
        <v>环比</v>
      </c>
      <c r="M7" s="32" t="str">
        <f>透视表!$J$29&amp;"占比"</f>
        <v>8月占比</v>
      </c>
      <c r="N7" s="48" t="str">
        <f>透视表!$J$30&amp;"占比"</f>
        <v>7月占比</v>
      </c>
    </row>
    <row r="8" spans="2:14" ht="28.5" customHeight="1" thickBot="1">
      <c r="B8" s="44"/>
      <c r="C8" s="45">
        <f>SUM(透视表!P22:P23)</f>
        <v>7</v>
      </c>
      <c r="D8" s="45">
        <f>SUM(透视表!Q22:Q23)</f>
        <v>2</v>
      </c>
      <c r="E8" s="45">
        <f>C8-D8</f>
        <v>5</v>
      </c>
      <c r="F8" s="51">
        <f>IFERROR((C8/透视表!$J$31)/(D8/透视表!$J$32)-1,"-")</f>
        <v>2.5</v>
      </c>
      <c r="G8" s="47" t="str">
        <f>IFERROR(C8/#REF!,"-")</f>
        <v>-</v>
      </c>
      <c r="H8" s="47" t="str">
        <f>IFERROR(D8/#REF!,"-")</f>
        <v>-</v>
      </c>
      <c r="I8" s="45">
        <f>SUM(透视表!P19:P21)</f>
        <v>0</v>
      </c>
      <c r="J8" s="45">
        <f>SUM(透视表!Q19:Q21)</f>
        <v>0</v>
      </c>
      <c r="K8" s="45">
        <f>I8-J8</f>
        <v>0</v>
      </c>
      <c r="L8" s="51" t="str">
        <f>IFERROR((I8/透视表!$J$31)/(J8/透视表!$J$32)-1,"-")</f>
        <v>-</v>
      </c>
      <c r="M8" s="47">
        <f>IFERROR(I8/E8,"-")</f>
        <v>0</v>
      </c>
      <c r="N8" s="47">
        <f>IFERROR(J8/F8,"-")</f>
        <v>0</v>
      </c>
    </row>
    <row r="9" spans="2:14" ht="28.5" customHeight="1" thickBot="1">
      <c r="B9" s="28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2:14" ht="28.5" customHeight="1">
      <c r="B10" s="190" t="s">
        <v>94</v>
      </c>
      <c r="C10" s="191" t="s">
        <v>95</v>
      </c>
      <c r="D10" s="172"/>
      <c r="E10" s="172"/>
      <c r="F10" s="172"/>
      <c r="G10" s="193" t="s">
        <v>96</v>
      </c>
      <c r="H10" s="172"/>
      <c r="I10" s="172"/>
      <c r="J10" s="172"/>
      <c r="K10" s="193" t="s">
        <v>97</v>
      </c>
      <c r="L10" s="172"/>
      <c r="M10" s="172"/>
      <c r="N10" s="172"/>
    </row>
    <row r="11" spans="2:14" ht="28.5" customHeight="1">
      <c r="B11" s="172"/>
      <c r="C11" s="21" t="str">
        <f>透视表!$J$29</f>
        <v>8月</v>
      </c>
      <c r="D11" s="21" t="str">
        <f>透视表!$J$30</f>
        <v>7月</v>
      </c>
      <c r="E11" s="21" t="s">
        <v>90</v>
      </c>
      <c r="F11" s="26" t="str">
        <f>透视表!$J$28</f>
        <v>环比</v>
      </c>
      <c r="G11" s="21" t="str">
        <f>透视表!$J$29</f>
        <v>8月</v>
      </c>
      <c r="H11" s="21" t="str">
        <f>透视表!$J$30</f>
        <v>7月</v>
      </c>
      <c r="I11" s="21" t="s">
        <v>90</v>
      </c>
      <c r="J11" s="26" t="str">
        <f>透视表!$J$28</f>
        <v>环比</v>
      </c>
      <c r="K11" s="21" t="str">
        <f>透视表!$J$29</f>
        <v>8月</v>
      </c>
      <c r="L11" s="21" t="str">
        <f>透视表!$J$30</f>
        <v>7月</v>
      </c>
      <c r="M11" s="21" t="s">
        <v>90</v>
      </c>
      <c r="N11" s="43" t="str">
        <f>透视表!$J$28</f>
        <v>环比</v>
      </c>
    </row>
    <row r="12" spans="2:14" ht="28.5" customHeight="1" thickBot="1">
      <c r="B12" s="44"/>
      <c r="C12" s="161">
        <v>9</v>
      </c>
      <c r="D12" s="45">
        <v>8.1</v>
      </c>
      <c r="E12" s="161">
        <f>C12-D12</f>
        <v>0.90000000000000036</v>
      </c>
      <c r="F12" s="47" t="str">
        <f>IFERROR(B12/#REF!,"-")</f>
        <v>-</v>
      </c>
      <c r="G12" s="161">
        <v>9</v>
      </c>
      <c r="H12" s="45">
        <v>8.1</v>
      </c>
      <c r="I12" s="45">
        <f>G12-H12</f>
        <v>0.90000000000000036</v>
      </c>
      <c r="J12" s="47">
        <f>G12/H12-1</f>
        <v>0.11111111111111116</v>
      </c>
      <c r="K12" s="161">
        <v>9</v>
      </c>
      <c r="L12" s="45">
        <v>8.1</v>
      </c>
      <c r="M12" s="45">
        <f>K12-L12</f>
        <v>0.90000000000000036</v>
      </c>
      <c r="N12" s="47" t="str">
        <f>IFERROR(J12/F12,"-")</f>
        <v>-</v>
      </c>
    </row>
    <row r="13" spans="2:14" ht="28.5" customHeight="1" thickBot="1">
      <c r="B13" s="28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2:14" ht="28.5" customHeight="1">
      <c r="B14" s="190" t="s">
        <v>98</v>
      </c>
      <c r="C14" s="152" t="s">
        <v>99</v>
      </c>
      <c r="D14" s="191" t="s">
        <v>100</v>
      </c>
      <c r="E14" s="172"/>
      <c r="F14" s="172"/>
      <c r="G14" s="172"/>
      <c r="H14" s="189" t="s">
        <v>101</v>
      </c>
      <c r="I14" s="172"/>
      <c r="J14" s="172"/>
      <c r="K14" s="172"/>
      <c r="L14" s="172"/>
      <c r="M14" s="172"/>
    </row>
    <row r="15" spans="2:14" ht="28.5" customHeight="1">
      <c r="B15" s="172"/>
      <c r="C15" s="52" t="str">
        <f>"截止"&amp;透视表!J29</f>
        <v>截止8月</v>
      </c>
      <c r="D15" s="21" t="str">
        <f>透视表!$J$29</f>
        <v>8月</v>
      </c>
      <c r="E15" s="21" t="str">
        <f>透视表!$J$30</f>
        <v>7月</v>
      </c>
      <c r="F15" s="21" t="s">
        <v>90</v>
      </c>
      <c r="G15" s="43" t="str">
        <f>透视表!$J$28</f>
        <v>环比</v>
      </c>
      <c r="H15" s="172"/>
      <c r="I15" s="172"/>
      <c r="J15" s="172"/>
      <c r="K15" s="172"/>
      <c r="L15" s="172"/>
      <c r="M15" s="172"/>
    </row>
    <row r="16" spans="2:14" ht="39.950000000000003" customHeight="1" thickBot="1">
      <c r="B16" s="44"/>
      <c r="C16" s="45">
        <v>22</v>
      </c>
      <c r="D16" s="45">
        <v>1</v>
      </c>
      <c r="E16" s="45">
        <v>12</v>
      </c>
      <c r="F16" s="46">
        <f>D16-E16</f>
        <v>-11</v>
      </c>
      <c r="G16" s="106" t="str">
        <f>IFERROR(C16/#REF!,"-")</f>
        <v>-</v>
      </c>
      <c r="H16" s="172"/>
      <c r="I16" s="172"/>
      <c r="J16" s="172"/>
      <c r="K16" s="172"/>
      <c r="L16" s="172"/>
      <c r="M16" s="172"/>
    </row>
    <row r="17" ht="34.700000000000003" customHeight="1"/>
  </sheetData>
  <mergeCells count="13">
    <mergeCell ref="H14:M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10" type="noConversion"/>
  <conditionalFormatting sqref="E12 I12 M12">
    <cfRule type="cellIs" dxfId="3" priority="5" operator="lessThan">
      <formula>0</formula>
    </cfRule>
  </conditionalFormatting>
  <conditionalFormatting sqref="E4 I4 E8 K8">
    <cfRule type="cellIs" dxfId="2" priority="4" operator="lessThan">
      <formula>0</formula>
    </cfRule>
  </conditionalFormatting>
  <conditionalFormatting sqref="F16"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/>
  <cols>
    <col min="1" max="1" width="9" style="7" customWidth="1"/>
    <col min="2" max="2" width="19.125" style="7" customWidth="1"/>
    <col min="3" max="4" width="15.625" style="7" customWidth="1"/>
    <col min="5" max="5" width="17.875" style="7" customWidth="1"/>
    <col min="6" max="6" width="9" style="7" customWidth="1"/>
    <col min="7" max="16384" width="9" style="7"/>
  </cols>
  <sheetData>
    <row r="1" spans="2:6" ht="18" customHeight="1" thickBot="1">
      <c r="B1" s="7" t="s">
        <v>102</v>
      </c>
    </row>
    <row r="2" spans="2:6" ht="22.5" customHeight="1">
      <c r="B2" s="9" t="s">
        <v>103</v>
      </c>
      <c r="C2" s="9" t="str">
        <f>透视表!$J$29</f>
        <v>8月</v>
      </c>
      <c r="D2" s="9" t="str">
        <f>透视表!$J$28</f>
        <v>环比</v>
      </c>
      <c r="E2" s="9" t="str">
        <f>透视表!$J$30</f>
        <v>7月</v>
      </c>
    </row>
    <row r="3" spans="2:6" ht="22.5" customHeight="1" thickBot="1">
      <c r="B3" s="10" t="s">
        <v>104</v>
      </c>
      <c r="C3" s="162" t="e">
        <f>GETPIVOTDATA("求和项:花费",透视表!$Y$6)</f>
        <v>#REF!</v>
      </c>
      <c r="D3" s="8" t="str">
        <f>IFERROR((C3/透视表!$J$31)/(E3/透视表!$J$32)-1,"-")</f>
        <v>-</v>
      </c>
      <c r="E3" s="162" t="e">
        <f>GETPIVOTDATA("求和项:花费",透视表!$Y$17)</f>
        <v>#REF!</v>
      </c>
    </row>
    <row r="4" spans="2:6" ht="22.5" customHeight="1" thickBot="1">
      <c r="B4" s="11" t="s">
        <v>105</v>
      </c>
      <c r="C4" s="162">
        <f>GETPIVOTDATA("求和项:点击",透视表!$Y$6)</f>
        <v>0</v>
      </c>
      <c r="D4" s="8" t="str">
        <f>IFERROR((C4/透视表!$J$31)/(E4/透视表!$J$32)-1,"-")</f>
        <v>-</v>
      </c>
      <c r="E4" s="162">
        <f>GETPIVOTDATA("求和项:点击",透视表!$Y$17)</f>
        <v>0</v>
      </c>
    </row>
    <row r="5" spans="2:6" ht="22.5" customHeight="1" thickBot="1">
      <c r="B5" s="11" t="s">
        <v>106</v>
      </c>
      <c r="C5" s="12">
        <f>GETPIVOTDATA("平均值项:点击均价",透视表!$Y$6)</f>
        <v>0</v>
      </c>
      <c r="D5" s="8" t="str">
        <f>IFERROR((C5/透视表!$J$31)/(E5/透视表!$J$32)-1,"-")</f>
        <v>-</v>
      </c>
      <c r="E5" s="12">
        <f>GETPIVOTDATA("平均值项:点击均价",透视表!$Y$17)</f>
        <v>0</v>
      </c>
    </row>
    <row r="6" spans="2:6" ht="22.5" customHeight="1" thickBot="1">
      <c r="B6" s="11" t="s">
        <v>107</v>
      </c>
      <c r="C6" s="162">
        <f>GETPIVOTDATA("求和项:曝光",透视表!$Y$6)</f>
        <v>0</v>
      </c>
      <c r="D6" s="8" t="str">
        <f>IFERROR((C6/透视表!$J$31)/(E6/透视表!$J$32)-1,"-")</f>
        <v>-</v>
      </c>
      <c r="E6" s="162">
        <f>GETPIVOTDATA("求和项:曝光",透视表!$Y$17)</f>
        <v>0</v>
      </c>
    </row>
    <row r="7" spans="2:6" ht="22.5" customHeight="1" thickBot="1">
      <c r="B7" s="11" t="s">
        <v>108</v>
      </c>
      <c r="C7" s="162">
        <f>GETPIVOTDATA("求和项:商户浏览量",透视表!$Y$6)</f>
        <v>0</v>
      </c>
      <c r="D7" s="8" t="str">
        <f>IFERROR((C7/透视表!$J$31)/(E7/透视表!$J$32)-1,"-")</f>
        <v>-</v>
      </c>
      <c r="E7" s="162">
        <f>GETPIVOTDATA("求和项:商户浏览量",透视表!$Y$17)</f>
        <v>0</v>
      </c>
    </row>
    <row r="8" spans="2:6" ht="22.5" customHeight="1" thickBot="1">
      <c r="B8" s="11" t="s">
        <v>109</v>
      </c>
      <c r="C8" s="163" t="e">
        <f>C7/C6</f>
        <v>#DIV/0!</v>
      </c>
      <c r="D8" s="164" t="e">
        <f>C8-E8</f>
        <v>#DIV/0!</v>
      </c>
      <c r="E8" s="163" t="e">
        <f>E7/E6</f>
        <v>#DIV/0!</v>
      </c>
      <c r="F8" s="7" t="s">
        <v>110</v>
      </c>
    </row>
    <row r="9" spans="2:6" ht="22.5" customHeight="1" thickBot="1">
      <c r="B9" s="13" t="s">
        <v>111</v>
      </c>
      <c r="C9" s="165">
        <v>421176</v>
      </c>
      <c r="D9" s="42">
        <f>C9/E9-1</f>
        <v>12.782839191046534</v>
      </c>
      <c r="E9" s="165">
        <v>30558</v>
      </c>
    </row>
    <row r="10" spans="2:6" ht="22.5" customHeight="1">
      <c r="B10" s="14" t="s">
        <v>112</v>
      </c>
      <c r="C10" s="166" t="e">
        <f>C9/C3</f>
        <v>#REF!</v>
      </c>
      <c r="D10" s="8" t="str">
        <f>IFERROR((C10/透视表!$J$31)/(E10/透视表!$J$32)-1,"-")</f>
        <v>-</v>
      </c>
      <c r="E10" s="166" t="e">
        <f>E9/E3</f>
        <v>#REF!</v>
      </c>
      <c r="F10" s="7" t="s">
        <v>113</v>
      </c>
    </row>
  </sheetData>
  <phoneticPr fontId="10" type="noConversion"/>
  <conditionalFormatting sqref="D3:D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D1" zoomScale="125" zoomScaleNormal="120" workbookViewId="0">
      <selection activeCell="AI6" sqref="AI6:AI18"/>
    </sheetView>
  </sheetViews>
  <sheetFormatPr defaultColWidth="9" defaultRowHeight="16.5"/>
  <cols>
    <col min="1" max="1" width="7.5" style="69" bestFit="1" customWidth="1"/>
    <col min="2" max="2" width="9.375" style="69" bestFit="1" customWidth="1"/>
    <col min="3" max="3" width="13.125" style="69" bestFit="1" customWidth="1"/>
    <col min="4" max="4" width="7.5" style="69" bestFit="1" customWidth="1"/>
    <col min="5" max="5" width="4" style="69" bestFit="1" customWidth="1"/>
    <col min="6" max="6" width="11.875" style="69" bestFit="1" customWidth="1"/>
    <col min="7" max="7" width="8.5" style="69" bestFit="1" customWidth="1"/>
    <col min="8" max="8" width="5.625" style="69" bestFit="1" customWidth="1"/>
    <col min="9" max="9" width="10" style="69" bestFit="1" customWidth="1"/>
    <col min="10" max="10" width="15.875" style="69" bestFit="1" customWidth="1"/>
    <col min="11" max="11" width="8.5" style="69" customWidth="1"/>
    <col min="12" max="12" width="10" style="69" bestFit="1" customWidth="1"/>
    <col min="13" max="13" width="15.875" style="69" bestFit="1" customWidth="1"/>
    <col min="14" max="14" width="6.375" style="69" customWidth="1"/>
    <col min="15" max="15" width="10" style="69" bestFit="1" customWidth="1"/>
    <col min="16" max="16" width="11.875" style="69" bestFit="1" customWidth="1"/>
    <col min="17" max="17" width="9" style="69" customWidth="1"/>
    <col min="18" max="18" width="10" style="69" bestFit="1" customWidth="1"/>
    <col min="19" max="19" width="11.875" style="69" bestFit="1" customWidth="1"/>
    <col min="20" max="20" width="9" style="69" customWidth="1"/>
    <col min="21" max="21" width="11.875" style="69" bestFit="1" customWidth="1"/>
    <col min="22" max="22" width="9.375" style="69" bestFit="1" customWidth="1"/>
    <col min="23" max="23" width="9" style="69" customWidth="1"/>
    <col min="24" max="24" width="0" style="69" hidden="1" customWidth="1"/>
    <col min="25" max="26" width="11.875" style="69" hidden="1" customWidth="1"/>
    <col min="27" max="27" width="18" style="69" hidden="1" customWidth="1"/>
    <col min="28" max="28" width="11.875" style="69" hidden="1" customWidth="1"/>
    <col min="29" max="29" width="18" style="69" hidden="1" customWidth="1"/>
    <col min="30" max="30" width="6.125" style="69" customWidth="1"/>
    <col min="31" max="31" width="65.625" style="69" bestFit="1" customWidth="1"/>
    <col min="32" max="32" width="17.875" style="69" bestFit="1" customWidth="1"/>
    <col min="33" max="33" width="7.5" style="69" bestFit="1" customWidth="1"/>
    <col min="34" max="34" width="13.875" style="69" bestFit="1" customWidth="1"/>
    <col min="35" max="35" width="7.5" style="69" bestFit="1" customWidth="1"/>
    <col min="36" max="36" width="6.875" style="69" bestFit="1" customWidth="1"/>
    <col min="37" max="37" width="8.5" style="69" bestFit="1" customWidth="1"/>
    <col min="38" max="44" width="8.875" style="69" bestFit="1" customWidth="1"/>
    <col min="45" max="45" width="9" style="69" bestFit="1" customWidth="1"/>
    <col min="46" max="46" width="15" style="69" bestFit="1" customWidth="1"/>
    <col min="47" max="47" width="17.875" style="69" bestFit="1" customWidth="1"/>
    <col min="48" max="48" width="8.875" style="69" bestFit="1" customWidth="1"/>
    <col min="49" max="49" width="9" style="69" bestFit="1" customWidth="1"/>
    <col min="50" max="50" width="7.875" style="69" bestFit="1" customWidth="1"/>
    <col min="51" max="58" width="8.875" style="69" bestFit="1" customWidth="1"/>
    <col min="59" max="59" width="9" style="69" customWidth="1"/>
    <col min="60" max="16384" width="9" style="69"/>
  </cols>
  <sheetData>
    <row r="1" spans="1:35">
      <c r="A1" s="71" t="s">
        <v>114</v>
      </c>
      <c r="F1" s="71" t="s">
        <v>115</v>
      </c>
      <c r="I1" s="71" t="s">
        <v>116</v>
      </c>
      <c r="L1" s="90" t="s">
        <v>117</v>
      </c>
      <c r="O1" s="71" t="s">
        <v>118</v>
      </c>
      <c r="R1" s="90" t="s">
        <v>119</v>
      </c>
      <c r="U1" s="71" t="s">
        <v>120</v>
      </c>
      <c r="Y1" s="71" t="s">
        <v>121</v>
      </c>
    </row>
    <row r="2" spans="1:35">
      <c r="A2" s="107" t="s">
        <v>122</v>
      </c>
      <c r="B2" s="146">
        <v>2018</v>
      </c>
      <c r="I2" s="107" t="s">
        <v>122</v>
      </c>
      <c r="J2" s="146">
        <v>2018</v>
      </c>
      <c r="L2" s="107" t="s">
        <v>122</v>
      </c>
      <c r="M2" s="146">
        <v>2018</v>
      </c>
      <c r="O2" s="107" t="s">
        <v>122</v>
      </c>
      <c r="P2" s="146">
        <v>2018</v>
      </c>
      <c r="R2" s="107" t="s">
        <v>122</v>
      </c>
      <c r="S2" s="146">
        <v>2018</v>
      </c>
      <c r="U2" s="107" t="s">
        <v>122</v>
      </c>
      <c r="V2" s="146">
        <v>2018</v>
      </c>
      <c r="Y2" s="107" t="s">
        <v>122</v>
      </c>
      <c r="Z2" s="108" t="s">
        <v>123</v>
      </c>
      <c r="AE2" s="108"/>
      <c r="AF2" s="107" t="s">
        <v>124</v>
      </c>
      <c r="AG2" s="108"/>
      <c r="AH2" s="108"/>
      <c r="AI2" s="108"/>
    </row>
    <row r="3" spans="1:35">
      <c r="A3" s="107" t="s">
        <v>125</v>
      </c>
      <c r="B3" s="146">
        <v>8</v>
      </c>
      <c r="F3" s="107" t="s">
        <v>122</v>
      </c>
      <c r="G3" s="146">
        <v>2018</v>
      </c>
      <c r="I3" s="107" t="s">
        <v>125</v>
      </c>
      <c r="J3" s="146">
        <v>8</v>
      </c>
      <c r="L3" s="107" t="s">
        <v>125</v>
      </c>
      <c r="M3" s="146">
        <v>7</v>
      </c>
      <c r="O3" s="107" t="s">
        <v>125</v>
      </c>
      <c r="P3" s="146">
        <v>8</v>
      </c>
      <c r="R3" s="107" t="s">
        <v>125</v>
      </c>
      <c r="S3" s="146">
        <v>7</v>
      </c>
      <c r="U3" s="107" t="s">
        <v>125</v>
      </c>
      <c r="V3" s="146">
        <v>8</v>
      </c>
      <c r="Y3" s="107" t="s">
        <v>125</v>
      </c>
      <c r="Z3" s="108" t="s">
        <v>123</v>
      </c>
      <c r="AE3" s="108"/>
      <c r="AF3" s="108" t="s">
        <v>126</v>
      </c>
      <c r="AG3" s="108"/>
      <c r="AH3" s="108" t="s">
        <v>127</v>
      </c>
      <c r="AI3" s="108"/>
    </row>
    <row r="4" spans="1:35">
      <c r="A4" s="107" t="s">
        <v>128</v>
      </c>
      <c r="B4" s="108" t="s">
        <v>129</v>
      </c>
      <c r="F4" s="107" t="s">
        <v>125</v>
      </c>
      <c r="G4" s="146">
        <v>8</v>
      </c>
      <c r="I4" s="107" t="s">
        <v>130</v>
      </c>
      <c r="J4" s="108" t="s">
        <v>129</v>
      </c>
      <c r="L4" s="107" t="s">
        <v>130</v>
      </c>
      <c r="M4" s="108" t="s">
        <v>129</v>
      </c>
      <c r="O4" s="107" t="s">
        <v>130</v>
      </c>
      <c r="P4" s="108" t="s">
        <v>129</v>
      </c>
      <c r="R4" s="107" t="s">
        <v>130</v>
      </c>
      <c r="S4" s="108" t="s">
        <v>129</v>
      </c>
      <c r="U4" s="107" t="s">
        <v>130</v>
      </c>
      <c r="V4" s="108" t="s">
        <v>129</v>
      </c>
      <c r="Y4" s="107" t="s">
        <v>130</v>
      </c>
      <c r="Z4" s="108" t="s">
        <v>129</v>
      </c>
      <c r="AE4" s="108"/>
      <c r="AF4" s="108" t="s">
        <v>131</v>
      </c>
      <c r="AG4" s="108" t="s">
        <v>132</v>
      </c>
      <c r="AH4" s="108" t="s">
        <v>131</v>
      </c>
      <c r="AI4" s="108" t="s">
        <v>132</v>
      </c>
    </row>
    <row r="5" spans="1:35">
      <c r="AE5" s="107" t="s">
        <v>133</v>
      </c>
      <c r="AF5" s="108"/>
      <c r="AG5" s="108"/>
      <c r="AH5" s="108"/>
      <c r="AI5" s="108"/>
    </row>
    <row r="6" spans="1:35">
      <c r="A6" s="108" t="s">
        <v>134</v>
      </c>
      <c r="B6" s="108" t="s">
        <v>135</v>
      </c>
      <c r="C6" s="108" t="s">
        <v>136</v>
      </c>
      <c r="D6" s="108" t="s">
        <v>137</v>
      </c>
      <c r="F6" s="108" t="s">
        <v>138</v>
      </c>
      <c r="I6" s="107" t="s">
        <v>133</v>
      </c>
      <c r="J6" s="108" t="s">
        <v>139</v>
      </c>
      <c r="L6" s="107" t="s">
        <v>133</v>
      </c>
      <c r="M6" s="108" t="s">
        <v>139</v>
      </c>
      <c r="O6" s="107" t="s">
        <v>133</v>
      </c>
      <c r="P6" s="108" t="s">
        <v>140</v>
      </c>
      <c r="R6" s="107" t="s">
        <v>133</v>
      </c>
      <c r="S6" s="108" t="s">
        <v>140</v>
      </c>
      <c r="U6" s="108" t="s">
        <v>140</v>
      </c>
      <c r="Y6" s="108" t="s">
        <v>141</v>
      </c>
      <c r="Z6" s="108" t="s">
        <v>142</v>
      </c>
      <c r="AA6" s="108" t="s">
        <v>143</v>
      </c>
      <c r="AB6" s="108" t="s">
        <v>144</v>
      </c>
      <c r="AC6" s="108" t="s">
        <v>145</v>
      </c>
      <c r="AE6" s="146" t="s">
        <v>70</v>
      </c>
      <c r="AF6" s="108">
        <v>7</v>
      </c>
      <c r="AG6" s="108">
        <v>4</v>
      </c>
      <c r="AH6" s="108">
        <v>476</v>
      </c>
      <c r="AI6" s="108">
        <v>272</v>
      </c>
    </row>
    <row r="7" spans="1:35">
      <c r="A7" s="108">
        <v>2798</v>
      </c>
      <c r="B7" s="108">
        <v>810</v>
      </c>
      <c r="C7" s="167">
        <v>39.868387096774192</v>
      </c>
      <c r="D7" s="167">
        <v>32.535483870967738</v>
      </c>
      <c r="F7" s="108">
        <v>53</v>
      </c>
      <c r="I7" s="146" t="s">
        <v>146</v>
      </c>
      <c r="J7" s="108">
        <v>4</v>
      </c>
      <c r="L7" s="146" t="s">
        <v>146</v>
      </c>
      <c r="M7" s="108">
        <v>4</v>
      </c>
      <c r="O7" s="146" t="s">
        <v>147</v>
      </c>
      <c r="P7" s="108">
        <v>7</v>
      </c>
      <c r="R7" s="146" t="s">
        <v>147</v>
      </c>
      <c r="S7" s="108">
        <v>2</v>
      </c>
      <c r="U7" s="108">
        <v>7</v>
      </c>
      <c r="Y7" s="108"/>
      <c r="Z7" s="108"/>
      <c r="AA7" s="167"/>
      <c r="AB7" s="108"/>
      <c r="AC7" s="108"/>
      <c r="AE7" s="146" t="s">
        <v>71</v>
      </c>
      <c r="AF7" s="108"/>
      <c r="AG7" s="108">
        <v>4</v>
      </c>
      <c r="AH7" s="108">
        <v>0</v>
      </c>
      <c r="AI7" s="108">
        <v>262</v>
      </c>
    </row>
    <row r="8" spans="1:35">
      <c r="I8" s="146" t="s">
        <v>148</v>
      </c>
      <c r="J8" s="108">
        <v>47</v>
      </c>
      <c r="L8" s="146" t="s">
        <v>148</v>
      </c>
      <c r="M8" s="108">
        <v>45</v>
      </c>
      <c r="O8" s="146" t="s">
        <v>149</v>
      </c>
      <c r="P8" s="108">
        <v>7</v>
      </c>
      <c r="R8" s="146" t="s">
        <v>149</v>
      </c>
      <c r="S8" s="108">
        <v>2</v>
      </c>
      <c r="AE8" s="146" t="s">
        <v>72</v>
      </c>
      <c r="AF8" s="108">
        <v>1</v>
      </c>
      <c r="AG8" s="108">
        <v>3</v>
      </c>
      <c r="AH8" s="108">
        <v>12</v>
      </c>
      <c r="AI8" s="108">
        <v>36</v>
      </c>
    </row>
    <row r="9" spans="1:35">
      <c r="I9" s="146" t="s">
        <v>150</v>
      </c>
      <c r="J9" s="108">
        <v>4</v>
      </c>
      <c r="L9" s="146" t="s">
        <v>150</v>
      </c>
      <c r="M9" s="108">
        <v>1</v>
      </c>
      <c r="AE9" s="146" t="s">
        <v>73</v>
      </c>
      <c r="AF9" s="108"/>
      <c r="AG9" s="108">
        <v>2</v>
      </c>
      <c r="AH9" s="108">
        <v>0</v>
      </c>
      <c r="AI9" s="108">
        <v>136</v>
      </c>
    </row>
    <row r="10" spans="1:35">
      <c r="I10" s="146" t="s">
        <v>9</v>
      </c>
      <c r="J10" s="108">
        <v>14</v>
      </c>
      <c r="L10" s="146" t="s">
        <v>9</v>
      </c>
      <c r="M10" s="108">
        <v>11</v>
      </c>
      <c r="AE10" s="146" t="s">
        <v>74</v>
      </c>
      <c r="AF10" s="108">
        <v>1</v>
      </c>
      <c r="AG10" s="108">
        <v>1</v>
      </c>
      <c r="AH10" s="108">
        <v>68</v>
      </c>
      <c r="AI10" s="108">
        <v>68</v>
      </c>
    </row>
    <row r="11" spans="1:35">
      <c r="A11" s="90" t="s">
        <v>151</v>
      </c>
      <c r="F11" s="90" t="s">
        <v>152</v>
      </c>
      <c r="I11" s="146" t="s">
        <v>149</v>
      </c>
      <c r="J11" s="108">
        <v>69</v>
      </c>
      <c r="L11" s="146" t="s">
        <v>149</v>
      </c>
      <c r="M11" s="108">
        <v>61</v>
      </c>
      <c r="U11" s="90" t="s">
        <v>153</v>
      </c>
      <c r="AE11" s="146" t="s">
        <v>75</v>
      </c>
      <c r="AF11" s="108"/>
      <c r="AG11" s="108">
        <v>1</v>
      </c>
      <c r="AH11" s="108">
        <v>0</v>
      </c>
      <c r="AI11" s="108">
        <v>699</v>
      </c>
    </row>
    <row r="12" spans="1:35">
      <c r="A12" s="107" t="s">
        <v>122</v>
      </c>
      <c r="B12" s="146">
        <v>2018</v>
      </c>
      <c r="U12" s="107" t="s">
        <v>122</v>
      </c>
      <c r="V12" s="146">
        <v>2018</v>
      </c>
      <c r="Y12" s="71" t="s">
        <v>154</v>
      </c>
      <c r="AE12" s="146" t="s">
        <v>76</v>
      </c>
      <c r="AF12" s="108"/>
      <c r="AG12" s="108">
        <v>1</v>
      </c>
      <c r="AH12" s="108">
        <v>0</v>
      </c>
      <c r="AI12" s="108">
        <v>254</v>
      </c>
    </row>
    <row r="13" spans="1:35">
      <c r="A13" s="107" t="s">
        <v>125</v>
      </c>
      <c r="B13" s="146">
        <v>7</v>
      </c>
      <c r="F13" s="107" t="s">
        <v>122</v>
      </c>
      <c r="G13" s="146">
        <v>2018</v>
      </c>
      <c r="U13" s="107" t="s">
        <v>125</v>
      </c>
      <c r="V13" s="146">
        <v>7</v>
      </c>
      <c r="Y13" s="107" t="s">
        <v>122</v>
      </c>
      <c r="Z13" s="108" t="s">
        <v>123</v>
      </c>
      <c r="AE13" s="146" t="s">
        <v>77</v>
      </c>
      <c r="AF13" s="108"/>
      <c r="AG13" s="108">
        <v>1</v>
      </c>
      <c r="AH13" s="108">
        <v>0</v>
      </c>
      <c r="AI13" s="108">
        <v>12</v>
      </c>
    </row>
    <row r="14" spans="1:35">
      <c r="A14" s="107" t="s">
        <v>128</v>
      </c>
      <c r="B14" s="108" t="s">
        <v>129</v>
      </c>
      <c r="F14" s="107" t="s">
        <v>125</v>
      </c>
      <c r="G14" s="146">
        <v>7</v>
      </c>
      <c r="U14" s="107" t="s">
        <v>130</v>
      </c>
      <c r="V14" s="108" t="s">
        <v>129</v>
      </c>
      <c r="Y14" s="107" t="s">
        <v>125</v>
      </c>
      <c r="Z14" s="108" t="s">
        <v>123</v>
      </c>
      <c r="AE14" s="146" t="s">
        <v>78</v>
      </c>
      <c r="AF14" s="108"/>
      <c r="AG14" s="108">
        <v>1</v>
      </c>
      <c r="AH14" s="108">
        <v>0</v>
      </c>
      <c r="AI14" s="108">
        <v>1268</v>
      </c>
    </row>
    <row r="15" spans="1:35">
      <c r="Y15" s="107" t="s">
        <v>130</v>
      </c>
      <c r="Z15" s="108" t="s">
        <v>129</v>
      </c>
      <c r="AE15" s="146" t="s">
        <v>79</v>
      </c>
      <c r="AF15" s="108">
        <v>5</v>
      </c>
      <c r="AG15" s="108">
        <v>1</v>
      </c>
      <c r="AH15" s="108">
        <v>340</v>
      </c>
      <c r="AI15" s="108">
        <v>68</v>
      </c>
    </row>
    <row r="16" spans="1:35">
      <c r="A16" s="108" t="s">
        <v>134</v>
      </c>
      <c r="B16" s="108" t="s">
        <v>135</v>
      </c>
      <c r="C16" s="108" t="s">
        <v>136</v>
      </c>
      <c r="D16" s="108" t="s">
        <v>137</v>
      </c>
      <c r="F16" s="108" t="s">
        <v>138</v>
      </c>
      <c r="U16" s="108" t="s">
        <v>140</v>
      </c>
      <c r="AE16" s="146" t="s">
        <v>80</v>
      </c>
      <c r="AF16" s="108"/>
      <c r="AG16" s="108">
        <v>1</v>
      </c>
      <c r="AH16" s="108">
        <v>0</v>
      </c>
      <c r="AI16" s="108">
        <v>880</v>
      </c>
    </row>
    <row r="17" spans="1:35">
      <c r="A17" s="108">
        <v>3014</v>
      </c>
      <c r="B17" s="108">
        <v>830</v>
      </c>
      <c r="C17" s="167">
        <v>37.468387096774187</v>
      </c>
      <c r="D17" s="167">
        <v>35.386774193548398</v>
      </c>
      <c r="F17" s="108">
        <v>39</v>
      </c>
      <c r="U17" s="108">
        <v>2</v>
      </c>
      <c r="Y17" s="108" t="s">
        <v>141</v>
      </c>
      <c r="Z17" s="108" t="s">
        <v>142</v>
      </c>
      <c r="AA17" s="108" t="s">
        <v>143</v>
      </c>
      <c r="AB17" s="108" t="s">
        <v>144</v>
      </c>
      <c r="AC17" s="108" t="s">
        <v>145</v>
      </c>
      <c r="AE17" s="146" t="s">
        <v>81</v>
      </c>
      <c r="AF17" s="108"/>
      <c r="AG17" s="108">
        <v>1</v>
      </c>
      <c r="AH17" s="108">
        <v>0</v>
      </c>
      <c r="AI17" s="108">
        <v>180</v>
      </c>
    </row>
    <row r="18" spans="1:35">
      <c r="I18" s="72" t="s">
        <v>155</v>
      </c>
      <c r="J18" s="73"/>
      <c r="K18" s="96" t="s">
        <v>156</v>
      </c>
      <c r="L18" s="96" t="s">
        <v>157</v>
      </c>
      <c r="O18" s="72" t="s">
        <v>21</v>
      </c>
      <c r="P18" s="96" t="s">
        <v>156</v>
      </c>
      <c r="Q18" s="96" t="s">
        <v>157</v>
      </c>
      <c r="Y18" s="108"/>
      <c r="Z18" s="108"/>
      <c r="AA18" s="167"/>
      <c r="AB18" s="108"/>
      <c r="AC18" s="108"/>
      <c r="AE18" s="146" t="s">
        <v>82</v>
      </c>
      <c r="AF18" s="108">
        <v>3</v>
      </c>
      <c r="AG18" s="108"/>
      <c r="AH18" s="108">
        <v>204</v>
      </c>
      <c r="AI18" s="108">
        <v>0</v>
      </c>
    </row>
    <row r="19" spans="1:35">
      <c r="I19" s="73" t="s">
        <v>146</v>
      </c>
      <c r="J19" s="73" t="s">
        <v>50</v>
      </c>
      <c r="K19" s="73">
        <f t="shared" ref="K19:K24" si="0">_xlfn.IFNA(VLOOKUP(I19,$I$1:$J$16,2,0),0)</f>
        <v>4</v>
      </c>
      <c r="L19" s="73">
        <f t="shared" ref="L19:L24" si="1">IFERROR(VLOOKUP($I19,$L$2:$M$16,2,0),0)</f>
        <v>4</v>
      </c>
      <c r="O19" s="73" t="s">
        <v>158</v>
      </c>
      <c r="P19" s="73">
        <f t="shared" ref="P19:P24" si="2">IFERROR(VLOOKUP(O19,$O$2:$P$13,2,0),0)</f>
        <v>0</v>
      </c>
      <c r="Q19" s="73">
        <f t="shared" ref="Q19:Q24" si="3">IFERROR(VLOOKUP(O19,$R$2:$S$12,2,0),0)</f>
        <v>0</v>
      </c>
      <c r="AE19" s="146" t="s">
        <v>149</v>
      </c>
      <c r="AF19" s="108">
        <v>17</v>
      </c>
      <c r="AG19" s="108">
        <v>21</v>
      </c>
      <c r="AH19" s="108">
        <v>1100</v>
      </c>
      <c r="AI19" s="108">
        <v>4135</v>
      </c>
    </row>
    <row r="20" spans="1:35">
      <c r="A20" s="138" t="s">
        <v>159</v>
      </c>
      <c r="B20" s="138" t="s">
        <v>124</v>
      </c>
      <c r="I20" s="73" t="s">
        <v>148</v>
      </c>
      <c r="J20" s="73" t="s">
        <v>48</v>
      </c>
      <c r="K20" s="73">
        <f t="shared" si="0"/>
        <v>47</v>
      </c>
      <c r="L20" s="73">
        <f t="shared" si="1"/>
        <v>45</v>
      </c>
      <c r="O20" s="73" t="s">
        <v>160</v>
      </c>
      <c r="P20" s="73">
        <f t="shared" si="2"/>
        <v>0</v>
      </c>
      <c r="Q20" s="73">
        <f t="shared" si="3"/>
        <v>0</v>
      </c>
    </row>
    <row r="21" spans="1:35">
      <c r="A21" s="138" t="s">
        <v>133</v>
      </c>
      <c r="B21">
        <v>7</v>
      </c>
      <c r="C21">
        <v>8</v>
      </c>
      <c r="I21" s="73" t="s">
        <v>161</v>
      </c>
      <c r="J21" s="73" t="s">
        <v>56</v>
      </c>
      <c r="K21" s="73">
        <f t="shared" si="0"/>
        <v>0</v>
      </c>
      <c r="L21" s="73">
        <f t="shared" si="1"/>
        <v>0</v>
      </c>
      <c r="O21" s="73" t="s">
        <v>162</v>
      </c>
      <c r="P21" s="73">
        <f t="shared" si="2"/>
        <v>0</v>
      </c>
      <c r="Q21" s="73">
        <f t="shared" si="3"/>
        <v>0</v>
      </c>
    </row>
    <row r="22" spans="1:35">
      <c r="A22" s="1" t="s">
        <v>42</v>
      </c>
      <c r="B22" s="137">
        <v>17</v>
      </c>
      <c r="C22" s="137">
        <v>19</v>
      </c>
      <c r="I22" s="73" t="s">
        <v>150</v>
      </c>
      <c r="J22" s="73" t="s">
        <v>54</v>
      </c>
      <c r="K22" s="73">
        <f t="shared" si="0"/>
        <v>4</v>
      </c>
      <c r="L22" s="73">
        <f t="shared" si="1"/>
        <v>1</v>
      </c>
      <c r="O22" s="73" t="s">
        <v>163</v>
      </c>
      <c r="P22" s="73">
        <f t="shared" si="2"/>
        <v>0</v>
      </c>
      <c r="Q22" s="73">
        <f t="shared" si="3"/>
        <v>0</v>
      </c>
    </row>
    <row r="23" spans="1:35">
      <c r="A23" s="1" t="s">
        <v>43</v>
      </c>
      <c r="B23" s="137">
        <v>1</v>
      </c>
      <c r="C23" s="137">
        <v>5</v>
      </c>
      <c r="I23" s="73" t="s">
        <v>164</v>
      </c>
      <c r="J23" s="73" t="s">
        <v>165</v>
      </c>
      <c r="K23" s="73">
        <f t="shared" si="0"/>
        <v>0</v>
      </c>
      <c r="L23" s="73">
        <f t="shared" si="1"/>
        <v>0</v>
      </c>
      <c r="O23" s="73" t="s">
        <v>147</v>
      </c>
      <c r="P23" s="73">
        <f t="shared" si="2"/>
        <v>7</v>
      </c>
      <c r="Q23" s="73">
        <f t="shared" si="3"/>
        <v>2</v>
      </c>
    </row>
    <row r="24" spans="1:35">
      <c r="A24" s="1" t="s">
        <v>44</v>
      </c>
      <c r="B24" s="137">
        <v>5</v>
      </c>
      <c r="C24" s="137">
        <v>4</v>
      </c>
      <c r="I24" s="73" t="s">
        <v>9</v>
      </c>
      <c r="J24" s="73"/>
      <c r="K24" s="73">
        <f t="shared" si="0"/>
        <v>14</v>
      </c>
      <c r="L24" s="73">
        <f t="shared" si="1"/>
        <v>11</v>
      </c>
      <c r="O24" s="73" t="s">
        <v>149</v>
      </c>
      <c r="P24" s="73">
        <f t="shared" si="2"/>
        <v>7</v>
      </c>
      <c r="Q24" s="73">
        <f t="shared" si="3"/>
        <v>2</v>
      </c>
    </row>
    <row r="25" spans="1:35">
      <c r="A25" s="1" t="s">
        <v>47</v>
      </c>
      <c r="B25" s="137"/>
      <c r="C25" s="137">
        <v>4</v>
      </c>
      <c r="I25" s="73" t="s">
        <v>149</v>
      </c>
      <c r="J25" s="73"/>
      <c r="K25" s="73">
        <f>SUM(K19:K24)+GETPIVOTDATA("姓名",$F$6)</f>
        <v>122</v>
      </c>
      <c r="L25" s="73">
        <f>SUM(L19:L24)+GETPIVOTDATA("姓名",$F$16)</f>
        <v>100</v>
      </c>
    </row>
    <row r="26" spans="1:35">
      <c r="A26" s="1" t="s">
        <v>49</v>
      </c>
      <c r="B26" s="137">
        <v>3</v>
      </c>
      <c r="C26" s="137">
        <v>3</v>
      </c>
    </row>
    <row r="27" spans="1:35">
      <c r="A27" s="1" t="s">
        <v>51</v>
      </c>
      <c r="B27" s="137">
        <v>1</v>
      </c>
      <c r="C27" s="137">
        <v>3</v>
      </c>
    </row>
    <row r="28" spans="1:35" ht="21" customHeight="1">
      <c r="A28" s="1" t="s">
        <v>53</v>
      </c>
      <c r="B28" s="137">
        <v>5</v>
      </c>
      <c r="C28" s="137">
        <v>3</v>
      </c>
      <c r="I28" s="61" t="s">
        <v>128</v>
      </c>
      <c r="J28" s="123" t="s">
        <v>166</v>
      </c>
    </row>
    <row r="29" spans="1:35">
      <c r="A29" s="1" t="s">
        <v>55</v>
      </c>
      <c r="B29" s="137"/>
      <c r="C29" s="137">
        <v>3</v>
      </c>
      <c r="I29" s="96" t="s">
        <v>156</v>
      </c>
      <c r="J29" s="141" t="s">
        <v>132</v>
      </c>
    </row>
    <row r="30" spans="1:35">
      <c r="A30" s="1" t="s">
        <v>57</v>
      </c>
      <c r="B30" s="137">
        <v>3</v>
      </c>
      <c r="C30" s="137">
        <v>2</v>
      </c>
      <c r="I30" s="96" t="s">
        <v>157</v>
      </c>
      <c r="J30" s="141" t="s">
        <v>131</v>
      </c>
    </row>
    <row r="31" spans="1:35">
      <c r="A31" s="1" t="s">
        <v>59</v>
      </c>
      <c r="B31" s="137">
        <v>1</v>
      </c>
      <c r="C31" s="137">
        <v>2</v>
      </c>
      <c r="I31" s="96" t="s">
        <v>167</v>
      </c>
      <c r="J31" s="96">
        <v>31</v>
      </c>
    </row>
    <row r="32" spans="1:35">
      <c r="A32" s="1" t="s">
        <v>61</v>
      </c>
      <c r="B32" s="137">
        <v>2</v>
      </c>
      <c r="C32" s="137">
        <v>1</v>
      </c>
      <c r="I32" s="96" t="s">
        <v>168</v>
      </c>
      <c r="J32" s="96">
        <v>31</v>
      </c>
    </row>
    <row r="33" spans="1:3">
      <c r="A33" s="1" t="s">
        <v>62</v>
      </c>
      <c r="B33" s="137"/>
      <c r="C33" s="137">
        <v>1</v>
      </c>
    </row>
    <row r="34" spans="1:3">
      <c r="A34" s="1" t="s">
        <v>63</v>
      </c>
      <c r="B34" s="137"/>
      <c r="C34" s="137">
        <v>1</v>
      </c>
    </row>
    <row r="35" spans="1:3">
      <c r="A35" s="1" t="s">
        <v>64</v>
      </c>
      <c r="B35" s="137"/>
      <c r="C35" s="137">
        <v>1</v>
      </c>
    </row>
    <row r="36" spans="1:3">
      <c r="A36" s="1" t="s">
        <v>65</v>
      </c>
      <c r="B36" s="137"/>
      <c r="C36" s="137">
        <v>1</v>
      </c>
    </row>
    <row r="37" spans="1:3">
      <c r="A37" s="1" t="s">
        <v>66</v>
      </c>
      <c r="B37" s="137">
        <v>1</v>
      </c>
      <c r="C37" s="137"/>
    </row>
    <row r="38" spans="1:3">
      <c r="A38" s="1" t="s">
        <v>149</v>
      </c>
      <c r="B38" s="137">
        <v>39</v>
      </c>
      <c r="C38" s="137">
        <v>53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L26" sqref="L26"/>
    </sheetView>
  </sheetViews>
  <sheetFormatPr defaultColWidth="9" defaultRowHeight="16.5"/>
  <cols>
    <col min="1" max="1" width="12.375" style="59" customWidth="1"/>
    <col min="2" max="3" width="10.625" style="59" customWidth="1"/>
    <col min="4" max="4" width="9" style="59" customWidth="1"/>
    <col min="5" max="16384" width="9" style="59"/>
  </cols>
  <sheetData>
    <row r="1" spans="1:23">
      <c r="A1" s="53" t="s">
        <v>169</v>
      </c>
    </row>
    <row r="2" spans="1:23">
      <c r="A2" s="56" t="s">
        <v>28</v>
      </c>
      <c r="B2" s="57">
        <v>7.31</v>
      </c>
      <c r="C2" s="57">
        <v>8.6999999999999993</v>
      </c>
      <c r="D2" s="57">
        <v>8.15</v>
      </c>
      <c r="E2" s="144">
        <v>8.1999999999999993</v>
      </c>
      <c r="F2" s="144">
        <v>8.27</v>
      </c>
      <c r="G2" s="144">
        <v>8.3000000000000007</v>
      </c>
      <c r="H2" s="57"/>
      <c r="I2" s="57"/>
      <c r="J2" s="57"/>
      <c r="K2" s="57"/>
      <c r="L2" s="57"/>
      <c r="M2" s="57"/>
      <c r="O2" s="57" t="s">
        <v>170</v>
      </c>
      <c r="P2" s="57" t="s">
        <v>171</v>
      </c>
      <c r="Q2" s="57">
        <v>5.15</v>
      </c>
      <c r="R2" s="57" t="s">
        <v>172</v>
      </c>
      <c r="S2" s="57" t="s">
        <v>173</v>
      </c>
      <c r="T2" s="57" t="s">
        <v>174</v>
      </c>
      <c r="U2" s="57">
        <v>7.15</v>
      </c>
      <c r="V2" s="57">
        <v>7.31</v>
      </c>
      <c r="W2" s="57">
        <v>8.6999999999999993</v>
      </c>
    </row>
    <row r="3" spans="1:23">
      <c r="A3" s="59" t="s">
        <v>32</v>
      </c>
      <c r="B3" s="59">
        <v>1</v>
      </c>
      <c r="C3" s="59">
        <v>1</v>
      </c>
      <c r="D3" s="59">
        <v>1</v>
      </c>
      <c r="E3" s="59">
        <v>1</v>
      </c>
      <c r="F3" s="59">
        <v>1</v>
      </c>
      <c r="G3" s="59">
        <v>1</v>
      </c>
      <c r="O3" s="58">
        <v>1</v>
      </c>
      <c r="P3" s="58">
        <v>1</v>
      </c>
      <c r="Q3" s="59">
        <v>1</v>
      </c>
      <c r="R3" s="59">
        <v>1</v>
      </c>
      <c r="S3" s="59">
        <v>1</v>
      </c>
      <c r="T3" s="59">
        <v>1</v>
      </c>
      <c r="U3" s="59">
        <v>1</v>
      </c>
      <c r="V3" s="59">
        <v>1</v>
      </c>
      <c r="W3" s="59">
        <v>1</v>
      </c>
    </row>
    <row r="4" spans="1:23">
      <c r="A4" s="59" t="s">
        <v>33</v>
      </c>
      <c r="B4" s="59">
        <v>1</v>
      </c>
      <c r="C4" s="59">
        <v>1</v>
      </c>
      <c r="D4" s="59">
        <v>1</v>
      </c>
      <c r="E4" s="59">
        <v>1</v>
      </c>
      <c r="F4" s="59">
        <v>1</v>
      </c>
      <c r="G4" s="59">
        <v>1</v>
      </c>
      <c r="O4" s="58">
        <v>1</v>
      </c>
      <c r="P4" s="58">
        <v>1</v>
      </c>
      <c r="Q4" s="59">
        <v>1</v>
      </c>
      <c r="R4" s="59">
        <v>1</v>
      </c>
      <c r="S4" s="59">
        <v>1</v>
      </c>
      <c r="T4" s="59">
        <v>1</v>
      </c>
      <c r="U4" s="59">
        <v>1</v>
      </c>
      <c r="V4" s="59">
        <v>1</v>
      </c>
      <c r="W4" s="59">
        <v>1</v>
      </c>
    </row>
    <row r="5" spans="1:23">
      <c r="A5" s="59" t="s">
        <v>34</v>
      </c>
      <c r="B5" s="59">
        <v>1</v>
      </c>
      <c r="C5" s="59">
        <v>1</v>
      </c>
      <c r="D5" s="59">
        <v>1</v>
      </c>
      <c r="E5" s="59">
        <v>1</v>
      </c>
      <c r="F5" s="59">
        <v>1</v>
      </c>
      <c r="G5" s="59">
        <v>1</v>
      </c>
      <c r="O5" s="59">
        <v>1</v>
      </c>
      <c r="P5" s="59">
        <v>1</v>
      </c>
      <c r="Q5" s="59">
        <v>1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</row>
    <row r="6" spans="1:23">
      <c r="A6" s="59" t="s">
        <v>35</v>
      </c>
      <c r="B6" s="59">
        <v>1</v>
      </c>
      <c r="C6" s="59">
        <v>2</v>
      </c>
      <c r="D6" s="59">
        <v>2</v>
      </c>
      <c r="E6" s="59">
        <v>1</v>
      </c>
      <c r="F6" s="59">
        <v>1</v>
      </c>
      <c r="G6" s="59">
        <v>1</v>
      </c>
      <c r="O6" s="58">
        <v>1</v>
      </c>
      <c r="P6" s="58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2</v>
      </c>
    </row>
    <row r="8" spans="1:23">
      <c r="A8" s="56" t="s">
        <v>29</v>
      </c>
      <c r="B8" s="57">
        <v>7.31</v>
      </c>
      <c r="C8" s="57">
        <v>8.6999999999999993</v>
      </c>
      <c r="D8" s="57">
        <v>8.15</v>
      </c>
      <c r="E8" s="144">
        <v>8.1999999999999993</v>
      </c>
      <c r="F8" s="144">
        <v>8.27</v>
      </c>
      <c r="G8" s="144">
        <v>8.3000000000000007</v>
      </c>
      <c r="H8" s="57"/>
      <c r="I8" s="57"/>
      <c r="J8" s="57"/>
      <c r="K8" s="57"/>
      <c r="L8" s="57"/>
      <c r="M8" s="57"/>
      <c r="O8" s="57" t="s">
        <v>170</v>
      </c>
      <c r="P8" s="57" t="s">
        <v>171</v>
      </c>
      <c r="Q8" s="57">
        <v>5.15</v>
      </c>
      <c r="R8" s="57" t="s">
        <v>172</v>
      </c>
      <c r="S8" s="57" t="s">
        <v>173</v>
      </c>
      <c r="T8" s="57" t="s">
        <v>174</v>
      </c>
      <c r="U8" s="57">
        <v>7.15</v>
      </c>
      <c r="V8" s="57">
        <v>7.31</v>
      </c>
      <c r="W8" s="57">
        <v>8.6999999999999993</v>
      </c>
    </row>
    <row r="9" spans="1:23">
      <c r="A9" s="59" t="s">
        <v>32</v>
      </c>
      <c r="B9" s="59">
        <v>6</v>
      </c>
      <c r="C9" s="59">
        <v>6</v>
      </c>
      <c r="D9" s="59">
        <v>6</v>
      </c>
      <c r="E9" s="59">
        <v>6</v>
      </c>
      <c r="F9" s="59">
        <v>6</v>
      </c>
      <c r="G9" s="59">
        <v>5</v>
      </c>
      <c r="O9" s="58">
        <v>7</v>
      </c>
      <c r="P9" s="58">
        <v>7</v>
      </c>
      <c r="Q9" s="59">
        <v>6</v>
      </c>
      <c r="R9" s="59">
        <v>7</v>
      </c>
      <c r="S9" s="59">
        <v>7</v>
      </c>
      <c r="T9" s="59">
        <v>7</v>
      </c>
      <c r="U9" s="59">
        <v>5</v>
      </c>
      <c r="V9" s="59">
        <v>6</v>
      </c>
      <c r="W9" s="59">
        <v>6</v>
      </c>
    </row>
    <row r="10" spans="1:23">
      <c r="A10" s="59" t="s">
        <v>33</v>
      </c>
      <c r="B10" s="59">
        <v>6</v>
      </c>
      <c r="C10" s="59">
        <v>6</v>
      </c>
      <c r="D10" s="59">
        <v>6</v>
      </c>
      <c r="E10" s="59">
        <v>6</v>
      </c>
      <c r="F10" s="59">
        <v>6</v>
      </c>
      <c r="G10" s="59">
        <v>5</v>
      </c>
      <c r="O10" s="58">
        <v>7</v>
      </c>
      <c r="P10" s="58">
        <v>6</v>
      </c>
      <c r="Q10" s="59">
        <v>6</v>
      </c>
      <c r="R10" s="59">
        <v>6</v>
      </c>
      <c r="S10" s="59">
        <v>8</v>
      </c>
      <c r="T10" s="59">
        <v>5</v>
      </c>
      <c r="U10" s="59">
        <v>5</v>
      </c>
      <c r="V10" s="59">
        <v>6</v>
      </c>
      <c r="W10" s="59">
        <v>6</v>
      </c>
    </row>
    <row r="11" spans="1:23">
      <c r="A11" s="59" t="s">
        <v>34</v>
      </c>
      <c r="B11" s="59">
        <v>1</v>
      </c>
      <c r="C11" s="59">
        <v>2</v>
      </c>
      <c r="D11" s="59">
        <v>4</v>
      </c>
      <c r="E11" s="59">
        <v>3</v>
      </c>
      <c r="F11" s="59">
        <v>1</v>
      </c>
      <c r="G11" s="59">
        <v>3</v>
      </c>
      <c r="O11" s="59">
        <v>6</v>
      </c>
      <c r="P11" s="59">
        <v>1</v>
      </c>
      <c r="Q11" s="59">
        <v>1</v>
      </c>
      <c r="R11" s="59">
        <v>1</v>
      </c>
      <c r="S11" s="59">
        <v>4</v>
      </c>
      <c r="T11" s="59">
        <v>3</v>
      </c>
      <c r="U11" s="59">
        <v>2</v>
      </c>
      <c r="V11" s="59">
        <v>1</v>
      </c>
      <c r="W11" s="59">
        <v>2</v>
      </c>
    </row>
    <row r="12" spans="1:23">
      <c r="A12" s="59" t="s">
        <v>35</v>
      </c>
      <c r="B12" s="59">
        <v>5</v>
      </c>
      <c r="C12" s="59">
        <v>6</v>
      </c>
      <c r="D12" s="59">
        <v>7</v>
      </c>
      <c r="E12" s="59">
        <v>9</v>
      </c>
      <c r="F12" s="59">
        <v>15</v>
      </c>
      <c r="G12" s="59">
        <v>1</v>
      </c>
      <c r="O12" s="58">
        <v>9</v>
      </c>
      <c r="P12" s="58">
        <v>7</v>
      </c>
      <c r="Q12" s="59">
        <v>4</v>
      </c>
      <c r="R12" s="59">
        <v>3</v>
      </c>
      <c r="S12" s="59">
        <v>4</v>
      </c>
      <c r="T12" s="59">
        <v>6</v>
      </c>
      <c r="U12" s="59">
        <v>5</v>
      </c>
      <c r="V12" s="59">
        <v>5</v>
      </c>
      <c r="W12" s="59">
        <v>6</v>
      </c>
    </row>
    <row r="14" spans="1:23">
      <c r="A14" s="56" t="s">
        <v>30</v>
      </c>
      <c r="B14" s="57">
        <v>7.31</v>
      </c>
      <c r="C14" s="57">
        <v>8.6999999999999993</v>
      </c>
      <c r="D14" s="57">
        <v>8.15</v>
      </c>
      <c r="E14" s="144">
        <v>8.1999999999999993</v>
      </c>
      <c r="F14" s="144">
        <v>8.27</v>
      </c>
      <c r="G14" s="144">
        <v>8.3000000000000007</v>
      </c>
      <c r="H14" s="57"/>
      <c r="I14" s="57"/>
      <c r="J14" s="57"/>
      <c r="K14" s="57"/>
      <c r="L14" s="57"/>
      <c r="M14" s="57"/>
      <c r="O14" s="57" t="s">
        <v>170</v>
      </c>
      <c r="P14" s="57" t="s">
        <v>171</v>
      </c>
      <c r="Q14" s="57">
        <v>5.15</v>
      </c>
      <c r="R14" s="57" t="s">
        <v>172</v>
      </c>
      <c r="S14" s="57" t="s">
        <v>173</v>
      </c>
      <c r="T14" s="57" t="s">
        <v>174</v>
      </c>
      <c r="U14" s="57">
        <v>7.15</v>
      </c>
      <c r="V14" s="57">
        <v>7.31</v>
      </c>
      <c r="W14" s="57">
        <v>8.6999999999999993</v>
      </c>
    </row>
    <row r="15" spans="1:23">
      <c r="A15" s="59" t="s">
        <v>32</v>
      </c>
      <c r="B15" s="59">
        <v>17</v>
      </c>
      <c r="C15" s="59">
        <v>17</v>
      </c>
      <c r="D15" s="59">
        <v>17</v>
      </c>
      <c r="E15" s="59">
        <v>17</v>
      </c>
      <c r="F15" s="59">
        <v>19</v>
      </c>
      <c r="G15" s="59">
        <v>18</v>
      </c>
      <c r="O15" s="58">
        <v>17</v>
      </c>
      <c r="P15" s="58">
        <v>18</v>
      </c>
      <c r="Q15" s="59">
        <v>17</v>
      </c>
      <c r="R15" s="59">
        <v>17</v>
      </c>
      <c r="S15" s="59">
        <v>17</v>
      </c>
      <c r="T15" s="59">
        <v>19</v>
      </c>
      <c r="U15" s="59">
        <v>17</v>
      </c>
      <c r="V15" s="59">
        <v>17</v>
      </c>
      <c r="W15" s="59">
        <v>17</v>
      </c>
    </row>
    <row r="16" spans="1:23">
      <c r="A16" s="59" t="s">
        <v>33</v>
      </c>
      <c r="B16" s="59">
        <v>20</v>
      </c>
      <c r="C16" s="59">
        <v>19</v>
      </c>
      <c r="D16" s="59">
        <v>19</v>
      </c>
      <c r="E16" s="59">
        <v>19</v>
      </c>
      <c r="F16" s="59">
        <v>20</v>
      </c>
      <c r="G16" s="59">
        <v>18</v>
      </c>
      <c r="O16" s="58">
        <v>19</v>
      </c>
      <c r="P16" s="58">
        <v>17</v>
      </c>
      <c r="Q16" s="59">
        <v>15</v>
      </c>
      <c r="R16" s="59">
        <v>19</v>
      </c>
      <c r="S16" s="59">
        <v>21</v>
      </c>
      <c r="T16" s="59">
        <v>17</v>
      </c>
      <c r="U16" s="59">
        <v>18</v>
      </c>
      <c r="V16" s="59">
        <v>20</v>
      </c>
      <c r="W16" s="59">
        <v>19</v>
      </c>
    </row>
    <row r="17" spans="1:23">
      <c r="A17" s="59" t="s">
        <v>34</v>
      </c>
      <c r="B17" s="59">
        <v>3</v>
      </c>
      <c r="C17" s="59">
        <v>11</v>
      </c>
      <c r="D17" s="59">
        <v>10</v>
      </c>
      <c r="E17" s="59">
        <v>6</v>
      </c>
      <c r="F17" s="59">
        <v>2</v>
      </c>
      <c r="G17" s="59">
        <v>17</v>
      </c>
      <c r="O17" s="59">
        <v>18</v>
      </c>
      <c r="P17" s="59">
        <v>3</v>
      </c>
      <c r="Q17" s="59">
        <v>2</v>
      </c>
      <c r="R17" s="59">
        <v>6</v>
      </c>
      <c r="S17" s="59">
        <v>13</v>
      </c>
      <c r="T17" s="59">
        <v>9</v>
      </c>
      <c r="U17" s="59">
        <v>7</v>
      </c>
      <c r="V17" s="59">
        <v>3</v>
      </c>
      <c r="W17" s="59">
        <v>11</v>
      </c>
    </row>
    <row r="18" spans="1:23">
      <c r="A18" s="59" t="s">
        <v>35</v>
      </c>
      <c r="B18" s="59">
        <v>14</v>
      </c>
      <c r="C18" s="59">
        <v>98</v>
      </c>
      <c r="D18" s="59">
        <v>111</v>
      </c>
      <c r="E18" s="59">
        <v>79</v>
      </c>
      <c r="F18" s="59">
        <v>57</v>
      </c>
      <c r="G18" s="59">
        <v>1</v>
      </c>
      <c r="O18" s="58">
        <v>97</v>
      </c>
      <c r="P18" s="58">
        <v>20</v>
      </c>
      <c r="Q18" s="59">
        <v>8</v>
      </c>
      <c r="R18" s="59">
        <v>7</v>
      </c>
      <c r="S18" s="59">
        <v>11</v>
      </c>
      <c r="T18" s="59">
        <v>19</v>
      </c>
      <c r="U18" s="59">
        <v>15</v>
      </c>
      <c r="V18" s="59">
        <v>14</v>
      </c>
      <c r="W18" s="59">
        <v>98</v>
      </c>
    </row>
    <row r="20" spans="1:23">
      <c r="A20" s="54" t="s">
        <v>94</v>
      </c>
      <c r="B20" s="54" t="s">
        <v>175</v>
      </c>
      <c r="C20" s="54" t="s">
        <v>171</v>
      </c>
      <c r="D20" s="54">
        <v>5.16</v>
      </c>
      <c r="E20" s="54" t="s">
        <v>172</v>
      </c>
      <c r="F20" s="54" t="s">
        <v>173</v>
      </c>
      <c r="G20" s="54" t="s">
        <v>174</v>
      </c>
      <c r="H20" s="54">
        <v>7.15</v>
      </c>
      <c r="I20" s="54">
        <v>7.31</v>
      </c>
      <c r="J20" s="54">
        <v>8.6999999999999993</v>
      </c>
      <c r="K20" s="54">
        <v>8.15</v>
      </c>
      <c r="L20" s="54">
        <v>8.1999999999999993</v>
      </c>
      <c r="M20" s="54">
        <v>8.27</v>
      </c>
      <c r="N20" s="145">
        <v>8.3000000000000007</v>
      </c>
    </row>
    <row r="21" spans="1:23">
      <c r="A21" s="59" t="s">
        <v>95</v>
      </c>
      <c r="B21" s="59">
        <v>0</v>
      </c>
      <c r="C21" s="59">
        <v>7.7</v>
      </c>
      <c r="D21" s="59">
        <v>7.7</v>
      </c>
      <c r="E21" s="59">
        <v>7.7</v>
      </c>
      <c r="F21" s="59">
        <v>7.8</v>
      </c>
      <c r="G21" s="59">
        <v>7.9</v>
      </c>
      <c r="H21" s="59">
        <v>7.9</v>
      </c>
      <c r="I21" s="59">
        <v>8.1</v>
      </c>
      <c r="J21" s="59">
        <v>8.1</v>
      </c>
      <c r="K21" s="59">
        <v>8.3000000000000007</v>
      </c>
      <c r="L21" s="59">
        <v>8.6</v>
      </c>
      <c r="M21" s="59">
        <v>8.6999999999999993</v>
      </c>
      <c r="N21" s="168">
        <v>9</v>
      </c>
    </row>
    <row r="22" spans="1:23">
      <c r="A22" s="59" t="s">
        <v>96</v>
      </c>
      <c r="B22" s="59">
        <v>0</v>
      </c>
      <c r="C22" s="59">
        <v>7.7</v>
      </c>
      <c r="D22" s="59">
        <v>7.7</v>
      </c>
      <c r="E22" s="59">
        <v>7.7</v>
      </c>
      <c r="F22" s="59">
        <v>7.8</v>
      </c>
      <c r="G22" s="59">
        <v>7.9</v>
      </c>
      <c r="H22" s="59">
        <v>7.9</v>
      </c>
      <c r="I22" s="59">
        <v>8.1</v>
      </c>
      <c r="J22" s="59">
        <v>8.1</v>
      </c>
      <c r="K22" s="59">
        <v>8.3000000000000007</v>
      </c>
      <c r="L22" s="59">
        <v>8.6</v>
      </c>
      <c r="M22" s="59">
        <v>8.6999999999999993</v>
      </c>
      <c r="N22" s="168">
        <v>9</v>
      </c>
    </row>
    <row r="23" spans="1:23">
      <c r="A23" s="59" t="s">
        <v>97</v>
      </c>
      <c r="B23" s="59">
        <v>0</v>
      </c>
      <c r="C23" s="59">
        <v>7.7</v>
      </c>
      <c r="D23" s="59">
        <v>7.7</v>
      </c>
      <c r="E23" s="59">
        <v>7.7</v>
      </c>
      <c r="F23" s="59">
        <v>7.8</v>
      </c>
      <c r="G23" s="59">
        <v>7.9</v>
      </c>
      <c r="H23" s="59">
        <v>7.9</v>
      </c>
      <c r="I23" s="59">
        <v>8.1</v>
      </c>
      <c r="J23" s="59">
        <v>8.1</v>
      </c>
      <c r="K23" s="59">
        <v>8.3000000000000007</v>
      </c>
      <c r="L23" s="59">
        <v>8.6</v>
      </c>
      <c r="M23" s="59">
        <v>8.6999999999999993</v>
      </c>
      <c r="N23" s="168">
        <v>9</v>
      </c>
    </row>
    <row r="25" spans="1:23">
      <c r="A25" s="55" t="s">
        <v>176</v>
      </c>
      <c r="B25" s="55">
        <v>0</v>
      </c>
      <c r="C25" s="55">
        <v>8</v>
      </c>
      <c r="D25" s="55">
        <v>8</v>
      </c>
      <c r="E25" s="55">
        <v>9</v>
      </c>
      <c r="F25" s="55">
        <v>9</v>
      </c>
      <c r="G25" s="55">
        <v>9</v>
      </c>
      <c r="H25" s="55">
        <v>19</v>
      </c>
      <c r="I25" s="55">
        <v>21</v>
      </c>
      <c r="J25" s="55">
        <v>21</v>
      </c>
      <c r="K25" s="55">
        <v>22</v>
      </c>
      <c r="L25" s="55">
        <v>22</v>
      </c>
      <c r="M25" s="55">
        <v>22</v>
      </c>
      <c r="N25" s="55">
        <v>22</v>
      </c>
    </row>
    <row r="27" spans="1:23">
      <c r="A27" s="146" t="s">
        <v>177</v>
      </c>
      <c r="N27" s="146" t="s">
        <v>178</v>
      </c>
    </row>
    <row r="29" spans="1:23" ht="17.25" customHeight="1">
      <c r="A29" s="87" t="s">
        <v>13</v>
      </c>
      <c r="C29" s="31">
        <v>1</v>
      </c>
      <c r="E29" s="59">
        <v>12</v>
      </c>
      <c r="G29" s="59">
        <v>8</v>
      </c>
      <c r="H29" s="114"/>
      <c r="I29" s="114">
        <v>15</v>
      </c>
      <c r="J29" s="114"/>
      <c r="K29" s="114"/>
      <c r="L29" s="114"/>
      <c r="M29" s="114"/>
      <c r="N29" s="117"/>
    </row>
    <row r="30" spans="1:23" ht="17.25" customHeight="1">
      <c r="A30" s="87" t="s">
        <v>16</v>
      </c>
      <c r="C30" s="60">
        <v>1</v>
      </c>
      <c r="E30" s="59">
        <v>12</v>
      </c>
      <c r="G30" s="59">
        <v>8</v>
      </c>
      <c r="H30" s="117"/>
      <c r="I30" s="117">
        <v>12</v>
      </c>
      <c r="J30" s="117"/>
      <c r="K30" s="117"/>
      <c r="L30" s="117"/>
      <c r="M30" s="117"/>
    </row>
    <row r="31" spans="1:23" ht="17.25" customHeight="1">
      <c r="A31" s="87" t="s">
        <v>18</v>
      </c>
      <c r="C31" s="169">
        <v>9.9</v>
      </c>
      <c r="E31" s="59">
        <v>40735.9</v>
      </c>
      <c r="G31" s="59">
        <v>760</v>
      </c>
      <c r="H31" s="157"/>
      <c r="I31" s="157">
        <v>1100</v>
      </c>
      <c r="J31" s="157"/>
      <c r="K31" s="157"/>
      <c r="L31" s="157"/>
      <c r="M31" s="157"/>
      <c r="N31" s="157"/>
    </row>
    <row r="32" spans="1:23" ht="17.25" customHeight="1">
      <c r="A32" s="87" t="s">
        <v>19</v>
      </c>
      <c r="C32" s="169">
        <v>1</v>
      </c>
      <c r="E32" s="59">
        <v>14</v>
      </c>
      <c r="G32" s="59">
        <v>12</v>
      </c>
      <c r="H32" s="157"/>
      <c r="I32" s="157">
        <v>17</v>
      </c>
      <c r="J32" s="157"/>
      <c r="K32" s="157"/>
      <c r="L32" s="157"/>
      <c r="M32" s="157"/>
      <c r="N32" s="157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线下明细</vt:lpstr>
      <vt:lpstr>体验报告明细</vt:lpstr>
      <vt:lpstr>回复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2018-09-07T11:41:36Z</dcterms:modified>
</cp:coreProperties>
</file>