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omments1.xml" ContentType="application/vnd.openxmlformats-officedocument.spreadsheetml.comments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945" yWindow="2085" windowWidth="28800" windowHeight="16260" tabRatio="874" activeTab="9"/>
  </bookViews>
  <sheets>
    <sheet name="关键指标" sheetId="9" r:id="rId1"/>
    <sheet name="关键指标-竞对" sheetId="19" r:id="rId2"/>
    <sheet name="关键指标-咨询转化" sheetId="20" r:id="rId3"/>
    <sheet name="销售-团购（线上）" sheetId="29" r:id="rId4"/>
    <sheet name="实际消费分布（线下）" sheetId="35" r:id="rId5"/>
    <sheet name="体验报告" sheetId="23" r:id="rId6"/>
    <sheet name="CPC" sheetId="26" state="hidden" r:id="rId7"/>
    <sheet name="透视表" sheetId="32" r:id="rId8"/>
    <sheet name="竞对数据" sheetId="34" r:id="rId9"/>
    <sheet name="流量数据" sheetId="30" r:id="rId10"/>
    <sheet name="咨询明细" sheetId="8" r:id="rId11"/>
    <sheet name="预约数据" sheetId="14" r:id="rId12"/>
    <sheet name="消费数据明细（线上）" sheetId="13" r:id="rId13"/>
    <sheet name="线下" sheetId="37" r:id="rId14"/>
    <sheet name="口碑数据" sheetId="16" r:id="rId15"/>
    <sheet name="回复口碑" sheetId="28" r:id="rId16"/>
    <sheet name="CPC数据" sheetId="27" state="hidden" r:id="rId17"/>
  </sheets>
  <externalReferences>
    <externalReference r:id="rId18"/>
  </externalReferences>
  <definedNames>
    <definedName name="_xlnm._FilterDatabase" localSheetId="14" hidden="1">口碑数据!$A$1:$O$1</definedName>
    <definedName name="_xlnm._FilterDatabase" localSheetId="9" hidden="1">流量数据!$A$1:$G$1</definedName>
    <definedName name="_xlnm._FilterDatabase" localSheetId="12" hidden="1">'消费数据明细（线上）'!$D$1:$M$10</definedName>
    <definedName name="_xlnm._FilterDatabase" localSheetId="11" hidden="1">预约数据!$A$1:$I$207</definedName>
    <definedName name="_xlnm._FilterDatabase" localSheetId="10" hidden="1">咨询明细!$A$1:$G$298</definedName>
  </definedNames>
  <calcPr calcId="162913"/>
  <pivotCaches>
    <pivotCache cacheId="186" r:id="rId19"/>
    <pivotCache cacheId="187" r:id="rId20"/>
    <pivotCache cacheId="188" r:id="rId21"/>
    <pivotCache cacheId="189" r:id="rId22"/>
    <pivotCache cacheId="190" r:id="rId23"/>
    <pivotCache cacheId="191" r:id="rId24"/>
    <pivotCache cacheId="192" r:id="rId25"/>
  </pivotCaches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3" l="1"/>
  <c r="J19" i="20" l="1"/>
  <c r="J16" i="20" l="1"/>
  <c r="J17" i="20"/>
  <c r="J18" i="20"/>
  <c r="G15" i="29"/>
  <c r="G16" i="29"/>
  <c r="G17" i="29"/>
  <c r="G18" i="29"/>
  <c r="D15" i="29"/>
  <c r="D16" i="29"/>
  <c r="D17" i="29"/>
  <c r="D18" i="29"/>
  <c r="E4" i="29"/>
  <c r="A93" i="13"/>
  <c r="B93" i="13"/>
  <c r="C93" i="13"/>
  <c r="A228" i="14"/>
  <c r="B228" i="14"/>
  <c r="A229" i="14"/>
  <c r="B229" i="14"/>
  <c r="A230" i="14"/>
  <c r="B230" i="14"/>
  <c r="A231" i="14"/>
  <c r="B231" i="14"/>
  <c r="A232" i="14"/>
  <c r="B232" i="14"/>
  <c r="A361" i="8"/>
  <c r="B361" i="8"/>
  <c r="A360" i="8"/>
  <c r="B360" i="8"/>
  <c r="A359" i="8"/>
  <c r="B359" i="8"/>
  <c r="A154" i="30"/>
  <c r="B154" i="30"/>
  <c r="A153" i="30"/>
  <c r="B153" i="30"/>
  <c r="A84" i="13" l="1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214" i="14"/>
  <c r="B214" i="14"/>
  <c r="A215" i="14"/>
  <c r="B215" i="14"/>
  <c r="A216" i="14"/>
  <c r="B216" i="14"/>
  <c r="A217" i="14"/>
  <c r="B217" i="14"/>
  <c r="A218" i="14"/>
  <c r="B218" i="14"/>
  <c r="A219" i="14"/>
  <c r="B219" i="14"/>
  <c r="A220" i="14"/>
  <c r="B220" i="14"/>
  <c r="A221" i="14"/>
  <c r="B221" i="14"/>
  <c r="A222" i="14"/>
  <c r="B222" i="14"/>
  <c r="A223" i="14"/>
  <c r="B223" i="14"/>
  <c r="A224" i="14"/>
  <c r="B224" i="14"/>
  <c r="A225" i="14"/>
  <c r="B225" i="14"/>
  <c r="A226" i="14"/>
  <c r="B226" i="14"/>
  <c r="A227" i="14"/>
  <c r="B227" i="14"/>
  <c r="A330" i="8"/>
  <c r="B330" i="8"/>
  <c r="A331" i="8"/>
  <c r="B331" i="8"/>
  <c r="A332" i="8"/>
  <c r="B332" i="8"/>
  <c r="A333" i="8"/>
  <c r="B333" i="8"/>
  <c r="A334" i="8"/>
  <c r="B334" i="8"/>
  <c r="A335" i="8"/>
  <c r="B335" i="8"/>
  <c r="A336" i="8"/>
  <c r="B336" i="8"/>
  <c r="A337" i="8"/>
  <c r="B337" i="8"/>
  <c r="A338" i="8"/>
  <c r="B338" i="8"/>
  <c r="A339" i="8"/>
  <c r="B339" i="8"/>
  <c r="A340" i="8"/>
  <c r="B340" i="8"/>
  <c r="A341" i="8"/>
  <c r="B341" i="8"/>
  <c r="A342" i="8"/>
  <c r="B342" i="8"/>
  <c r="A343" i="8"/>
  <c r="B343" i="8"/>
  <c r="A344" i="8"/>
  <c r="B344" i="8"/>
  <c r="A345" i="8"/>
  <c r="B345" i="8"/>
  <c r="A346" i="8"/>
  <c r="B346" i="8"/>
  <c r="A347" i="8"/>
  <c r="B347" i="8"/>
  <c r="A348" i="8"/>
  <c r="B348" i="8"/>
  <c r="A349" i="8"/>
  <c r="B349" i="8"/>
  <c r="A351" i="8"/>
  <c r="B351" i="8"/>
  <c r="A350" i="8"/>
  <c r="B350" i="8"/>
  <c r="A358" i="8"/>
  <c r="B358" i="8"/>
  <c r="A357" i="8"/>
  <c r="B357" i="8"/>
  <c r="A356" i="8"/>
  <c r="B356" i="8"/>
  <c r="A355" i="8"/>
  <c r="B355" i="8"/>
  <c r="A354" i="8"/>
  <c r="B354" i="8"/>
  <c r="A353" i="8"/>
  <c r="B353" i="8"/>
  <c r="A352" i="8"/>
  <c r="B352" i="8"/>
  <c r="A139" i="30"/>
  <c r="B139" i="30"/>
  <c r="A140" i="30"/>
  <c r="B140" i="30"/>
  <c r="A141" i="30"/>
  <c r="B141" i="30"/>
  <c r="A142" i="30"/>
  <c r="B142" i="30"/>
  <c r="A143" i="30"/>
  <c r="B143" i="30"/>
  <c r="A144" i="30"/>
  <c r="B144" i="30"/>
  <c r="A145" i="30"/>
  <c r="B145" i="30"/>
  <c r="A146" i="30"/>
  <c r="B146" i="30"/>
  <c r="A147" i="30"/>
  <c r="B147" i="30"/>
  <c r="A148" i="30"/>
  <c r="B148" i="30"/>
  <c r="A149" i="30"/>
  <c r="B149" i="30"/>
  <c r="A150" i="30"/>
  <c r="B150" i="30"/>
  <c r="A151" i="30"/>
  <c r="B151" i="30"/>
  <c r="A152" i="30"/>
  <c r="B152" i="30"/>
  <c r="G14" i="29" l="1"/>
  <c r="D14" i="29"/>
  <c r="J4" i="20"/>
  <c r="J5" i="20"/>
  <c r="J6" i="20"/>
  <c r="J7" i="20"/>
  <c r="J8" i="20"/>
  <c r="J9" i="20"/>
  <c r="J10" i="20"/>
  <c r="J11" i="20"/>
  <c r="J12" i="20"/>
  <c r="J13" i="20"/>
  <c r="J14" i="20"/>
  <c r="J15" i="20"/>
  <c r="J3" i="20"/>
  <c r="K2" i="20"/>
  <c r="J2" i="20"/>
  <c r="I2" i="20"/>
  <c r="J38" i="16"/>
  <c r="K38" i="16"/>
  <c r="L38" i="16"/>
  <c r="A213" i="14"/>
  <c r="B213" i="14"/>
  <c r="A211" i="14"/>
  <c r="B211" i="14"/>
  <c r="A212" i="14"/>
  <c r="B212" i="14"/>
  <c r="A329" i="8"/>
  <c r="B329" i="8"/>
  <c r="A328" i="8"/>
  <c r="B328" i="8"/>
  <c r="A327" i="8"/>
  <c r="B327" i="8"/>
  <c r="A326" i="8"/>
  <c r="B326" i="8"/>
  <c r="A325" i="8"/>
  <c r="B325" i="8"/>
  <c r="A138" i="30"/>
  <c r="B138" i="30"/>
  <c r="A137" i="30"/>
  <c r="B137" i="30"/>
  <c r="A136" i="30"/>
  <c r="B136" i="30"/>
  <c r="A83" i="13" l="1"/>
  <c r="B83" i="13"/>
  <c r="C83" i="13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60" i="13"/>
  <c r="C61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2" i="13"/>
  <c r="A208" i="14"/>
  <c r="B208" i="14"/>
  <c r="A210" i="14"/>
  <c r="B210" i="14"/>
  <c r="A209" i="14"/>
  <c r="B209" i="14"/>
  <c r="A207" i="14"/>
  <c r="B207" i="14"/>
  <c r="A324" i="8"/>
  <c r="B324" i="8"/>
  <c r="A323" i="8"/>
  <c r="B323" i="8"/>
  <c r="A322" i="8"/>
  <c r="B322" i="8"/>
  <c r="A321" i="8"/>
  <c r="B321" i="8"/>
  <c r="A135" i="30"/>
  <c r="B135" i="30"/>
  <c r="A134" i="30"/>
  <c r="B134" i="30"/>
  <c r="A133" i="30"/>
  <c r="B133" i="30"/>
  <c r="A206" i="14" l="1"/>
  <c r="B206" i="14"/>
  <c r="A320" i="8"/>
  <c r="B320" i="8"/>
  <c r="A319" i="8"/>
  <c r="B319" i="8"/>
  <c r="A318" i="8"/>
  <c r="B318" i="8"/>
  <c r="A317" i="8"/>
  <c r="B317" i="8"/>
  <c r="A132" i="30"/>
  <c r="B132" i="30"/>
  <c r="A131" i="30"/>
  <c r="B131" i="30"/>
  <c r="A130" i="30" l="1"/>
  <c r="B130" i="30"/>
  <c r="A311" i="8" l="1"/>
  <c r="B311" i="8"/>
  <c r="A310" i="8"/>
  <c r="B310" i="8"/>
  <c r="A309" i="8"/>
  <c r="B309" i="8"/>
  <c r="A308" i="8"/>
  <c r="B308" i="8"/>
  <c r="A307" i="8"/>
  <c r="B307" i="8"/>
  <c r="A306" i="8"/>
  <c r="B306" i="8"/>
  <c r="A305" i="8"/>
  <c r="B305" i="8"/>
  <c r="A304" i="8"/>
  <c r="B304" i="8"/>
  <c r="A316" i="8"/>
  <c r="B316" i="8"/>
  <c r="A315" i="8"/>
  <c r="B315" i="8"/>
  <c r="A314" i="8"/>
  <c r="B314" i="8"/>
  <c r="A313" i="8"/>
  <c r="B313" i="8"/>
  <c r="A312" i="8"/>
  <c r="B312" i="8"/>
  <c r="A204" i="14"/>
  <c r="B204" i="14"/>
  <c r="A205" i="14"/>
  <c r="B205" i="14"/>
  <c r="A198" i="14"/>
  <c r="B198" i="14"/>
  <c r="A200" i="14"/>
  <c r="B200" i="14"/>
  <c r="A202" i="14"/>
  <c r="B202" i="14"/>
  <c r="A203" i="14"/>
  <c r="B203" i="14"/>
  <c r="A201" i="14"/>
  <c r="B201" i="14"/>
  <c r="A199" i="14"/>
  <c r="B199" i="14"/>
  <c r="A196" i="14"/>
  <c r="B196" i="14"/>
  <c r="A197" i="14"/>
  <c r="B197" i="14"/>
  <c r="A129" i="30"/>
  <c r="B129" i="30"/>
  <c r="A128" i="30"/>
  <c r="B128" i="30"/>
  <c r="A127" i="30"/>
  <c r="B127" i="30"/>
  <c r="A126" i="30"/>
  <c r="B126" i="30"/>
  <c r="A125" i="30"/>
  <c r="B125" i="30"/>
  <c r="A124" i="30"/>
  <c r="B124" i="30"/>
  <c r="A123" i="30" l="1"/>
  <c r="B123" i="30"/>
  <c r="C4" i="29" l="1"/>
  <c r="H4" i="35"/>
  <c r="F4" i="35"/>
  <c r="E4" i="35"/>
  <c r="C4" i="35"/>
  <c r="G8" i="29"/>
  <c r="G9" i="29"/>
  <c r="G10" i="29"/>
  <c r="G11" i="29"/>
  <c r="G12" i="29"/>
  <c r="G13" i="29"/>
  <c r="D8" i="29"/>
  <c r="D9" i="29"/>
  <c r="D10" i="29"/>
  <c r="D11" i="29"/>
  <c r="D12" i="29"/>
  <c r="D13" i="29"/>
  <c r="F4" i="20" l="1"/>
  <c r="D4" i="20"/>
  <c r="E4" i="20" s="1"/>
  <c r="A195" i="14" l="1"/>
  <c r="B195" i="14"/>
  <c r="A193" i="14"/>
  <c r="B193" i="14"/>
  <c r="A194" i="14"/>
  <c r="B194" i="14"/>
  <c r="A191" i="14"/>
  <c r="B191" i="14"/>
  <c r="A192" i="14"/>
  <c r="B192" i="14"/>
  <c r="A188" i="14"/>
  <c r="B188" i="14"/>
  <c r="A189" i="14"/>
  <c r="B189" i="14"/>
  <c r="A190" i="14"/>
  <c r="B190" i="14"/>
  <c r="A303" i="8"/>
  <c r="B303" i="8"/>
  <c r="A302" i="8"/>
  <c r="B302" i="8"/>
  <c r="A301" i="8"/>
  <c r="B301" i="8"/>
  <c r="A300" i="8"/>
  <c r="B300" i="8"/>
  <c r="A299" i="8"/>
  <c r="B299" i="8"/>
  <c r="A122" i="30"/>
  <c r="B122" i="30"/>
  <c r="A121" i="30"/>
  <c r="B121" i="30"/>
  <c r="A120" i="30"/>
  <c r="B120" i="30"/>
  <c r="A119" i="30"/>
  <c r="B119" i="30"/>
  <c r="G16" i="23"/>
  <c r="J68" i="13" l="1"/>
  <c r="J65" i="13"/>
  <c r="J66" i="13"/>
  <c r="J62" i="13"/>
  <c r="J63" i="13"/>
  <c r="J64" i="13"/>
  <c r="J59" i="13"/>
  <c r="J58" i="13"/>
  <c r="J67" i="13"/>
  <c r="A118" i="30"/>
  <c r="B118" i="30"/>
  <c r="C64" i="13" l="1"/>
  <c r="C65" i="13"/>
  <c r="C63" i="13"/>
  <c r="C68" i="13"/>
  <c r="C58" i="13"/>
  <c r="C62" i="13"/>
  <c r="C67" i="13"/>
  <c r="C59" i="13"/>
  <c r="C66" i="13"/>
  <c r="A37" i="16"/>
  <c r="B37" i="16"/>
  <c r="J37" i="16"/>
  <c r="K37" i="16"/>
  <c r="L37" i="16"/>
  <c r="A35" i="28"/>
  <c r="B35" i="28"/>
  <c r="A185" i="14"/>
  <c r="B185" i="14"/>
  <c r="A186" i="14"/>
  <c r="B186" i="14"/>
  <c r="A187" i="14"/>
  <c r="B187" i="14"/>
  <c r="A183" i="14"/>
  <c r="B183" i="14"/>
  <c r="A184" i="14"/>
  <c r="B184" i="14"/>
  <c r="A182" i="14"/>
  <c r="B182" i="14"/>
  <c r="A181" i="14"/>
  <c r="B181" i="14"/>
  <c r="A179" i="14"/>
  <c r="B179" i="14"/>
  <c r="A180" i="14"/>
  <c r="B180" i="14"/>
  <c r="A176" i="14"/>
  <c r="B176" i="14"/>
  <c r="A177" i="14"/>
  <c r="B177" i="14"/>
  <c r="A178" i="14"/>
  <c r="B178" i="14"/>
  <c r="A117" i="30"/>
  <c r="B117" i="30"/>
  <c r="A116" i="30"/>
  <c r="B116" i="30"/>
  <c r="A115" i="30"/>
  <c r="B115" i="30"/>
  <c r="A114" i="30"/>
  <c r="B114" i="30"/>
  <c r="A113" i="30"/>
  <c r="B113" i="30"/>
  <c r="A112" i="30"/>
  <c r="B112" i="30"/>
  <c r="A298" i="8"/>
  <c r="B298" i="8"/>
  <c r="A297" i="8"/>
  <c r="B297" i="8"/>
  <c r="A296" i="8"/>
  <c r="B296" i="8"/>
  <c r="A228" i="8"/>
  <c r="B228" i="8"/>
  <c r="A229" i="8"/>
  <c r="B229" i="8"/>
  <c r="A230" i="8"/>
  <c r="B230" i="8"/>
  <c r="A231" i="8"/>
  <c r="B231" i="8"/>
  <c r="A232" i="8"/>
  <c r="B232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69" i="8"/>
  <c r="B269" i="8"/>
  <c r="A270" i="8"/>
  <c r="B270" i="8"/>
  <c r="A271" i="8"/>
  <c r="B271" i="8"/>
  <c r="A272" i="8"/>
  <c r="B272" i="8"/>
  <c r="A273" i="8"/>
  <c r="B273" i="8"/>
  <c r="A274" i="8"/>
  <c r="B274" i="8"/>
  <c r="A275" i="8"/>
  <c r="B275" i="8"/>
  <c r="A276" i="8"/>
  <c r="B276" i="8"/>
  <c r="A277" i="8"/>
  <c r="B277" i="8"/>
  <c r="A278" i="8"/>
  <c r="B278" i="8"/>
  <c r="A279" i="8"/>
  <c r="B279" i="8"/>
  <c r="A280" i="8"/>
  <c r="B280" i="8"/>
  <c r="A281" i="8"/>
  <c r="B281" i="8"/>
  <c r="A282" i="8"/>
  <c r="B282" i="8"/>
  <c r="A283" i="8"/>
  <c r="B283" i="8"/>
  <c r="A284" i="8"/>
  <c r="B284" i="8"/>
  <c r="A285" i="8"/>
  <c r="B285" i="8"/>
  <c r="A286" i="8"/>
  <c r="B286" i="8"/>
  <c r="A287" i="8"/>
  <c r="B287" i="8"/>
  <c r="A288" i="8"/>
  <c r="B288" i="8"/>
  <c r="A289" i="8"/>
  <c r="B289" i="8"/>
  <c r="A290" i="8"/>
  <c r="B290" i="8"/>
  <c r="A291" i="8"/>
  <c r="B291" i="8"/>
  <c r="A292" i="8"/>
  <c r="B292" i="8"/>
  <c r="A293" i="8"/>
  <c r="B293" i="8"/>
  <c r="A294" i="8"/>
  <c r="B294" i="8"/>
  <c r="A295" i="8"/>
  <c r="B295" i="8"/>
  <c r="A226" i="8"/>
  <c r="B226" i="8"/>
  <c r="A225" i="8"/>
  <c r="B225" i="8"/>
  <c r="A224" i="8"/>
  <c r="B224" i="8"/>
  <c r="A223" i="8"/>
  <c r="B223" i="8"/>
  <c r="A222" i="8"/>
  <c r="B222" i="8"/>
  <c r="A221" i="8"/>
  <c r="B221" i="8"/>
  <c r="A220" i="8"/>
  <c r="B220" i="8"/>
  <c r="A219" i="8"/>
  <c r="B219" i="8"/>
  <c r="A218" i="8"/>
  <c r="B218" i="8"/>
  <c r="A217" i="8"/>
  <c r="B217" i="8"/>
  <c r="A216" i="8"/>
  <c r="B216" i="8"/>
  <c r="A215" i="8"/>
  <c r="B215" i="8"/>
  <c r="A214" i="8"/>
  <c r="B214" i="8"/>
  <c r="A213" i="8"/>
  <c r="B213" i="8"/>
  <c r="A212" i="8"/>
  <c r="B212" i="8"/>
  <c r="A211" i="8"/>
  <c r="B211" i="8"/>
  <c r="A210" i="8"/>
  <c r="B210" i="8"/>
  <c r="A209" i="8"/>
  <c r="B209" i="8"/>
  <c r="A208" i="8"/>
  <c r="B208" i="8"/>
  <c r="A207" i="8"/>
  <c r="B207" i="8"/>
  <c r="A206" i="8"/>
  <c r="B206" i="8"/>
  <c r="A205" i="8"/>
  <c r="B205" i="8"/>
  <c r="A204" i="8"/>
  <c r="B204" i="8"/>
  <c r="A203" i="8"/>
  <c r="B203" i="8"/>
  <c r="A202" i="8"/>
  <c r="B202" i="8"/>
  <c r="A201" i="8"/>
  <c r="B201" i="8"/>
  <c r="A200" i="8"/>
  <c r="B200" i="8"/>
  <c r="A199" i="8"/>
  <c r="B199" i="8"/>
  <c r="A198" i="8"/>
  <c r="B198" i="8"/>
  <c r="A197" i="8"/>
  <c r="B197" i="8"/>
  <c r="A196" i="8"/>
  <c r="B196" i="8"/>
  <c r="A195" i="8"/>
  <c r="B195" i="8"/>
  <c r="A194" i="8"/>
  <c r="B194" i="8"/>
  <c r="A193" i="8"/>
  <c r="B193" i="8"/>
  <c r="A192" i="8"/>
  <c r="B192" i="8"/>
  <c r="A191" i="8"/>
  <c r="B191" i="8"/>
  <c r="A190" i="8"/>
  <c r="B190" i="8"/>
  <c r="A189" i="8"/>
  <c r="B189" i="8"/>
  <c r="A188" i="8"/>
  <c r="B188" i="8"/>
  <c r="A187" i="8"/>
  <c r="B187" i="8"/>
  <c r="A186" i="8"/>
  <c r="B186" i="8"/>
  <c r="A185" i="8"/>
  <c r="B185" i="8"/>
  <c r="A184" i="8"/>
  <c r="B184" i="8"/>
  <c r="A183" i="8"/>
  <c r="B183" i="8"/>
  <c r="A182" i="8"/>
  <c r="B182" i="8"/>
  <c r="A181" i="8"/>
  <c r="B181" i="8"/>
  <c r="A180" i="8"/>
  <c r="B180" i="8"/>
  <c r="A179" i="8"/>
  <c r="B179" i="8"/>
  <c r="A178" i="8"/>
  <c r="B178" i="8"/>
  <c r="A177" i="8"/>
  <c r="B177" i="8"/>
  <c r="A176" i="8"/>
  <c r="B176" i="8"/>
  <c r="A175" i="8"/>
  <c r="B175" i="8"/>
  <c r="A174" i="8"/>
  <c r="B174" i="8"/>
  <c r="A173" i="8"/>
  <c r="B173" i="8"/>
  <c r="A172" i="8"/>
  <c r="B172" i="8"/>
  <c r="A171" i="8"/>
  <c r="B171" i="8"/>
  <c r="A170" i="8"/>
  <c r="B170" i="8"/>
  <c r="A169" i="8"/>
  <c r="B169" i="8"/>
  <c r="A168" i="8"/>
  <c r="B168" i="8"/>
  <c r="A167" i="8"/>
  <c r="B167" i="8"/>
  <c r="A166" i="8"/>
  <c r="B166" i="8"/>
  <c r="A165" i="8"/>
  <c r="B165" i="8"/>
  <c r="A164" i="8"/>
  <c r="B164" i="8"/>
  <c r="A163" i="8"/>
  <c r="B163" i="8"/>
  <c r="A162" i="8"/>
  <c r="B162" i="8"/>
  <c r="A161" i="8"/>
  <c r="B161" i="8"/>
  <c r="A160" i="8"/>
  <c r="B160" i="8"/>
  <c r="A159" i="8"/>
  <c r="B159" i="8"/>
  <c r="A158" i="8"/>
  <c r="B158" i="8"/>
  <c r="A157" i="8"/>
  <c r="B157" i="8"/>
  <c r="A156" i="8"/>
  <c r="B156" i="8"/>
  <c r="A155" i="8"/>
  <c r="B155" i="8"/>
  <c r="A154" i="8"/>
  <c r="B154" i="8"/>
  <c r="A153" i="8"/>
  <c r="B153" i="8"/>
  <c r="A152" i="8"/>
  <c r="B152" i="8"/>
  <c r="A151" i="8"/>
  <c r="B151" i="8"/>
  <c r="A150" i="8"/>
  <c r="B150" i="8"/>
  <c r="A149" i="8"/>
  <c r="B149" i="8"/>
  <c r="A148" i="8"/>
  <c r="B148" i="8"/>
  <c r="A147" i="8"/>
  <c r="B147" i="8"/>
  <c r="A146" i="8"/>
  <c r="B146" i="8"/>
  <c r="A145" i="8"/>
  <c r="B145" i="8"/>
  <c r="A144" i="8"/>
  <c r="B144" i="8"/>
  <c r="A143" i="8"/>
  <c r="B143" i="8"/>
  <c r="A142" i="8"/>
  <c r="B142" i="8"/>
  <c r="A141" i="8"/>
  <c r="B141" i="8"/>
  <c r="A140" i="8"/>
  <c r="B140" i="8"/>
  <c r="A139" i="8"/>
  <c r="B139" i="8"/>
  <c r="A138" i="8"/>
  <c r="B138" i="8"/>
  <c r="A137" i="8"/>
  <c r="B137" i="8"/>
  <c r="A136" i="8"/>
  <c r="B136" i="8"/>
  <c r="A135" i="8"/>
  <c r="B135" i="8"/>
  <c r="A134" i="8"/>
  <c r="B134" i="8"/>
  <c r="A133" i="8"/>
  <c r="B133" i="8"/>
  <c r="A132" i="8"/>
  <c r="B132" i="8"/>
  <c r="A131" i="8"/>
  <c r="B131" i="8"/>
  <c r="A130" i="8"/>
  <c r="B130" i="8"/>
  <c r="A129" i="8"/>
  <c r="B129" i="8"/>
  <c r="A128" i="8"/>
  <c r="B128" i="8"/>
  <c r="A127" i="8"/>
  <c r="B127" i="8"/>
  <c r="A126" i="8"/>
  <c r="B126" i="8"/>
  <c r="A125" i="8"/>
  <c r="B125" i="8"/>
  <c r="A124" i="8"/>
  <c r="B124" i="8"/>
  <c r="A123" i="8"/>
  <c r="B123" i="8"/>
  <c r="A122" i="8"/>
  <c r="B122" i="8"/>
  <c r="A121" i="8"/>
  <c r="B121" i="8"/>
  <c r="A120" i="8"/>
  <c r="B120" i="8"/>
  <c r="A119" i="8"/>
  <c r="B119" i="8"/>
  <c r="A118" i="8"/>
  <c r="B118" i="8"/>
  <c r="A117" i="8"/>
  <c r="B117" i="8"/>
  <c r="A116" i="8"/>
  <c r="B116" i="8"/>
  <c r="A115" i="8"/>
  <c r="B115" i="8"/>
  <c r="A114" i="8"/>
  <c r="B114" i="8"/>
  <c r="A113" i="8"/>
  <c r="B113" i="8"/>
  <c r="A112" i="8"/>
  <c r="B112" i="8"/>
  <c r="A111" i="8"/>
  <c r="B111" i="8"/>
  <c r="A110" i="8"/>
  <c r="B110" i="8"/>
  <c r="A109" i="8"/>
  <c r="B109" i="8"/>
  <c r="A108" i="8"/>
  <c r="B108" i="8"/>
  <c r="A107" i="8"/>
  <c r="B107" i="8"/>
  <c r="A106" i="8"/>
  <c r="B106" i="8"/>
  <c r="A105" i="8"/>
  <c r="B105" i="8"/>
  <c r="A104" i="8"/>
  <c r="B104" i="8"/>
  <c r="A103" i="8"/>
  <c r="B103" i="8"/>
  <c r="A102" i="8"/>
  <c r="B102" i="8"/>
  <c r="A101" i="8"/>
  <c r="B101" i="8"/>
  <c r="A100" i="8"/>
  <c r="B100" i="8"/>
  <c r="A99" i="8"/>
  <c r="B99" i="8"/>
  <c r="A98" i="8"/>
  <c r="B98" i="8"/>
  <c r="A97" i="8"/>
  <c r="B97" i="8"/>
  <c r="A96" i="8"/>
  <c r="B96" i="8"/>
  <c r="A95" i="8"/>
  <c r="B95" i="8"/>
  <c r="A94" i="8"/>
  <c r="B94" i="8"/>
  <c r="A93" i="8"/>
  <c r="B93" i="8"/>
  <c r="A92" i="8"/>
  <c r="B92" i="8"/>
  <c r="A91" i="8"/>
  <c r="B91" i="8"/>
  <c r="A90" i="8"/>
  <c r="B90" i="8"/>
  <c r="A89" i="8"/>
  <c r="B89" i="8"/>
  <c r="A88" i="8"/>
  <c r="B88" i="8"/>
  <c r="A87" i="8"/>
  <c r="B87" i="8"/>
  <c r="A86" i="8"/>
  <c r="B86" i="8"/>
  <c r="A85" i="8"/>
  <c r="B85" i="8"/>
  <c r="A84" i="8"/>
  <c r="B84" i="8"/>
  <c r="A83" i="8"/>
  <c r="B83" i="8"/>
  <c r="A82" i="8"/>
  <c r="B82" i="8"/>
  <c r="A81" i="8"/>
  <c r="B81" i="8"/>
  <c r="A80" i="8"/>
  <c r="B80" i="8"/>
  <c r="A79" i="8"/>
  <c r="B79" i="8"/>
  <c r="A78" i="8"/>
  <c r="B78" i="8"/>
  <c r="A77" i="8"/>
  <c r="B77" i="8"/>
  <c r="A76" i="8"/>
  <c r="B76" i="8"/>
  <c r="A75" i="8"/>
  <c r="B75" i="8"/>
  <c r="A74" i="8"/>
  <c r="B74" i="8"/>
  <c r="A73" i="8"/>
  <c r="B73" i="8"/>
  <c r="A72" i="8"/>
  <c r="B72" i="8"/>
  <c r="A71" i="8"/>
  <c r="B71" i="8"/>
  <c r="A70" i="8"/>
  <c r="B70" i="8"/>
  <c r="A69" i="8"/>
  <c r="B69" i="8"/>
  <c r="A68" i="8"/>
  <c r="B68" i="8"/>
  <c r="A67" i="8"/>
  <c r="B67" i="8"/>
  <c r="A66" i="8"/>
  <c r="B66" i="8"/>
  <c r="A65" i="8"/>
  <c r="B65" i="8"/>
  <c r="A64" i="8"/>
  <c r="B64" i="8"/>
  <c r="A63" i="8"/>
  <c r="B63" i="8"/>
  <c r="A62" i="8"/>
  <c r="B62" i="8"/>
  <c r="A61" i="8"/>
  <c r="B61" i="8"/>
  <c r="A60" i="8"/>
  <c r="B60" i="8"/>
  <c r="A59" i="8"/>
  <c r="B59" i="8"/>
  <c r="A58" i="8"/>
  <c r="B58" i="8"/>
  <c r="A57" i="8"/>
  <c r="B57" i="8"/>
  <c r="A56" i="8"/>
  <c r="B56" i="8"/>
  <c r="A55" i="8"/>
  <c r="B55" i="8"/>
  <c r="A54" i="8"/>
  <c r="B54" i="8"/>
  <c r="A53" i="8"/>
  <c r="B53" i="8"/>
  <c r="A52" i="8"/>
  <c r="B52" i="8"/>
  <c r="A51" i="8"/>
  <c r="B51" i="8"/>
  <c r="A50" i="8"/>
  <c r="B50" i="8"/>
  <c r="A49" i="8"/>
  <c r="B49" i="8"/>
  <c r="A48" i="8"/>
  <c r="B48" i="8"/>
  <c r="A47" i="8"/>
  <c r="B47" i="8"/>
  <c r="A46" i="8"/>
  <c r="B46" i="8"/>
  <c r="A45" i="8"/>
  <c r="B45" i="8"/>
  <c r="A44" i="8"/>
  <c r="B44" i="8"/>
  <c r="A43" i="8"/>
  <c r="B43" i="8"/>
  <c r="A42" i="8"/>
  <c r="B42" i="8"/>
  <c r="A41" i="8"/>
  <c r="B41" i="8"/>
  <c r="A40" i="8"/>
  <c r="B40" i="8"/>
  <c r="A39" i="8"/>
  <c r="B39" i="8"/>
  <c r="A38" i="8"/>
  <c r="B38" i="8"/>
  <c r="A37" i="8"/>
  <c r="B37" i="8"/>
  <c r="A36" i="8"/>
  <c r="B36" i="8"/>
  <c r="A35" i="8"/>
  <c r="B35" i="8"/>
  <c r="A34" i="8"/>
  <c r="B34" i="8"/>
  <c r="A33" i="8"/>
  <c r="B33" i="8"/>
  <c r="A32" i="8"/>
  <c r="B32" i="8"/>
  <c r="A31" i="8"/>
  <c r="B31" i="8"/>
  <c r="A30" i="8"/>
  <c r="B30" i="8"/>
  <c r="A29" i="8"/>
  <c r="B29" i="8"/>
  <c r="A28" i="8"/>
  <c r="B28" i="8"/>
  <c r="A27" i="8"/>
  <c r="B27" i="8"/>
  <c r="A26" i="8"/>
  <c r="B26" i="8"/>
  <c r="A25" i="8"/>
  <c r="B25" i="8"/>
  <c r="A24" i="8"/>
  <c r="B24" i="8"/>
  <c r="A23" i="8"/>
  <c r="B23" i="8"/>
  <c r="A22" i="8"/>
  <c r="B22" i="8"/>
  <c r="A21" i="8"/>
  <c r="B21" i="8"/>
  <c r="A20" i="8"/>
  <c r="B20" i="8"/>
  <c r="A19" i="8"/>
  <c r="B19" i="8"/>
  <c r="A18" i="8"/>
  <c r="B18" i="8"/>
  <c r="A17" i="8"/>
  <c r="B17" i="8"/>
  <c r="A16" i="8"/>
  <c r="B16" i="8"/>
  <c r="A15" i="8"/>
  <c r="B15" i="8"/>
  <c r="A14" i="8"/>
  <c r="B14" i="8"/>
  <c r="A13" i="8"/>
  <c r="B13" i="8"/>
  <c r="A12" i="8"/>
  <c r="B12" i="8"/>
  <c r="A11" i="8"/>
  <c r="B11" i="8"/>
  <c r="A10" i="8"/>
  <c r="B10" i="8"/>
  <c r="A9" i="8"/>
  <c r="B9" i="8"/>
  <c r="A8" i="8"/>
  <c r="B8" i="8"/>
  <c r="A7" i="8"/>
  <c r="B7" i="8"/>
  <c r="A6" i="8"/>
  <c r="B6" i="8"/>
  <c r="A5" i="8"/>
  <c r="B5" i="8"/>
  <c r="A4" i="8"/>
  <c r="B4" i="8"/>
  <c r="A3" i="8"/>
  <c r="B3" i="8"/>
  <c r="A2" i="8"/>
  <c r="B2" i="8"/>
  <c r="A260" i="8"/>
  <c r="B260" i="8"/>
  <c r="A259" i="8"/>
  <c r="B259" i="8"/>
  <c r="A261" i="8"/>
  <c r="B261" i="8"/>
  <c r="A256" i="8"/>
  <c r="B256" i="8"/>
  <c r="A264" i="8"/>
  <c r="B264" i="8"/>
  <c r="A263" i="8"/>
  <c r="B263" i="8"/>
  <c r="A265" i="8"/>
  <c r="B265" i="8"/>
  <c r="A267" i="8"/>
  <c r="B267" i="8"/>
  <c r="A258" i="8"/>
  <c r="B258" i="8"/>
  <c r="A268" i="8"/>
  <c r="B268" i="8"/>
  <c r="A257" i="8"/>
  <c r="B257" i="8"/>
  <c r="A262" i="8"/>
  <c r="B262" i="8"/>
  <c r="A266" i="8"/>
  <c r="B266" i="8"/>
  <c r="B227" i="8"/>
  <c r="A227" i="8"/>
  <c r="F12" i="20"/>
  <c r="D12" i="20"/>
  <c r="E12" i="20" l="1"/>
  <c r="A111" i="30"/>
  <c r="B111" i="30"/>
  <c r="A34" i="28" l="1"/>
  <c r="B34" i="28"/>
  <c r="A36" i="16"/>
  <c r="B36" i="16"/>
  <c r="J36" i="16"/>
  <c r="K36" i="16"/>
  <c r="L36" i="16"/>
  <c r="A174" i="14"/>
  <c r="B174" i="14"/>
  <c r="A175" i="14"/>
  <c r="B175" i="14"/>
  <c r="A110" i="30"/>
  <c r="B110" i="30"/>
  <c r="A109" i="30"/>
  <c r="B109" i="30"/>
  <c r="A108" i="30"/>
  <c r="B108" i="30"/>
  <c r="G8" i="35" l="1"/>
  <c r="G9" i="35"/>
  <c r="G10" i="35"/>
  <c r="D8" i="35"/>
  <c r="D9" i="35"/>
  <c r="D10" i="35"/>
  <c r="A169" i="14" l="1"/>
  <c r="B169" i="14"/>
  <c r="A170" i="14"/>
  <c r="B170" i="14"/>
  <c r="A171" i="14"/>
  <c r="B171" i="14"/>
  <c r="A172" i="14"/>
  <c r="B172" i="14"/>
  <c r="A173" i="14"/>
  <c r="B173" i="14"/>
  <c r="A166" i="14"/>
  <c r="B166" i="14"/>
  <c r="A167" i="14"/>
  <c r="B167" i="14"/>
  <c r="A168" i="14"/>
  <c r="B168" i="14"/>
  <c r="A164" i="14"/>
  <c r="B164" i="14"/>
  <c r="A165" i="14"/>
  <c r="B165" i="14"/>
  <c r="A107" i="30"/>
  <c r="B107" i="30"/>
  <c r="A106" i="30"/>
  <c r="B106" i="30"/>
  <c r="A105" i="30"/>
  <c r="B105" i="30"/>
  <c r="A104" i="30"/>
  <c r="B104" i="30"/>
  <c r="A103" i="30"/>
  <c r="B103" i="30"/>
  <c r="J35" i="16" l="1"/>
  <c r="K35" i="16"/>
  <c r="L35" i="16"/>
  <c r="J33" i="16"/>
  <c r="K33" i="16"/>
  <c r="L33" i="16"/>
  <c r="J34" i="16"/>
  <c r="K34" i="16"/>
  <c r="L34" i="16"/>
  <c r="J32" i="16"/>
  <c r="K32" i="16"/>
  <c r="L32" i="16"/>
  <c r="J31" i="16"/>
  <c r="K31" i="16"/>
  <c r="L31" i="16"/>
  <c r="J29" i="16"/>
  <c r="K29" i="16"/>
  <c r="L29" i="16"/>
  <c r="J30" i="16"/>
  <c r="K30" i="16"/>
  <c r="L30" i="16"/>
  <c r="A34" i="16"/>
  <c r="B34" i="16"/>
  <c r="A32" i="16"/>
  <c r="B32" i="16"/>
  <c r="A31" i="16"/>
  <c r="B31" i="16"/>
  <c r="A29" i="16"/>
  <c r="B29" i="16"/>
  <c r="A30" i="16"/>
  <c r="B30" i="16"/>
  <c r="A32" i="28"/>
  <c r="B32" i="28"/>
  <c r="A30" i="28"/>
  <c r="B30" i="28"/>
  <c r="A29" i="28"/>
  <c r="B29" i="28"/>
  <c r="A27" i="28"/>
  <c r="B27" i="28"/>
  <c r="A28" i="28"/>
  <c r="B28" i="28"/>
  <c r="A163" i="14"/>
  <c r="B163" i="14"/>
  <c r="A162" i="14"/>
  <c r="B162" i="14"/>
  <c r="A158" i="14"/>
  <c r="B158" i="14"/>
  <c r="A159" i="14"/>
  <c r="B159" i="14"/>
  <c r="A161" i="14"/>
  <c r="B161" i="14"/>
  <c r="A160" i="14"/>
  <c r="B160" i="14"/>
  <c r="A156" i="14"/>
  <c r="B156" i="14"/>
  <c r="A157" i="14"/>
  <c r="B157" i="14"/>
  <c r="A152" i="14"/>
  <c r="B152" i="14"/>
  <c r="A153" i="14"/>
  <c r="B153" i="14"/>
  <c r="A154" i="14"/>
  <c r="B154" i="14"/>
  <c r="A155" i="14"/>
  <c r="B155" i="14"/>
  <c r="A102" i="30"/>
  <c r="B102" i="30"/>
  <c r="A101" i="30"/>
  <c r="B101" i="30"/>
  <c r="A100" i="30"/>
  <c r="B100" i="30"/>
  <c r="A99" i="30"/>
  <c r="B99" i="30"/>
  <c r="A98" i="30"/>
  <c r="B98" i="30"/>
  <c r="A97" i="30"/>
  <c r="B97" i="30"/>
  <c r="A33" i="28" l="1"/>
  <c r="B33" i="28"/>
  <c r="A31" i="28"/>
  <c r="B31" i="28"/>
  <c r="A35" i="16"/>
  <c r="A33" i="16"/>
  <c r="B35" i="16"/>
  <c r="B33" i="16"/>
  <c r="A151" i="14"/>
  <c r="B151" i="14"/>
  <c r="A148" i="14"/>
  <c r="B148" i="14"/>
  <c r="A149" i="14"/>
  <c r="B149" i="14"/>
  <c r="A150" i="14"/>
  <c r="B150" i="14"/>
  <c r="A146" i="14"/>
  <c r="B146" i="14"/>
  <c r="A147" i="14"/>
  <c r="B147" i="14"/>
  <c r="A96" i="30"/>
  <c r="B96" i="30"/>
  <c r="A95" i="30"/>
  <c r="B95" i="30"/>
  <c r="A94" i="30"/>
  <c r="B94" i="30"/>
  <c r="A93" i="30"/>
  <c r="B93" i="30"/>
  <c r="A26" i="28" l="1"/>
  <c r="B26" i="28"/>
  <c r="A28" i="16"/>
  <c r="B28" i="16"/>
  <c r="J28" i="16"/>
  <c r="K28" i="16"/>
  <c r="L28" i="16"/>
  <c r="A145" i="14"/>
  <c r="B145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37" i="14"/>
  <c r="B137" i="14"/>
  <c r="A138" i="14"/>
  <c r="B138" i="14"/>
  <c r="A92" i="30" l="1"/>
  <c r="B92" i="30"/>
  <c r="A91" i="30"/>
  <c r="B91" i="30"/>
  <c r="A90" i="30"/>
  <c r="B90" i="30"/>
  <c r="A89" i="30"/>
  <c r="B89" i="30"/>
  <c r="A27" i="16" l="1"/>
  <c r="B27" i="16"/>
  <c r="A26" i="16"/>
  <c r="B26" i="16"/>
  <c r="A25" i="16"/>
  <c r="B25" i="16"/>
  <c r="A24" i="16"/>
  <c r="B24" i="16"/>
  <c r="J27" i="16"/>
  <c r="K27" i="16"/>
  <c r="L27" i="16"/>
  <c r="J26" i="16"/>
  <c r="K26" i="16"/>
  <c r="L26" i="16"/>
  <c r="J25" i="16"/>
  <c r="K25" i="16"/>
  <c r="L25" i="16"/>
  <c r="J24" i="16"/>
  <c r="K24" i="16"/>
  <c r="L24" i="16"/>
  <c r="A25" i="28"/>
  <c r="B25" i="28"/>
  <c r="A24" i="28"/>
  <c r="B24" i="28"/>
  <c r="A23" i="28"/>
  <c r="B23" i="28"/>
  <c r="A22" i="28"/>
  <c r="B22" i="28"/>
  <c r="A135" i="14"/>
  <c r="B135" i="14"/>
  <c r="A136" i="14"/>
  <c r="B136" i="14"/>
  <c r="A132" i="14"/>
  <c r="B132" i="14"/>
  <c r="A133" i="14"/>
  <c r="B133" i="14"/>
  <c r="A134" i="14"/>
  <c r="B134" i="14"/>
  <c r="A131" i="14"/>
  <c r="B131" i="14"/>
  <c r="A126" i="14"/>
  <c r="B126" i="14"/>
  <c r="A127" i="14"/>
  <c r="B127" i="14"/>
  <c r="A128" i="14"/>
  <c r="B128" i="14"/>
  <c r="A129" i="14"/>
  <c r="B129" i="14"/>
  <c r="A130" i="14"/>
  <c r="B130" i="14"/>
  <c r="A124" i="14"/>
  <c r="B124" i="14"/>
  <c r="A125" i="14"/>
  <c r="B125" i="14"/>
  <c r="A88" i="30" l="1"/>
  <c r="B88" i="30"/>
  <c r="A87" i="30"/>
  <c r="B87" i="30"/>
  <c r="A86" i="30"/>
  <c r="B86" i="30"/>
  <c r="A85" i="30"/>
  <c r="B85" i="30"/>
  <c r="A84" i="30"/>
  <c r="B84" i="30"/>
  <c r="A83" i="30"/>
  <c r="B83" i="30"/>
  <c r="D7" i="35"/>
  <c r="D6" i="35"/>
  <c r="D5" i="35"/>
  <c r="G7" i="35"/>
  <c r="G6" i="35"/>
  <c r="G5" i="35"/>
  <c r="G6" i="29"/>
  <c r="G7" i="29"/>
  <c r="D6" i="29"/>
  <c r="D7" i="29"/>
  <c r="A123" i="14" l="1"/>
  <c r="B123" i="14"/>
  <c r="A82" i="30"/>
  <c r="B82" i="30"/>
  <c r="A21" i="28" l="1"/>
  <c r="B21" i="28"/>
  <c r="A19" i="28"/>
  <c r="B19" i="28"/>
  <c r="A20" i="28"/>
  <c r="B20" i="28"/>
  <c r="A23" i="16"/>
  <c r="B23" i="16"/>
  <c r="A21" i="16"/>
  <c r="B21" i="16"/>
  <c r="A22" i="16"/>
  <c r="B22" i="16"/>
  <c r="J23" i="16"/>
  <c r="K23" i="16"/>
  <c r="L23" i="16"/>
  <c r="J21" i="16"/>
  <c r="K21" i="16"/>
  <c r="L21" i="16"/>
  <c r="J22" i="16"/>
  <c r="K22" i="16"/>
  <c r="L22" i="16"/>
  <c r="A122" i="14"/>
  <c r="B122" i="14"/>
  <c r="A121" i="14"/>
  <c r="B121" i="14"/>
  <c r="A120" i="14"/>
  <c r="B120" i="14"/>
  <c r="A81" i="30" l="1"/>
  <c r="B81" i="30"/>
  <c r="A80" i="30"/>
  <c r="B80" i="30"/>
  <c r="A79" i="30"/>
  <c r="B79" i="30"/>
  <c r="A78" i="30"/>
  <c r="B78" i="30"/>
  <c r="K8" i="19" l="1"/>
  <c r="K7" i="19"/>
  <c r="K6" i="19"/>
  <c r="K5" i="19"/>
  <c r="H8" i="19"/>
  <c r="H7" i="19"/>
  <c r="H6" i="19"/>
  <c r="H5" i="19"/>
  <c r="E6" i="19"/>
  <c r="E7" i="19"/>
  <c r="E8" i="19"/>
  <c r="E5" i="19"/>
  <c r="A116" i="14" l="1"/>
  <c r="A117" i="14"/>
  <c r="A118" i="14"/>
  <c r="A119" i="14"/>
  <c r="A114" i="14"/>
  <c r="A115" i="14"/>
  <c r="B116" i="14"/>
  <c r="B117" i="14"/>
  <c r="B118" i="14"/>
  <c r="B119" i="14"/>
  <c r="B114" i="14"/>
  <c r="B115" i="14"/>
  <c r="A77" i="30"/>
  <c r="A76" i="30"/>
  <c r="B77" i="30"/>
  <c r="B76" i="30"/>
  <c r="A20" i="16" l="1"/>
  <c r="B20" i="16"/>
  <c r="J20" i="16"/>
  <c r="K20" i="16"/>
  <c r="L20" i="16"/>
  <c r="A18" i="28"/>
  <c r="B18" i="28"/>
  <c r="A17" i="28" l="1"/>
  <c r="B17" i="28"/>
  <c r="A19" i="16"/>
  <c r="B19" i="16"/>
  <c r="J19" i="16"/>
  <c r="K19" i="16"/>
  <c r="L19" i="16"/>
  <c r="A112" i="14"/>
  <c r="B112" i="14"/>
  <c r="A107" i="14"/>
  <c r="B107" i="14"/>
  <c r="A113" i="14"/>
  <c r="B113" i="14"/>
  <c r="A108" i="14"/>
  <c r="B108" i="14"/>
  <c r="A109" i="14"/>
  <c r="B109" i="14"/>
  <c r="A106" i="14"/>
  <c r="B106" i="14"/>
  <c r="A101" i="14"/>
  <c r="B101" i="14"/>
  <c r="A102" i="14"/>
  <c r="B102" i="14"/>
  <c r="A103" i="14"/>
  <c r="B103" i="14"/>
  <c r="A104" i="14"/>
  <c r="B104" i="14"/>
  <c r="A105" i="14"/>
  <c r="B105" i="14"/>
  <c r="A110" i="14"/>
  <c r="B110" i="14"/>
  <c r="A111" i="14"/>
  <c r="B111" i="14"/>
  <c r="A75" i="30"/>
  <c r="B75" i="30"/>
  <c r="A74" i="30"/>
  <c r="B74" i="30"/>
  <c r="A73" i="30"/>
  <c r="B73" i="30"/>
  <c r="A72" i="30"/>
  <c r="B72" i="30"/>
  <c r="A16" i="28" l="1"/>
  <c r="B16" i="28"/>
  <c r="A15" i="28"/>
  <c r="B15" i="28"/>
  <c r="A14" i="28"/>
  <c r="B14" i="28"/>
  <c r="A18" i="16"/>
  <c r="B18" i="16"/>
  <c r="A17" i="16"/>
  <c r="B17" i="16"/>
  <c r="A16" i="16"/>
  <c r="B16" i="16"/>
  <c r="J18" i="16"/>
  <c r="K18" i="16"/>
  <c r="L18" i="16"/>
  <c r="J17" i="16"/>
  <c r="K17" i="16"/>
  <c r="L17" i="16"/>
  <c r="J16" i="16"/>
  <c r="K16" i="16"/>
  <c r="L16" i="16"/>
  <c r="A98" i="14"/>
  <c r="B98" i="14"/>
  <c r="A99" i="14"/>
  <c r="B99" i="14"/>
  <c r="A100" i="14"/>
  <c r="B100" i="14"/>
  <c r="A97" i="14"/>
  <c r="B97" i="14"/>
  <c r="A96" i="14"/>
  <c r="B96" i="14"/>
  <c r="A93" i="14"/>
  <c r="B93" i="14"/>
  <c r="A94" i="14"/>
  <c r="B94" i="14"/>
  <c r="A95" i="14"/>
  <c r="B95" i="14"/>
  <c r="A88" i="14"/>
  <c r="B88" i="14"/>
  <c r="A89" i="14"/>
  <c r="B89" i="14"/>
  <c r="A90" i="14"/>
  <c r="B90" i="14"/>
  <c r="A91" i="14"/>
  <c r="B91" i="14"/>
  <c r="A92" i="14"/>
  <c r="B92" i="14"/>
  <c r="A86" i="14"/>
  <c r="B86" i="14"/>
  <c r="A87" i="14"/>
  <c r="B87" i="14"/>
  <c r="A85" i="14"/>
  <c r="B85" i="14"/>
  <c r="A84" i="14"/>
  <c r="B84" i="14"/>
  <c r="A71" i="30" l="1"/>
  <c r="B71" i="30"/>
  <c r="A70" i="30"/>
  <c r="B70" i="30"/>
  <c r="A69" i="30"/>
  <c r="B69" i="30"/>
  <c r="A68" i="30"/>
  <c r="B68" i="30"/>
  <c r="A67" i="30"/>
  <c r="B67" i="30"/>
  <c r="A66" i="30"/>
  <c r="B66" i="30"/>
  <c r="A65" i="30"/>
  <c r="B65" i="30"/>
  <c r="A64" i="30"/>
  <c r="B64" i="30"/>
  <c r="A63" i="30"/>
  <c r="B63" i="30"/>
  <c r="F15" i="9" l="1"/>
  <c r="D15" i="9"/>
  <c r="E15" i="9" l="1"/>
  <c r="G15" i="9" s="1"/>
  <c r="A62" i="30"/>
  <c r="B62" i="30"/>
  <c r="A61" i="30"/>
  <c r="B61" i="30"/>
  <c r="A11" i="28"/>
  <c r="B11" i="28"/>
  <c r="A12" i="28"/>
  <c r="B12" i="28"/>
  <c r="A13" i="28"/>
  <c r="B13" i="28"/>
  <c r="A10" i="28"/>
  <c r="B10" i="28"/>
  <c r="A9" i="28"/>
  <c r="B9" i="28"/>
  <c r="A13" i="16"/>
  <c r="B13" i="16"/>
  <c r="A14" i="16"/>
  <c r="B14" i="16"/>
  <c r="A15" i="16"/>
  <c r="B15" i="16"/>
  <c r="A12" i="16"/>
  <c r="B12" i="16"/>
  <c r="A11" i="16"/>
  <c r="B11" i="16"/>
  <c r="J13" i="16"/>
  <c r="K13" i="16"/>
  <c r="L13" i="16"/>
  <c r="J14" i="16"/>
  <c r="K14" i="16"/>
  <c r="L14" i="16"/>
  <c r="J15" i="16"/>
  <c r="K15" i="16"/>
  <c r="L15" i="16"/>
  <c r="J12" i="16"/>
  <c r="K12" i="16"/>
  <c r="L12" i="16"/>
  <c r="J11" i="16"/>
  <c r="K11" i="16"/>
  <c r="L11" i="16"/>
  <c r="A81" i="14"/>
  <c r="B81" i="14"/>
  <c r="A82" i="14"/>
  <c r="B82" i="14"/>
  <c r="A83" i="14"/>
  <c r="B83" i="14"/>
  <c r="A80" i="14"/>
  <c r="B80" i="14"/>
  <c r="A78" i="14"/>
  <c r="B78" i="14"/>
  <c r="A79" i="14"/>
  <c r="B79" i="14"/>
  <c r="A77" i="14"/>
  <c r="B77" i="14"/>
  <c r="A60" i="30"/>
  <c r="B60" i="30"/>
  <c r="A59" i="30"/>
  <c r="B59" i="30"/>
  <c r="A58" i="30"/>
  <c r="B58" i="30"/>
  <c r="A57" i="30"/>
  <c r="B57" i="30"/>
  <c r="A56" i="30"/>
  <c r="B56" i="30"/>
  <c r="A55" i="30"/>
  <c r="B55" i="30"/>
  <c r="A54" i="30"/>
  <c r="B54" i="30"/>
  <c r="A8" i="28"/>
  <c r="B8" i="28"/>
  <c r="A10" i="16"/>
  <c r="B10" i="16"/>
  <c r="L10" i="16"/>
  <c r="K10" i="16"/>
  <c r="J10" i="16"/>
  <c r="A76" i="14"/>
  <c r="A75" i="14"/>
  <c r="A74" i="14"/>
  <c r="A73" i="14"/>
  <c r="B76" i="14"/>
  <c r="B75" i="14"/>
  <c r="B74" i="14"/>
  <c r="B73" i="14"/>
  <c r="A53" i="30"/>
  <c r="A52" i="30"/>
  <c r="A51" i="30"/>
  <c r="A50" i="30"/>
  <c r="A49" i="30"/>
  <c r="A48" i="30"/>
  <c r="A47" i="30"/>
  <c r="B53" i="30"/>
  <c r="B52" i="30"/>
  <c r="B51" i="30"/>
  <c r="B50" i="30"/>
  <c r="B49" i="30"/>
  <c r="B48" i="30"/>
  <c r="B47" i="30"/>
  <c r="A7" i="28"/>
  <c r="B7" i="28"/>
  <c r="A6" i="28"/>
  <c r="B6" i="28"/>
  <c r="A9" i="16"/>
  <c r="B9" i="16"/>
  <c r="A8" i="16"/>
  <c r="B8" i="16"/>
  <c r="A7" i="16"/>
  <c r="B7" i="16"/>
  <c r="A6" i="16"/>
  <c r="B6" i="16"/>
  <c r="J9" i="16"/>
  <c r="K9" i="16"/>
  <c r="L9" i="16"/>
  <c r="J8" i="16"/>
  <c r="K8" i="16"/>
  <c r="L8" i="16"/>
  <c r="J7" i="16"/>
  <c r="K7" i="16"/>
  <c r="L7" i="16"/>
  <c r="J6" i="16"/>
  <c r="K6" i="16"/>
  <c r="L6" i="16"/>
  <c r="A71" i="14"/>
  <c r="B71" i="14"/>
  <c r="A72" i="14"/>
  <c r="B72" i="14"/>
  <c r="A70" i="14"/>
  <c r="B70" i="14"/>
  <c r="A69" i="14"/>
  <c r="B69" i="14"/>
  <c r="A67" i="14"/>
  <c r="B67" i="14"/>
  <c r="A68" i="14"/>
  <c r="B68" i="14"/>
  <c r="A66" i="14"/>
  <c r="B66" i="14"/>
  <c r="A64" i="14"/>
  <c r="B64" i="14"/>
  <c r="A65" i="14"/>
  <c r="B65" i="14"/>
  <c r="A60" i="14"/>
  <c r="B60" i="14"/>
  <c r="A61" i="14"/>
  <c r="B61" i="14"/>
  <c r="A62" i="14"/>
  <c r="B62" i="14"/>
  <c r="A63" i="14"/>
  <c r="B63" i="14"/>
  <c r="A58" i="14"/>
  <c r="B58" i="14"/>
  <c r="A59" i="14"/>
  <c r="B59" i="14"/>
  <c r="A56" i="14"/>
  <c r="B56" i="14"/>
  <c r="A55" i="14"/>
  <c r="B55" i="14"/>
  <c r="A57" i="14"/>
  <c r="B57" i="14"/>
  <c r="A37" i="30"/>
  <c r="B37" i="30"/>
  <c r="A36" i="30"/>
  <c r="B36" i="30"/>
  <c r="A35" i="30"/>
  <c r="B35" i="30"/>
  <c r="A34" i="30"/>
  <c r="B34" i="30"/>
  <c r="A33" i="30"/>
  <c r="B33" i="30"/>
  <c r="A32" i="30"/>
  <c r="B32" i="30"/>
  <c r="A46" i="30"/>
  <c r="B46" i="30"/>
  <c r="A45" i="30"/>
  <c r="B45" i="30"/>
  <c r="A44" i="30"/>
  <c r="B44" i="30"/>
  <c r="A43" i="30"/>
  <c r="B43" i="30"/>
  <c r="A42" i="30"/>
  <c r="B42" i="30"/>
  <c r="A41" i="30"/>
  <c r="B41" i="30"/>
  <c r="A40" i="30"/>
  <c r="B40" i="30"/>
  <c r="A39" i="30"/>
  <c r="B39" i="30"/>
  <c r="A38" i="30"/>
  <c r="B38" i="30"/>
  <c r="H4" i="29"/>
  <c r="F4" i="29"/>
  <c r="D4" i="29"/>
  <c r="E11" i="9"/>
  <c r="G11" i="9" s="1"/>
  <c r="A2" i="28"/>
  <c r="B2" i="28"/>
  <c r="A3" i="28"/>
  <c r="B3" i="28"/>
  <c r="A4" i="28"/>
  <c r="B4" i="28"/>
  <c r="A5" i="28"/>
  <c r="B5" i="28"/>
  <c r="A2" i="16"/>
  <c r="B2" i="16"/>
  <c r="A3" i="16"/>
  <c r="B3" i="16"/>
  <c r="A4" i="16"/>
  <c r="B4" i="16"/>
  <c r="A5" i="16"/>
  <c r="B5" i="16"/>
  <c r="L5" i="16"/>
  <c r="K5" i="16"/>
  <c r="J5" i="16"/>
  <c r="L4" i="16"/>
  <c r="K4" i="16"/>
  <c r="J4" i="16"/>
  <c r="L3" i="16"/>
  <c r="K3" i="16"/>
  <c r="J3" i="16"/>
  <c r="L2" i="16"/>
  <c r="K2" i="16"/>
  <c r="J2" i="16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3" i="14"/>
  <c r="B53" i="14"/>
  <c r="A54" i="14"/>
  <c r="B54" i="14"/>
  <c r="A51" i="14"/>
  <c r="B51" i="14"/>
  <c r="A52" i="14"/>
  <c r="B52" i="14"/>
  <c r="A50" i="14"/>
  <c r="B50" i="14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A25" i="30"/>
  <c r="B25" i="30"/>
  <c r="A26" i="30"/>
  <c r="B26" i="30"/>
  <c r="A31" i="30"/>
  <c r="B31" i="30"/>
  <c r="A30" i="30"/>
  <c r="B30" i="30"/>
  <c r="A29" i="30"/>
  <c r="B29" i="30"/>
  <c r="A28" i="30"/>
  <c r="B28" i="30"/>
  <c r="A27" i="30"/>
  <c r="B27" i="30"/>
  <c r="H3" i="35"/>
  <c r="G3" i="35"/>
  <c r="F3" i="35"/>
  <c r="E3" i="35"/>
  <c r="D3" i="35"/>
  <c r="C3" i="35"/>
  <c r="D12" i="9"/>
  <c r="F12" i="9"/>
  <c r="B16" i="30"/>
  <c r="A16" i="30"/>
  <c r="G5" i="29"/>
  <c r="D5" i="29"/>
  <c r="H3" i="29"/>
  <c r="G3" i="29"/>
  <c r="F3" i="29"/>
  <c r="E3" i="29"/>
  <c r="D3" i="29"/>
  <c r="C3" i="29"/>
  <c r="G15" i="23"/>
  <c r="E15" i="23"/>
  <c r="D15" i="23"/>
  <c r="N11" i="23"/>
  <c r="L11" i="23"/>
  <c r="K11" i="23"/>
  <c r="J11" i="23"/>
  <c r="H11" i="23"/>
  <c r="G11" i="23"/>
  <c r="F11" i="23"/>
  <c r="D11" i="23"/>
  <c r="C11" i="23"/>
  <c r="N7" i="23"/>
  <c r="M7" i="23"/>
  <c r="L7" i="23"/>
  <c r="J7" i="23"/>
  <c r="I7" i="23"/>
  <c r="H7" i="23"/>
  <c r="G7" i="23"/>
  <c r="F7" i="23"/>
  <c r="D7" i="23"/>
  <c r="C7" i="23"/>
  <c r="L3" i="23"/>
  <c r="K3" i="23"/>
  <c r="J3" i="23"/>
  <c r="H3" i="23"/>
  <c r="G3" i="23"/>
  <c r="F3" i="23"/>
  <c r="D3" i="23"/>
  <c r="C3" i="23"/>
  <c r="B20" i="14"/>
  <c r="A20" i="14"/>
  <c r="B19" i="14"/>
  <c r="A19" i="14"/>
  <c r="B24" i="14"/>
  <c r="A24" i="14"/>
  <c r="B23" i="14"/>
  <c r="A23" i="14"/>
  <c r="B22" i="14"/>
  <c r="A22" i="14"/>
  <c r="B21" i="14"/>
  <c r="A21" i="14"/>
  <c r="B26" i="14"/>
  <c r="A26" i="14"/>
  <c r="B25" i="14"/>
  <c r="A25" i="14"/>
  <c r="B28" i="14"/>
  <c r="A28" i="14"/>
  <c r="B27" i="14"/>
  <c r="A27" i="14"/>
  <c r="A15" i="30"/>
  <c r="B15" i="30"/>
  <c r="A14" i="30"/>
  <c r="B14" i="30"/>
  <c r="A13" i="30"/>
  <c r="B13" i="30"/>
  <c r="A12" i="30"/>
  <c r="B12" i="30"/>
  <c r="A11" i="30"/>
  <c r="B11" i="30"/>
  <c r="F2" i="20"/>
  <c r="E2" i="20"/>
  <c r="D2" i="20"/>
  <c r="E14" i="9"/>
  <c r="G14" i="9" s="1"/>
  <c r="E13" i="9"/>
  <c r="G13" i="9" s="1"/>
  <c r="E9" i="9"/>
  <c r="G9" i="9" s="1"/>
  <c r="J4" i="19"/>
  <c r="I4" i="19"/>
  <c r="G4" i="19"/>
  <c r="F4" i="19"/>
  <c r="D4" i="19"/>
  <c r="C4" i="19"/>
  <c r="F17" i="9"/>
  <c r="D17" i="9"/>
  <c r="F2" i="9"/>
  <c r="E2" i="9"/>
  <c r="D2" i="9"/>
  <c r="A18" i="14"/>
  <c r="B18" i="14"/>
  <c r="A17" i="14"/>
  <c r="B17" i="14"/>
  <c r="A13" i="14"/>
  <c r="B13" i="14"/>
  <c r="A2" i="14"/>
  <c r="B2" i="14"/>
  <c r="A14" i="14"/>
  <c r="B14" i="14"/>
  <c r="A9" i="14"/>
  <c r="B9" i="14"/>
  <c r="A15" i="14"/>
  <c r="B15" i="14"/>
  <c r="A16" i="14"/>
  <c r="B16" i="14"/>
  <c r="A12" i="14"/>
  <c r="B12" i="14"/>
  <c r="A10" i="14"/>
  <c r="B10" i="14"/>
  <c r="A11" i="14"/>
  <c r="B11" i="14"/>
  <c r="A7" i="14"/>
  <c r="B7" i="14"/>
  <c r="A8" i="14"/>
  <c r="B8" i="14"/>
  <c r="A3" i="14"/>
  <c r="B3" i="14"/>
  <c r="A4" i="14"/>
  <c r="B4" i="14"/>
  <c r="A5" i="14"/>
  <c r="B5" i="14"/>
  <c r="A6" i="14"/>
  <c r="B6" i="14"/>
  <c r="A10" i="30"/>
  <c r="B10" i="30"/>
  <c r="A9" i="30"/>
  <c r="B9" i="30"/>
  <c r="A8" i="30"/>
  <c r="B8" i="30"/>
  <c r="A7" i="30"/>
  <c r="B7" i="30"/>
  <c r="A6" i="30"/>
  <c r="B6" i="30"/>
  <c r="A5" i="30"/>
  <c r="B5" i="30"/>
  <c r="A4" i="30"/>
  <c r="B4" i="30"/>
  <c r="A3" i="30"/>
  <c r="B3" i="30"/>
  <c r="A2" i="30"/>
  <c r="B2" i="30"/>
  <c r="Q20" i="32"/>
  <c r="Q21" i="32"/>
  <c r="Q22" i="32"/>
  <c r="Q23" i="32"/>
  <c r="Q19" i="32"/>
  <c r="P20" i="32"/>
  <c r="P21" i="32"/>
  <c r="P22" i="32"/>
  <c r="P23" i="32"/>
  <c r="C8" i="23" s="1"/>
  <c r="P19" i="32"/>
  <c r="L20" i="32"/>
  <c r="F7" i="20" s="1"/>
  <c r="L21" i="32"/>
  <c r="F11" i="20" s="1"/>
  <c r="L22" i="32"/>
  <c r="F10" i="20" s="1"/>
  <c r="F9" i="20" s="1"/>
  <c r="L23" i="32"/>
  <c r="L24" i="32"/>
  <c r="L19" i="32"/>
  <c r="K20" i="32"/>
  <c r="D7" i="20" s="1"/>
  <c r="E7" i="20" s="1"/>
  <c r="K21" i="32"/>
  <c r="D11" i="20" s="1"/>
  <c r="E11" i="20" s="1"/>
  <c r="K22" i="32"/>
  <c r="D10" i="20" s="1"/>
  <c r="K23" i="32"/>
  <c r="K24" i="32"/>
  <c r="K19" i="32"/>
  <c r="M12" i="23"/>
  <c r="N12" i="23"/>
  <c r="J12" i="23"/>
  <c r="F12" i="23"/>
  <c r="E3" i="26"/>
  <c r="E10" i="26" s="1"/>
  <c r="G7" i="26"/>
  <c r="G3" i="26"/>
  <c r="E7" i="26"/>
  <c r="F7" i="26" s="1"/>
  <c r="F9" i="26"/>
  <c r="E6" i="26"/>
  <c r="G6" i="26"/>
  <c r="E4" i="26"/>
  <c r="G4" i="26"/>
  <c r="C3" i="26"/>
  <c r="D3" i="26" s="1"/>
  <c r="E12" i="23"/>
  <c r="C4" i="26"/>
  <c r="D4" i="26" s="1"/>
  <c r="C7" i="26"/>
  <c r="C6" i="26"/>
  <c r="F16" i="23"/>
  <c r="I12" i="23"/>
  <c r="G8" i="26"/>
  <c r="G5" i="26"/>
  <c r="F3" i="26"/>
  <c r="G10" i="26"/>
  <c r="F4" i="9"/>
  <c r="D3" i="9"/>
  <c r="H4" i="23"/>
  <c r="F6" i="9"/>
  <c r="D6" i="9"/>
  <c r="D5" i="9"/>
  <c r="D4" i="9"/>
  <c r="G4" i="23"/>
  <c r="F5" i="9"/>
  <c r="F3" i="9"/>
  <c r="L25" i="32"/>
  <c r="E10" i="20" l="1"/>
  <c r="D9" i="20"/>
  <c r="F8" i="20"/>
  <c r="F6" i="20" s="1"/>
  <c r="D8" i="20"/>
  <c r="F4" i="26"/>
  <c r="G4" i="35"/>
  <c r="E17" i="9"/>
  <c r="G17" i="9" s="1"/>
  <c r="E5" i="26"/>
  <c r="F5" i="26" s="1"/>
  <c r="D6" i="26"/>
  <c r="E8" i="26"/>
  <c r="F8" i="26" s="1"/>
  <c r="D7" i="26"/>
  <c r="F10" i="26"/>
  <c r="D4" i="35"/>
  <c r="G4" i="29"/>
  <c r="C5" i="26"/>
  <c r="F6" i="26"/>
  <c r="D8" i="23"/>
  <c r="E8" i="23" s="1"/>
  <c r="Q24" i="32"/>
  <c r="D4" i="23" s="1"/>
  <c r="L4" i="23" s="1"/>
  <c r="E12" i="9"/>
  <c r="G12" i="9" s="1"/>
  <c r="I8" i="23"/>
  <c r="P24" i="32"/>
  <c r="I4" i="23"/>
  <c r="J4" i="23"/>
  <c r="E9" i="20"/>
  <c r="J8" i="23"/>
  <c r="E6" i="9"/>
  <c r="G6" i="9" s="1"/>
  <c r="E4" i="9"/>
  <c r="G4" i="9" s="1"/>
  <c r="E3" i="9"/>
  <c r="G3" i="9" s="1"/>
  <c r="E5" i="9"/>
  <c r="G5" i="9" s="1"/>
  <c r="K25" i="32"/>
  <c r="D6" i="20" l="1"/>
  <c r="E6" i="20" s="1"/>
  <c r="E8" i="20"/>
  <c r="F8" i="23"/>
  <c r="D5" i="26"/>
  <c r="F7" i="9"/>
  <c r="F3" i="20"/>
  <c r="F5" i="20" s="1"/>
  <c r="F16" i="9"/>
  <c r="N8" i="23"/>
  <c r="H8" i="23"/>
  <c r="K8" i="23"/>
  <c r="D7" i="9"/>
  <c r="D10" i="9" s="1"/>
  <c r="D3" i="20"/>
  <c r="C4" i="23"/>
  <c r="D16" i="9"/>
  <c r="L8" i="23"/>
  <c r="E3" i="20" l="1"/>
  <c r="F8" i="9"/>
  <c r="F10" i="9"/>
  <c r="E10" i="9" s="1"/>
  <c r="G10" i="9" s="1"/>
  <c r="E7" i="9"/>
  <c r="G7" i="9" s="1"/>
  <c r="E16" i="9"/>
  <c r="G16" i="9" s="1"/>
  <c r="D5" i="20"/>
  <c r="E5" i="20" s="1"/>
  <c r="D8" i="9"/>
  <c r="F4" i="23"/>
  <c r="E4" i="23"/>
  <c r="G8" i="23"/>
  <c r="K4" i="23"/>
  <c r="M8" i="23"/>
  <c r="E8" i="9" l="1"/>
  <c r="G8" i="9" s="1"/>
</calcChain>
</file>

<file path=xl/comments1.xml><?xml version="1.0" encoding="utf-8"?>
<comments xmlns="http://schemas.openxmlformats.org/spreadsheetml/2006/main">
  <authors>
    <author>Microsoft Office 用户</author>
  </authors>
  <commentList>
    <comment ref="H54" authorId="0" shapeId="0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</t>
        </r>
        <r>
          <rPr>
            <b/>
            <sz val="10"/>
            <color rgb="FF000000"/>
            <rFont val="Microsoft YaHei UI"/>
            <family val="2"/>
            <charset val="134"/>
          </rPr>
          <t>用户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尾款以及开发金额，线下支付</t>
        </r>
      </text>
    </comment>
  </commentList>
</comments>
</file>

<file path=xl/sharedStrings.xml><?xml version="1.0" encoding="utf-8"?>
<sst xmlns="http://schemas.openxmlformats.org/spreadsheetml/2006/main" count="3275" uniqueCount="881">
  <si>
    <t>时间</t>
  </si>
  <si>
    <t>总计</t>
  </si>
  <si>
    <t>行标签</t>
  </si>
  <si>
    <t>跳失率</t>
  </si>
  <si>
    <t>平均页面浏览时间（秒）</t>
  </si>
  <si>
    <t>新订单</t>
  </si>
  <si>
    <t>门店预约</t>
  </si>
  <si>
    <t>待跟进</t>
  </si>
  <si>
    <t>400未接</t>
  </si>
  <si>
    <t>400用户</t>
  </si>
  <si>
    <t>400已接</t>
  </si>
  <si>
    <t>咨询</t>
  </si>
  <si>
    <t>已到店</t>
  </si>
  <si>
    <t>咨询用户</t>
  </si>
  <si>
    <t>已预约</t>
  </si>
  <si>
    <t>订单来源</t>
  </si>
  <si>
    <t>客户姓名</t>
  </si>
  <si>
    <t>联系方式</t>
  </si>
  <si>
    <t>订单状态</t>
  </si>
  <si>
    <t>曝光指数</t>
  </si>
  <si>
    <t>人气指数</t>
  </si>
  <si>
    <t>交易指数</t>
  </si>
  <si>
    <t>评价时间</t>
  </si>
  <si>
    <t>消费时间</t>
  </si>
  <si>
    <t>5星</t>
  </si>
  <si>
    <t>{"效果":5,"环境":5,"服务":5}</t>
  </si>
  <si>
    <t>效果</t>
    <phoneticPr fontId="10" type="noConversion"/>
  </si>
  <si>
    <t>环境</t>
    <phoneticPr fontId="10" type="noConversion"/>
  </si>
  <si>
    <t>服务</t>
    <phoneticPr fontId="10" type="noConversion"/>
  </si>
  <si>
    <t>未接</t>
  </si>
  <si>
    <t>KPI（关键指标）汇总</t>
  </si>
  <si>
    <t>环比</t>
  </si>
  <si>
    <t>流量</t>
  </si>
  <si>
    <t>PV（次）</t>
  </si>
  <si>
    <t>UV（人）</t>
  </si>
  <si>
    <t>咨询总数</t>
  </si>
  <si>
    <t>咨询占比</t>
  </si>
  <si>
    <t>代运营销售额</t>
  </si>
  <si>
    <t>代运营销售量</t>
  </si>
  <si>
    <t>口碑</t>
  </si>
  <si>
    <t>人均页面浏览</t>
  </si>
  <si>
    <t>咨询Total</t>
  </si>
  <si>
    <t>客户来源</t>
  </si>
  <si>
    <t>到院人数</t>
  </si>
  <si>
    <t>到院率</t>
  </si>
  <si>
    <t>400电话　</t>
  </si>
  <si>
    <t>总数</t>
  </si>
  <si>
    <t>已接</t>
  </si>
  <si>
    <t>预约按钮</t>
  </si>
  <si>
    <t>门店</t>
  </si>
  <si>
    <t>医生</t>
  </si>
  <si>
    <t>会员消息</t>
    <phoneticPr fontId="10" type="noConversion"/>
  </si>
  <si>
    <t>消费</t>
  </si>
  <si>
    <t>线上消费量</t>
  </si>
  <si>
    <t>线上消费额</t>
  </si>
  <si>
    <t>活跃度</t>
  </si>
  <si>
    <t>回复量</t>
  </si>
  <si>
    <t>差量</t>
  </si>
  <si>
    <t>好差评</t>
  </si>
  <si>
    <t>运营分</t>
  </si>
  <si>
    <t>效果</t>
  </si>
  <si>
    <t>环境</t>
  </si>
  <si>
    <t>服务</t>
  </si>
  <si>
    <t>内容分</t>
  </si>
  <si>
    <t>花费</t>
  </si>
  <si>
    <t>点击</t>
  </si>
  <si>
    <t>点击均价</t>
  </si>
  <si>
    <t>曝光</t>
  </si>
  <si>
    <t>商户浏览量</t>
  </si>
  <si>
    <t>点评总消费额</t>
  </si>
  <si>
    <t>ROI</t>
  </si>
  <si>
    <t>日期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</si>
  <si>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</si>
  <si>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</si>
  <si>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</si>
  <si>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</si>
  <si>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</si>
  <si>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</si>
  <si>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</si>
  <si>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TIME</t>
    <phoneticPr fontId="10" type="noConversion"/>
  </si>
  <si>
    <t>环比</t>
    <phoneticPr fontId="10" type="noConversion"/>
  </si>
  <si>
    <t>案例数</t>
    <phoneticPr fontId="10" type="noConversion"/>
  </si>
  <si>
    <t>新增案例数</t>
    <phoneticPr fontId="10" type="noConversion"/>
  </si>
  <si>
    <t>浏览量ROI</t>
    <phoneticPr fontId="10" type="noConversion"/>
  </si>
  <si>
    <t>时光整形</t>
    <phoneticPr fontId="10" type="noConversion"/>
  </si>
  <si>
    <t>天津时光整形</t>
  </si>
  <si>
    <t>tjsgzx520</t>
  </si>
  <si>
    <t>天津</t>
  </si>
  <si>
    <t>[2017.11.02]小气泡清洁赠无针水光[98.00元][28033069]</t>
  </si>
  <si>
    <t>[2017.11.15]果酸焕肤 缩小毛孔嫩肤祛痘[79.00元][28183288]</t>
  </si>
  <si>
    <t>tjsgzx002</t>
  </si>
  <si>
    <t>[2017.11.02]时光洗牙[128.00元][28033422]</t>
  </si>
  <si>
    <t>tjsgzx001</t>
  </si>
  <si>
    <t>序列号</t>
  </si>
  <si>
    <t>用户手机号</t>
  </si>
  <si>
    <t>售价（元）</t>
  </si>
  <si>
    <t>商家优惠金额（元）</t>
  </si>
  <si>
    <t>结算价（元）</t>
  </si>
  <si>
    <t>分店名</t>
  </si>
  <si>
    <t>验券帐号</t>
  </si>
  <si>
    <t>TIME</t>
    <phoneticPr fontId="10" type="noConversion"/>
  </si>
  <si>
    <t>意式风情街</t>
    <phoneticPr fontId="10" type="noConversion"/>
  </si>
  <si>
    <t>河北区</t>
    <phoneticPr fontId="10" type="noConversion"/>
  </si>
  <si>
    <t>天津市</t>
    <phoneticPr fontId="10" type="noConversion"/>
  </si>
  <si>
    <t>医生</t>
    <phoneticPr fontId="10" type="noConversion"/>
  </si>
  <si>
    <t>列标签</t>
  </si>
  <si>
    <t>是</t>
  </si>
  <si>
    <t>3星</t>
  </si>
  <si>
    <t>到院人数</t>
    <phoneticPr fontId="10" type="noConversion"/>
  </si>
  <si>
    <t>上月</t>
    <phoneticPr fontId="10" type="noConversion"/>
  </si>
  <si>
    <t>1星</t>
    <phoneticPr fontId="10" type="noConversion"/>
  </si>
  <si>
    <t>销售</t>
    <phoneticPr fontId="10" type="noConversion"/>
  </si>
  <si>
    <t>套餐信息</t>
  </si>
  <si>
    <t>排名差值</t>
    <phoneticPr fontId="10" type="noConversion"/>
  </si>
  <si>
    <t>天津时光</t>
    <phoneticPr fontId="10" type="noConversion"/>
  </si>
  <si>
    <t>标黄为机构提供数据</t>
    <phoneticPr fontId="10" type="noConversion"/>
  </si>
  <si>
    <t>案例总数</t>
    <phoneticPr fontId="10" type="noConversion"/>
  </si>
  <si>
    <t>[2017.11.02]小气泡清洁购买即送无针水光[98.00元][28033069]</t>
  </si>
  <si>
    <t>未投放CPC，无此数据</t>
    <phoneticPr fontId="10" type="noConversion"/>
  </si>
  <si>
    <t>浏览量/次</t>
  </si>
  <si>
    <t>访客数/人</t>
  </si>
  <si>
    <t>平均停留时长/秒</t>
  </si>
  <si>
    <t>跳失率/%</t>
  </si>
  <si>
    <t>咨询</t>
    <phoneticPr fontId="10" type="noConversion"/>
  </si>
  <si>
    <t>年</t>
  </si>
  <si>
    <t>年</t>
    <phoneticPr fontId="10" type="noConversion"/>
  </si>
  <si>
    <t>月</t>
  </si>
  <si>
    <t>月</t>
    <phoneticPr fontId="10" type="noConversion"/>
  </si>
  <si>
    <t>(全部)</t>
  </si>
  <si>
    <t>浏览量</t>
  </si>
  <si>
    <t>访客数</t>
  </si>
  <si>
    <t>平均停留时长</t>
  </si>
  <si>
    <t>当月流量</t>
    <phoneticPr fontId="10" type="noConversion"/>
  </si>
  <si>
    <t>上月流量</t>
    <phoneticPr fontId="10" type="noConversion"/>
  </si>
  <si>
    <t>当月咨询</t>
    <phoneticPr fontId="10" type="noConversion"/>
  </si>
  <si>
    <t>上月咨询</t>
    <phoneticPr fontId="10" type="noConversion"/>
  </si>
  <si>
    <t>时间</t>
    <phoneticPr fontId="10" type="noConversion"/>
  </si>
  <si>
    <t>日</t>
  </si>
  <si>
    <t>日</t>
    <phoneticPr fontId="10" type="noConversion"/>
  </si>
  <si>
    <t>计数项:订单来源</t>
  </si>
  <si>
    <t>当月预约</t>
    <phoneticPr fontId="10" type="noConversion"/>
  </si>
  <si>
    <t>上月预约</t>
    <phoneticPr fontId="10" type="noConversion"/>
  </si>
  <si>
    <t>预约</t>
    <phoneticPr fontId="10" type="noConversion"/>
  </si>
  <si>
    <t>当月</t>
    <phoneticPr fontId="10" type="noConversion"/>
  </si>
  <si>
    <t>口碑</t>
    <phoneticPr fontId="10" type="noConversion"/>
  </si>
  <si>
    <t>400未接</t>
    <phoneticPr fontId="10" type="noConversion"/>
  </si>
  <si>
    <t>未接</t>
    <phoneticPr fontId="10" type="noConversion"/>
  </si>
  <si>
    <t>400已接</t>
    <phoneticPr fontId="10" type="noConversion"/>
  </si>
  <si>
    <t>已接</t>
    <phoneticPr fontId="10" type="noConversion"/>
  </si>
  <si>
    <t>2星</t>
  </si>
  <si>
    <t>技师预约</t>
    <phoneticPr fontId="10" type="noConversion"/>
  </si>
  <si>
    <t>门店预约</t>
    <phoneticPr fontId="10" type="noConversion"/>
  </si>
  <si>
    <t>门店</t>
    <phoneticPr fontId="10" type="noConversion"/>
  </si>
  <si>
    <t>4星</t>
  </si>
  <si>
    <t>项目预约</t>
    <phoneticPr fontId="10" type="noConversion"/>
  </si>
  <si>
    <t>项目</t>
    <phoneticPr fontId="10" type="noConversion"/>
  </si>
  <si>
    <t>咨询</t>
    <phoneticPr fontId="10" type="noConversion"/>
  </si>
  <si>
    <t>总计</t>
    <phoneticPr fontId="10" type="noConversion"/>
  </si>
  <si>
    <t>评价时间</t>
    <phoneticPr fontId="10" type="noConversion"/>
  </si>
  <si>
    <t>城市</t>
    <phoneticPr fontId="10" type="noConversion"/>
  </si>
  <si>
    <t>评价门店</t>
    <phoneticPr fontId="10" type="noConversion"/>
  </si>
  <si>
    <t>用户昵称</t>
    <phoneticPr fontId="10" type="noConversion"/>
  </si>
  <si>
    <t>星级</t>
    <phoneticPr fontId="10" type="noConversion"/>
  </si>
  <si>
    <t>评分</t>
    <phoneticPr fontId="10" type="noConversion"/>
  </si>
  <si>
    <t>效果</t>
    <phoneticPr fontId="10" type="noConversion"/>
  </si>
  <si>
    <t>环境</t>
    <phoneticPr fontId="10" type="noConversion"/>
  </si>
  <si>
    <t>服务</t>
    <phoneticPr fontId="10" type="noConversion"/>
  </si>
  <si>
    <t>评价内容</t>
    <phoneticPr fontId="10" type="noConversion"/>
  </si>
  <si>
    <t>是否消费评价</t>
    <phoneticPr fontId="10" type="noConversion"/>
  </si>
  <si>
    <t>消费时间</t>
    <phoneticPr fontId="10" type="noConversion"/>
  </si>
  <si>
    <r>
      <t>T</t>
    </r>
    <r>
      <rPr>
        <sz val="11"/>
        <color theme="1"/>
        <rFont val="微软雅黑"/>
        <family val="2"/>
        <charset val="134"/>
      </rPr>
      <t>IME</t>
    </r>
    <phoneticPr fontId="10" type="noConversion"/>
  </si>
  <si>
    <t>当月口碑</t>
    <phoneticPr fontId="10" type="noConversion"/>
  </si>
  <si>
    <t>计数项:星级</t>
  </si>
  <si>
    <t>上月口碑</t>
    <phoneticPr fontId="10" type="noConversion"/>
  </si>
  <si>
    <t>计数项:用户昵称</t>
  </si>
  <si>
    <t>当月口碑回复</t>
    <phoneticPr fontId="10" type="noConversion"/>
  </si>
  <si>
    <t>上月口碑回复</t>
    <phoneticPr fontId="10" type="noConversion"/>
  </si>
  <si>
    <t>3月</t>
    <phoneticPr fontId="10" type="noConversion"/>
  </si>
  <si>
    <t>[2017.11.02]小气泡清洁赠无针水光[180.00元][28033069]</t>
  </si>
  <si>
    <t>时间</t>
    <phoneticPr fontId="10" type="noConversion"/>
  </si>
  <si>
    <t>当月</t>
    <phoneticPr fontId="10" type="noConversion"/>
  </si>
  <si>
    <t>上月</t>
    <phoneticPr fontId="10" type="noConversion"/>
  </si>
  <si>
    <t>当月天数</t>
    <phoneticPr fontId="10" type="noConversion"/>
  </si>
  <si>
    <t>上月天数</t>
    <phoneticPr fontId="10" type="noConversion"/>
  </si>
  <si>
    <t>竞对分析</t>
    <phoneticPr fontId="10" type="noConversion"/>
  </si>
  <si>
    <t>4.1-4.15</t>
    <phoneticPr fontId="10" type="noConversion"/>
  </si>
  <si>
    <t>运营分</t>
    <phoneticPr fontId="10" type="noConversion"/>
  </si>
  <si>
    <t>案例</t>
    <phoneticPr fontId="10" type="noConversion"/>
  </si>
  <si>
    <t>150xxxx2415</t>
  </si>
  <si>
    <t>180xxxx2231</t>
  </si>
  <si>
    <t>187xxxx9583</t>
  </si>
  <si>
    <t>137xxxx1174</t>
  </si>
  <si>
    <t>139xxxx6266</t>
  </si>
  <si>
    <t>151xxxx2222</t>
  </si>
  <si>
    <t>4月</t>
  </si>
  <si>
    <t>成交人数</t>
    <phoneticPr fontId="10" type="noConversion"/>
  </si>
  <si>
    <t>成单率</t>
    <phoneticPr fontId="10" type="noConversion"/>
  </si>
  <si>
    <t>实际消费量</t>
    <phoneticPr fontId="10" type="noConversion"/>
  </si>
  <si>
    <t>实际消费额</t>
    <phoneticPr fontId="10" type="noConversion"/>
  </si>
  <si>
    <t>口腔</t>
  </si>
  <si>
    <t>其他</t>
  </si>
  <si>
    <t>肉毒素</t>
  </si>
  <si>
    <t>4月</t>
    <phoneticPr fontId="10" type="noConversion"/>
  </si>
  <si>
    <t>到院人数</t>
    <phoneticPr fontId="10" type="noConversion"/>
  </si>
  <si>
    <t>成交人数</t>
    <phoneticPr fontId="10" type="noConversion"/>
  </si>
  <si>
    <t>成单额</t>
    <phoneticPr fontId="10" type="noConversion"/>
  </si>
  <si>
    <t>成单量</t>
    <phoneticPr fontId="10" type="noConversion"/>
  </si>
  <si>
    <t>400用户</t>
    <phoneticPr fontId="10" type="noConversion"/>
  </si>
  <si>
    <t>待跟进</t>
    <phoneticPr fontId="10" type="noConversion"/>
  </si>
  <si>
    <t>新订单</t>
    <phoneticPr fontId="10" type="noConversion"/>
  </si>
  <si>
    <t>无意向</t>
    <phoneticPr fontId="10" type="noConversion"/>
  </si>
  <si>
    <t>咨询用户</t>
    <phoneticPr fontId="10" type="noConversion"/>
  </si>
  <si>
    <t>已预约</t>
    <phoneticPr fontId="10" type="noConversion"/>
  </si>
  <si>
    <t>宁月</t>
  </si>
  <si>
    <t>提前网上团购 然后预约了今天下午 主要是想清洁下皮肤 来了之后首先环境不错 意式风景区的老房子 时光整形医院在博爱道上也比较好找 据大夫介绍这里的院长以前是254医院烧伤科的 所以技术很过硬 为我做清洁的大夫手法比较温柔 通过清洁 去黑头粉刺 小气泡和果酸焕肤交替进行 最后是赠了玻尿酸 感觉护肤比较舒服</t>
  </si>
  <si>
    <t>2018-04-22 16:03:36</t>
  </si>
  <si>
    <t>提前预约了 网上提前团购 然后医院比较好找 在意式风情区附近 医院整体环境特别温馨 来的时候还有其他顾客刚刚做完离开 来了之后大夫进行了热情接待 详细询问了情况 在护肤过程中感觉每一步都会解释清楚 也没有硬性推销 结束后觉得很舒服 以后还会考虑再来</t>
  </si>
  <si>
    <t>2018-04-22 16:03:44</t>
  </si>
  <si>
    <t>艾狸狸15</t>
  </si>
  <si>
    <t>最近皮肤暗沉的要死 还长痘 心情不美丽 路过意大利风情街 看见一家美容院 就推门进来了 早就听说现在比较流行刷酸 今天就刷了一下 这边的果酸比较温和不会脱皮 刷完后确实白了一个色度 毛孔也小了许多 刷酸的医生也很耐心 不但讲解了注意事项 还讲了很多美容知识 点赞！</t>
  </si>
  <si>
    <t>2018-04-23 15:26:09</t>
  </si>
  <si>
    <t>起个名字真费劲轩轩</t>
  </si>
  <si>
    <t>王医生给做的小气泡 手法特别轻特别好说话也温柔 导诊小姐姐也特别好也有赠送我护手霜 开车来的本以为没地方停车 前台小姐姐说可以带我们停车也特别方便 就是小气泡结束后没有防晒和隔离擦 整理来说特别不错 有机会也会来尝试其他项目的 离家挺近的</t>
  </si>
  <si>
    <t>2018-04-25 15:13:23</t>
  </si>
  <si>
    <t>[2017.11.15]果酸焕肤 缩小毛孔嫩肤祛痘[790.00元][28183288]</t>
  </si>
  <si>
    <t>月环比数据健康度</t>
    <phoneticPr fontId="10" type="noConversion"/>
  </si>
  <si>
    <t>同行较优转化率参考</t>
    <phoneticPr fontId="10" type="noConversion"/>
  </si>
  <si>
    <t>40%-45%</t>
    <phoneticPr fontId="10" type="noConversion"/>
  </si>
  <si>
    <t>5.1-5.15</t>
  </si>
  <si>
    <t>5.1-5.15</t>
    <phoneticPr fontId="10" type="noConversion"/>
  </si>
  <si>
    <t>已到店</t>
    <phoneticPr fontId="10" type="noConversion"/>
  </si>
  <si>
    <t>159xxxx3707</t>
  </si>
  <si>
    <t>138xxxx1372</t>
  </si>
  <si>
    <t>135xxxx8337</t>
  </si>
  <si>
    <t>tjsgzx009</t>
  </si>
  <si>
    <t>152xxxx2275</t>
  </si>
  <si>
    <t>185xxxx7354</t>
  </si>
  <si>
    <t>185xxxx2660</t>
  </si>
  <si>
    <t>159xxxx6326</t>
  </si>
  <si>
    <t>187xxxx3405</t>
  </si>
  <si>
    <t>祛斑皮秒</t>
  </si>
  <si>
    <t>外院隆鼻拆线</t>
  </si>
  <si>
    <t xml:space="preserve">祛斑 </t>
  </si>
  <si>
    <t>瘦脸针横力＋洗牙</t>
  </si>
  <si>
    <t>果酸＋小气泡</t>
  </si>
  <si>
    <t>湘树懒莹莹</t>
  </si>
  <si>
    <t>做的玻尿酸精华导入，无针水光，小气泡，几个项目，医生很耐心很细心，效果很好！还赠送了护手霜的，非常好</t>
  </si>
  <si>
    <t>2018-05-12 13:20:25</t>
  </si>
  <si>
    <t>长别人都</t>
  </si>
  <si>
    <t>1星</t>
  </si>
  <si>
    <t>{"效果":1,"环境":1,"服务":1}</t>
  </si>
  <si>
    <t>我是这个图片的女孩。要不是朋友在大众点评看到我的照片。我都不知道居然被商家胡编乱造宣传。已经对我的生活造成了影响。侵犯肖像权。一点解释也没有。一句道歉也没有。真佩服商家这自编自导自演的***程度。时光整形医院真能瞎写内容。我的截图原本是出现案例里面的。找过相关负责人。结果截图如下，上过一次差评。结果被删掉了。呵呵。差评都删下去吗？那我就一直写下去。</t>
  </si>
  <si>
    <t>否</t>
  </si>
  <si>
    <t/>
  </si>
  <si>
    <t>weijia_4609</t>
  </si>
  <si>
    <t>点评搜到家门口的整形医院，地点非常好找。今天去做果酸焕肤，顺便咨询了眼睛下面一个大脂肪粒。医生说是皮脂腺增生，用机器给做掉了。做的过程中医生很细心，有点疼但是可以忍受。从咨询到做完项目服务态度都很好，最后送了护手霜正好需要！</t>
  </si>
  <si>
    <t>2018-05-04 16:01:48</t>
  </si>
  <si>
    <t>资深吃货鉴定完毕</t>
  </si>
  <si>
    <t>地点在意式风情街旁边，离北安桥公交站很近。外面看起来是个小洋楼，医生护士的服务都很好很亲切。这次去做了果酸焕肤，第一次做这个项目，做完感觉脸白了哈哈哈，医生还给清理了痘痘，做的过程很认真仔细，总体满意！</t>
  </si>
  <si>
    <t>2018-05-01 09:12:45</t>
  </si>
  <si>
    <t>156xxxx7779</t>
  </si>
  <si>
    <t>189xxxx0992</t>
  </si>
  <si>
    <t>186xxxx3812</t>
  </si>
  <si>
    <t>137xxxx6219</t>
  </si>
  <si>
    <t>159xxxx7249</t>
  </si>
  <si>
    <t>5月</t>
  </si>
  <si>
    <t>138xxxx0951</t>
  </si>
  <si>
    <t>2018-05-23 16:36:05</t>
  </si>
  <si>
    <t>[2017.11.02]单人痘肌护理[189.00元][28032958]</t>
  </si>
  <si>
    <t>159xxxx2863</t>
  </si>
  <si>
    <t>[2017.11.02]无针水光赠小气泡[98.00元][28033069]</t>
  </si>
  <si>
    <t>156xxxx8586</t>
  </si>
  <si>
    <t>H_154634</t>
  </si>
  <si>
    <t>陪朋友一起来做脸的 顺便做了个痘肌护理 体验了一下 我是油性皮肤 做完之后感觉很清爽 价格也很合理 店里的小姐姐们很nice  还分享了祛痘经验 本人太懒 很少做脸  以后真的有必要在脸上多下点功夫啦 哈哈</t>
  </si>
  <si>
    <t>dpuser_3761027442</t>
  </si>
  <si>
    <t>威_2026</t>
  </si>
  <si>
    <t>脸上有块晒斑 一直纠结要不要去掉，这几天刚好有休息时间，刚好看到大众点评这家，还有相关的活动，价钱也合适，我就和朋友一起来看看，地理位置很好找，就在意大利风情街这附近，但是被树挡住了，找好久才看到，一进来感觉门好小，但是什么都有啊，激光科 口腔科 还能做各种手术，真是惊讶到我了！来的时候等候的人也很多，无聊的时候拍个照，终于等到卢主任有时间，详细问了下，说晒斑很好治，但是要注意防晒～看来我以后治好了还要好好防晒呀，总体来说 这家医院给人感觉很不错，服务也不错，咨询的都很详细。有需要还会再介绍朋友来的😁</t>
  </si>
  <si>
    <t>团购一次小气泡，今天过来做做，医院在意式风情街，环境很好，专家是第四军医大学的，感觉特别专业，顾客也挺多的，做的还让我看两侧面部的对比，确实有变化，白亮了，毛孔小了，皮肤也紧致了，脸都变小了，太开了</t>
  </si>
  <si>
    <t>Hello_邊邊</t>
  </si>
  <si>
    <t>我是听朋友介绍的天津时光整形医院，说他们之前在解放军二五四医院，都是公立医院的医生。卢宁主任还是第四军医大学毕业的。 我就和朋友一起过来了，我朋友注射了瘦脸针 我团购了玻尿酸隆鼻。 当时特别紧张，卢宁主任给我注射的  一点也不疼  技术手法特好 人还很亲切。赵医生给我讲解注意事项 还给我讲了皮肤护理方面知识😄😄😄总之特别开心 还会再来时光整形做项目的，大大的赞👍</t>
  </si>
  <si>
    <t>liushirui@lele</t>
  </si>
  <si>
    <t>时光整形环境很好，绿植很多，有停车位，注射之前我很紧张，好多担心，卢主任特别有耐心的开导我，而且还教会我如何辨别真伪，漂亮的李医生还告知我注意事项，特别细心，特别体贴。卢主任真不愧是在部队三甲医院出身，注射时很麻利，而且不疼，之前的担忧完全不存在。</t>
  </si>
  <si>
    <t>张晨_9528</t>
  </si>
  <si>
    <t>脸上从青少年时期就长小雀斑了，一直在想有什么好方法能去掉，逛大众点评看到时光整形，离我工作单位比较近，抱着忐忑的心去了解一下，咨询师跟我简单说了一下带我见了他们的激光科主任，好亲切的一个医生，说的好专业而且通俗能理解，还告诉我有合适的团购活动，虽然需要按疗程去做但也希望一次能有好的效果！</t>
  </si>
  <si>
    <t>5月</t>
    <phoneticPr fontId="10" type="noConversion"/>
  </si>
  <si>
    <t>151xxxx9918</t>
  </si>
  <si>
    <t>136xxxx8937</t>
  </si>
  <si>
    <t>体验报告总数</t>
    <phoneticPr fontId="10" type="noConversion"/>
  </si>
  <si>
    <t>（4星-5星）量</t>
    <phoneticPr fontId="10" type="noConversion"/>
  </si>
  <si>
    <t>（1星-3星）量</t>
    <phoneticPr fontId="10" type="noConversion"/>
  </si>
  <si>
    <t>体验报告数</t>
    <phoneticPr fontId="10" type="noConversion"/>
  </si>
  <si>
    <t>注：所有比率数据都采用差值方式</t>
    <phoneticPr fontId="10" type="noConversion"/>
  </si>
  <si>
    <t>跳失率</t>
    <phoneticPr fontId="10" type="noConversion"/>
  </si>
  <si>
    <t>客单价</t>
    <phoneticPr fontId="10" type="noConversion"/>
  </si>
  <si>
    <t>只因情深缘浅</t>
  </si>
  <si>
    <t>地址非常好找，就在意式风情街旁边那里。本来定的昨天去的。可是前天临时有事改成昨天了。先说说他家的环境吧，是那种独栋小楼，咨询项目和接待的在一楼，项目在二楼做。技师的手法特别好，还一直问我感觉怎么样，就怕我有什么不好的感觉（因为我是第一次做这种项目，怕我紧张😰）！做完项目后，还赠送给我一片面膜。特别好！！！</t>
  </si>
  <si>
    <t>雨落花台_1306</t>
  </si>
  <si>
    <t>前几天发现时光整形美容单位点痣有优惠活动就去咨询了一下，看了好多他们的治疗图片，一直担心点痣会留疤， 看了图片感觉效果很好，正好有活动，医生还给我敷了麻药，这里的工作人员都很专业，态度也很好，还有停车地方。以后做其他美容还会首选时光</t>
  </si>
  <si>
    <t>秀儿_2344</t>
  </si>
  <si>
    <t>又到了夏天漏肉肉的季节，在网上逛了好久，最后选的他们家，正好赶着有活动，提前预约的。到店发现好高大上，最后一张，排队等待变美的姑娘好多。整个过程都好专业，服务态度也特别好。好评好评！</t>
  </si>
  <si>
    <t>迷你糖糖KISS</t>
  </si>
  <si>
    <t>跟着导航很好找，就在五大道附近，提前看的肌肤情况，环境挺好的，总共四层，在二层做的，卢老师说话很温柔，先是做的清洁，之后给清洁的黑头，还做的面部提升，做完脸色是变得透亮了，做完还挺舒服的，服务也挺好的，很满意</t>
  </si>
  <si>
    <t>6.1-6.13</t>
  </si>
  <si>
    <t>6.1-6.13</t>
    <phoneticPr fontId="10" type="noConversion"/>
  </si>
  <si>
    <t>淡定_女王</t>
  </si>
  <si>
    <t>感谢大众点评，让我又一次中了霸王餐
这次中的是美服项目类，时光整形的无针水光
还赠送了小气泡
地点十分好找在博爱道22号。
进门之后，前台很热情环境也很不错，登记了信息之后就上二楼。
躺下之后，有一位非常温柔的老师来给我做项目手法十分专业送了我面膜。
全程体验，非常愉快，没有推销。好评。</t>
  </si>
  <si>
    <t>除皱针</t>
  </si>
  <si>
    <t>外院双眼皮拆线</t>
  </si>
  <si>
    <t>136xxxx0389</t>
  </si>
  <si>
    <t>[2017.11.02]时光洗牙自信微笑[128.00元][28033422]</t>
  </si>
  <si>
    <t>159xxxx0211</t>
  </si>
  <si>
    <t>131xxxx3622</t>
  </si>
  <si>
    <t>[2017.11.02]彩光嫩肤祛斑美颜[268.00元][28024904]</t>
  </si>
  <si>
    <t>133xxxx0838</t>
  </si>
  <si>
    <t>[2017.11.03]皱纹再见衡力肉毒素除皱[499.00元][28050645]</t>
  </si>
  <si>
    <t>180xxxx0815</t>
  </si>
  <si>
    <t>[2017.11.15]果酸焕肤缩小毛孔嫩肤祛痘[179.00元][28183288]</t>
  </si>
  <si>
    <t>tjsgzx008</t>
  </si>
  <si>
    <t>176xxxx4915</t>
  </si>
  <si>
    <t>183xxxx9278</t>
  </si>
  <si>
    <t>138xxxx5895</t>
  </si>
  <si>
    <t>[2017.11.03]激光点痣[50.00元][28050840]</t>
  </si>
  <si>
    <t>139xxxx9757</t>
  </si>
  <si>
    <t>186xxxx0195</t>
  </si>
  <si>
    <t>176xxxx6559</t>
  </si>
  <si>
    <t>色痣切除</t>
  </si>
  <si>
    <t>激光祛痣</t>
  </si>
  <si>
    <t>求和 / 价格</t>
  </si>
  <si>
    <t>计数 / 分类</t>
  </si>
  <si>
    <t>值</t>
  </si>
  <si>
    <t>分类</t>
  </si>
  <si>
    <t>计数 / 套餐信息</t>
  </si>
  <si>
    <t>求和 / 成交价格</t>
  </si>
  <si>
    <t>chinarenivy</t>
  </si>
  <si>
    <t>很好找的一个地方，车子可以停在旁边胡同里，把钥匙留给前台，需要的话店家会帮你挪车。感谢大众点评给了这次试用机会，以前只接触过普通美容，面部身体普通护理之类的，对于注射类不是很了解，因为本身皮肤比较缺水，这次选的非注射版的水光针。整套流程结束后感觉还不错，皮肤确实水嫩了许多。</t>
  </si>
  <si>
    <t>l路西菲尔</t>
  </si>
  <si>
    <t>{"效果":4,"环境":5,"服务":5}</t>
  </si>
  <si>
    <t>首先感谢大众点评抽中我免费体验小气泡，时光整形在博爱道上，在意式风情街里面的一座二层小楼，貌似还是谁谁谁的故居😂，预约的时候就很愉快，赵医生主动加了微信，很快就敲定体验时间，到店后立刻就登记做了，店里环境很好，很安静，做小气泡的小姐姐人好温柔，手法也很好，小气泡吸出来很多脏东西，本人有点划痕体质，做完了有点红肿，小姐姐还赠了面膜舒缓，小姐姐要我注意防晒，脸上的晒斑挺多的，并且还推荐了防晒口罩😷，本来我说想体验激光祛斑，还建议我夏天结束了再来做效果更好，全程无推销，临走还送了护手霜，总之是一次很棒的体验，考虑夏天结束做祛斑😘😘😘</t>
  </si>
  <si>
    <t>AMISSLIU_4232</t>
  </si>
  <si>
    <t>每周六固定到这里来参加社团活动，顺便做个皮肤清洁挺方便。半小时完事儿，很便捷清爽。效果感觉不错，每个毛孔里的脏东西都能吸出来，再涂面膜或涂精华吸收特别好。有时间可以来体验一下，价格很良心！</t>
  </si>
  <si>
    <t>2018-06-16 11:41:56</t>
  </si>
  <si>
    <t>137xxxx6563</t>
  </si>
  <si>
    <t>152xxxx7208</t>
  </si>
  <si>
    <t>调皮猫5</t>
  </si>
  <si>
    <t>点评的免费体验，到了之后，才发现，这是一家正规的医院，并不是日常的美容院。
免费体验了补水水光和小气泡，小医生赠送了精华导入。
全程体验木有任何额外消费，只是简单的理疗介绍。
还针对我的皮肤给了一些建议，很可爱的小医生。”
环境上，除了一楼，还有二楼三楼四楼，没想到小麻雀五脏俱全，里面还有这么高，每层都有美容室，有专门的医生。
做完项目之后，小医生帮我涂了润肤露，还是很舒服的。
小医生嘱咐，晚上回家在贴一贴补水面膜，补水效果会更好</t>
  </si>
  <si>
    <t>名字重复一万个</t>
  </si>
  <si>
    <t>原本打算在大众点评随意找一个小气泡做下清洁，搜到了这一家，看到还有一些项目在打折，性价比挺高，先团了小气泡和光子嫩肤来体验一下。
    位置很好找，前台小姐姐也很亲切，做小气泡的时候先赠送了一个无针水光，感觉好像是利用高压在脸上喷射，冰冰凉凉的，在鼻子周围的时候会有一点喘不上气的压迫感，但可以接受，光子嫩肤因为会有一些刺痛感，医生会提前预告感受并全程安抚，最后还帮我免费清了几颗痘。
    因为皮肤比较薄，项目做完脸上有点红，买了医用面膜，两百多六片，性价比很高。整个过程知无不言，也没有推销，就是聊聊家常和皮肤护理，总体来说体验非常不错，医护人员的氛围都很和谐。下次还会再来哟！</t>
  </si>
  <si>
    <t>丫vivi丫</t>
  </si>
  <si>
    <t>地点很好找，在海河边的博爱道上，一座名人故居的小楼，正好来这边办事，提前约了一个小气泡和无针水光来做，整个过程不到一个小时，洁面、清洁毛孔、玻尿酸导入，还送了面膜护理，从预约到护理整个过程服务都很好，就是做完才知道这里的无针水光不是用水光枪打的，而是最开始以为是清洁的冷喷步骤，有点特别，不一样的体验～</t>
  </si>
  <si>
    <t>2018-06-23 10:50:05</t>
  </si>
  <si>
    <t>半生</t>
  </si>
  <si>
    <t>{"效果":2,"环境":3,"服务":2}</t>
  </si>
  <si>
    <t>看到评价才去体验一下果酸换肤，什么手法好的，体验了一下，自己洗了脸给涂抹的不知道什么东西，三分钟让洗了，说回家敷个面膜，可能觉得不好意思了，给敷了个不知道什么牌子的面膜，完了洗了好了，什么手法也没体验到，本来还想在咨询一下做瘦脸，祛斑，，瞬间没兴趣了</t>
  </si>
  <si>
    <t>2018-06-22 11:51:24</t>
  </si>
  <si>
    <t>6月</t>
    <rPh sb="0" eb="1">
      <t>yue</t>
    </rPh>
    <phoneticPr fontId="10" type="noConversion"/>
  </si>
  <si>
    <t>耿女士</t>
  </si>
  <si>
    <t>骆小静L</t>
  </si>
  <si>
    <t>霸王餐又被强制拍照片了[囧]因为涂了防晒霜 进来先洗脸 洗手间好评 有洁面乳卸妆乳 还有精华乳液 第一步凉凉的水雾一样的东西喷在脸上好凉快 然后吸黑头啥的 然后一个类似射频的东西可能是补水的吧 然后洗脸水乳 脸颊有个痘痘一直不长出来也不消下去 说得拿激光打再清出来 开机费三百 毕竟是医院吗肯定比美容院专业 打的时候没啥感觉但是好紧张 烤五花肉味…还好最后清出来了希望不会留坑 洗牙很火爆啊我周四打电话说下周五才有洗牙空位 没找到停车的小巷子 旁边八块钱一小时也还行 要是离着近看着好多项目都想体验 临走开了个生长因子65</t>
  </si>
  <si>
    <t>155xxxx7770</t>
  </si>
  <si>
    <t>[2017.11.02]彩光嫩肤祛斑美颜[268.00元][14198067]</t>
  </si>
  <si>
    <t>请至预付订单管理查看</t>
  </si>
  <si>
    <t>[2017.11.02]无针水光赠小气泡[98.00元][14207170]</t>
  </si>
  <si>
    <t>136xxxx8269</t>
  </si>
  <si>
    <t>138xxxx6535</t>
  </si>
  <si>
    <t>185xxxx1005</t>
  </si>
  <si>
    <t>激光点痣</t>
  </si>
  <si>
    <t>保妥适和玻尿酸2</t>
  </si>
  <si>
    <t>溶解酶水光针玻尿酸</t>
  </si>
  <si>
    <t>祛痘1颗</t>
  </si>
  <si>
    <t>玻尿酸</t>
  </si>
  <si>
    <t>猪精_9489</t>
  </si>
  <si>
    <t>地方挺好找的，而且价格实惠，学生党可以接受，小姐姐人都特别好，做完以后医生还给我拿冰袋告诉我回去应该怎么做，耐心讲解[强][强]</t>
  </si>
  <si>
    <t>hjx，</t>
  </si>
  <si>
    <t>藏在巷子里的一家正规整形医院，第一次来，停车位没找对，下次来的小伙伴千万不要开过了，就在正门旁边的小箱子里面～免费体验了清洁、小气泡和补水，清洁时凉凉的，补水温温的很舒服，医生的手法也炒鸡温柔，特别主要不会拉扯到皮肤，最后做完是被医生叫醒的，都不知道啥时候睡着了…</t>
  </si>
  <si>
    <t>无名小竹2014</t>
  </si>
  <si>
    <t>环境很好，看起来很专业，会有讲解，咨询时回复很及时，做皮肤护理，手法专业，耐心细致，服务周到，效果也不错！
因为是预约服务的，会提前电话沟通，提示时间临近了，帮忙做预约！
很客气，服务很耐心，不会嫌麻烦。</t>
  </si>
  <si>
    <t>酒窝的地盘</t>
  </si>
  <si>
    <t>异国风情的建筑中隐藏着这样的一家医美整形，时光整形坐落于博爱道22号，近意大利风情街，旁边有停车位，比较方便。
内部环境舒适优雅，干净卫生，有诊室及独立会客室。
第一次做无针水光，高压水气，冰冰凉凉的很舒服，有清洁和补水的功效。
然后，是小气泡清洁，吸力挺大的，吸出了些脏东西，感觉皮肤通透许多。
最后是仪器导入补水，医师很细致，全脸都细致到位。补水以后效果明显，皮肤又软又滑。[愉快]
女人皮肤就是要精细而且不断护理的。时光整形效果不错！</t>
  </si>
  <si>
    <t>MF12956</t>
  </si>
  <si>
    <t>很幸运选中了天津时光整形的皮肤管理试用。地点坐落于河北区博爱道，意风区旁边。位置很好找，和赵医生预约好时间过来的，店内布置的很温馨，有三层，每层都有不同的医疗室美容室，与以往做的皮肤管理不同的在于，更偏向医疗性质，用的产品也更专业。做了无针水光，皮肤清洁和补水，整个流程做下来感觉皮肤状态好了很多。墙裂推荐！</t>
  </si>
  <si>
    <t>月舞and嫣然</t>
  </si>
  <si>
    <t>感谢大众点评，免费体验完毕，来交作业啦……
时光整形，四层的小楼，外面看挺小的，里面还真大，还带电梯呢，前台小妹登记后带我来到二楼，正好我前面有顾客，我小等了一会儿。
我体验的是深层清洁补水保湿，是用仪器操作，分三步骤，首先是深层清洁，小探头喷出的水雾凉凉的，接触脸部特别舒服，第二步是吸黑头，不疼不痒的，鼻子两边的黑头白头啥的都清的特别干净，最后是导入水光针，一个金属的探头，一边导入一边提拉紧致面部肌肤，温温的很舒服……
美容师边做边和我聊天，虽然是免费的，但全程没有怠慢，一次不错的体验……</t>
  </si>
  <si>
    <t>夏旖旎wendy</t>
  </si>
  <si>
    <t>感谢大众点评丽人抽中的免费体验。位置很好找，就在意风街旁边，一座四层小洋楼古建里，门口还有张学良的题词，忘记谁的旧居了，感觉很厉害的房子🏠。店面整体装饰还算温馨，但总归是整形医院，总是感觉有点别扭，哈哈。被某个美女小姐姐带上了二楼单间，做了皮肤清洁，小气泡清理鼻部，敷了一个面膜。中间聊了些皮肤问题，没有刻意推销产品，还不错啦。</t>
  </si>
  <si>
    <t>7.1-7.15</t>
    <phoneticPr fontId="10" type="noConversion"/>
  </si>
  <si>
    <t>水光针</t>
  </si>
  <si>
    <t>187xxxx6131</t>
  </si>
  <si>
    <t>186xxxx1916</t>
  </si>
  <si>
    <t>[2017.11.03]精致V脸衡力肉毒素瘦脸针[850.00元][14197129]</t>
  </si>
  <si>
    <t>139xxxx0282</t>
  </si>
  <si>
    <t>136xxxx4321</t>
  </si>
  <si>
    <t>瘦脸针衡力</t>
  </si>
  <si>
    <t>三点双眼皮＋精准光</t>
  </si>
  <si>
    <t>瘦脸针横力</t>
  </si>
  <si>
    <t>1、当前主要问题为在天津市内的曝光和人气指数不足，建议尽快投放CPC，增大曝光，引入流量。</t>
    <rPh sb="0" eb="2">
      <t>ben yue</t>
    </rPh>
    <phoneticPr fontId="10" type="noConversion"/>
  </si>
  <si>
    <t>7月</t>
  </si>
  <si>
    <t>眼部整形</t>
  </si>
  <si>
    <t>王璐</t>
  </si>
  <si>
    <t>april_rainbow</t>
  </si>
  <si>
    <t>很幸运再次中了大众点评的免费试用活动，最近中了好多整形医院的美容项目，有点受宠若惊。提前微信预约了时间，就来体验了。这家店位于河北区北安桥畔，就在意式风情区，博爱道上。医院是个小洋楼，挺有年代感，环境OK。一楼接诊服务台，大厅有沙发供客人休息，二楼治疗，楼上好像是手术室。据介绍，这里都是军医出身的医生，在254还有哪个医院工作记不大清了。给我服务的两个小姑娘态度蛮好的，有问必答，手法也轻柔，还会告知注意事项。体验完毕，还会时不时微信询问效果如何、有无不适等等，挺贴心的。</t>
  </si>
  <si>
    <t>青纱舞风</t>
  </si>
  <si>
    <t>祛痣</t>
  </si>
  <si>
    <t>宇众不同的小公主</t>
  </si>
  <si>
    <t>嫩肤</t>
  </si>
  <si>
    <t>zLR959669421</t>
  </si>
  <si>
    <t>祛斑</t>
  </si>
  <si>
    <t>再靠近一点点Ts</t>
  </si>
  <si>
    <t>猫7120</t>
  </si>
  <si>
    <t>广瑜_姚</t>
  </si>
  <si>
    <t>dpuser_9758926009</t>
  </si>
  <si>
    <t>Oqa886491258</t>
  </si>
  <si>
    <t>eHQ476202896</t>
  </si>
  <si>
    <t>柠檬有多萌cc</t>
  </si>
  <si>
    <t>美体塑形</t>
  </si>
  <si>
    <t>z199389</t>
  </si>
  <si>
    <t>UgT634843312</t>
  </si>
  <si>
    <t>独一无二梓怡</t>
  </si>
  <si>
    <t>Betty</t>
  </si>
  <si>
    <t>hellspider</t>
  </si>
  <si>
    <t>皮肤修复</t>
  </si>
  <si>
    <t>yixuan_2440</t>
  </si>
  <si>
    <t>阶柳庭花</t>
  </si>
  <si>
    <t>dpuser_5340973941</t>
  </si>
  <si>
    <t>ERROR914</t>
  </si>
  <si>
    <t>AAA嘉域祥美尹鹏飞_8418</t>
  </si>
  <si>
    <t>山楂冰棍儿</t>
  </si>
  <si>
    <t>kmJ581389492</t>
  </si>
  <si>
    <t>番茄_你个西红柿</t>
  </si>
  <si>
    <t>马新明_2267</t>
  </si>
  <si>
    <t>cPq672936290</t>
  </si>
  <si>
    <t>小虎子不吃蘑菇</t>
  </si>
  <si>
    <t>byb430409962</t>
  </si>
  <si>
    <t>烁鈅</t>
  </si>
  <si>
    <t>huan739888372</t>
  </si>
  <si>
    <t>昊昊HH妈妈</t>
  </si>
  <si>
    <t>dsH81762299</t>
  </si>
  <si>
    <t>欣寶19810823</t>
  </si>
  <si>
    <t>lLN202112649</t>
  </si>
  <si>
    <t>dGD228247521</t>
  </si>
  <si>
    <t>秞利</t>
  </si>
  <si>
    <t>annetta1994</t>
  </si>
  <si>
    <t>祛痘</t>
  </si>
  <si>
    <t>讲真的</t>
  </si>
  <si>
    <t>tvo970196859</t>
  </si>
  <si>
    <t>dpuser_6325727583</t>
  </si>
  <si>
    <t>勿忘初心wym</t>
  </si>
  <si>
    <t>鼻部整形</t>
  </si>
  <si>
    <t>dpuser_60829113864</t>
  </si>
  <si>
    <t>liutong1230</t>
  </si>
  <si>
    <t>nTD676292861</t>
  </si>
  <si>
    <t>dpuser_8388094997</t>
  </si>
  <si>
    <t>蜗小牛牛牛牛</t>
  </si>
  <si>
    <t>面部轮廓</t>
  </si>
  <si>
    <t>QCX135042444</t>
  </si>
  <si>
    <t>dpuser_3522691818</t>
  </si>
  <si>
    <t>Tiffany_9220</t>
  </si>
  <si>
    <t>晴_8618</t>
  </si>
  <si>
    <t>toxinxin1</t>
  </si>
  <si>
    <t>dpuser_68135673463</t>
  </si>
  <si>
    <t>桃子也很会</t>
  </si>
  <si>
    <t>美妙人生</t>
  </si>
  <si>
    <t>栾..</t>
  </si>
  <si>
    <t>皮肤清洁</t>
  </si>
  <si>
    <t>醉生梦死</t>
  </si>
  <si>
    <t>姓名</t>
    <rPh sb="0" eb="2">
      <t>xing'min</t>
    </rPh>
    <phoneticPr fontId="10" type="noConversion"/>
  </si>
  <si>
    <t>首次沟通时间</t>
    <rPh sb="0" eb="2">
      <t>shou'c</t>
    </rPh>
    <phoneticPr fontId="11" type="noConversion"/>
  </si>
  <si>
    <t>最后沟通时间</t>
    <rPh sb="0" eb="2">
      <t>zui'ho</t>
    </rPh>
    <phoneticPr fontId="11" type="noConversion"/>
  </si>
  <si>
    <t>顾客标签</t>
    <rPh sb="0" eb="2">
      <t>gu'k</t>
    </rPh>
    <phoneticPr fontId="11" type="noConversion"/>
  </si>
  <si>
    <t>所属门店</t>
    <rPh sb="0" eb="2">
      <t>suo'sh</t>
    </rPh>
    <phoneticPr fontId="11" type="noConversion"/>
  </si>
  <si>
    <t>计数项:姓名</t>
  </si>
  <si>
    <t>两个小黄人</t>
  </si>
  <si>
    <t>dpuser_94394669641</t>
  </si>
  <si>
    <t>FnO680086490</t>
  </si>
  <si>
    <t>泓枫</t>
  </si>
  <si>
    <t>MwR951767027</t>
  </si>
  <si>
    <t>dpuser_0827827745</t>
  </si>
  <si>
    <t>C</t>
  </si>
  <si>
    <t>bkq794735872</t>
  </si>
  <si>
    <t>芳</t>
  </si>
  <si>
    <t>Wgb566710376</t>
  </si>
  <si>
    <t>eco_010</t>
  </si>
  <si>
    <t>Sxj512658330</t>
  </si>
  <si>
    <t>dpuser_16965528674</t>
  </si>
  <si>
    <t>太阳124</t>
  </si>
  <si>
    <t>lyj815219731</t>
  </si>
  <si>
    <t>睫毛精_8522</t>
  </si>
  <si>
    <t>QHB921037939</t>
  </si>
  <si>
    <t>gDd416448527</t>
  </si>
  <si>
    <t>*萌胖胖*</t>
  </si>
  <si>
    <t>麒临777</t>
  </si>
  <si>
    <t>pVf586409120</t>
  </si>
  <si>
    <t>dpuser_2409062183</t>
  </si>
  <si>
    <t>多美0723</t>
  </si>
  <si>
    <t>半永久</t>
  </si>
  <si>
    <t>尒嫙侓</t>
  </si>
  <si>
    <t>划啦</t>
  </si>
  <si>
    <t>WeiXin_4227951874</t>
  </si>
  <si>
    <t>xWi575459058</t>
  </si>
  <si>
    <t>埋线</t>
  </si>
  <si>
    <t>草一枝</t>
  </si>
  <si>
    <t>Ester.M</t>
  </si>
  <si>
    <t>孟端端</t>
  </si>
  <si>
    <t>l_583005</t>
  </si>
  <si>
    <t>qEA490940265</t>
  </si>
  <si>
    <t>MEc771049517</t>
  </si>
  <si>
    <t>马什么冬梅阿</t>
  </si>
  <si>
    <t>佳期_6130</t>
  </si>
  <si>
    <t>monica0055</t>
  </si>
  <si>
    <t>liuchunming323</t>
  </si>
  <si>
    <t>cgP553707185</t>
  </si>
  <si>
    <t>快乐的我527</t>
  </si>
  <si>
    <t>甛甛68</t>
  </si>
  <si>
    <t>EAn450839184</t>
  </si>
  <si>
    <t>皮肤美白</t>
  </si>
  <si>
    <t>浅影811</t>
  </si>
  <si>
    <t>春上秋下_7960</t>
  </si>
  <si>
    <t>Baby张艺涵521</t>
  </si>
  <si>
    <t>浩轩_81</t>
  </si>
  <si>
    <t>TKJ385556595</t>
  </si>
  <si>
    <t>dpuser_8468965364</t>
  </si>
  <si>
    <t>万念一瞬_6743</t>
  </si>
  <si>
    <t>狠OK滴乀尐钕秂</t>
  </si>
  <si>
    <t>dpuser_7900213294</t>
  </si>
  <si>
    <t>嘟嘟哼哈1</t>
  </si>
  <si>
    <t>卡哇伊Ting</t>
  </si>
  <si>
    <t>FCM245741318</t>
  </si>
  <si>
    <t>ai142604</t>
  </si>
  <si>
    <t>O'rola美容美体半永久</t>
  </si>
  <si>
    <t>？8645</t>
  </si>
  <si>
    <t>幼稚园劝退生</t>
  </si>
  <si>
    <t>lindan11071</t>
  </si>
  <si>
    <t>萌丶宝宝</t>
  </si>
  <si>
    <t>皮皮羊4</t>
  </si>
  <si>
    <t>_qqkmw1437898768</t>
  </si>
  <si>
    <t>SWY01290211</t>
  </si>
  <si>
    <t>圆圆花梨木</t>
  </si>
  <si>
    <t>毛发种植</t>
  </si>
  <si>
    <t>猫知道5657</t>
  </si>
  <si>
    <t>梦颜堂_728</t>
  </si>
  <si>
    <t>哇塞是马妍.426</t>
  </si>
  <si>
    <t>dpuser_26523138954</t>
  </si>
  <si>
    <t>潮湿记忆_</t>
  </si>
  <si>
    <t>dpuser_7729956681</t>
  </si>
  <si>
    <t>蜡笔大妞妞</t>
  </si>
  <si>
    <t>uDF203859764</t>
  </si>
  <si>
    <t>9God9</t>
  </si>
  <si>
    <t>dpuser_7379187504</t>
  </si>
  <si>
    <t>D'ear</t>
  </si>
  <si>
    <t>春暖花开zA</t>
  </si>
  <si>
    <t>叶子-啊</t>
  </si>
  <si>
    <t>一二三1234五</t>
  </si>
  <si>
    <t>高凌凌</t>
  </si>
  <si>
    <t>祛斑肉毒素</t>
  </si>
  <si>
    <t>oCy971017002</t>
  </si>
  <si>
    <t>皇室女屌</t>
  </si>
  <si>
    <t>甜心萌爆宇宙</t>
  </si>
  <si>
    <t>张梦瑶999</t>
  </si>
  <si>
    <t>晚街听风404</t>
  </si>
  <si>
    <t>yuan111111y</t>
  </si>
  <si>
    <t>有毒的卷子</t>
  </si>
  <si>
    <t>Godisenergy</t>
  </si>
  <si>
    <t>桃子汽水9</t>
  </si>
  <si>
    <t>oBy680187660</t>
  </si>
  <si>
    <t>征服_2988</t>
  </si>
  <si>
    <t>竹影扫尘_2740</t>
  </si>
  <si>
    <t>dpuser_2398916618</t>
  </si>
  <si>
    <t>jeS730308478</t>
  </si>
  <si>
    <t>彭垚壵</t>
  </si>
  <si>
    <t>一一+_5283</t>
  </si>
  <si>
    <t>泽_7557</t>
  </si>
  <si>
    <t>省略号_2455</t>
  </si>
  <si>
    <t>NA_0619</t>
  </si>
  <si>
    <t>RUv455610634</t>
  </si>
  <si>
    <t>脱毛</t>
  </si>
  <si>
    <t>Coh767931716</t>
  </si>
  <si>
    <t>dpuser_9112117919</t>
  </si>
  <si>
    <t>忧嘻</t>
  </si>
  <si>
    <t>babyring-LL</t>
  </si>
  <si>
    <t>一念881</t>
  </si>
  <si>
    <t>dpuser_27161498754</t>
  </si>
  <si>
    <t>mll110213</t>
  </si>
  <si>
    <t>sephoraniu</t>
  </si>
  <si>
    <t>爱小鑫小鑫</t>
  </si>
  <si>
    <t>边翻译边学习</t>
  </si>
  <si>
    <t>张茜_7477</t>
  </si>
  <si>
    <t>babamh88</t>
  </si>
  <si>
    <t>茉莉花3101</t>
  </si>
  <si>
    <t>情动心痛_3556</t>
  </si>
  <si>
    <t>史帅_8776</t>
  </si>
  <si>
    <t>有几分迷人</t>
  </si>
  <si>
    <t>糖糖_13661</t>
  </si>
  <si>
    <t>ABT191661406</t>
  </si>
  <si>
    <t>dpuser_4056634180</t>
  </si>
  <si>
    <t>心如止水80513</t>
  </si>
  <si>
    <t>元气少女_131</t>
  </si>
  <si>
    <t>SaX394976871</t>
  </si>
  <si>
    <t>卡芬妮263</t>
  </si>
  <si>
    <t>DeJ339766926</t>
  </si>
  <si>
    <t>Seven、Z.</t>
  </si>
  <si>
    <t>*囍_7563</t>
  </si>
  <si>
    <t>Hth613238383</t>
  </si>
  <si>
    <t>sqE965479828</t>
  </si>
  <si>
    <t>OQ桃源</t>
  </si>
  <si>
    <t>vum693525811</t>
  </si>
  <si>
    <t>买买买美美美</t>
  </si>
  <si>
    <t>QGd997537904</t>
  </si>
  <si>
    <t>dpuser_2351664953</t>
  </si>
  <si>
    <t>YOU－</t>
  </si>
  <si>
    <t>仙女YF</t>
  </si>
  <si>
    <t>504231666abc</t>
  </si>
  <si>
    <t>清风拂面_8195</t>
  </si>
  <si>
    <t>dpuser_6318953789</t>
  </si>
  <si>
    <t>EbM359600519</t>
  </si>
  <si>
    <t>咩Sherry</t>
  </si>
  <si>
    <t>唇部</t>
  </si>
  <si>
    <t>dpuser_58598654750</t>
  </si>
  <si>
    <t>恋羞Dr</t>
  </si>
  <si>
    <t>娜小耳*</t>
  </si>
  <si>
    <t>小海826</t>
  </si>
  <si>
    <t>忆※难忘</t>
  </si>
  <si>
    <t>听说你很美829</t>
  </si>
  <si>
    <t>笨笨党</t>
  </si>
  <si>
    <t>weP695302068</t>
  </si>
  <si>
    <t>小樱sherry</t>
  </si>
  <si>
    <t>方其8023</t>
  </si>
  <si>
    <t>靳邦133</t>
  </si>
  <si>
    <t>爱笑的眼睛耶</t>
  </si>
  <si>
    <t>麻豆范儿</t>
  </si>
  <si>
    <t>UGx280753941</t>
  </si>
  <si>
    <t>xHO556156179</t>
  </si>
  <si>
    <t>dpuser_0311387313</t>
  </si>
  <si>
    <t>奥凸曼＇</t>
  </si>
  <si>
    <t>dpuser_0132497079</t>
  </si>
  <si>
    <t>Jeanne_5135</t>
  </si>
  <si>
    <t>一人109702</t>
  </si>
  <si>
    <t>A～森缘</t>
  </si>
  <si>
    <t>dpuser_8752447705</t>
  </si>
  <si>
    <t>刘昭君_7557</t>
  </si>
  <si>
    <t>swan.gooes</t>
  </si>
  <si>
    <t>dpuser_2363673164</t>
  </si>
  <si>
    <t>dpuser_1803199364</t>
  </si>
  <si>
    <t>女生。</t>
  </si>
  <si>
    <t>【征心】</t>
  </si>
  <si>
    <t>枔娅</t>
  </si>
  <si>
    <t>爱伦微微笑</t>
  </si>
  <si>
    <t>不爱吃香菇</t>
  </si>
  <si>
    <t>努力奔跑滴栗子～</t>
  </si>
  <si>
    <t>李宗杨_7600</t>
  </si>
  <si>
    <t>王小妖妖妖</t>
  </si>
  <si>
    <t>伊吗呀</t>
  </si>
  <si>
    <t>苗子2013</t>
  </si>
  <si>
    <t>疯的很正经、、</t>
  </si>
  <si>
    <t>RrB353172455</t>
  </si>
  <si>
    <t>啊楠_6297</t>
  </si>
  <si>
    <t>眯眯眼儿。</t>
  </si>
  <si>
    <t>陆馨</t>
  </si>
  <si>
    <t>绿草芳荫</t>
    <phoneticPr fontId="10" type="noConversion"/>
  </si>
  <si>
    <t>欧巴_4619</t>
  </si>
  <si>
    <t>dpuser_3542042753</t>
  </si>
  <si>
    <t>WeiXin_9190942835</t>
  </si>
  <si>
    <t>WeiXin_0937407583</t>
  </si>
  <si>
    <t>QI_384479892</t>
  </si>
  <si>
    <t>静_46918</t>
  </si>
  <si>
    <t>滴滴答答D</t>
  </si>
  <si>
    <t>dpuser_2382341368</t>
  </si>
  <si>
    <t>宝宝_821129</t>
  </si>
  <si>
    <t>dpuser_2316215104</t>
  </si>
  <si>
    <t>dpuserAt_7729729332</t>
  </si>
  <si>
    <t>sp1113</t>
  </si>
  <si>
    <t>你好、陌生人_6384</t>
  </si>
  <si>
    <t>中国平安-周仙华</t>
  </si>
  <si>
    <t>dpuser_5122164228</t>
  </si>
  <si>
    <t>大晨_8766</t>
  </si>
  <si>
    <t>妞宝么么哒2018</t>
  </si>
  <si>
    <t>YTC524110833</t>
  </si>
  <si>
    <t>迷路回忆</t>
  </si>
  <si>
    <t>精艺融装饰工程有限公司</t>
  </si>
  <si>
    <t>朗朗403</t>
  </si>
  <si>
    <t>fpB324599320</t>
  </si>
  <si>
    <t>秋公子698</t>
  </si>
  <si>
    <t>PYi986561932</t>
  </si>
  <si>
    <t>也许，是也许而已</t>
  </si>
  <si>
    <t>qsG723976489</t>
  </si>
  <si>
    <t>夏目家的小紫萌</t>
  </si>
  <si>
    <t>ydzdmx</t>
  </si>
  <si>
    <t>ZJQ129</t>
  </si>
  <si>
    <t>dpuser_7425474099</t>
  </si>
  <si>
    <t>dpuser_6716062966</t>
  </si>
  <si>
    <t>仫亠尕嗒</t>
  </si>
  <si>
    <t>我是小小春</t>
  </si>
  <si>
    <t>芊25好4</t>
  </si>
  <si>
    <t>Qsg48868864</t>
  </si>
  <si>
    <t>温暖如源</t>
  </si>
  <si>
    <t>猪猪边站</t>
  </si>
  <si>
    <t>DkN919543390</t>
  </si>
  <si>
    <t>私密整形</t>
  </si>
  <si>
    <t>dpuser_97677466772</t>
  </si>
  <si>
    <t>dpuser_7275802134</t>
  </si>
  <si>
    <t>小刺猬蹦蹦跳</t>
  </si>
  <si>
    <t>Edinburgh_18</t>
  </si>
  <si>
    <t>krstal妍</t>
  </si>
  <si>
    <t>Jxi309562423</t>
  </si>
  <si>
    <t>hdt424446116</t>
  </si>
  <si>
    <t>我00姓尹</t>
  </si>
  <si>
    <t>珠珠41063</t>
  </si>
  <si>
    <t>黄埔心结</t>
  </si>
  <si>
    <t>dpuser_4707168233</t>
  </si>
  <si>
    <t>番茄郁夫</t>
  </si>
  <si>
    <t>白熊咖啡潘达</t>
  </si>
  <si>
    <t>TCp963292638</t>
  </si>
  <si>
    <t>选一种姿态65</t>
  </si>
  <si>
    <t>800_see1102</t>
  </si>
  <si>
    <t>洗牙挺划算的，应该是和平区挺便宜的吧，洗牙也特别认真负责，第一次洗牙牙垢特别多，清洁的很干净，美女助理也好漂亮，环境干净整洁</t>
  </si>
  <si>
    <t>159xxxx0249</t>
  </si>
  <si>
    <t>[2017.11.15]果酸焕肤祛痘缩毛孔除闭口[179.00元][14200147]</t>
  </si>
  <si>
    <t>139xxxx2887</t>
  </si>
  <si>
    <t>[2017.11.02]时光洗牙自信微笑[128.00元][14197533]</t>
  </si>
  <si>
    <t>136xxxx7554</t>
  </si>
  <si>
    <t>[2017.11.03]激光点痣痣无痕无[50.00元][14192246]</t>
  </si>
  <si>
    <t>177xxxx8589</t>
  </si>
  <si>
    <t>158xxxx1230</t>
  </si>
  <si>
    <t>[2017.11.02]单人痘肌护理[189.00元][14197323]</t>
  </si>
  <si>
    <t>189xxxx0665</t>
  </si>
  <si>
    <t>7.1-7.15</t>
  </si>
  <si>
    <t>A.阿琦</t>
  </si>
  <si>
    <t>鲒二503</t>
  </si>
  <si>
    <t>RZt186564378</t>
  </si>
  <si>
    <t>小石头good</t>
  </si>
  <si>
    <t>Honey_战士</t>
  </si>
  <si>
    <t>顾客留言</t>
    <rPh sb="0" eb="2">
      <t>gu'k</t>
    </rPh>
    <phoneticPr fontId="10" type="noConversion"/>
  </si>
  <si>
    <t>请问今天可以打除皱针吗？</t>
  </si>
  <si>
    <t>祛斑点痣</t>
  </si>
  <si>
    <t>点痣</t>
  </si>
  <si>
    <t>重睑拆线</t>
  </si>
  <si>
    <t>单人痘肌护理</t>
  </si>
  <si>
    <t>小气泡 点痣</t>
  </si>
  <si>
    <t>瘦脸针＋玻尿酸隆鼻</t>
  </si>
  <si>
    <t>60%-70%</t>
    <phoneticPr fontId="10" type="noConversion"/>
  </si>
  <si>
    <t>范 电话 18622322008 周六</t>
  </si>
  <si>
    <t>dpuser_3511189996</t>
  </si>
  <si>
    <t>杨adgjmptw</t>
  </si>
  <si>
    <t>uTY890794951</t>
  </si>
  <si>
    <t>oLM427007059</t>
  </si>
  <si>
    <t>阿苏_5977</t>
  </si>
  <si>
    <t>tHE874955032</t>
  </si>
  <si>
    <t>dpuser_9399181293</t>
  </si>
  <si>
    <t>mtz310742138</t>
  </si>
  <si>
    <t>haohaoi李赫宰</t>
  </si>
  <si>
    <t>_qqsfk1379568151</t>
  </si>
  <si>
    <t>偷橘子的猪</t>
  </si>
  <si>
    <t>Qsn327014499</t>
  </si>
  <si>
    <t>哼哈_4146</t>
  </si>
  <si>
    <t>7月</t>
    <phoneticPr fontId="10" type="noConversion"/>
  </si>
  <si>
    <t>182xxxx4107</t>
  </si>
  <si>
    <t>158xxxx8950</t>
  </si>
  <si>
    <t>138xxxx2205</t>
  </si>
  <si>
    <t>136xxxx6493</t>
  </si>
  <si>
    <t>151xxxx7300</t>
  </si>
  <si>
    <t>186xxxx2008</t>
  </si>
  <si>
    <t>计数项:顾客标签</t>
  </si>
  <si>
    <t>sara_4034</t>
  </si>
  <si>
    <t>上善若水_68851</t>
  </si>
  <si>
    <t>寒冰仙子</t>
  </si>
  <si>
    <t>vv爱吃糖</t>
  </si>
  <si>
    <t>182xxxx2016</t>
  </si>
  <si>
    <t>PDj106188127</t>
  </si>
  <si>
    <t>QTj365479107</t>
  </si>
  <si>
    <t>六个小太阳是晶晶</t>
  </si>
  <si>
    <t>你好 想去你们哪做项目方便vx15989141211了解一下谢谢</t>
  </si>
  <si>
    <t>183xxxx6729</t>
  </si>
  <si>
    <t>176xxxx8841</t>
  </si>
  <si>
    <t>155xxxx8258</t>
  </si>
  <si>
    <t>[2017.11.03]衡力肉毒素20单位除皱[499.00元][14197354]</t>
  </si>
  <si>
    <t>成交价</t>
    <rPh sb="0" eb="2">
      <t>cheng'jiao'ji</t>
    </rPh>
    <phoneticPr fontId="10" type="noConversion"/>
  </si>
  <si>
    <t>175xxxx3342</t>
  </si>
  <si>
    <t>孔小崽109</t>
  </si>
  <si>
    <t>翼曈</t>
  </si>
  <si>
    <t>可以吃很多</t>
  </si>
  <si>
    <t>Ztu920986898</t>
  </si>
  <si>
    <t>fqV919421430</t>
  </si>
  <si>
    <t>chang059999</t>
  </si>
  <si>
    <t>用小气泡洗脸洗的很干净，导入玻尿酸的之后，脸软软的</t>
  </si>
  <si>
    <t>2018-08-11 14:28:50</t>
  </si>
  <si>
    <t>8月</t>
  </si>
  <si>
    <t>咨询项目</t>
    <rPh sb="0" eb="2">
      <t>zi'xu</t>
    </rPh>
    <phoneticPr fontId="10" type="noConversion"/>
  </si>
  <si>
    <t>本页数据排名均为时间节点的近7天排名数据</t>
  </si>
  <si>
    <t>此为数据为排名名次，数据越小排名越高</t>
  </si>
  <si>
    <t>党就是革命</t>
  </si>
  <si>
    <t>不愿将就_810</t>
  </si>
  <si>
    <t>tTb280037968</t>
  </si>
  <si>
    <t>崔莹道别</t>
  </si>
  <si>
    <t>xOl312844457</t>
  </si>
  <si>
    <t>嘉嘉、baby</t>
  </si>
  <si>
    <t>RFR470224153</t>
  </si>
  <si>
    <t>Ekn901974473</t>
  </si>
  <si>
    <t>仅此而已5208</t>
  </si>
  <si>
    <t>郝会萍123</t>
  </si>
  <si>
    <t>Qzy677498854</t>
  </si>
  <si>
    <t>一颗赛艇123456</t>
  </si>
  <si>
    <t>Qdw574670882</t>
  </si>
  <si>
    <t>543347sasa</t>
  </si>
  <si>
    <t>RXY100778534</t>
  </si>
  <si>
    <t>dfx764311809</t>
  </si>
  <si>
    <t>_qqz651348555021</t>
  </si>
  <si>
    <t>有容妹妹</t>
  </si>
  <si>
    <t>星星0208</t>
  </si>
  <si>
    <t>爸比娃娃</t>
  </si>
  <si>
    <t>YNS429739077</t>
  </si>
  <si>
    <t>要好好给别人</t>
  </si>
  <si>
    <t>大牙妹0824</t>
  </si>
  <si>
    <t>pcd683682729</t>
  </si>
  <si>
    <t>dpuser_9256711315</t>
  </si>
  <si>
    <t>rkh863042926</t>
  </si>
  <si>
    <t>400未接</t>
    <phoneticPr fontId="46" type="Hiragana"/>
  </si>
  <si>
    <t>新订单</t>
    <phoneticPr fontId="46" type="Hiragana"/>
  </si>
  <si>
    <t>400已接</t>
    <phoneticPr fontId="46" type="Hiragana"/>
  </si>
  <si>
    <t>待跟进</t>
    <phoneticPr fontId="46" type="Hiragana"/>
  </si>
  <si>
    <t>已到店</t>
    <phoneticPr fontId="46" type="Hiragana"/>
  </si>
  <si>
    <t>已预约</t>
    <phoneticPr fontId="46" type="Hiragana"/>
  </si>
  <si>
    <t>152xxxx3311</t>
  </si>
  <si>
    <t>185xxxx0607</t>
  </si>
  <si>
    <t>[2018.05.10]Stylage玻尿酸平价版乔雅登1ml[750.00元][14196368]</t>
  </si>
  <si>
    <t>182xxxx9707</t>
  </si>
  <si>
    <t>139xxxx2645</t>
  </si>
  <si>
    <t>138xxxx1891</t>
  </si>
  <si>
    <t>[2017.11.03]激光点痣[50.00元][14192246]</t>
  </si>
  <si>
    <t>155xxxx2755</t>
  </si>
  <si>
    <t>138xxxx3355</t>
  </si>
  <si>
    <t>时间</t>
    <phoneticPr fontId="46" type="Hiragana"/>
  </si>
  <si>
    <t>分类</t>
    <phoneticPr fontId="46" type="Hiragana"/>
  </si>
  <si>
    <t>明细</t>
    <phoneticPr fontId="46" type="Hiragana"/>
  </si>
  <si>
    <t>价格</t>
    <phoneticPr fontId="46" type="Hiragana"/>
  </si>
  <si>
    <t>皮肤管理</t>
    <phoneticPr fontId="46" type="Hiragana"/>
  </si>
  <si>
    <t>口腔</t>
    <phoneticPr fontId="46" type="Hiragana"/>
  </si>
  <si>
    <t>其他</t>
    <phoneticPr fontId="46" type="Hiragana"/>
  </si>
  <si>
    <t>肉毒素</t>
    <phoneticPr fontId="46" type="Hiragana"/>
  </si>
  <si>
    <t>小气泡</t>
    <phoneticPr fontId="46" type="Hiragana"/>
  </si>
  <si>
    <t>点痣</t>
    <phoneticPr fontId="46" type="Hiragana"/>
  </si>
  <si>
    <t>重睑拆线</t>
    <phoneticPr fontId="46" type="Hiragana"/>
  </si>
  <si>
    <t>点痣＋斑</t>
    <phoneticPr fontId="46" type="Hiragana"/>
  </si>
  <si>
    <t>瘦脸针＋面部清洁＋重睑</t>
    <phoneticPr fontId="46" type="Hiragana"/>
  </si>
  <si>
    <t>瘦脸针（横力）</t>
    <phoneticPr fontId="46" type="Hiragana"/>
  </si>
  <si>
    <t>祛痣</t>
    <phoneticPr fontId="46" type="Hiragana"/>
  </si>
  <si>
    <t>玻尿酸</t>
    <phoneticPr fontId="46" type="Hiragana"/>
  </si>
  <si>
    <t>祛痘</t>
    <phoneticPr fontId="46" type="Hiragana"/>
  </si>
  <si>
    <t>瘦脸针</t>
    <phoneticPr fontId="46" type="Hiragana"/>
  </si>
  <si>
    <t>眼部整形</t>
    <phoneticPr fontId="46" type="Hiragana"/>
  </si>
  <si>
    <t>水光针</t>
    <phoneticPr fontId="46" type="Hiragana"/>
  </si>
  <si>
    <t>瘦腿针</t>
    <phoneticPr fontId="46" type="Hiragana"/>
  </si>
  <si>
    <t>瘦脸针衡力</t>
    <phoneticPr fontId="46" type="Hiragana"/>
  </si>
  <si>
    <t>1月</t>
    <phoneticPr fontId="46" type="Hiragana"/>
  </si>
  <si>
    <t>2月</t>
    <phoneticPr fontId="46" type="Hiragana"/>
  </si>
  <si>
    <t>3.1-3.14</t>
    <phoneticPr fontId="46" type="Hiragana"/>
  </si>
  <si>
    <t>3.1-3.15</t>
    <phoneticPr fontId="46" type="Hiragana"/>
  </si>
  <si>
    <t>3月</t>
    <phoneticPr fontId="46" type="Hiragana"/>
  </si>
  <si>
    <t>截止4.15</t>
    <phoneticPr fontId="46" type="Hiragana"/>
  </si>
  <si>
    <t>6月</t>
    <phoneticPr fontId="46" type="Hiragana"/>
  </si>
  <si>
    <t>5星</t>
    <phoneticPr fontId="46" type="Hiragana"/>
  </si>
  <si>
    <t>星级</t>
    <rPh sb="0" eb="2">
      <t>xing'j</t>
    </rPh>
    <phoneticPr fontId="10" type="noConversion"/>
  </si>
  <si>
    <t>截止8月</t>
    <phoneticPr fontId="10" type="noConversion"/>
  </si>
  <si>
    <t>8月</t>
    <phoneticPr fontId="10" type="noConversion"/>
  </si>
  <si>
    <t>dQL355742563</t>
  </si>
  <si>
    <t>机智月小圆</t>
  </si>
  <si>
    <t>二零零九67</t>
  </si>
  <si>
    <t>门店预约</t>
    <phoneticPr fontId="46" type="Hiragana"/>
  </si>
  <si>
    <t>176xxxx2710</t>
  </si>
  <si>
    <t>[2017.11.03]衡力肉毒素100单位瘦脸[850.00元][14197129]</t>
  </si>
  <si>
    <t>瘦脸针</t>
  </si>
  <si>
    <t>外院重睑拆线</t>
  </si>
  <si>
    <t>到店付款</t>
  </si>
  <si>
    <t>瘦脸针到院消费</t>
  </si>
  <si>
    <t>皮肤清洁护理</t>
  </si>
  <si>
    <t>外院拆线</t>
  </si>
  <si>
    <t>其他</t>
    <rPh sb="0" eb="2">
      <t>qi't</t>
    </rPh>
    <phoneticPr fontId="46" type="Hiragana"/>
  </si>
  <si>
    <t>玻尿酸</t>
    <rPh sb="0" eb="1">
      <t>bo'niao'sua</t>
    </rPh>
    <phoneticPr fontId="46" type="Hiragana"/>
  </si>
  <si>
    <t>皮肤清洁</t>
    <rPh sb="0" eb="1">
      <t>pi'f</t>
    </rPh>
    <phoneticPr fontId="46" type="Hiragana"/>
  </si>
  <si>
    <r>
      <t>1、目前流量仅为行业有序水平的三分之一。当前门店星级5星，建议配合进行CPC的投放，增大曝光，引入流量。多参加平台活动。
2、咨询当前需体现专业性与亲和性，当前50%咨询处于恢复不及时状态，利用机构微信等转化工具。
3、当前45个案例，本月截止当前上线5个，需持续保持（建议上线水光针、光子嫩肤等项目2-3个案例。肉毒素项目本月开发较多，建议上线3-5个肉毒素的案例）</t>
    </r>
    <r>
      <rPr>
        <sz val="10"/>
        <color theme="1"/>
        <rFont val="微软雅黑"/>
        <family val="2"/>
      </rPr>
      <t xml:space="preserve">
4</t>
    </r>
    <r>
      <rPr>
        <sz val="10"/>
        <color theme="1"/>
        <rFont val="微软雅黑"/>
        <family val="2"/>
        <charset val="134"/>
      </rPr>
      <t>、前端</t>
    </r>
    <r>
      <rPr>
        <sz val="10"/>
        <color theme="1"/>
        <rFont val="微软雅黑"/>
        <family val="2"/>
      </rPr>
      <t>96个体验报告</t>
    </r>
    <r>
      <rPr>
        <sz val="10"/>
        <color theme="1"/>
        <rFont val="微软雅黑"/>
        <family val="2"/>
        <charset val="134"/>
      </rPr>
      <t>，截止当前上线1个，需要持续保持。（肉毒素项目线下开发较好，建议定期进行回访，引导客户留下真实的体验报告）
5、当前韩版抗衰提拉的特色活动已下线。询问一下机构那边活动的效果，以及是否需要恢复上线。</t>
    </r>
    <rPh sb="0" eb="2">
      <t>ben yue</t>
    </rPh>
    <phoneticPr fontId="10" type="noConversion"/>
  </si>
  <si>
    <t>1、当期咨询仍然存在回复不及时、回复话术不亲切的问题，建议机构组织咨询的专业性培训。
2、截止当前咨询较多项目未水光针项目，可配合此项目做特色活动，具体详见特色活动方案</t>
    <phoneticPr fontId="10" type="noConversion"/>
  </si>
  <si>
    <t>上月TOP3：无针水光、果酸、祛痣
本月TOP3：无针水光、果酸、祛痣
目前热卖产品均为引流产品，玻尿酸、双眼皮等关注度较高的的项目均无卖量。（建议这些目前平台关注度较高的项目参加平台活动，增大曝光并配合刷单动作以及前端体验报告和案例的上线。）</t>
    <rPh sb="0" eb="2">
      <t>shancai'guang'nen'fu</t>
    </rPh>
    <phoneticPr fontId="10" type="noConversion"/>
  </si>
  <si>
    <t xml:space="preserve">肉毒项目机构线下开发较好，建议线下可设置套餐进行开发销售。
</t>
    <rPh sb="0" eb="1">
      <t>rou'd</t>
    </rPh>
    <phoneticPr fontId="10" type="noConversion"/>
  </si>
  <si>
    <t>1、当前45个案例，本月截止当前上线5个，需持续保持（建议上线水光针、光子嫩肤等项目2-3个案例。肉毒素项目本月开发较多，建议上线3-5个肉毒素的案例）
2、前端96个体验报告，截止当前上线1个，需要持续保持。（肉毒素项目线下开发较好，建议定期进行回访，引导客户留下真实的体验报告）</t>
    <rPh sb="0" eb="141">
      <t>yi'you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</si>
</sst>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"/>
    <numFmt numFmtId="178" formatCode="#,##0_ "/>
  </numFmts>
  <fonts count="4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Calibri"/>
      <family val="2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</font>
    <font>
      <sz val="11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2"/>
      <color theme="1"/>
      <name val="PingFangSC-Regular"/>
      <family val="1"/>
    </font>
    <font>
      <sz val="10"/>
      <color theme="1"/>
      <name val="微软雅黑"/>
      <family val="2"/>
    </font>
    <font>
      <sz val="10"/>
      <color rgb="FF00000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1"/>
      <color theme="1"/>
      <name val="宋体"/>
      <family val="4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4" fillId="0" borderId="0">
      <alignment vertical="center" wrapText="1"/>
    </xf>
    <xf numFmtId="0" fontId="8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Fill="0" applyProtection="0"/>
    <xf numFmtId="9" fontId="2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/>
  </cellStyleXfs>
  <cellXfs count="2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1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17" fillId="0" borderId="3" xfId="0" applyFont="1" applyBorder="1" applyAlignment="1">
      <alignment horizontal="center" vertical="center" wrapText="1" readingOrder="1"/>
    </xf>
    <xf numFmtId="0" fontId="22" fillId="0" borderId="3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7" fillId="4" borderId="3" xfId="0" applyFont="1" applyFill="1" applyBorder="1" applyAlignment="1">
      <alignment horizontal="center" vertical="center" wrapText="1" readingOrder="1"/>
    </xf>
    <xf numFmtId="0" fontId="15" fillId="0" borderId="0" xfId="0" applyFont="1">
      <alignment vertical="center"/>
    </xf>
    <xf numFmtId="0" fontId="23" fillId="0" borderId="0" xfId="0" applyFont="1" applyAlignment="1">
      <alignment horizontal="center" vertical="center" wrapText="1"/>
    </xf>
    <xf numFmtId="0" fontId="23" fillId="0" borderId="16" xfId="0" applyFont="1" applyBorder="1" applyAlignment="1">
      <alignment horizontal="righ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7" xfId="0" applyFont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 readingOrder="1"/>
    </xf>
    <xf numFmtId="9" fontId="23" fillId="0" borderId="2" xfId="12" applyFont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 readingOrder="1"/>
    </xf>
    <xf numFmtId="0" fontId="13" fillId="4" borderId="9" xfId="0" applyFont="1" applyFill="1" applyBorder="1" applyAlignment="1">
      <alignment horizontal="center" vertical="center" wrapText="1" readingOrder="1"/>
    </xf>
    <xf numFmtId="0" fontId="23" fillId="0" borderId="16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 readingOrder="1"/>
    </xf>
    <xf numFmtId="0" fontId="12" fillId="0" borderId="0" xfId="0" applyFont="1" applyAlignment="1"/>
    <xf numFmtId="0" fontId="12" fillId="0" borderId="0" xfId="0" applyNumberFormat="1" applyFont="1" applyAlignment="1"/>
    <xf numFmtId="3" fontId="12" fillId="0" borderId="0" xfId="0" applyNumberFormat="1" applyFont="1" applyAlignment="1"/>
    <xf numFmtId="14" fontId="12" fillId="0" borderId="0" xfId="0" applyNumberFormat="1" applyFont="1" applyAlignment="1"/>
    <xf numFmtId="177" fontId="23" fillId="0" borderId="16" xfId="0" applyNumberFormat="1" applyFont="1" applyBorder="1" applyAlignment="1">
      <alignment horizontal="center" vertical="center" wrapText="1"/>
    </xf>
    <xf numFmtId="14" fontId="15" fillId="0" borderId="0" xfId="0" applyNumberFormat="1" applyFont="1">
      <alignment vertical="center"/>
    </xf>
    <xf numFmtId="2" fontId="23" fillId="0" borderId="16" xfId="0" applyNumberFormat="1" applyFont="1" applyBorder="1" applyAlignment="1">
      <alignment horizontal="center" vertical="center" wrapText="1"/>
    </xf>
    <xf numFmtId="1" fontId="23" fillId="0" borderId="16" xfId="0" applyNumberFormat="1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177" fontId="23" fillId="0" borderId="2" xfId="0" applyNumberFormat="1" applyFont="1" applyBorder="1" applyAlignment="1">
      <alignment horizontal="center" vertical="center" wrapText="1"/>
    </xf>
    <xf numFmtId="9" fontId="23" fillId="0" borderId="16" xfId="12" applyFont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 readingOrder="1"/>
    </xf>
    <xf numFmtId="0" fontId="13" fillId="7" borderId="20" xfId="0" applyFont="1" applyFill="1" applyBorder="1" applyAlignment="1">
      <alignment horizontal="center" vertical="center" wrapText="1" readingOrder="1"/>
    </xf>
    <xf numFmtId="177" fontId="23" fillId="0" borderId="19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15" fillId="5" borderId="0" xfId="0" applyFont="1" applyFill="1">
      <alignment vertical="center"/>
    </xf>
    <xf numFmtId="0" fontId="26" fillId="0" borderId="0" xfId="0" applyFont="1" applyFill="1" applyAlignment="1">
      <alignment horizontal="left" vertical="center"/>
    </xf>
    <xf numFmtId="0" fontId="15" fillId="0" borderId="0" xfId="0" applyFont="1" applyFill="1">
      <alignment vertical="center"/>
    </xf>
    <xf numFmtId="0" fontId="15" fillId="0" borderId="0" xfId="0" applyFont="1" applyAlignment="1">
      <alignment vertical="center" wrapText="1"/>
    </xf>
    <xf numFmtId="0" fontId="17" fillId="0" borderId="3" xfId="0" applyFont="1" applyFill="1" applyBorder="1" applyAlignment="1">
      <alignment horizontal="center" vertical="center" wrapText="1" readingOrder="1"/>
    </xf>
    <xf numFmtId="0" fontId="24" fillId="4" borderId="12" xfId="0" applyFont="1" applyFill="1" applyBorder="1" applyAlignment="1">
      <alignment horizontal="center" vertical="center" wrapText="1" readingOrder="1"/>
    </xf>
    <xf numFmtId="0" fontId="3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28" fillId="8" borderId="21" xfId="0" applyFont="1" applyFill="1" applyBorder="1" applyAlignment="1">
      <alignment horizontal="center" vertical="center" wrapText="1"/>
    </xf>
    <xf numFmtId="14" fontId="29" fillId="0" borderId="21" xfId="0" applyNumberFormat="1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9" fontId="22" fillId="0" borderId="1" xfId="12" applyFont="1" applyBorder="1" applyAlignment="1">
      <alignment horizontal="center" vertical="center" wrapText="1"/>
    </xf>
    <xf numFmtId="176" fontId="22" fillId="0" borderId="1" xfId="12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1" fillId="0" borderId="0" xfId="0" pivotButton="1" applyFont="1">
      <alignment vertical="center"/>
    </xf>
    <xf numFmtId="0" fontId="31" fillId="0" borderId="0" xfId="0" applyNumberFormat="1" applyFont="1">
      <alignment vertical="center"/>
    </xf>
    <xf numFmtId="2" fontId="31" fillId="0" borderId="0" xfId="0" applyNumberFormat="1" applyFont="1">
      <alignment vertical="center"/>
    </xf>
    <xf numFmtId="0" fontId="31" fillId="0" borderId="0" xfId="0" applyFont="1">
      <alignment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26" fillId="3" borderId="1" xfId="13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7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3" fillId="9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17" fillId="7" borderId="0" xfId="0" applyFont="1" applyFill="1" applyBorder="1" applyAlignment="1">
      <alignment horizontal="left" vertical="center" wrapText="1" readingOrder="1"/>
    </xf>
    <xf numFmtId="0" fontId="22" fillId="0" borderId="0" xfId="0" applyFont="1" applyBorder="1" applyAlignment="1">
      <alignment horizontal="left" vertical="center" wrapText="1"/>
    </xf>
    <xf numFmtId="0" fontId="3" fillId="1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 wrapText="1"/>
    </xf>
    <xf numFmtId="0" fontId="3" fillId="11" borderId="0" xfId="0" applyFont="1" applyFill="1" applyBorder="1" applyAlignment="1">
      <alignment horizontal="left" vertical="center"/>
    </xf>
    <xf numFmtId="0" fontId="24" fillId="4" borderId="22" xfId="0" applyFont="1" applyFill="1" applyBorder="1" applyAlignment="1">
      <alignment horizontal="center" vertical="center" wrapText="1" readingOrder="1"/>
    </xf>
    <xf numFmtId="0" fontId="3" fillId="12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21" fontId="16" fillId="0" borderId="1" xfId="0" applyNumberFormat="1" applyFont="1" applyBorder="1" applyAlignment="1">
      <alignment horizontal="center" vertical="center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4" borderId="6" xfId="0" applyFont="1" applyFill="1" applyBorder="1" applyAlignment="1">
      <alignment horizontal="center" vertical="center" wrapText="1" readingOrder="1"/>
    </xf>
    <xf numFmtId="0" fontId="22" fillId="0" borderId="6" xfId="0" applyFont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9" fontId="3" fillId="0" borderId="1" xfId="1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5" fillId="0" borderId="0" xfId="0" applyFont="1">
      <alignment vertical="center"/>
    </xf>
    <xf numFmtId="0" fontId="25" fillId="0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4" fillId="0" borderId="1" xfId="11" applyNumberFormat="1" applyFont="1" applyFill="1" applyBorder="1" applyAlignment="1">
      <alignment horizontal="left"/>
    </xf>
    <xf numFmtId="0" fontId="34" fillId="0" borderId="1" xfId="11" applyFont="1" applyFill="1" applyBorder="1" applyAlignment="1">
      <alignment horizontal="left"/>
    </xf>
    <xf numFmtId="14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2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pivotButton="1" applyFont="1">
      <alignment vertical="center"/>
    </xf>
    <xf numFmtId="0" fontId="1" fillId="0" borderId="0" xfId="0" applyFont="1">
      <alignment vertical="center"/>
    </xf>
    <xf numFmtId="0" fontId="17" fillId="6" borderId="1" xfId="0" applyFont="1" applyFill="1" applyBorder="1" applyAlignment="1">
      <alignment horizontal="center" vertical="center" wrapText="1" readingOrder="1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2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 readingOrder="1"/>
    </xf>
    <xf numFmtId="0" fontId="13" fillId="6" borderId="23" xfId="0" applyFont="1" applyFill="1" applyBorder="1" applyAlignment="1">
      <alignment horizontal="center" vertical="center" wrapText="1" readingOrder="1"/>
    </xf>
    <xf numFmtId="0" fontId="17" fillId="4" borderId="23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center" vertical="center" wrapText="1" readingOrder="1"/>
    </xf>
    <xf numFmtId="0" fontId="23" fillId="7" borderId="1" xfId="0" applyFont="1" applyFill="1" applyBorder="1" applyAlignment="1">
      <alignment horizontal="center" vertical="center" wrapText="1"/>
    </xf>
    <xf numFmtId="9" fontId="23" fillId="7" borderId="1" xfId="12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 readingOrder="1"/>
    </xf>
    <xf numFmtId="9" fontId="22" fillId="0" borderId="1" xfId="12" applyFont="1" applyFill="1" applyBorder="1" applyAlignment="1">
      <alignment horizontal="center" vertical="center" wrapText="1"/>
    </xf>
    <xf numFmtId="178" fontId="22" fillId="0" borderId="1" xfId="12" applyNumberFormat="1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 readingOrder="1"/>
    </xf>
    <xf numFmtId="177" fontId="22" fillId="0" borderId="1" xfId="0" applyNumberFormat="1" applyFont="1" applyBorder="1" applyAlignment="1">
      <alignment horizontal="center" vertical="center" wrapText="1"/>
    </xf>
    <xf numFmtId="176" fontId="22" fillId="0" borderId="1" xfId="12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 readingOrder="1"/>
    </xf>
    <xf numFmtId="0" fontId="32" fillId="0" borderId="1" xfId="12" applyNumberFormat="1" applyFont="1" applyFill="1" applyBorder="1" applyAlignment="1">
      <alignment horizontal="center" vertical="center" wrapText="1"/>
    </xf>
    <xf numFmtId="9" fontId="32" fillId="0" borderId="1" xfId="12" applyFont="1" applyFill="1" applyBorder="1" applyAlignment="1">
      <alignment horizontal="center" vertical="center" wrapText="1"/>
    </xf>
    <xf numFmtId="178" fontId="32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 readingOrder="1"/>
    </xf>
    <xf numFmtId="0" fontId="17" fillId="13" borderId="1" xfId="0" applyFont="1" applyFill="1" applyBorder="1" applyAlignment="1">
      <alignment horizontal="center" vertical="center" wrapText="1" readingOrder="1"/>
    </xf>
    <xf numFmtId="0" fontId="22" fillId="13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left"/>
    </xf>
    <xf numFmtId="0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6" fillId="0" borderId="27" xfId="0" applyFont="1" applyFill="1" applyBorder="1" applyAlignment="1">
      <alignment horizontal="left" vertical="center"/>
    </xf>
    <xf numFmtId="0" fontId="16" fillId="3" borderId="1" xfId="13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22" fontId="40" fillId="0" borderId="1" xfId="0" applyNumberFormat="1" applyFont="1" applyBorder="1" applyAlignment="1">
      <alignment horizontal="center" vertical="center"/>
    </xf>
    <xf numFmtId="14" fontId="19" fillId="2" borderId="1" xfId="0" applyNumberFormat="1" applyFont="1" applyFill="1" applyBorder="1" applyAlignment="1">
      <alignment vertical="center"/>
    </xf>
    <xf numFmtId="0" fontId="40" fillId="0" borderId="1" xfId="0" applyFont="1" applyBorder="1" applyAlignment="1">
      <alignment vertical="center"/>
    </xf>
    <xf numFmtId="14" fontId="2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24" xfId="0" applyFont="1" applyFill="1" applyBorder="1" applyAlignment="1">
      <alignment horizontal="left"/>
    </xf>
    <xf numFmtId="0" fontId="3" fillId="0" borderId="24" xfId="0" applyNumberFormat="1" applyFont="1" applyBorder="1" applyAlignment="1">
      <alignment horizontal="center" vertical="center"/>
    </xf>
    <xf numFmtId="178" fontId="23" fillId="7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/>
    <xf numFmtId="0" fontId="17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center" vertical="center"/>
    </xf>
    <xf numFmtId="0" fontId="24" fillId="4" borderId="31" xfId="0" applyFont="1" applyFill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9" fontId="23" fillId="0" borderId="1" xfId="12" applyFont="1" applyBorder="1" applyAlignment="1">
      <alignment horizontal="center" vertical="center" wrapText="1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2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2" fontId="17" fillId="7" borderId="0" xfId="0" applyNumberFormat="1" applyFont="1" applyFill="1" applyBorder="1" applyAlignment="1">
      <alignment horizontal="left" vertical="center" wrapText="1" readingOrder="1"/>
    </xf>
    <xf numFmtId="0" fontId="1" fillId="0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horizontal="left" vertical="center"/>
    </xf>
    <xf numFmtId="2" fontId="1" fillId="10" borderId="0" xfId="0" applyNumberFormat="1" applyFont="1" applyFill="1" applyBorder="1" applyAlignment="1">
      <alignment horizontal="left" vertical="center"/>
    </xf>
    <xf numFmtId="0" fontId="1" fillId="11" borderId="0" xfId="0" applyFont="1" applyFill="1" applyBorder="1" applyAlignment="1">
      <alignment horizontal="left" vertical="center"/>
    </xf>
    <xf numFmtId="0" fontId="1" fillId="12" borderId="0" xfId="0" applyFont="1" applyFill="1" applyBorder="1" applyAlignment="1">
      <alignment horizontal="left" vertical="center"/>
    </xf>
    <xf numFmtId="0" fontId="17" fillId="6" borderId="28" xfId="0" applyFont="1" applyFill="1" applyBorder="1" applyAlignment="1">
      <alignment horizontal="center" vertical="center" wrapText="1" readingOrder="1"/>
    </xf>
    <xf numFmtId="0" fontId="17" fillId="0" borderId="34" xfId="0" applyFont="1" applyBorder="1" applyAlignment="1">
      <alignment horizontal="center" vertical="center" wrapText="1" readingOrder="1"/>
    </xf>
    <xf numFmtId="0" fontId="22" fillId="0" borderId="34" xfId="0" applyFont="1" applyBorder="1" applyAlignment="1">
      <alignment horizontal="center" vertical="center" wrapText="1"/>
    </xf>
    <xf numFmtId="9" fontId="22" fillId="0" borderId="34" xfId="12" applyFont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0" fontId="36" fillId="4" borderId="1" xfId="0" applyFont="1" applyFill="1" applyBorder="1" applyAlignment="1">
      <alignment horizontal="center" vertical="center" wrapText="1" readingOrder="1"/>
    </xf>
    <xf numFmtId="0" fontId="37" fillId="6" borderId="1" xfId="0" applyFont="1" applyFill="1" applyBorder="1" applyAlignment="1">
      <alignment horizontal="center" vertical="center" wrapText="1" readingOrder="1"/>
    </xf>
    <xf numFmtId="0" fontId="17" fillId="4" borderId="6" xfId="0" applyFont="1" applyFill="1" applyBorder="1" applyAlignment="1">
      <alignment horizontal="center" vertical="center" wrapText="1" readingOrder="1"/>
    </xf>
    <xf numFmtId="0" fontId="17" fillId="4" borderId="7" xfId="0" applyFont="1" applyFill="1" applyBorder="1" applyAlignment="1">
      <alignment horizontal="center" vertical="center" wrapText="1" readingOrder="1"/>
    </xf>
    <xf numFmtId="0" fontId="17" fillId="4" borderId="4" xfId="0" applyFont="1" applyFill="1" applyBorder="1" applyAlignment="1">
      <alignment horizontal="center" vertical="center" wrapText="1" readingOrder="1"/>
    </xf>
    <xf numFmtId="0" fontId="17" fillId="4" borderId="8" xfId="0" applyFont="1" applyFill="1" applyBorder="1" applyAlignment="1">
      <alignment horizontal="center" vertical="center" wrapText="1" readingOrder="1"/>
    </xf>
    <xf numFmtId="0" fontId="17" fillId="4" borderId="5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3" fillId="6" borderId="25" xfId="0" applyFont="1" applyFill="1" applyBorder="1" applyAlignment="1">
      <alignment horizontal="center" vertical="center" wrapText="1" readingOrder="1"/>
    </xf>
    <xf numFmtId="0" fontId="13" fillId="6" borderId="26" xfId="0" applyFont="1" applyFill="1" applyBorder="1" applyAlignment="1">
      <alignment horizontal="center" vertical="center" wrapText="1" readingOrder="1"/>
    </xf>
    <xf numFmtId="0" fontId="17" fillId="6" borderId="26" xfId="0" applyFont="1" applyFill="1" applyBorder="1" applyAlignment="1">
      <alignment horizontal="center" vertical="center" wrapText="1" readingOrder="1"/>
    </xf>
    <xf numFmtId="0" fontId="17" fillId="6" borderId="28" xfId="0" applyFont="1" applyFill="1" applyBorder="1" applyAlignment="1">
      <alignment horizontal="center" vertical="center" wrapText="1" readingOrder="1"/>
    </xf>
    <xf numFmtId="0" fontId="17" fillId="6" borderId="29" xfId="0" applyFont="1" applyFill="1" applyBorder="1" applyAlignment="1">
      <alignment horizontal="center" vertical="center" wrapText="1" readingOrder="1"/>
    </xf>
    <xf numFmtId="0" fontId="17" fillId="6" borderId="30" xfId="0" applyFont="1" applyFill="1" applyBorder="1" applyAlignment="1">
      <alignment horizontal="center" vertical="center" wrapText="1" readingOrder="1"/>
    </xf>
    <xf numFmtId="0" fontId="17" fillId="6" borderId="1" xfId="0" applyFont="1" applyFill="1" applyBorder="1" applyAlignment="1">
      <alignment horizontal="center" vertical="center" wrapText="1" readingOrder="1"/>
    </xf>
    <xf numFmtId="0" fontId="1" fillId="0" borderId="24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/>
    </xf>
    <xf numFmtId="0" fontId="13" fillId="6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top" wrapText="1"/>
    </xf>
    <xf numFmtId="0" fontId="24" fillId="4" borderId="10" xfId="0" applyFont="1" applyFill="1" applyBorder="1" applyAlignment="1">
      <alignment horizontal="center" vertical="center" wrapText="1" readingOrder="1"/>
    </xf>
    <xf numFmtId="0" fontId="24" fillId="4" borderId="11" xfId="0" applyFont="1" applyFill="1" applyBorder="1" applyAlignment="1">
      <alignment horizontal="center" vertical="center" wrapText="1" readingOrder="1"/>
    </xf>
    <xf numFmtId="0" fontId="24" fillId="4" borderId="12" xfId="0" applyFont="1" applyFill="1" applyBorder="1" applyAlignment="1">
      <alignment horizontal="center" vertical="center" wrapText="1" readingOrder="1"/>
    </xf>
    <xf numFmtId="0" fontId="24" fillId="4" borderId="13" xfId="0" applyFont="1" applyFill="1" applyBorder="1" applyAlignment="1">
      <alignment horizontal="center" vertical="center" wrapText="1" readingOrder="1"/>
    </xf>
    <xf numFmtId="0" fontId="24" fillId="4" borderId="15" xfId="0" applyFont="1" applyFill="1" applyBorder="1" applyAlignment="1">
      <alignment horizontal="center" vertical="center" wrapText="1" readingOrder="1"/>
    </xf>
    <xf numFmtId="0" fontId="24" fillId="4" borderId="14" xfId="0" applyFont="1" applyFill="1" applyBorder="1" applyAlignment="1">
      <alignment horizontal="center" vertical="center" wrapText="1" readingOrder="1"/>
    </xf>
    <xf numFmtId="0" fontId="24" fillId="4" borderId="32" xfId="0" applyFont="1" applyFill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left" vertical="top" wrapText="1"/>
    </xf>
  </cellXfs>
  <cellStyles count="14">
    <cellStyle name="百分比" xfId="12" builtinId="5"/>
    <cellStyle name="常规" xfId="0" builtinId="0"/>
    <cellStyle name="常规 2" xfId="11"/>
    <cellStyle name="超链接" xfId="13" builtinId="8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</cellStyles>
  <dxfs count="59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2" formatCode="0.0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2" formatCode="0.00"/>
    </dxf>
  </dxfs>
  <tableStyles count="0" defaultTableStyle="TableStyleMedium9" defaultPivotStyle="PivotStyleLight16"/>
  <colors>
    <mruColors>
      <color rgb="FFED7D31"/>
      <color rgb="FFFFCCCC"/>
      <color rgb="FFFFCCFF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河北区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6-3043-A495-12658684A109}"/>
            </c:ext>
          </c:extLst>
        </c:ser>
        <c:ser>
          <c:idx val="2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6-3043-A495-12658684A109}"/>
            </c:ext>
          </c:extLst>
        </c:ser>
        <c:ser>
          <c:idx val="3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6-3043-A495-12658684A109}"/>
            </c:ext>
          </c:extLst>
        </c:ser>
        <c:ser>
          <c:idx val="4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6-3043-A495-12658684A1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1691472"/>
        <c:axId val="491618848"/>
      </c:lineChart>
      <c:catAx>
        <c:axId val="6416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491618848"/>
        <c:crosses val="autoZero"/>
        <c:auto val="1"/>
        <c:lblAlgn val="ctr"/>
        <c:lblOffset val="100"/>
        <c:noMultiLvlLbl val="0"/>
      </c:catAx>
      <c:valAx>
        <c:axId val="49161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16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icrosoft YaHei" panose="020B0503020204020204" pitchFamily="34" charset="-122"/>
          <a:ea typeface="Microsoft YaHe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5-1746-B7DE-21AD904464A6}"/>
            </c:ext>
          </c:extLst>
        </c:ser>
        <c:ser>
          <c:idx val="2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5-1746-B7DE-21AD904464A6}"/>
            </c:ext>
          </c:extLst>
        </c:ser>
        <c:ser>
          <c:idx val="3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16</c:v>
                </c:pt>
                <c:pt idx="1">
                  <c:v>28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5-1746-B7DE-21AD904464A6}"/>
            </c:ext>
          </c:extLst>
        </c:ser>
        <c:ser>
          <c:idx val="4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16</c:v>
                </c:pt>
                <c:pt idx="1">
                  <c:v>150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5-1746-B7DE-21AD904464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640224"/>
        <c:axId val="569293040"/>
      </c:lineChart>
      <c:catAx>
        <c:axId val="6376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569293040"/>
        <c:crosses val="autoZero"/>
        <c:auto val="1"/>
        <c:lblAlgn val="ctr"/>
        <c:lblOffset val="100"/>
        <c:noMultiLvlLbl val="0"/>
      </c:catAx>
      <c:valAx>
        <c:axId val="56929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76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Microsoft YaHei" panose="020B0503020204020204" pitchFamily="34" charset="-122"/>
          <a:ea typeface="Microsoft YaHe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</xdr:row>
      <xdr:rowOff>215900</xdr:rowOff>
    </xdr:from>
    <xdr:to>
      <xdr:col>13</xdr:col>
      <xdr:colOff>635000</xdr:colOff>
      <xdr:row>13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86A170-91CF-F94C-A5A0-3F2BB9F75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13</xdr:row>
      <xdr:rowOff>139700</xdr:rowOff>
    </xdr:from>
    <xdr:to>
      <xdr:col>13</xdr:col>
      <xdr:colOff>622300</xdr:colOff>
      <xdr:row>28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0E52EA-0892-4746-80FA-168DDBCA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uxiu\Downloads\&#24050;&#39564;&#35777;&#35746;&#21333;&#21015;&#34920;(2018-07-10%2000_00_00-2018-07-26%2000_00_0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20023151" createdVersion="6" refreshedVersion="6" minRefreshableVersion="3" recordCount="93">
  <cacheSource type="worksheet">
    <worksheetSource ref="D1:M1048576" sheet="消费数据明细（线上）"/>
  </cacheSource>
  <cacheFields count="15">
    <cacheField name="序列号" numFmtId="0">
      <sharedItems containsString="0" containsBlank="1" containsNumber="1" containsInteger="1" minValue="210803761" maxValue="96074249432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04T00:00:00" maxDate="2018-08-29T00:00:00" count="53">
        <d v="2018-04-04T00:00:00"/>
        <d v="2018-04-05T00:00:00"/>
        <d v="2018-04-06T00:00:00"/>
        <d v="2018-04-09T00:00:00"/>
        <d v="2018-04-11T00:00:00"/>
        <d v="2018-04-22T00:00:00"/>
        <d v="2018-04-23T00:00:00"/>
        <d v="2018-04-25T00:00:00"/>
        <d v="2018-04-26T00:00:00"/>
        <d v="2018-04-29T00:00:00"/>
        <d v="2018-05-01T00:00:00"/>
        <d v="2018-05-04T00:00:00"/>
        <d v="2018-05-06T00:00:00"/>
        <d v="2018-05-07T00:00:00"/>
        <d v="2018-05-12T00:00:00"/>
        <d v="2018-05-15T00:00:00"/>
        <d v="2018-05-19T00:00:00"/>
        <d v="2018-05-23T00:00:00"/>
        <d v="2018-05-27T00:00:00"/>
        <d v="2018-05-28T00:00:00"/>
        <d v="2018-06-02T00:00:00"/>
        <d v="2018-06-07T00:00:00"/>
        <d v="2018-06-08T00:00:00"/>
        <d v="2018-06-09T00:00:00"/>
        <d v="2018-06-10T00:00:00"/>
        <d v="2018-06-14T00:00:00"/>
        <d v="2018-06-15T00:00:00"/>
        <d v="2018-06-16T00:00:00"/>
        <d v="2018-06-22T00:00:00"/>
        <d v="2018-06-23T00:00:00"/>
        <d v="2018-06-24T00:00:00"/>
        <d v="2018-06-29T00:00:00"/>
        <d v="2018-07-05T00:00:00"/>
        <d v="2018-07-06T00:00:00"/>
        <d v="2018-07-09T00:00:00"/>
        <d v="2018-07-14T00:00:00"/>
        <d v="2018-07-15T00:00:00"/>
        <d v="2018-07-19T00:00:00"/>
        <d v="2018-07-21T00:00:00"/>
        <d v="2018-07-22T00:00:00"/>
        <d v="2018-08-05T00:00:00"/>
        <d v="2018-08-04T00:00:00"/>
        <d v="2018-08-08T00:00:00"/>
        <d v="2018-08-11T00:00:00"/>
        <d v="2018-08-13T00:00:00"/>
        <d v="2018-08-15T00:00:00"/>
        <d v="2018-08-17T00:00:00"/>
        <d v="2018-08-20T00:00:00"/>
        <d v="2018-08-21T00:00:00"/>
        <d v="2018-08-22T00:00:00"/>
        <d v="2018-08-24T00:00:00"/>
        <d v="2018-08-28T00:00:00"/>
        <m/>
      </sharedItems>
      <fieldGroup par="14" base="2">
        <rangePr groupBy="days" startDate="2018-04-04T00:00:00" endDate="2018-08-29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29"/>
        </groupItems>
      </fieldGroup>
    </cacheField>
    <cacheField name="TIME" numFmtId="0">
      <sharedItems containsNonDate="0" containsDate="1" containsString="0" containsBlank="1" minDate="1899-12-30T09:12:45" maxDate="1899-12-30T17:46:59"/>
    </cacheField>
    <cacheField name="套餐信息" numFmtId="0">
      <sharedItems containsBlank="1" count="25">
        <s v="[2017.11.02]小气泡清洁赠无针水光[180.00元][28033069]"/>
        <s v="[2017.11.02]小气泡清洁赠无针水光[98.00元][28033069]"/>
        <s v="[2017.11.15]果酸焕肤 缩小毛孔嫩肤祛痘[79.00元][28183288]"/>
        <s v="[2017.11.02]时光洗牙[128.00元][28033422]"/>
        <s v="[2017.11.15]果酸焕肤 缩小毛孔嫩肤祛痘[790.00元][28183288]"/>
        <s v="[2017.11.02]小气泡清洁购买即送无针水光[98.00元][28033069]"/>
        <s v="[2017.11.02]单人痘肌护理[189.00元][28032958]"/>
        <s v="[2017.11.02]无针水光赠小气泡[98.00元][28033069]"/>
        <s v="[2017.11.02]时光洗牙自信微笑[128.00元][28033422]"/>
        <s v="[2017.11.02]彩光嫩肤祛斑美颜[268.00元][28024904]"/>
        <s v="[2017.11.03]皱纹再见衡力肉毒素除皱[499.00元][28050645]"/>
        <s v="[2017.11.15]果酸焕肤缩小毛孔嫩肤祛痘[179.00元][28183288]"/>
        <s v="[2017.11.03]激光点痣[50.00元][28050840]"/>
        <s v="[2017.11.02]彩光嫩肤祛斑美颜[268.00元][14198067]"/>
        <s v="[2017.11.02]无针水光赠小气泡[98.00元][14207170]"/>
        <s v="[2017.11.03]精致V脸衡力肉毒素瘦脸针[850.00元][14197129]"/>
        <s v="[2017.11.03]激光点痣痣无痕无[50.00元][14192246]"/>
        <s v="[2017.11.15]果酸焕肤祛痘缩毛孔除闭口[179.00元][14200147]"/>
        <s v="[2017.11.02]单人痘肌护理[189.00元][14197323]"/>
        <s v="[2017.11.02]时光洗牙自信微笑[128.00元][14197533]"/>
        <s v="[2017.11.03]衡力肉毒素20单位除皱[499.00元][14197354]"/>
        <s v="[2017.11.03]激光点痣[50.00元][14192246]"/>
        <s v="[2018.05.10]Stylage玻尿酸平价版乔雅登1ml[750.00元][14196368]"/>
        <s v="[2017.11.03]衡力肉毒素100单位瘦脸[850.00元][14197129]"/>
        <m/>
      </sharedItems>
    </cacheField>
    <cacheField name="售价（元）" numFmtId="0">
      <sharedItems containsString="0" containsBlank="1" containsNumber="1" containsInteger="1" minValue="50" maxValue="850"/>
    </cacheField>
    <cacheField name="商家优惠金额（元）" numFmtId="0">
      <sharedItems containsBlank="1" containsMixedTypes="1" containsNumber="1" minValue="0" maxValue="711"/>
    </cacheField>
    <cacheField name="结算价（元）" numFmtId="0">
      <sharedItems containsBlank="1" containsMixedTypes="1" containsNumber="1" minValue="45" maxValue="790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59241747" maxValue="59241747"/>
    </cacheField>
    <cacheField name="分店城市" numFmtId="0">
      <sharedItems containsBlank="1"/>
    </cacheField>
    <cacheField name="成交价格" numFmtId="0">
      <sharedItems containsString="0" containsBlank="1" containsNumber="1" minValue="9" maxValue="680"/>
    </cacheField>
    <cacheField name="月" numFmtId="0" databaseField="0">
      <fieldGroup base="2">
        <rangePr groupBy="months" startDate="2018-04-04T00:00:00" endDate="2018-08-29T00:00:00"/>
        <groupItems count="14">
          <s v="&lt;2018/4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21990744" createdVersion="6" refreshedVersion="6" minRefreshableVersion="3" recordCount="23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1">
        <n v="4"/>
        <n v="5"/>
        <n v="6"/>
        <n v="7"/>
        <n v="8"/>
        <m/>
        <n v="2" u="1"/>
        <n v="1" u="1"/>
        <n v="3" u="1"/>
        <n v="11" u="1"/>
        <n v="12" u="1"/>
      </sharedItems>
    </cacheField>
    <cacheField name="日" numFmtId="0">
      <sharedItems containsNonDate="0" containsDate="1" containsString="0" containsBlank="1" minDate="2017-11-01T00:00:00" maxDate="2018-09-01T00:00:00" count="242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6T00:00:00"/>
        <d v="2018-04-27T00:00:00"/>
        <d v="2018-04-29T00:00:00"/>
        <d v="2018-05-02T00:00:00"/>
        <d v="2018-05-03T00:00:00"/>
        <d v="2018-05-06T00:00:00"/>
        <d v="2018-05-07T00:00:00"/>
        <d v="2018-05-08T00:00:00"/>
        <d v="2018-05-09T00:00:00"/>
        <d v="2018-05-11T00:00:00"/>
        <d v="2018-05-12T00:00:00"/>
        <d v="2018-05-13T00:00:00"/>
        <d v="2018-05-15T00:00:00"/>
        <d v="2018-05-17T00:00:00"/>
        <d v="2018-05-20T00:00:00"/>
        <d v="2018-05-21T00:00:00"/>
        <d v="2018-05-24T00:00:00"/>
        <d v="2018-05-25T00:00:00"/>
        <d v="2018-05-26T00:00:00"/>
        <d v="2018-05-27T00:00:00"/>
        <d v="2018-05-29T00:00:00"/>
        <d v="2018-06-01T00:00:00"/>
        <d v="2018-06-02T00:00:00"/>
        <d v="2018-06-03T00:00:00"/>
        <d v="2018-06-04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9T00:00:00"/>
        <d v="2018-06-20T00:00:00"/>
        <d v="2018-06-21T00:00:00"/>
        <d v="2018-06-22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3T00:00:00"/>
        <d v="2018-07-04T00:00:00"/>
        <d v="2018-07-05T00:00:00"/>
        <d v="2018-07-06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8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8T00:00:00"/>
        <d v="2018-08-09T00:00:00"/>
        <d v="2018-08-11T00:00:00"/>
        <d v="2018-08-12T00:00:00"/>
        <d v="2018-08-13T00:00:00"/>
        <d v="2018-08-14T00:00:00"/>
        <d v="2018-08-17T00:00:00"/>
        <d v="2018-08-18T00:00:00"/>
        <d v="2018-08-19T00:00:00"/>
        <d v="2018-08-21T00:00:00"/>
        <d v="2018-08-22T00:00:00"/>
        <d v="2018-08-23T00:00:00"/>
        <d v="2018-08-26T00:00:00"/>
        <d v="2018-08-24T00:00:00"/>
        <d v="2018-08-31T00:00:00"/>
        <d v="2018-08-29T00:00:00"/>
        <d v="2018-08-27T00:00:00"/>
        <d v="2018-08-28T00:00:00"/>
        <m/>
        <d v="2017-11-30T00:00:00" u="1"/>
        <d v="2018-01-30T00:00:00" u="1"/>
        <d v="2018-03-21T00:00:00" u="1"/>
        <d v="2017-11-04T00:00:00" u="1"/>
        <d v="2018-01-04T00:00:00" u="1"/>
        <d v="2017-12-09T00:00:00" u="1"/>
        <d v="2018-02-09T00:00:00" u="1"/>
        <d v="2017-11-23T00:00:00" u="1"/>
        <d v="2018-01-23T00:00:00" u="1"/>
        <d v="2018-03-14T00:00:00" u="1"/>
        <d v="2018-02-28T00:00:00" u="1"/>
        <d v="2017-12-02T00:00:00" u="1"/>
        <d v="2018-02-02T00:00:00" u="1"/>
        <d v="2017-11-16T00:00:00" u="1"/>
        <d v="2018-01-16T00:00:00" u="1"/>
        <d v="2018-03-07T00:00:00" u="1"/>
        <d v="2017-12-21T00:00:00" u="1"/>
        <d v="2018-02-21T00:00:00" u="1"/>
        <d v="2018-03-26T00:00:00" u="1"/>
        <d v="2018-01-09T00:00:00" u="1"/>
        <d v="2017-12-14T00:00:00" u="1"/>
        <d v="2018-02-14T00:00:00" u="1"/>
        <d v="2018-01-28T00:00:00" u="1"/>
        <d v="2018-03-19T00:00:00" u="1"/>
        <d v="2017-11-02T00:00:00" u="1"/>
        <d v="2018-01-02T00:00:00" u="1"/>
        <d v="2017-12-07T00:00:00" u="1"/>
        <d v="2018-02-07T00:00:00" u="1"/>
        <d v="2017-11-21T00:00:00" u="1"/>
        <d v="2018-01-21T00:00:00" u="1"/>
        <d v="2018-03-12T00:00:00" u="1"/>
        <d v="2017-12-26T00:00:00" u="1"/>
        <d v="2018-02-26T00:00:00" u="1"/>
        <d v="2018-01-14T00:00:00" u="1"/>
        <d v="2018-03-05T00:00:00" u="1"/>
        <d v="2018-02-19T00:00:00" u="1"/>
        <d v="2018-03-24T00:00:00" u="1"/>
        <d v="2017-11-07T00:00:00" u="1"/>
        <d v="2018-01-07T00:00:00" u="1"/>
        <d v="2017-12-12T00:00:00" u="1"/>
        <d v="2018-02-12T00:00:00" u="1"/>
        <d v="2017-11-26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8-03-29T00:00:00" u="1"/>
        <d v="2018-01-12T00:00:00" u="1"/>
        <d v="2018-03-03T00:00:00" u="1"/>
        <d v="2017-12-17T00:00:00" u="1"/>
        <d v="2018-02-17T00:00:00" u="1"/>
        <d v="2018-01-31T00:00:00" u="1"/>
        <d v="2018-03-22T00:00:00" u="1"/>
        <d v="2018-01-05T00:00:00" u="1"/>
        <d v="2017-12-10T00:00:00" u="1"/>
        <d v="2018-02-10T00:00:00" u="1"/>
        <d v="2017-11-24T00:00:00" u="1"/>
        <d v="2018-01-24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7-11-29T00:00:00" u="1"/>
        <d v="2018-01-29T00:00:00" u="1"/>
        <d v="2017-11-03T00:00:00" u="1"/>
        <d v="2018-01-03T00:00:00" u="1"/>
        <d v="2017-12-08T00:00:00" u="1"/>
        <d v="2018-02-08T00:00:00" u="1"/>
        <d v="2018-01-22T00:00:00" u="1"/>
        <d v="2018-03-13T00:00:00" u="1"/>
        <d v="2017-12-27T00:00:00" u="1"/>
        <d v="2018-02-27T00:00:00" u="1"/>
        <d v="2017-12-01T00:00:00" u="1"/>
        <d v="2018-02-01T00:00:00" u="1"/>
        <d v="2018-01-15T00:00:00" u="1"/>
        <d v="2018-03-06T00:00:00" u="1"/>
        <d v="2017-12-20T00:00:00" u="1"/>
        <d v="2018-02-20T00:00:00" u="1"/>
        <d v="2018-03-25T00:00:00" u="1"/>
        <d v="2017-11-08T00:00:00" u="1"/>
        <d v="2018-01-08T00:00:00" u="1"/>
        <d v="2017-12-13T00:00:00" u="1"/>
        <d v="2018-02-13T00:00:00" u="1"/>
        <d v="2018-01-27T00:00:00" u="1"/>
        <d v="2018-03-18T00:00:00" u="1"/>
        <d v="2017-11-01T00:00:00" u="1"/>
        <d v="2018-01-01T00:00:00" u="1"/>
        <d v="2017-12-06T00:00:00" u="1"/>
        <d v="2018-02-06T00:00:00" u="1"/>
        <d v="2017-11-20T00:00:00" u="1"/>
        <d v="2018-01-20T00:00:00" u="1"/>
        <d v="2018-03-11T00:00:00" u="1"/>
        <d v="2017-12-25T00:00:00" u="1"/>
        <d v="2018-03-30T00:00:00" u="1"/>
        <d v="2018-01-13T00:00:00" u="1"/>
        <d v="2018-03-04T00:00:00" u="1"/>
        <d v="2018-02-18T00:00:00" u="1"/>
        <d v="2018-03-23T00:00:00" u="1"/>
        <d v="2017-11-06T00:00:00" u="1"/>
        <d v="2018-01-06T00:00:00" u="1"/>
        <d v="2017-12-11T00:00:00" u="1"/>
        <d v="2018-02-11T00:00:00" u="1"/>
        <d v="2018-01-25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</sharedItems>
    </cacheField>
    <cacheField name="时间" numFmtId="0">
      <sharedItems containsNonDate="0" containsDate="1" containsString="0" containsBlank="1" minDate="1899-12-30T00:01:00" maxDate="1899-12-30T23:31:00"/>
    </cacheField>
    <cacheField name="订单来源" numFmtId="0">
      <sharedItems containsBlank="1" count="7">
        <s v="门店预约"/>
        <s v="400已接"/>
        <s v="400未接"/>
        <s v="咨询"/>
        <s v="项目预约"/>
        <m/>
        <s v="技师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2152291997" maxValue="18945000992"/>
    </cacheField>
    <cacheField name="顾客留言" numFmtId="0">
      <sharedItems containsBlank="1" containsMixedTypes="1" containsNumber="1" containsInteger="1" minValue="18202294107" maxValue="18202294107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25694447" createdVersion="6" refreshedVersion="6" minRefreshableVersion="3" recordCount="36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评价时间" numFmtId="0">
      <sharedItems containsNonDate="0" containsDate="1" containsString="0" containsBlank="1" minDate="2018-04-22T00:00:00" maxDate="2018-08-16T00:00:00" count="31">
        <d v="2018-04-22T00:00:00"/>
        <d v="2018-04-23T00:00:00"/>
        <d v="2018-04-25T00:00:00"/>
        <d v="2018-05-01T00:00:00"/>
        <d v="2018-05-04T00:00:00"/>
        <d v="2018-05-23T00:00:00"/>
        <d v="2018-05-25T00:00:00"/>
        <d v="2018-05-26T00:00:00"/>
        <d v="2018-05-28T00:00:00"/>
        <d v="2018-06-05T00:00:00"/>
        <d v="2018-06-06T00:00:00"/>
        <d v="2018-06-07T00:00:00"/>
        <d v="2018-06-09T00:00:00"/>
        <d v="2018-06-12T00:00:00"/>
        <d v="2018-06-16T00:00:00"/>
        <d v="2018-06-19T00:00:00"/>
        <d v="2018-06-22T00:00:00"/>
        <d v="2018-06-23T00:00:00"/>
        <d v="2018-06-24T00:00:00"/>
        <d v="2018-06-26T00:00:00"/>
        <d v="2018-06-29T00:00:00"/>
        <d v="2018-07-01T00:00:00"/>
        <d v="2018-07-02T00:00:00"/>
        <d v="2018-07-03T00:00:00"/>
        <d v="2018-07-04T00:00:00"/>
        <d v="2018-07-05T00:00:00"/>
        <d v="2018-07-17T00:00:00"/>
        <d v="2018-07-21T00:00:00"/>
        <d v="2018-08-15T00:00:00"/>
        <m/>
        <d v="2018-06-13T00:00:00" u="1"/>
      </sharedItems>
    </cacheField>
    <cacheField name="TIME" numFmtId="0">
      <sharedItems containsNonDate="0" containsDate="1" containsString="0" containsBlank="1" minDate="1899-12-30T05:00:00" maxDate="1899-12-30T23:07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29629627" createdVersion="6" refreshedVersion="6" minRefreshableVersion="3" recordCount="154">
  <cacheSource type="worksheet">
    <worksheetSource ref="A1:G1048576" sheet="流量数据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3" maxValue="8" count="7">
        <n v="4"/>
        <n v="5"/>
        <n v="6"/>
        <n v="7"/>
        <n v="8"/>
        <m/>
        <n v="3" u="1"/>
      </sharedItems>
    </cacheField>
    <cacheField name="日期" numFmtId="0">
      <sharedItems containsNonDate="0" containsDate="1" containsString="0" containsBlank="1" minDate="2018-03-01T00:00:00" maxDate="2018-09-01T00:00:00" count="185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v="2018-03-21T00:00:00" u="1"/>
        <d v="2018-03-14T00:00:00" u="1"/>
        <d v="2018-03-07T00:00:00" u="1"/>
        <d v="2018-03-26T00:00:00" u="1"/>
        <d v="2018-03-19T00:00:00" u="1"/>
        <d v="2018-03-12T00:00:00" u="1"/>
        <d v="2018-03-31T00:00:00" u="1"/>
        <d v="2018-03-05T00:00:00" u="1"/>
        <d v="2018-03-24T00:00:00" u="1"/>
        <d v="2018-03-17T00:00:00" u="1"/>
        <d v="2018-03-10T00:00:00" u="1"/>
        <d v="2018-03-29T00:00:00" u="1"/>
        <d v="2018-03-03T00:00:00" u="1"/>
        <d v="2018-03-22T00:00:00" u="1"/>
        <d v="2018-03-15T00:00:00" u="1"/>
        <d v="2018-03-08T00:00:00" u="1"/>
        <d v="2018-03-27T00:00:00" u="1"/>
        <d v="2018-03-01T00:00:00" u="1"/>
        <d v="2018-03-20T00:00:00" u="1"/>
        <d v="2018-03-13T00:00:00" u="1"/>
        <d v="2018-03-06T00:00:00" u="1"/>
        <d v="2018-03-25T00:00:00" u="1"/>
        <d v="2018-03-18T00:00:00" u="1"/>
        <d v="2018-03-11T00:00:00" u="1"/>
        <d v="2018-03-30T00:00:00" u="1"/>
        <d v="2018-03-04T00:00:00" u="1"/>
        <d v="2018-03-23T00:00:00" u="1"/>
        <d v="2018-03-16T00:00:00" u="1"/>
        <d v="2018-03-09T00:00:00" u="1"/>
        <d v="2018-03-28T00:00:00" u="1"/>
        <d v="2018-03-02T00:00:00" u="1"/>
      </sharedItems>
    </cacheField>
    <cacheField name="浏览量/次" numFmtId="0">
      <sharedItems containsString="0" containsBlank="1" containsNumber="1" containsInteger="1" minValue="63" maxValue="395"/>
    </cacheField>
    <cacheField name="访客数/人" numFmtId="0">
      <sharedItems containsString="0" containsBlank="1" containsNumber="1" containsInteger="1" minValue="33" maxValue="122"/>
    </cacheField>
    <cacheField name="平均停留时长/秒" numFmtId="0">
      <sharedItems containsString="0" containsBlank="1" containsNumber="1" minValue="11" maxValue="188.55"/>
    </cacheField>
    <cacheField name="跳失率/%" numFmtId="0">
      <sharedItems containsString="0" containsBlank="1" containsNumber="1" minValue="8.8000000000000007" maxValue="50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33564814" createdVersion="6" refreshedVersion="6" minRefreshableVersion="3" recordCount="38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1">
        <n v="4"/>
        <n v="5"/>
        <n v="6"/>
        <n v="7"/>
        <n v="8"/>
        <m/>
        <n v="2" u="1"/>
        <n v="1" u="1"/>
        <n v="3" u="1"/>
        <n v="11" u="1"/>
        <n v="12" u="1"/>
      </sharedItems>
    </cacheField>
    <cacheField name="评价时间" numFmtId="0">
      <sharedItems containsNonDate="0" containsDate="1" containsString="0" containsBlank="1" minDate="2017-11-14T00:00:00" maxDate="2018-08-16T00:00:00" count="68">
        <d v="2018-04-22T00:00:00"/>
        <d v="2018-04-23T00:00:00"/>
        <d v="2018-04-25T00:00:00"/>
        <d v="2018-05-01T00:00:00"/>
        <d v="2018-05-04T00:00:00"/>
        <d v="2018-05-10T00:00:00"/>
        <d v="2018-05-12T00:00:00"/>
        <d v="2018-05-23T00:00:00"/>
        <d v="2018-05-25T00:00:00"/>
        <d v="2018-05-26T00:00:00"/>
        <d v="2018-05-28T00:00:00"/>
        <d v="2018-06-05T00:00:00"/>
        <d v="2018-06-06T00:00:00"/>
        <d v="2018-06-07T00:00:00"/>
        <d v="2018-06-09T00:00:00"/>
        <d v="2018-06-12T00:00:00"/>
        <d v="2018-06-16T00:00:00"/>
        <d v="2018-06-19T00:00:00"/>
        <d v="2018-06-22T00:00:00"/>
        <d v="2018-06-23T00:00:00"/>
        <d v="2018-06-24T00:00:00"/>
        <d v="2018-06-26T00:00:00"/>
        <d v="2018-06-29T00:00:00"/>
        <d v="2018-07-01T00:00:00"/>
        <d v="2018-07-02T00:00:00"/>
        <d v="2018-07-03T00:00:00"/>
        <d v="2018-07-04T00:00:00"/>
        <d v="2018-07-05T00:00:00"/>
        <d v="2018-07-17T00:00:00"/>
        <d v="2018-07-21T00:00:00"/>
        <d v="2018-08-15T00:00:00"/>
        <m/>
        <d v="2017-11-30T00:00:00" u="1"/>
        <d v="2018-01-30T00:00:00" u="1"/>
        <d v="2017-12-09T00:00:00" u="1"/>
        <d v="2017-12-02T00:00:00" u="1"/>
        <d v="2017-11-16T00:00:00" u="1"/>
        <d v="2017-12-21T00:00:00" u="1"/>
        <d v="2017-12-14T00:00:00" u="1"/>
        <d v="2017-11-28T00:00:00" u="1"/>
        <d v="2017-12-07T00:00:00" u="1"/>
        <d v="2018-03-31T00:00:00" u="1"/>
        <d v="2017-11-14T00:00:00" u="1"/>
        <d v="2018-01-14T00:00:00" u="1"/>
        <d v="2017-12-12T00:00:00" u="1"/>
        <d v="2018-06-13T00:00:00" u="1"/>
        <d v="2017-12-05T00:00:00" u="1"/>
        <d v="2017-12-24T00:00:00" u="1"/>
        <d v="2017-12-03T00:00:00" u="1"/>
        <d v="2017-11-17T00:00:00" u="1"/>
        <d v="2018-01-17T00:00:00" u="1"/>
        <d v="2017-11-29T00:00:00" u="1"/>
        <d v="2018-01-29T00:00:00" u="1"/>
        <d v="2017-12-08T00:00:00" u="1"/>
        <d v="2017-11-22T00:00:00" u="1"/>
        <d v="2017-12-01T00:00:00" u="1"/>
        <d v="2018-02-01T00:00:00" u="1"/>
        <d v="2017-11-15T00:00:00" u="1"/>
        <d v="2018-01-15T00:00:00" u="1"/>
        <d v="2018-01-01T00:00:00" u="1"/>
        <d v="2017-12-06T00:00:00" u="1"/>
        <d v="2018-01-20T00:00:00" u="1"/>
        <d v="2018-01-13T00:00:00" u="1"/>
        <d v="2017-12-04T00:00:00" u="1"/>
        <d v="2018-02-04T00:00:00" u="1"/>
        <d v="2018-03-09T00:00:00" u="1"/>
        <d v="2017-12-23T00:00:00" u="1"/>
        <d v="2017-12-16T00:00:00" u="1"/>
      </sharedItems>
    </cacheField>
    <cacheField name="TIME" numFmtId="0">
      <sharedItems containsNonDate="0" containsDate="1" containsString="0" containsBlank="1" minDate="1899-12-30T05:00:00" maxDate="1899-12-30T23:07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s v="1星"/>
        <m/>
        <s v="3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37152778" createdVersion="6" refreshedVersion="6" minRefreshableVersion="3" recordCount="361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7" maxValue="2018" count="3">
        <n v="2017"/>
        <n v="2018"/>
        <m/>
      </sharedItems>
    </cacheField>
    <cacheField name="月" numFmtId="0">
      <sharedItems containsString="0" containsBlank="1" containsNumber="1" containsInteger="1" minValue="1" maxValue="12" count="11">
        <n v="11"/>
        <n v="12"/>
        <n v="1"/>
        <n v="2"/>
        <n v="3"/>
        <n v="4"/>
        <n v="5"/>
        <n v="6"/>
        <n v="7"/>
        <n v="8"/>
        <m/>
      </sharedItems>
    </cacheField>
    <cacheField name="姓名" numFmtId="0">
      <sharedItems containsBlank="1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7-10-31T07:19:58" maxDate="2018-08-31T12:42:49"/>
    </cacheField>
    <cacheField name="最后沟通时间" numFmtId="0">
      <sharedItems containsNonDate="0" containsDate="1" containsString="0" containsBlank="1" minDate="2017-11-01T16:33:59" maxDate="2018-08-31T12:51:02"/>
    </cacheField>
    <cacheField name="顾客标签" numFmtId="0">
      <sharedItems containsBlank="1" count="24">
        <s v="私密整形"/>
        <s v="其他"/>
        <s v="皮肤修复"/>
        <s v="眼部整形"/>
        <s v="鼻部整形"/>
        <s v="祛痣"/>
        <s v="祛斑"/>
        <s v="面部轮廓"/>
        <s v="口腔"/>
        <s v="玻尿酸"/>
        <s v="嫩肤"/>
        <s v="祛痘"/>
        <s v="皮肤清洁"/>
        <s v="肉毒素"/>
        <s v="埋线"/>
        <s v="水光针"/>
        <s v="美体塑形"/>
        <s v="皮肤美白"/>
        <s v="脱毛"/>
        <s v="唇部"/>
        <s v="半永久"/>
        <s v="毛发种植"/>
        <s v="祛斑肉毒素"/>
        <m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88638194441" createdVersion="6" refreshedVersion="6" minRefreshableVersion="3" recordCount="50">
  <cacheSource type="worksheet">
    <worksheetSource ref="A1:D1048576" sheet="线下"/>
  </cacheSource>
  <cacheFields count="5">
    <cacheField name="时间" numFmtId="0">
      <sharedItems containsNonDate="0" containsDate="1" containsString="0" containsBlank="1" minDate="2018-04-05T00:00:00" maxDate="2018-09-01T00:00:00" count="38">
        <d v="2018-04-05T00:00:00"/>
        <d v="2018-04-09T00:00:00"/>
        <d v="2018-04-12T00:00:00"/>
        <d v="2018-04-14T00:00:00"/>
        <d v="2018-04-06T00:00:00"/>
        <d v="2018-04-21T00:00:00"/>
        <d v="2018-05-03T00:00:00"/>
        <d v="2018-05-07T00:00:00"/>
        <d v="2018-05-12T00:00:00"/>
        <d v="2018-05-15T00:00:00"/>
        <d v="2018-05-19T00:00:00"/>
        <d v="2018-05-23T00:00:00"/>
        <d v="2018-06-07T00:00:00"/>
        <d v="2018-06-10T00:00:00"/>
        <d v="2018-06-12T00:00:00"/>
        <d v="2018-06-14T00:00:00"/>
        <d v="2018-06-15T00:00:00"/>
        <d v="2018-06-23T00:00:00"/>
        <d v="2018-06-28T00:00:00"/>
        <d v="2018-06-29T00:00:00"/>
        <d v="2018-07-05T00:00:00"/>
        <d v="2018-07-06T00:00:00"/>
        <d v="2018-07-09T00:00:00"/>
        <d v="2018-07-10T00:00:00"/>
        <d v="2018-07-11T00:00:00"/>
        <d v="2018-07-13T00:00:00"/>
        <d v="2018-07-15T00:00:00"/>
        <d v="2018-07-20T00:00:00"/>
        <d v="2018-07-21T00:00:00"/>
        <d v="2018-07-27T00:00:00"/>
        <d v="2018-07-29T00:00:00"/>
        <d v="2018-08-16T00:00:00"/>
        <d v="2018-08-17T00:00:00"/>
        <d v="2018-08-20T00:00:00"/>
        <d v="2018-08-22T00:00:00"/>
        <d v="2018-08-27T00:00:00"/>
        <d v="2018-08-31T00:00:00"/>
        <m/>
      </sharedItems>
      <fieldGroup par="4" base="0">
        <rangePr groupBy="days" startDate="2018-04-05T00:00:00" endDate="2018-09-0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9/1"/>
        </groupItems>
      </fieldGroup>
    </cacheField>
    <cacheField name="分类" numFmtId="0">
      <sharedItems containsBlank="1" count="12">
        <s v="皮肤管理"/>
        <s v="口腔"/>
        <s v="其他"/>
        <s v="肉毒素"/>
        <s v="祛痣"/>
        <s v="玻尿酸"/>
        <s v="祛痘"/>
        <s v="眼部整形"/>
        <s v="水光针"/>
        <s v="点痣"/>
        <s v="皮肤清洁"/>
        <m/>
      </sharedItems>
    </cacheField>
    <cacheField name="明细" numFmtId="0">
      <sharedItems containsBlank="1"/>
    </cacheField>
    <cacheField name="价格" numFmtId="0">
      <sharedItems containsString="0" containsBlank="1" containsNumber="1" containsInteger="1" minValue="78" maxValue="16480"/>
    </cacheField>
    <cacheField name="月" numFmtId="0" databaseField="0">
      <fieldGroup base="0">
        <rangePr groupBy="months" startDate="2018-04-05T00:00:00" endDate="2018-09-01T00:00:00"/>
        <groupItems count="14">
          <s v="&lt;2018/4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n v="1798198836"/>
    <s v="151xxxx2222"/>
    <x v="0"/>
    <d v="1899-12-30T13:07:28"/>
    <x v="0"/>
    <n v="180"/>
    <n v="82"/>
    <n v="162"/>
    <m/>
    <s v="天津时光整形"/>
    <s v="tjsgzx001"/>
    <n v="59241747"/>
    <s v="天津"/>
    <n v="98"/>
  </r>
  <r>
    <n v="1883439882"/>
    <s v="151xxxx2222"/>
    <x v="0"/>
    <d v="1899-12-30T13:07:12"/>
    <x v="0"/>
    <n v="180"/>
    <n v="82"/>
    <n v="162"/>
    <m/>
    <s v="天津时光整形"/>
    <s v="tjsgzx001"/>
    <n v="59241747"/>
    <s v="天津"/>
    <n v="98"/>
  </r>
  <r>
    <n v="1481788063"/>
    <s v="137xxxx1174"/>
    <x v="1"/>
    <d v="1899-12-30T13:06:42"/>
    <x v="1"/>
    <n v="98"/>
    <n v="60"/>
    <n v="88.2"/>
    <m/>
    <s v="天津时光整形"/>
    <s v="tjsgzx002"/>
    <n v="59241747"/>
    <s v="天津"/>
    <n v="38"/>
  </r>
  <r>
    <n v="8596492144"/>
    <s v="137xxxx1174"/>
    <x v="1"/>
    <d v="1899-12-30T13:06:02"/>
    <x v="2"/>
    <n v="79"/>
    <n v="40"/>
    <n v="71.100000000000009"/>
    <m/>
    <s v="天津时光整形"/>
    <s v="tjsgzx002"/>
    <n v="59241747"/>
    <s v="天津"/>
    <n v="39"/>
  </r>
  <r>
    <n v="1077778510"/>
    <s v="139xxxx6266"/>
    <x v="1"/>
    <d v="1899-12-30T11:33:29"/>
    <x v="1"/>
    <n v="98"/>
    <n v="49"/>
    <n v="88.2"/>
    <m/>
    <s v="天津时光整形"/>
    <s v="tjsgzx002"/>
    <n v="59241747"/>
    <s v="天津"/>
    <n v="49"/>
  </r>
  <r>
    <n v="1720846201"/>
    <s v="187xxxx9583"/>
    <x v="2"/>
    <d v="1899-12-30T15:09:33"/>
    <x v="0"/>
    <n v="180"/>
    <n v="82"/>
    <n v="162"/>
    <m/>
    <s v="天津时光整形"/>
    <s v="tjsgzx002"/>
    <n v="59241747"/>
    <s v="天津"/>
    <n v="98"/>
  </r>
  <r>
    <n v="8336025770"/>
    <s v="180xxxx2231"/>
    <x v="3"/>
    <d v="1899-12-30T15:32:24"/>
    <x v="3"/>
    <n v="128"/>
    <m/>
    <n v="115.2"/>
    <m/>
    <s v="天津时光整形"/>
    <s v="tjsgzx002"/>
    <n v="59241747"/>
    <s v="天津"/>
    <n v="128"/>
  </r>
  <r>
    <n v="8574240869"/>
    <s v="180xxxx2231"/>
    <x v="3"/>
    <d v="1899-12-30T15:32:14"/>
    <x v="3"/>
    <n v="128"/>
    <m/>
    <n v="115.2"/>
    <m/>
    <s v="天津时光整形"/>
    <s v="tjsgzx002"/>
    <n v="59241747"/>
    <s v="天津"/>
    <n v="128"/>
  </r>
  <r>
    <n v="1249578683"/>
    <s v="150xxxx2415"/>
    <x v="4"/>
    <d v="1899-12-30T17:09:33"/>
    <x v="0"/>
    <n v="180"/>
    <n v="82"/>
    <n v="162"/>
    <m/>
    <s v="天津时光整形"/>
    <s v="tjsgzx520"/>
    <n v="59241747"/>
    <s v="天津"/>
    <n v="98"/>
  </r>
  <r>
    <n v="8667677883"/>
    <s v="159xxxx6326"/>
    <x v="5"/>
    <d v="1899-12-30T16:03:44"/>
    <x v="4"/>
    <n v="790"/>
    <n v="711"/>
    <n v="711"/>
    <m/>
    <s v="天津时光整形"/>
    <s v="tjsgzx002"/>
    <n v="59241747"/>
    <s v="天津"/>
    <n v="79"/>
  </r>
  <r>
    <n v="1691526032"/>
    <s v="159xxxx6326"/>
    <x v="5"/>
    <d v="1899-12-30T16:03:36"/>
    <x v="0"/>
    <n v="180"/>
    <n v="102"/>
    <n v="162"/>
    <m/>
    <s v="天津时光整形"/>
    <s v="tjsgzx002"/>
    <n v="59241747"/>
    <s v="天津"/>
    <n v="78"/>
  </r>
  <r>
    <n v="1626302480"/>
    <s v="187xxxx3405"/>
    <x v="5"/>
    <d v="1899-12-30T15:11:26"/>
    <x v="0"/>
    <n v="180"/>
    <n v="102"/>
    <n v="162"/>
    <m/>
    <s v="天津时光整形"/>
    <s v="tjsgzx520"/>
    <n v="59241747"/>
    <s v="天津"/>
    <n v="78"/>
  </r>
  <r>
    <n v="8849924773"/>
    <s v="152xxxx2275"/>
    <x v="6"/>
    <d v="1899-12-30T15:26:09"/>
    <x v="4"/>
    <n v="790"/>
    <n v="711"/>
    <n v="711"/>
    <m/>
    <s v="天津时光整形"/>
    <s v="tjsgzx002"/>
    <n v="59241747"/>
    <s v="天津"/>
    <n v="79"/>
  </r>
  <r>
    <n v="8876191269"/>
    <s v="185xxxx7354"/>
    <x v="6"/>
    <d v="1899-12-30T11:26:39"/>
    <x v="4"/>
    <n v="790"/>
    <n v="711"/>
    <n v="711"/>
    <m/>
    <s v="天津时光整形"/>
    <s v="tjsgzx002"/>
    <n v="59241747"/>
    <s v="天津"/>
    <n v="79"/>
  </r>
  <r>
    <n v="8782210669"/>
    <s v="185xxxx2660"/>
    <x v="6"/>
    <d v="1899-12-30T11:26:32"/>
    <x v="4"/>
    <n v="790"/>
    <n v="711"/>
    <n v="711"/>
    <m/>
    <s v="天津时光整形"/>
    <s v="tjsgzx002"/>
    <n v="59241747"/>
    <s v="天津"/>
    <n v="79"/>
  </r>
  <r>
    <n v="1066140520"/>
    <s v="135xxxx8337"/>
    <x v="7"/>
    <d v="1899-12-30T15:13:23"/>
    <x v="5"/>
    <n v="98"/>
    <n v="49"/>
    <n v="88.2"/>
    <m/>
    <s v="天津时光整形"/>
    <s v="tjsgzx009"/>
    <n v="59241747"/>
    <s v="天津"/>
    <n v="49"/>
  </r>
  <r>
    <n v="8138860364"/>
    <s v="138xxxx1372"/>
    <x v="8"/>
    <d v="1899-12-30T14:55:42"/>
    <x v="4"/>
    <n v="790"/>
    <n v="711"/>
    <n v="711"/>
    <m/>
    <s v="天津时光整形"/>
    <s v="tjsgzx002"/>
    <n v="59241747"/>
    <s v="天津"/>
    <n v="79"/>
  </r>
  <r>
    <n v="1549281437"/>
    <s v="138xxxx1372"/>
    <x v="8"/>
    <d v="1899-12-30T14:55:35"/>
    <x v="0"/>
    <n v="180"/>
    <n v="102"/>
    <n v="162"/>
    <m/>
    <s v="天津时光整形"/>
    <s v="tjsgzx002"/>
    <n v="59241747"/>
    <s v="天津"/>
    <n v="78"/>
  </r>
  <r>
    <n v="8488026626"/>
    <s v="159xxxx3707"/>
    <x v="9"/>
    <d v="1899-12-30T10:02:50"/>
    <x v="3"/>
    <n v="128"/>
    <m/>
    <n v="115.2"/>
    <m/>
    <s v="天津时光整形"/>
    <s v="tjsgzx520"/>
    <n v="59241747"/>
    <s v="天津"/>
    <n v="128"/>
  </r>
  <r>
    <n v="8220214769"/>
    <s v="159xxxx7249"/>
    <x v="10"/>
    <d v="1899-12-30T09:12:45"/>
    <x v="4"/>
    <n v="790"/>
    <n v="711"/>
    <n v="790"/>
    <m/>
    <s v="天津时光整形"/>
    <s v="tjsgzx009"/>
    <n v="59241747"/>
    <s v="天津"/>
    <n v="79"/>
  </r>
  <r>
    <n v="8986201996"/>
    <s v="186xxxx3812"/>
    <x v="11"/>
    <d v="1899-12-30T16:01:48"/>
    <x v="4"/>
    <n v="790"/>
    <n v="711"/>
    <n v="790"/>
    <m/>
    <s v="天津时光整形"/>
    <s v="tjsgzx009"/>
    <n v="59241747"/>
    <s v="天津"/>
    <n v="79"/>
  </r>
  <r>
    <n v="1160369531"/>
    <s v="137xxxx6219"/>
    <x v="12"/>
    <d v="1899-12-30T14:24:41"/>
    <x v="1"/>
    <n v="98"/>
    <n v="20"/>
    <n v="88.2"/>
    <m/>
    <s v="天津时光整形"/>
    <s v="tjsgzx002"/>
    <n v="59241747"/>
    <s v="天津"/>
    <n v="78"/>
  </r>
  <r>
    <n v="8992739417"/>
    <s v="137xxxx6219"/>
    <x v="12"/>
    <d v="1899-12-30T14:14:13"/>
    <x v="4"/>
    <n v="790"/>
    <n v="711"/>
    <n v="790"/>
    <m/>
    <s v="天津时光整形"/>
    <s v="tjsgzx002"/>
    <n v="59241747"/>
    <s v="天津"/>
    <n v="79"/>
  </r>
  <r>
    <n v="1785160538"/>
    <s v="186xxxx3812"/>
    <x v="13"/>
    <d v="1899-12-30T09:22:29"/>
    <x v="1"/>
    <n v="98"/>
    <n v="20"/>
    <n v="88.2"/>
    <m/>
    <s v="天津时光整形"/>
    <s v="tjsgzx001"/>
    <n v="59241747"/>
    <s v="天津"/>
    <n v="78"/>
  </r>
  <r>
    <n v="8450456629"/>
    <s v="189xxxx0992"/>
    <x v="14"/>
    <d v="1899-12-30T13:20:25"/>
    <x v="4"/>
    <n v="790"/>
    <n v="711"/>
    <n v="790"/>
    <m/>
    <s v="天津时光整形"/>
    <s v="tjsgzx002"/>
    <n v="59241747"/>
    <s v="天津"/>
    <n v="79"/>
  </r>
  <r>
    <n v="1353807893"/>
    <s v="189xxxx0992"/>
    <x v="14"/>
    <d v="1899-12-30T13:20:07"/>
    <x v="1"/>
    <n v="98"/>
    <n v="20"/>
    <n v="88.2"/>
    <m/>
    <s v="天津时光整形"/>
    <s v="tjsgzx002"/>
    <n v="59241747"/>
    <s v="天津"/>
    <n v="78"/>
  </r>
  <r>
    <n v="1185384279"/>
    <s v="156xxxx7779"/>
    <x v="15"/>
    <d v="1899-12-30T16:17:19"/>
    <x v="1"/>
    <n v="98"/>
    <n v="20"/>
    <n v="88.2"/>
    <m/>
    <s v="天津时光整形"/>
    <s v="tjsgzx001"/>
    <n v="59241747"/>
    <s v="天津"/>
    <n v="78"/>
  </r>
  <r>
    <n v="1140672269"/>
    <s v="156xxxx8586"/>
    <x v="16"/>
    <d v="1899-12-30T10:35:08"/>
    <x v="1"/>
    <n v="98"/>
    <n v="20"/>
    <n v="88.2"/>
    <m/>
    <s v="天津时光整形"/>
    <s v="tjsgzx002"/>
    <n v="59241747"/>
    <s v="天津"/>
    <n v="78"/>
  </r>
  <r>
    <n v="7826155336"/>
    <s v="138xxxx0951"/>
    <x v="17"/>
    <d v="1899-12-30T16:36:05"/>
    <x v="6"/>
    <n v="189"/>
    <m/>
    <n v="170.1"/>
    <m/>
    <s v="天津时光整形"/>
    <s v="tjsgzx002"/>
    <n v="59241747"/>
    <s v="天津"/>
    <n v="189"/>
  </r>
  <r>
    <n v="1026263581"/>
    <s v="159xxxx2863"/>
    <x v="17"/>
    <d v="1899-12-30T16:34:45"/>
    <x v="7"/>
    <n v="98"/>
    <n v="60"/>
    <n v="88.2"/>
    <m/>
    <s v="天津时光整形"/>
    <s v="tjsgzx002"/>
    <n v="59241747"/>
    <s v="天津"/>
    <n v="38"/>
  </r>
  <r>
    <n v="1876378281"/>
    <s v="136xxxx8937"/>
    <x v="18"/>
    <d v="1899-12-30T14:50:23"/>
    <x v="1"/>
    <n v="98"/>
    <n v="60"/>
    <n v="88.2"/>
    <m/>
    <s v="天津时光整形"/>
    <s v="tjsgzx002"/>
    <n v="59241747"/>
    <s v="天津"/>
    <n v="38"/>
  </r>
  <r>
    <n v="1561599200"/>
    <s v="151xxxx9918"/>
    <x v="19"/>
    <d v="1899-12-30T16:30:35"/>
    <x v="7"/>
    <n v="98"/>
    <n v="60"/>
    <n v="88.2"/>
    <m/>
    <s v="天津时光整形"/>
    <s v="tjsgzx002"/>
    <n v="59241747"/>
    <s v="天津"/>
    <n v="38"/>
  </r>
  <r>
    <n v="8615243135"/>
    <s v="151xxxx9918"/>
    <x v="19"/>
    <d v="1899-12-30T16:23:17"/>
    <x v="3"/>
    <n v="128"/>
    <n v="60"/>
    <n v="115.2"/>
    <m/>
    <s v="天津时光整形"/>
    <s v="tjsgzx002"/>
    <n v="59241747"/>
    <s v="天津"/>
    <n v="68"/>
  </r>
  <r>
    <n v="8198127022"/>
    <s v="136xxxx0389"/>
    <x v="20"/>
    <d v="1899-12-30T16:26:06"/>
    <x v="8"/>
    <n v="128"/>
    <n v="60"/>
    <n v="115.2"/>
    <m/>
    <s v="天津时光整形"/>
    <s v="tjsgzx002"/>
    <n v="59241747"/>
    <s v="天津"/>
    <n v="68"/>
  </r>
  <r>
    <n v="1742526071"/>
    <s v="159xxxx0211"/>
    <x v="20"/>
    <d v="1899-12-30T16:08:30"/>
    <x v="7"/>
    <n v="98"/>
    <n v="60"/>
    <n v="88.2"/>
    <m/>
    <s v="天津时光整形"/>
    <s v="tjsgzx002"/>
    <n v="59241747"/>
    <s v="天津"/>
    <n v="38"/>
  </r>
  <r>
    <n v="2030750271"/>
    <s v="131xxxx3622"/>
    <x v="21"/>
    <d v="1899-12-30T14:03:28"/>
    <x v="9"/>
    <n v="268"/>
    <n v="210"/>
    <n v="265.32"/>
    <m/>
    <s v="天津时光整形"/>
    <s v="tjsgzx009"/>
    <n v="59241747"/>
    <s v="天津"/>
    <n v="58"/>
  </r>
  <r>
    <n v="6284891753"/>
    <s v="133xxxx0838"/>
    <x v="22"/>
    <d v="1899-12-30T16:08:32"/>
    <x v="10"/>
    <n v="499"/>
    <n v="200"/>
    <n v="449.1"/>
    <m/>
    <s v="天津时光整形"/>
    <s v="tjsgzx001"/>
    <n v="59241747"/>
    <s v="天津"/>
    <n v="299"/>
  </r>
  <r>
    <n v="8060037002"/>
    <s v="180xxxx0815"/>
    <x v="23"/>
    <d v="1899-12-30T11:09:02"/>
    <x v="11"/>
    <n v="179"/>
    <n v="100"/>
    <n v="161.1"/>
    <m/>
    <s v="天津时光整形"/>
    <s v="tjsgzx008"/>
    <n v="59241747"/>
    <s v="天津"/>
    <n v="79"/>
  </r>
  <r>
    <n v="1783409574"/>
    <s v="180xxxx0815"/>
    <x v="23"/>
    <d v="1899-12-30T11:08:49"/>
    <x v="7"/>
    <n v="98"/>
    <n v="88"/>
    <n v="88.2"/>
    <m/>
    <s v="天津时光整形"/>
    <s v="tjsgzx008"/>
    <n v="59241747"/>
    <s v="天津"/>
    <n v="10"/>
  </r>
  <r>
    <n v="1047280247"/>
    <s v="176xxxx4915"/>
    <x v="24"/>
    <d v="1899-12-30T13:10:45"/>
    <x v="7"/>
    <n v="98"/>
    <n v="88"/>
    <n v="88.2"/>
    <m/>
    <s v="天津时光整形"/>
    <s v="tjsgzx002"/>
    <n v="59241747"/>
    <s v="天津"/>
    <n v="10"/>
  </r>
  <r>
    <n v="1266074379"/>
    <s v="183xxxx9278"/>
    <x v="24"/>
    <d v="1899-12-30T10:09:16"/>
    <x v="7"/>
    <n v="98"/>
    <n v="88"/>
    <n v="88.2"/>
    <m/>
    <s v="天津时光整形"/>
    <s v="tjsgzx008"/>
    <n v="59241747"/>
    <s v="天津"/>
    <n v="10"/>
  </r>
  <r>
    <n v="8859557661"/>
    <s v="139xxxx9757"/>
    <x v="25"/>
    <d v="1899-12-30T14:58:55"/>
    <x v="11"/>
    <n v="179"/>
    <n v="100"/>
    <n v="161.1"/>
    <m/>
    <s v="天津时光整形"/>
    <s v="tjsgzx002"/>
    <n v="59241747"/>
    <s v="天津"/>
    <n v="79"/>
  </r>
  <r>
    <n v="7769197882"/>
    <s v="186xxxx0195"/>
    <x v="25"/>
    <d v="1899-12-30T13:17:01"/>
    <x v="12"/>
    <n v="50"/>
    <n v="41"/>
    <n v="45"/>
    <m/>
    <s v="天津时光整形"/>
    <s v="tjsgzx002"/>
    <n v="59241747"/>
    <s v="天津"/>
    <n v="9"/>
  </r>
  <r>
    <n v="2751526028"/>
    <s v="176xxxx6559"/>
    <x v="25"/>
    <d v="1899-12-30T11:25:11"/>
    <x v="9"/>
    <n v="268"/>
    <n v="210"/>
    <n v="265.32"/>
    <m/>
    <s v="天津时光整形"/>
    <s v="tjsgzx002"/>
    <n v="59241747"/>
    <s v="天津"/>
    <n v="58"/>
  </r>
  <r>
    <n v="7390170635"/>
    <s v="138xxxx5895"/>
    <x v="26"/>
    <d v="1899-12-30T14:25:12"/>
    <x v="12"/>
    <n v="50"/>
    <n v="41"/>
    <n v="45"/>
    <m/>
    <s v="天津时光整形"/>
    <s v="tjsgzx002"/>
    <n v="59241747"/>
    <s v="天津"/>
    <n v="9"/>
  </r>
  <r>
    <n v="2258629671"/>
    <s v="137xxxx6563"/>
    <x v="27"/>
    <d v="1899-12-30T14:09:06"/>
    <x v="9"/>
    <n v="268"/>
    <n v="210"/>
    <n v="241.2"/>
    <m/>
    <s v="天津时光整形"/>
    <s v="tjsgzx002"/>
    <n v="59241747"/>
    <s v="天津"/>
    <n v="58"/>
  </r>
  <r>
    <n v="1499480259"/>
    <s v="152xxxx7208"/>
    <x v="27"/>
    <d v="1899-12-30T11:41:56"/>
    <x v="7"/>
    <n v="98"/>
    <n v="88"/>
    <n v="88.2"/>
    <m/>
    <s v="天津时光整形"/>
    <s v="tjsgzx002"/>
    <n v="59241747"/>
    <s v="天津"/>
    <n v="10"/>
  </r>
  <r>
    <n v="8552243324"/>
    <s v="185xxxx1005"/>
    <x v="28"/>
    <d v="1899-12-30T11:51:24"/>
    <x v="11"/>
    <n v="179"/>
    <n v="100"/>
    <n v="161.1"/>
    <m/>
    <s v="天津时光整形"/>
    <s v="tjsgzx002"/>
    <n v="59241747"/>
    <s v="天津"/>
    <n v="79"/>
  </r>
  <r>
    <n v="1488717360"/>
    <s v="138xxxx6535"/>
    <x v="29"/>
    <d v="1899-12-30T10:50:05"/>
    <x v="7"/>
    <n v="98"/>
    <n v="60"/>
    <n v="88.2"/>
    <m/>
    <s v="天津时光整形"/>
    <s v="tjsgzx002"/>
    <n v="59241747"/>
    <s v="天津"/>
    <n v="38"/>
  </r>
  <r>
    <n v="55241348152"/>
    <s v="155xxxx7770"/>
    <x v="30"/>
    <d v="1899-12-30T13:56:03"/>
    <x v="13"/>
    <n v="268"/>
    <n v="210"/>
    <s v="请至预付订单管理查看"/>
    <m/>
    <s v="天津时光整形"/>
    <s v="tjsgzx009"/>
    <n v="59241747"/>
    <s v="天津"/>
    <n v="58"/>
  </r>
  <r>
    <n v="77148846860"/>
    <s v="155xxxx7770"/>
    <x v="30"/>
    <d v="1899-12-30T13:52:51"/>
    <x v="14"/>
    <n v="98"/>
    <n v="20"/>
    <s v="请至预付订单管理查看"/>
    <m/>
    <s v="天津时光整形"/>
    <s v="tjsgzx009"/>
    <n v="59241747"/>
    <s v="天津"/>
    <n v="78"/>
  </r>
  <r>
    <n v="2863525800"/>
    <s v="136xxxx8269"/>
    <x v="31"/>
    <d v="1899-12-30T15:04:08"/>
    <x v="9"/>
    <n v="268"/>
    <n v="210"/>
    <n v="265.32"/>
    <m/>
    <s v="天津时光整形"/>
    <s v="tjsgzx002"/>
    <n v="59241747"/>
    <s v="天津"/>
    <n v="58"/>
  </r>
  <r>
    <n v="92431329477"/>
    <s v="186xxxx1916"/>
    <x v="32"/>
    <d v="1899-12-30T17:46:59"/>
    <x v="15"/>
    <n v="94"/>
    <m/>
    <s v="请至预付订单管理查看"/>
    <m/>
    <s v="天津时光整形"/>
    <s v="tjsgzx002"/>
    <n v="59241747"/>
    <s v="天津"/>
    <n v="94"/>
  </r>
  <r>
    <n v="30909628797"/>
    <s v="139xxxx0282"/>
    <x v="32"/>
    <d v="1899-12-30T11:29:00"/>
    <x v="14"/>
    <n v="98"/>
    <n v="20"/>
    <s v="请至预付订单管理查看"/>
    <m/>
    <s v="天津时光整形"/>
    <s v="tjsgzx002"/>
    <n v="59241747"/>
    <s v="天津"/>
    <n v="78"/>
  </r>
  <r>
    <n v="1648703931"/>
    <s v="136xxxx4321"/>
    <x v="33"/>
    <d v="1899-12-30T14:47:04"/>
    <x v="1"/>
    <n v="98"/>
    <n v="20"/>
    <n v="88.2"/>
    <m/>
    <s v="天津时光整形"/>
    <s v="tjsgzx002"/>
    <n v="59241747"/>
    <s v="天津"/>
    <n v="78"/>
  </r>
  <r>
    <n v="80314679091"/>
    <s v="187xxxx6131"/>
    <x v="34"/>
    <d v="1899-12-30T09:23:30"/>
    <x v="14"/>
    <n v="98"/>
    <n v="30"/>
    <s v="请至预付订单管理查看"/>
    <m/>
    <s v="天津时光整形"/>
    <s v="tjsgzx009"/>
    <n v="59241747"/>
    <s v="天津"/>
    <n v="68"/>
  </r>
  <r>
    <n v="69094118449"/>
    <s v="189xxxx0665"/>
    <x v="35"/>
    <d v="1899-12-30T14:05:06"/>
    <x v="16"/>
    <n v="50"/>
    <s v="41.00"/>
    <s v="请至预付订单管理查看"/>
    <m/>
    <s v="天津时光整形"/>
    <s v="tjsgzx002"/>
    <n v="59241747"/>
    <s v="天津"/>
    <n v="9"/>
  </r>
  <r>
    <n v="90100655922"/>
    <s v="158xxxx1230"/>
    <x v="36"/>
    <d v="1899-12-30T13:12:00"/>
    <x v="17"/>
    <n v="179"/>
    <s v="100.00"/>
    <s v="请至预付订单管理查看"/>
    <m/>
    <s v="天津时光整形"/>
    <s v="tjsgzx002"/>
    <n v="59241747"/>
    <s v="天津"/>
    <n v="79"/>
  </r>
  <r>
    <n v="15833443003"/>
    <s v="158xxxx1230"/>
    <x v="36"/>
    <d v="1899-12-30T13:11:53"/>
    <x v="14"/>
    <n v="98"/>
    <n v="0"/>
    <s v="请至预付订单管理查看"/>
    <m/>
    <s v="天津时光整形"/>
    <s v="tjsgzx002"/>
    <n v="59241747"/>
    <s v="天津"/>
    <n v="98"/>
  </r>
  <r>
    <n v="80782304315"/>
    <s v="158xxxx1230"/>
    <x v="36"/>
    <d v="1899-12-30T13:11:41"/>
    <x v="18"/>
    <n v="189"/>
    <n v="0"/>
    <s v="请至预付订单管理查看"/>
    <m/>
    <s v="天津时光整形"/>
    <s v="tjsgzx002"/>
    <n v="59241747"/>
    <s v="天津"/>
    <n v="189"/>
  </r>
  <r>
    <n v="96074249432"/>
    <s v="136xxxx7554"/>
    <x v="37"/>
    <d v="1899-12-30T14:55:54"/>
    <x v="16"/>
    <n v="50"/>
    <s v="41.00"/>
    <s v="请至预付订单管理查看"/>
    <m/>
    <s v="天津时光整形"/>
    <s v="tjsgzx002"/>
    <n v="59241747"/>
    <s v="天津"/>
    <n v="9"/>
  </r>
  <r>
    <n v="75968029731"/>
    <s v="177xxxx8589"/>
    <x v="37"/>
    <d v="1899-12-30T12:22:51"/>
    <x v="13"/>
    <n v="268"/>
    <s v="210.00"/>
    <s v="请至预付订单管理查看"/>
    <m/>
    <s v="天津时光整形"/>
    <s v="tjsgzx002"/>
    <n v="59241747"/>
    <s v="天津"/>
    <n v="58"/>
  </r>
  <r>
    <n v="80138878707"/>
    <s v="177xxxx8589"/>
    <x v="37"/>
    <d v="1899-12-30T12:21:55"/>
    <x v="14"/>
    <n v="98"/>
    <s v="20.00"/>
    <s v="请至预付订单管理查看"/>
    <m/>
    <s v="天津时光整形"/>
    <s v="tjsgzx002"/>
    <n v="59241747"/>
    <s v="天津"/>
    <n v="78"/>
  </r>
  <r>
    <n v="51160870152"/>
    <s v="139xxxx2887"/>
    <x v="38"/>
    <d v="1899-12-30T16:24:28"/>
    <x v="14"/>
    <n v="98"/>
    <s v="20.00"/>
    <s v="请至预付订单管理查看"/>
    <m/>
    <s v="天津时光整形"/>
    <s v="tjsgzx002"/>
    <n v="59241747"/>
    <s v="天津"/>
    <n v="78"/>
  </r>
  <r>
    <n v="19973207633"/>
    <s v="139xxxx2887"/>
    <x v="38"/>
    <d v="1899-12-30T16:19:14"/>
    <x v="19"/>
    <n v="128"/>
    <s v="60.00"/>
    <s v="请至预付订单管理查看"/>
    <m/>
    <s v="天津时光整形"/>
    <s v="tjsgzx002"/>
    <n v="59241747"/>
    <s v="天津"/>
    <n v="68"/>
  </r>
  <r>
    <n v="71361483594"/>
    <s v="159xxxx0249"/>
    <x v="39"/>
    <d v="1899-12-30T09:32:40"/>
    <x v="17"/>
    <n v="179"/>
    <s v="100.00"/>
    <s v="请至预付订单管理查看"/>
    <m/>
    <s v="天津时光整形"/>
    <s v="tjsgzx002"/>
    <n v="59241747"/>
    <s v="天津"/>
    <n v="79"/>
  </r>
  <r>
    <n v="55993225756"/>
    <s v="159xxxx0249"/>
    <x v="39"/>
    <d v="1899-12-30T09:31:58"/>
    <x v="14"/>
    <n v="98"/>
    <s v="20.00"/>
    <s v="请至预付订单管理查看"/>
    <m/>
    <s v="天津时光整形"/>
    <s v="tjsgzx002"/>
    <n v="59241747"/>
    <s v="天津"/>
    <n v="78"/>
  </r>
  <r>
    <n v="35353270627"/>
    <s v="182xxxx4107"/>
    <x v="40"/>
    <d v="1899-12-30T11:04:38"/>
    <x v="14"/>
    <n v="98"/>
    <n v="20"/>
    <s v="请至预付订单管理查看"/>
    <m/>
    <s v="天津时光整形"/>
    <s v="tjsgzx002"/>
    <n v="59241747"/>
    <s v="天津"/>
    <n v="78"/>
  </r>
  <r>
    <n v="210803761"/>
    <s v="158xxxx8950"/>
    <x v="40"/>
    <d v="1899-12-30T10:06:29"/>
    <x v="19"/>
    <n v="128"/>
    <n v="60"/>
    <s v="请至预付订单管理查看"/>
    <m/>
    <s v="天津时光整形"/>
    <s v="tjsgzx002"/>
    <n v="59241747"/>
    <s v="天津"/>
    <n v="68"/>
  </r>
  <r>
    <n v="12922906728"/>
    <s v="138xxxx2205"/>
    <x v="40"/>
    <d v="1899-12-30T10:05:53"/>
    <x v="19"/>
    <n v="128"/>
    <n v="60"/>
    <s v="请至预付订单管理查看"/>
    <m/>
    <s v="天津时光整形"/>
    <s v="tjsgzx002"/>
    <n v="59241747"/>
    <s v="天津"/>
    <n v="68"/>
  </r>
  <r>
    <n v="71588764603"/>
    <s v="136xxxx6493"/>
    <x v="41"/>
    <d v="1899-12-30T15:46:29"/>
    <x v="14"/>
    <n v="98"/>
    <n v="20"/>
    <s v="请至预付订单管理查看"/>
    <m/>
    <s v="天津时光整形"/>
    <s v="tjsgzx002"/>
    <n v="59241747"/>
    <s v="天津"/>
    <n v="78"/>
  </r>
  <r>
    <n v="57839462634"/>
    <s v="151xxxx7300"/>
    <x v="41"/>
    <d v="1899-12-30T14:52:07"/>
    <x v="14"/>
    <n v="98"/>
    <n v="20"/>
    <s v="请至预付订单管理查看"/>
    <m/>
    <s v="天津时光整形"/>
    <s v="tjsgzx002"/>
    <n v="59241747"/>
    <s v="天津"/>
    <n v="78"/>
  </r>
  <r>
    <n v="12419336181"/>
    <s v="186xxxx2008"/>
    <x v="41"/>
    <d v="1899-12-30T10:24:38"/>
    <x v="17"/>
    <n v="179"/>
    <n v="100"/>
    <s v="请至预付订单管理查看"/>
    <m/>
    <s v="天津时光整形"/>
    <s v="tjsgzx002"/>
    <n v="59241747"/>
    <s v="天津"/>
    <n v="79"/>
  </r>
  <r>
    <n v="24768034503"/>
    <s v="186xxxx2008"/>
    <x v="41"/>
    <d v="1899-12-30T10:24:22"/>
    <x v="14"/>
    <n v="98"/>
    <n v="20"/>
    <s v="请至预付订单管理查看"/>
    <m/>
    <s v="天津时光整形"/>
    <s v="tjsgzx002"/>
    <n v="59241747"/>
    <s v="天津"/>
    <n v="78"/>
  </r>
  <r>
    <n v="79485711623"/>
    <s v="182xxxx2016"/>
    <x v="42"/>
    <d v="1899-12-30T10:41:52"/>
    <x v="17"/>
    <n v="179"/>
    <n v="100"/>
    <s v="请至预付订单管理查看"/>
    <m/>
    <s v="天津时光整形"/>
    <s v="tjsgzx002"/>
    <n v="59241747"/>
    <s v="天津"/>
    <n v="79"/>
  </r>
  <r>
    <n v="46173607157"/>
    <s v="182xxxx2016"/>
    <x v="42"/>
    <d v="1899-12-30T10:41:35"/>
    <x v="14"/>
    <n v="98"/>
    <n v="20"/>
    <s v="请至预付订单管理查看"/>
    <m/>
    <s v="天津时光整形"/>
    <s v="tjsgzx002"/>
    <n v="59241747"/>
    <s v="天津"/>
    <n v="78"/>
  </r>
  <r>
    <n v="29512313258"/>
    <s v="158xxxx8950"/>
    <x v="42"/>
    <d v="1899-12-30T10:37:35"/>
    <x v="17"/>
    <n v="179"/>
    <n v="100"/>
    <s v="请至预付订单管理查看"/>
    <m/>
    <s v="天津时光整形"/>
    <s v="tjsgzx002"/>
    <n v="59241747"/>
    <s v="天津"/>
    <n v="79"/>
  </r>
  <r>
    <n v="5028066334"/>
    <s v="158xxxx8950"/>
    <x v="42"/>
    <d v="1899-12-30T10:37:22"/>
    <x v="14"/>
    <n v="98"/>
    <n v="20"/>
    <s v="请至预付订单管理查看"/>
    <m/>
    <s v="天津时光整形"/>
    <s v="tjsgzx002"/>
    <n v="59241747"/>
    <s v="天津"/>
    <n v="78"/>
  </r>
  <r>
    <n v="63953221869"/>
    <s v="183xxxx6729"/>
    <x v="43"/>
    <d v="1899-12-30T14:28:50"/>
    <x v="14"/>
    <n v="98"/>
    <n v="20"/>
    <s v="请至预付订单管理查看"/>
    <m/>
    <s v="天津时光整形"/>
    <s v="tjsgzx002"/>
    <n v="59241747"/>
    <s v="天津"/>
    <n v="78"/>
  </r>
  <r>
    <n v="80800027342"/>
    <s v="176xxxx8841"/>
    <x v="43"/>
    <d v="1899-12-30T14:28:14"/>
    <x v="14"/>
    <n v="98"/>
    <n v="20"/>
    <s v="请至预付订单管理查看"/>
    <m/>
    <s v="天津时光整形"/>
    <s v="tjsgzx002"/>
    <n v="59241747"/>
    <s v="天津"/>
    <n v="78"/>
  </r>
  <r>
    <n v="34270791366"/>
    <s v="155xxxx8258"/>
    <x v="43"/>
    <d v="1899-12-30T14:03:04"/>
    <x v="20"/>
    <n v="499"/>
    <n v="300"/>
    <s v="请至预付订单管理查看"/>
    <m/>
    <s v="天津时光整形"/>
    <s v="tjsgzx009"/>
    <n v="59241747"/>
    <s v="天津"/>
    <n v="199"/>
  </r>
  <r>
    <n v="7105806958"/>
    <s v="175xxxx3342"/>
    <x v="44"/>
    <d v="1899-12-30T14:34:31"/>
    <x v="12"/>
    <n v="50"/>
    <m/>
    <n v="45"/>
    <m/>
    <s v="天津时光整形"/>
    <s v="tjsgzx009"/>
    <n v="59241747"/>
    <s v="天津"/>
    <n v="50"/>
  </r>
  <r>
    <n v="35391260773"/>
    <s v="155xxxx2755"/>
    <x v="45"/>
    <d v="1899-12-30T13:28:10"/>
    <x v="21"/>
    <n v="50"/>
    <n v="41"/>
    <s v="请至预付订单管理查看"/>
    <s v="单张券尾款：0.00元"/>
    <s v="天津时光整形"/>
    <s v="tjsgzx009"/>
    <n v="59241747"/>
    <s v="天津"/>
    <n v="9"/>
  </r>
  <r>
    <n v="65055941280"/>
    <s v="138xxxx3355"/>
    <x v="45"/>
    <d v="1899-12-30T13:27:24"/>
    <x v="21"/>
    <n v="50"/>
    <n v="41"/>
    <s v="请至预付订单管理查看"/>
    <s v="单张券尾款：0.00元"/>
    <s v="天津时光整形"/>
    <s v="tjsgzx009"/>
    <n v="59241747"/>
    <s v="天津"/>
    <n v="9"/>
  </r>
  <r>
    <n v="67481454520"/>
    <s v="152xxxx3311"/>
    <x v="46"/>
    <d v="1899-12-30T11:19:25"/>
    <x v="14"/>
    <n v="98"/>
    <n v="20"/>
    <s v="请至预付订单管理查看"/>
    <s v="单张券尾款：0.00元"/>
    <s v="天津时光整形"/>
    <s v="tjsgzx002"/>
    <n v="59241747"/>
    <s v="天津"/>
    <n v="78"/>
  </r>
  <r>
    <n v="59352132350"/>
    <s v="185xxxx0607"/>
    <x v="47"/>
    <d v="1899-12-30T16:36:45"/>
    <x v="22"/>
    <n v="750"/>
    <n v="140.80000000000001"/>
    <s v="请至预付订单管理查看"/>
    <s v="单张券尾款：526.20元"/>
    <s v="天津时光整形"/>
    <s v="tjsgzx009"/>
    <n v="59241747"/>
    <s v="天津"/>
    <n v="609.20000000000005"/>
  </r>
  <r>
    <n v="2235146951"/>
    <s v="131xxxx3622"/>
    <x v="48"/>
    <d v="1899-12-30T15:11:48"/>
    <x v="9"/>
    <n v="268"/>
    <n v="210"/>
    <n v="265.32"/>
    <s v="-"/>
    <s v="天津时光整形"/>
    <s v="tjsgzx002"/>
    <n v="59241747"/>
    <s v="天津"/>
    <n v="58"/>
  </r>
  <r>
    <n v="81511071671"/>
    <s v="182xxxx9707"/>
    <x v="49"/>
    <d v="1899-12-30T17:04:17"/>
    <x v="17"/>
    <n v="179"/>
    <n v="100"/>
    <s v="请至预付订单管理查看"/>
    <s v="单张券尾款：0.00元"/>
    <s v="天津时光整形"/>
    <s v="tjsgzx002"/>
    <n v="59241747"/>
    <s v="天津"/>
    <n v="79"/>
  </r>
  <r>
    <n v="18455085838"/>
    <s v="182xxxx9707"/>
    <x v="49"/>
    <d v="1899-12-30T17:03:53"/>
    <x v="14"/>
    <n v="98"/>
    <n v="20"/>
    <s v="请至预付订单管理查看"/>
    <s v="单张券尾款：0.00元"/>
    <s v="天津时光整形"/>
    <s v="tjsgzx002"/>
    <n v="59241747"/>
    <s v="天津"/>
    <n v="78"/>
  </r>
  <r>
    <n v="83801447486"/>
    <s v="139xxxx2645"/>
    <x v="50"/>
    <d v="1899-12-30T16:23:38"/>
    <x v="13"/>
    <n v="268"/>
    <n v="220"/>
    <s v="请至预付订单管理查看"/>
    <s v="单张券尾款：0.00元"/>
    <s v="天津时光整形"/>
    <s v="tjsgzx002"/>
    <n v="59241747"/>
    <s v="天津"/>
    <n v="48"/>
  </r>
  <r>
    <n v="66809130794"/>
    <s v="138xxxx1891"/>
    <x v="50"/>
    <d v="1899-12-30T11:30:57"/>
    <x v="21"/>
    <n v="50"/>
    <n v="41"/>
    <s v="请至预付订单管理查看"/>
    <s v="单张券尾款：0.00元"/>
    <s v="天津时光整形"/>
    <s v="tjsgzx002"/>
    <n v="59241747"/>
    <s v="天津"/>
    <n v="9"/>
  </r>
  <r>
    <n v="14714196582"/>
    <s v="176xxxx2710"/>
    <x v="51"/>
    <d v="1899-12-30T14:34:37"/>
    <x v="23"/>
    <n v="850"/>
    <n v="170"/>
    <s v="请至预付订单管理查看"/>
    <s v="单张券尾款：586.00元"/>
    <s v="天津时光整形"/>
    <s v="tjsgzx002"/>
    <n v="59241747"/>
    <s v="天津"/>
    <n v="680"/>
  </r>
  <r>
    <m/>
    <m/>
    <x v="52"/>
    <m/>
    <x v="24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x v="0"/>
    <x v="0"/>
    <d v="1899-12-30T12:17:00"/>
    <x v="0"/>
    <m/>
    <n v="13752531174"/>
    <m/>
    <m/>
    <s v="新订单"/>
    <s v="同上。 贾女士"/>
  </r>
  <r>
    <x v="0"/>
    <x v="0"/>
    <x v="1"/>
    <d v="1899-12-30T11:41:00"/>
    <x v="1"/>
    <s v="400用户"/>
    <n v="13116037691"/>
    <m/>
    <m/>
    <s v="待跟进"/>
    <s v="咨询点痣"/>
  </r>
  <r>
    <x v="0"/>
    <x v="0"/>
    <x v="1"/>
    <d v="1899-12-30T00:42:00"/>
    <x v="2"/>
    <s v="400用户"/>
    <n v="15002293639"/>
    <m/>
    <m/>
    <s v="新订单"/>
    <s v="同上。 运女士"/>
  </r>
  <r>
    <x v="0"/>
    <x v="0"/>
    <x v="1"/>
    <d v="1899-12-30T11:04:00"/>
    <x v="1"/>
    <s v="400用户"/>
    <n v="15002293639"/>
    <m/>
    <m/>
    <s v="待跟进"/>
    <s v="运女士， 了解瘦腿针价格"/>
  </r>
  <r>
    <x v="0"/>
    <x v="0"/>
    <x v="1"/>
    <d v="1899-12-30T12:13:00"/>
    <x v="2"/>
    <s v="400用户"/>
    <n v="13752531174"/>
    <m/>
    <m/>
    <s v="新订单"/>
    <s v="贾女士。 预约4.5号 果酸"/>
  </r>
  <r>
    <x v="0"/>
    <x v="0"/>
    <x v="2"/>
    <d v="1899-12-30T17:23:00"/>
    <x v="1"/>
    <s v="400用户"/>
    <n v="15122182222"/>
    <m/>
    <m/>
    <s v="待跟进"/>
    <s v="刘女士， 预约4.4 13:00小气泡"/>
  </r>
  <r>
    <x v="0"/>
    <x v="0"/>
    <x v="2"/>
    <d v="1899-12-30T17:20:00"/>
    <x v="2"/>
    <s v="400用户"/>
    <n v="15122182222"/>
    <m/>
    <m/>
    <s v="新订单"/>
    <s v="正在接三方合作的电话 没打进来，26286699"/>
  </r>
  <r>
    <x v="0"/>
    <x v="0"/>
    <x v="3"/>
    <d v="1899-12-30T16:12:00"/>
    <x v="1"/>
    <s v="400用户"/>
    <n v="15722245155"/>
    <m/>
    <m/>
    <s v="新订单"/>
    <m/>
  </r>
  <r>
    <x v="0"/>
    <x v="0"/>
    <x v="3"/>
    <d v="1899-12-30T19:30:00"/>
    <x v="2"/>
    <s v="400用户"/>
    <n v="13902116266"/>
    <m/>
    <m/>
    <s v="新订单"/>
    <s v="李女士。 小气泡预约。 下班后打的电话未接"/>
  </r>
  <r>
    <x v="0"/>
    <x v="0"/>
    <x v="3"/>
    <d v="1899-12-30T09:58:00"/>
    <x v="3"/>
    <s v="咨询用户"/>
    <n v="13902116266"/>
    <m/>
    <m/>
    <s v="新订单"/>
    <s v="李女士。 小气泡预约"/>
  </r>
  <r>
    <x v="0"/>
    <x v="0"/>
    <x v="4"/>
    <d v="1899-12-30T11:33:00"/>
    <x v="2"/>
    <s v="400用户"/>
    <n v="18920352932"/>
    <m/>
    <m/>
    <s v="新订单"/>
    <s v="男士 咨询祛凸起痣。 未接：正在换药 痘坑。 前台没有人"/>
  </r>
  <r>
    <x v="0"/>
    <x v="0"/>
    <x v="5"/>
    <d v="1899-12-30T19:05:00"/>
    <x v="2"/>
    <s v="400用户"/>
    <n v="17330991009"/>
    <m/>
    <m/>
    <s v="新订单"/>
    <s v="未接 下班后。 电话回访咨询点痣"/>
  </r>
  <r>
    <x v="0"/>
    <x v="0"/>
    <x v="5"/>
    <d v="1899-12-30T14:26:00"/>
    <x v="1"/>
    <s v="400用户"/>
    <n v="18722059583"/>
    <m/>
    <m/>
    <s v="待跟进"/>
    <s v="李女士。 预约小气泡"/>
  </r>
  <r>
    <x v="0"/>
    <x v="0"/>
    <x v="5"/>
    <d v="1899-12-30T10:59:00"/>
    <x v="1"/>
    <s v="400用户"/>
    <n v="15620004183"/>
    <m/>
    <m/>
    <s v="待跟进"/>
    <s v="预约果酸＋小气泡"/>
  </r>
  <r>
    <x v="0"/>
    <x v="0"/>
    <x v="5"/>
    <d v="1899-12-30T11:25:00"/>
    <x v="1"/>
    <s v="400用户"/>
    <n v="18902177796"/>
    <m/>
    <m/>
    <s v="待跟进"/>
    <s v="咨询保妥适计量和价格"/>
  </r>
  <r>
    <x v="0"/>
    <x v="0"/>
    <x v="6"/>
    <d v="1899-12-30T15:35:00"/>
    <x v="1"/>
    <s v="400用户"/>
    <n v="13920670935"/>
    <m/>
    <m/>
    <s v="新订单"/>
    <s v="咨询冷冻溶脂项目"/>
  </r>
  <r>
    <x v="0"/>
    <x v="0"/>
    <x v="7"/>
    <d v="1899-12-30T11:21:00"/>
    <x v="1"/>
    <s v="400用户"/>
    <n v="15522217569"/>
    <m/>
    <m/>
    <s v="待跟进"/>
    <s v="咨询唇部补水"/>
  </r>
  <r>
    <x v="0"/>
    <x v="0"/>
    <x v="8"/>
    <d v="1899-12-30T14:35:00"/>
    <x v="0"/>
    <m/>
    <n v="13752090055"/>
    <m/>
    <m/>
    <s v="已到店"/>
    <s v="卢医生咨询的。 咨询眼袋及泪沟"/>
  </r>
  <r>
    <x v="0"/>
    <x v="0"/>
    <x v="8"/>
    <d v="1899-12-30T13:31:00"/>
    <x v="1"/>
    <s v="400用户"/>
    <n v="15022222415"/>
    <m/>
    <m/>
    <s v="已到店"/>
    <s v="张罗艺。 小气泡。 水光针有活动通知~"/>
  </r>
  <r>
    <x v="0"/>
    <x v="0"/>
    <x v="9"/>
    <d v="1899-12-30T17:56:00"/>
    <x v="1"/>
    <s v="400用户"/>
    <n v="15510940502"/>
    <m/>
    <m/>
    <s v="待跟进"/>
    <s v="找美莱整形， 再沟通挂断了"/>
  </r>
  <r>
    <x v="0"/>
    <x v="0"/>
    <x v="9"/>
    <d v="1899-12-30T14:15:00"/>
    <x v="2"/>
    <s v="400用户"/>
    <n v="13602030389"/>
    <m/>
    <m/>
    <s v="新订单"/>
    <s v="未接 接待顾客。 预约周六 10:30 卢主任脖子痘痘"/>
  </r>
  <r>
    <x v="0"/>
    <x v="0"/>
    <x v="9"/>
    <d v="1899-12-30T16:15:00"/>
    <x v="1"/>
    <s v="400用户"/>
    <n v="13920322887"/>
    <m/>
    <m/>
    <s v="待跟进"/>
    <s v="咨询点痣， 报价400/3颗"/>
  </r>
  <r>
    <x v="0"/>
    <x v="0"/>
    <x v="9"/>
    <d v="1899-12-30T14:03:00"/>
    <x v="1"/>
    <s v="400用户"/>
    <n v="18622953391"/>
    <m/>
    <m/>
    <s v="待跟进"/>
    <s v="咨询瘦脸针"/>
  </r>
  <r>
    <x v="0"/>
    <x v="0"/>
    <x v="10"/>
    <d v="1899-12-30T11:14:00"/>
    <x v="1"/>
    <s v="400用户"/>
    <n v="13622180163"/>
    <m/>
    <m/>
    <s v="待跟进"/>
    <s v="咨询保妥适瘦脸针 药量"/>
  </r>
  <r>
    <x v="0"/>
    <x v="0"/>
    <x v="10"/>
    <d v="1899-12-30T13:53:00"/>
    <x v="1"/>
    <s v="400用户"/>
    <n v="2283578486"/>
    <m/>
    <m/>
    <s v="已预约"/>
    <m/>
  </r>
  <r>
    <x v="0"/>
    <x v="0"/>
    <x v="11"/>
    <d v="1899-12-30T13:42:00"/>
    <x v="1"/>
    <s v="400用户"/>
    <n v="13163053115"/>
    <m/>
    <m/>
    <s v="新订单"/>
    <s v="咨询玻尿酸注射鼻子，加微信了"/>
  </r>
  <r>
    <x v="0"/>
    <x v="0"/>
    <x v="11"/>
    <d v="1899-12-30T12:31:00"/>
    <x v="1"/>
    <s v="400用户"/>
    <n v="17636328363"/>
    <m/>
    <m/>
    <s v="待跟进"/>
    <s v="梁女士。 预约周一11:00点痣"/>
  </r>
  <r>
    <x v="0"/>
    <x v="0"/>
    <x v="12"/>
    <d v="1899-12-30T14:03:00"/>
    <x v="1"/>
    <s v="400用户"/>
    <n v="17636328363"/>
    <m/>
    <m/>
    <s v="待跟进"/>
    <s v="梁女士。 咨询点痣"/>
  </r>
  <r>
    <x v="0"/>
    <x v="0"/>
    <x v="13"/>
    <d v="1899-12-30T12:39:00"/>
    <x v="1"/>
    <s v="400用户"/>
    <n v="18920220521"/>
    <m/>
    <m/>
    <s v="待跟进"/>
    <s v="王女士， 咨询点痣。"/>
  </r>
  <r>
    <x v="0"/>
    <x v="0"/>
    <x v="14"/>
    <d v="1899-12-30T13:00:00"/>
    <x v="1"/>
    <s v="400用户"/>
    <n v="15620988588"/>
    <m/>
    <m/>
    <s v="新订单"/>
    <s v="咨询果酸。"/>
  </r>
  <r>
    <x v="0"/>
    <x v="0"/>
    <x v="14"/>
    <d v="1899-12-30T16:46:00"/>
    <x v="1"/>
    <s v="400用户"/>
    <n v="18202583566"/>
    <m/>
    <m/>
    <s v="新订单"/>
    <s v="咨询彩光，于接。"/>
  </r>
  <r>
    <x v="0"/>
    <x v="0"/>
    <x v="14"/>
    <d v="1899-12-30T09:36:00"/>
    <x v="0"/>
    <m/>
    <n v="15655955511"/>
    <m/>
    <m/>
    <s v="新订单"/>
    <s v="暂时不需要了"/>
  </r>
  <r>
    <x v="0"/>
    <x v="0"/>
    <x v="15"/>
    <d v="1899-12-30T10:27:00"/>
    <x v="1"/>
    <s v="400用户"/>
    <n v="18526043322"/>
    <m/>
    <m/>
    <s v="无意向"/>
    <s v="送净水器的 问是否需要"/>
  </r>
  <r>
    <x v="0"/>
    <x v="0"/>
    <x v="15"/>
    <d v="1899-12-30T16:53:00"/>
    <x v="3"/>
    <s v="咨询用户"/>
    <n v="18553388832"/>
    <m/>
    <m/>
    <s v="新订单"/>
    <s v="团购了小气泡。五一后做 加微信了 。未接 在会议室 菲洛嘉讲课"/>
  </r>
  <r>
    <x v="0"/>
    <x v="0"/>
    <x v="16"/>
    <d v="1899-12-30T13:57:00"/>
    <x v="1"/>
    <s v="400用户"/>
    <n v="2223106859"/>
    <m/>
    <m/>
    <s v="已预约"/>
    <m/>
  </r>
  <r>
    <x v="0"/>
    <x v="0"/>
    <x v="16"/>
    <d v="1899-12-30T13:33:00"/>
    <x v="1"/>
    <s v="400用户"/>
    <n v="15922126326"/>
    <m/>
    <m/>
    <s v="待跟进"/>
    <s v="黄女士 预约周六小气泡 16:00"/>
  </r>
  <r>
    <x v="0"/>
    <x v="0"/>
    <x v="17"/>
    <d v="1899-12-30T16:21:00"/>
    <x v="1"/>
    <s v="400用户"/>
    <n v="18502637354"/>
    <m/>
    <m/>
    <s v="待跟进"/>
    <s v="马女士。 预约果酸。 4.23 11:00"/>
  </r>
  <r>
    <x v="0"/>
    <x v="0"/>
    <x v="17"/>
    <d v="1899-12-30T12:27:00"/>
    <x v="1"/>
    <s v="400用户"/>
    <n v="15922126326"/>
    <m/>
    <m/>
    <s v="待跟进"/>
    <s v="黄女士。 小气泡时间改为4.22下午16:00"/>
  </r>
  <r>
    <x v="0"/>
    <x v="0"/>
    <x v="17"/>
    <d v="1899-12-30T09:22:00"/>
    <x v="1"/>
    <s v="400用户"/>
    <n v="13702186219"/>
    <m/>
    <m/>
    <s v="待跟进"/>
    <s v="孙。预约下周日 果酸"/>
  </r>
  <r>
    <x v="0"/>
    <x v="0"/>
    <x v="17"/>
    <d v="1899-12-30T09:51:00"/>
    <x v="1"/>
    <s v="400用户"/>
    <n v="15222752731"/>
    <m/>
    <m/>
    <s v="待跟进"/>
    <s v="赵。 预约4.22 小气泡"/>
  </r>
  <r>
    <x v="0"/>
    <x v="0"/>
    <x v="17"/>
    <d v="1899-12-30T09:22:00"/>
    <x v="2"/>
    <s v="400用户"/>
    <n v="13702186219"/>
    <m/>
    <m/>
    <s v="新订单"/>
    <s v="未接 前台接待顾客"/>
  </r>
  <r>
    <x v="0"/>
    <x v="0"/>
    <x v="18"/>
    <d v="1899-12-30T16:25:00"/>
    <x v="1"/>
    <s v="400用户"/>
    <n v="15222152275"/>
    <m/>
    <m/>
    <s v="待跟进"/>
    <s v="明天下午预约果酸"/>
  </r>
  <r>
    <x v="0"/>
    <x v="0"/>
    <x v="19"/>
    <d v="1899-12-30T17:53:00"/>
    <x v="1"/>
    <s v="400用户"/>
    <n v="18020057227"/>
    <m/>
    <m/>
    <s v="待跟进"/>
    <s v="咨询果酸"/>
  </r>
  <r>
    <x v="0"/>
    <x v="0"/>
    <x v="19"/>
    <d v="1899-12-30T14:19:00"/>
    <x v="1"/>
    <s v="400用户"/>
    <n v="18322084016"/>
    <m/>
    <m/>
    <s v="待跟进"/>
    <s v="额头想变宽， 加微信了"/>
  </r>
  <r>
    <x v="0"/>
    <x v="0"/>
    <x v="19"/>
    <d v="1899-12-30T09:49:00"/>
    <x v="1"/>
    <s v="400用户"/>
    <n v="18622708006"/>
    <m/>
    <m/>
    <s v="待跟进"/>
    <s v="双眼皮术后换药护理"/>
  </r>
  <r>
    <x v="0"/>
    <x v="0"/>
    <x v="19"/>
    <d v="1899-12-30T10:49:00"/>
    <x v="1"/>
    <s v="400用户"/>
    <n v="18502637354"/>
    <m/>
    <m/>
    <s v="新订单"/>
    <s v="马女士 预约小气泡 ，稍微晚点到"/>
  </r>
  <r>
    <x v="0"/>
    <x v="0"/>
    <x v="20"/>
    <d v="1899-12-30T19:27:00"/>
    <x v="2"/>
    <s v="400用户"/>
    <n v="13502018337"/>
    <m/>
    <m/>
    <s v="待跟进"/>
    <s v="小气泡 预约下午两点"/>
  </r>
  <r>
    <x v="0"/>
    <x v="0"/>
    <x v="20"/>
    <d v="1899-12-30T10:22:00"/>
    <x v="1"/>
    <s v="400用户"/>
    <n v="2223106859"/>
    <m/>
    <m/>
    <s v="无意向"/>
    <m/>
  </r>
  <r>
    <x v="0"/>
    <x v="0"/>
    <x v="21"/>
    <d v="1899-12-30T09:47:00"/>
    <x v="1"/>
    <s v="400用户"/>
    <n v="13820821372"/>
    <m/>
    <m/>
    <s v="新订单"/>
    <s v="陈女士。 预约4.26 15:00小气泡＋果酸"/>
  </r>
  <r>
    <x v="0"/>
    <x v="0"/>
    <x v="22"/>
    <d v="1899-12-30T17:46:00"/>
    <x v="1"/>
    <s v="400用户"/>
    <n v="13001344460"/>
    <m/>
    <m/>
    <s v="新订单"/>
    <s v="男士 咨询点痣"/>
  </r>
  <r>
    <x v="0"/>
    <x v="0"/>
    <x v="22"/>
    <d v="1899-12-30T19:25:00"/>
    <x v="1"/>
    <s v="400用户"/>
    <n v="13820039239"/>
    <m/>
    <m/>
    <s v="待跟进"/>
    <s v="王女士 ，咨询痘坑切缝"/>
  </r>
  <r>
    <x v="0"/>
    <x v="0"/>
    <x v="23"/>
    <d v="1899-12-30T18:54:00"/>
    <x v="2"/>
    <s v="400用户"/>
    <n v="13911767563"/>
    <m/>
    <m/>
    <s v="新订单"/>
    <s v="大众点评客户端出现问题查不到电话 未能及时回复 再打过去不接，已加微信"/>
  </r>
  <r>
    <x v="0"/>
    <x v="0"/>
    <x v="23"/>
    <d v="1899-12-30T00:01:00"/>
    <x v="0"/>
    <m/>
    <n v="13920639977"/>
    <m/>
    <m/>
    <s v="新订单"/>
    <m/>
  </r>
  <r>
    <x v="0"/>
    <x v="1"/>
    <x v="24"/>
    <d v="1899-12-30T15:30:00"/>
    <x v="0"/>
    <m/>
    <n v="15033081225"/>
    <m/>
    <m/>
    <s v="新订单"/>
    <s v="咨询点痣，已留医生微信。"/>
  </r>
  <r>
    <x v="0"/>
    <x v="1"/>
    <x v="25"/>
    <d v="1899-12-30T13:32:00"/>
    <x v="1"/>
    <s v="400用户"/>
    <n v="13911791671"/>
    <m/>
    <m/>
    <s v="已到店"/>
    <s v="韦生勇 点痣 线下消费"/>
  </r>
  <r>
    <x v="0"/>
    <x v="1"/>
    <x v="25"/>
    <d v="1899-12-30T14:48:00"/>
    <x v="2"/>
    <s v="400用户"/>
    <n v="15722010719"/>
    <m/>
    <m/>
    <s v="新订单"/>
    <s v="回过去已关机"/>
  </r>
  <r>
    <x v="0"/>
    <x v="1"/>
    <x v="26"/>
    <d v="1899-12-30T14:04:00"/>
    <x v="1"/>
    <s v="400用户"/>
    <n v="13702186219"/>
    <m/>
    <m/>
    <s v="已到店"/>
    <s v="孙娴。 到院果酸＋小气泡治疗"/>
  </r>
  <r>
    <x v="0"/>
    <x v="1"/>
    <x v="26"/>
    <d v="1899-12-30T08:42:00"/>
    <x v="2"/>
    <s v="400用户"/>
    <n v="18222604993"/>
    <m/>
    <m/>
    <s v="新订单"/>
    <s v="咨询疤痕。 回电话过去，加微信了"/>
  </r>
  <r>
    <x v="0"/>
    <x v="1"/>
    <x v="27"/>
    <d v="1899-12-30T17:35:00"/>
    <x v="1"/>
    <s v="400用户"/>
    <n v="13622153140"/>
    <m/>
    <m/>
    <s v="待跟进"/>
    <s v="咨询果酸微针"/>
  </r>
  <r>
    <x v="0"/>
    <x v="1"/>
    <x v="27"/>
    <d v="1899-12-30T17:31:00"/>
    <x v="1"/>
    <s v="400用户"/>
    <n v="18622910788"/>
    <m/>
    <m/>
    <s v="待跟进"/>
    <s v="咨询提眉"/>
  </r>
  <r>
    <x v="0"/>
    <x v="1"/>
    <x v="27"/>
    <d v="1899-12-30T14:46:00"/>
    <x v="1"/>
    <s v="400用户"/>
    <n v="17695603678"/>
    <m/>
    <m/>
    <s v="已到店"/>
    <s v="咨询溶脂"/>
  </r>
  <r>
    <x v="0"/>
    <x v="1"/>
    <x v="27"/>
    <d v="1899-12-30T13:59:00"/>
    <x v="1"/>
    <s v="400用户"/>
    <n v="18502246576"/>
    <m/>
    <m/>
    <s v="已到店"/>
    <s v="刘晓蕊。重睑拆线 200"/>
  </r>
  <r>
    <x v="0"/>
    <x v="1"/>
    <x v="28"/>
    <d v="1899-12-30T17:55:00"/>
    <x v="1"/>
    <s v="400用户"/>
    <n v="18622641721"/>
    <m/>
    <m/>
    <s v="待跟进"/>
    <s v="时女士。 鼻部玻尿酸溶解酶- 800-1500"/>
  </r>
  <r>
    <x v="0"/>
    <x v="1"/>
    <x v="28"/>
    <d v="1899-12-30T10:31:00"/>
    <x v="1"/>
    <s v="400用户"/>
    <n v="18630803750"/>
    <m/>
    <m/>
    <s v="新订单"/>
    <s v="咨询去痣"/>
  </r>
  <r>
    <x v="0"/>
    <x v="1"/>
    <x v="29"/>
    <d v="1899-12-30T23:07:00"/>
    <x v="3"/>
    <s v="咨询用户"/>
    <n v="17703865671"/>
    <m/>
    <m/>
    <s v="新订单"/>
    <s v="咨询双眼皮"/>
  </r>
  <r>
    <x v="0"/>
    <x v="1"/>
    <x v="30"/>
    <d v="1899-12-30T19:48:00"/>
    <x v="0"/>
    <m/>
    <n v="18945000992"/>
    <m/>
    <m/>
    <s v="待跟进"/>
    <s v="高莹。团购小气泡"/>
  </r>
  <r>
    <x v="0"/>
    <x v="1"/>
    <x v="30"/>
    <d v="1899-12-30T10:43:00"/>
    <x v="4"/>
    <m/>
    <n v="15222220307"/>
    <m/>
    <s v="眼界大开 开眼角 放大双眸"/>
    <s v="无意向"/>
    <s v="大众点评顾客 曼？"/>
  </r>
  <r>
    <x v="0"/>
    <x v="1"/>
    <x v="31"/>
    <d v="1899-12-30T00:30:00"/>
    <x v="4"/>
    <m/>
    <n v="15359205279"/>
    <m/>
    <s v="眼界大开 开眼角 放大双眸"/>
    <s v="新订单"/>
    <s v="通过微信咨询的是隆鼻假体"/>
  </r>
  <r>
    <x v="0"/>
    <x v="1"/>
    <x v="32"/>
    <d v="1899-12-30T17:35:00"/>
    <x v="1"/>
    <s v="400用户"/>
    <n v="15022692569"/>
    <m/>
    <m/>
    <s v="待跟进"/>
    <s v="咨询瘦脸针和痘印"/>
  </r>
  <r>
    <x v="0"/>
    <x v="1"/>
    <x v="33"/>
    <d v="1899-12-30T11:32:00"/>
    <x v="1"/>
    <s v="400用户"/>
    <n v="15011371442"/>
    <m/>
    <m/>
    <s v="新订单"/>
    <s v="咨询瘦脸针 佳佳"/>
  </r>
  <r>
    <x v="0"/>
    <x v="1"/>
    <x v="33"/>
    <d v="1899-12-30T15:33:00"/>
    <x v="1"/>
    <s v="400用户"/>
    <n v="15641587779"/>
    <m/>
    <m/>
    <s v="待跟进"/>
    <s v="林凯淇 预约小气泡"/>
  </r>
  <r>
    <x v="0"/>
    <x v="1"/>
    <x v="34"/>
    <d v="1899-12-30T13:54:00"/>
    <x v="3"/>
    <s v="咨询用户"/>
    <n v="13672128710"/>
    <m/>
    <m/>
    <s v="新订单"/>
    <s v="咨询瘦脸针"/>
  </r>
  <r>
    <x v="0"/>
    <x v="1"/>
    <x v="35"/>
    <d v="1899-12-30T13:35:00"/>
    <x v="1"/>
    <s v="400用户"/>
    <n v="13902082782"/>
    <m/>
    <m/>
    <s v="待跟进"/>
    <s v="咨询妊娠纹"/>
  </r>
  <r>
    <x v="0"/>
    <x v="1"/>
    <x v="36"/>
    <d v="1899-12-30T11:53:00"/>
    <x v="0"/>
    <m/>
    <n v="15933882863"/>
    <m/>
    <m/>
    <s v="新订单"/>
    <s v="赵聪 咨询瘦脸针。 预约周三下午2:00"/>
  </r>
  <r>
    <x v="0"/>
    <x v="1"/>
    <x v="37"/>
    <d v="1899-12-30T14:40:00"/>
    <x v="1"/>
    <s v="400用户"/>
    <n v="2288133077"/>
    <m/>
    <m/>
    <s v="已预约"/>
    <m/>
  </r>
  <r>
    <x v="0"/>
    <x v="1"/>
    <x v="38"/>
    <d v="1899-12-30T17:14:00"/>
    <x v="1"/>
    <s v="400用户"/>
    <n v="15222019258"/>
    <m/>
    <m/>
    <s v="待跟进"/>
    <s v="咨询瘦脸针，卢接"/>
  </r>
  <r>
    <x v="0"/>
    <x v="1"/>
    <x v="39"/>
    <d v="1899-12-30T08:57:00"/>
    <x v="1"/>
    <s v="400用户"/>
    <n v="17636393941"/>
    <m/>
    <m/>
    <s v="新订单"/>
    <s v="曹女士、咨询瘦脸针"/>
  </r>
  <r>
    <x v="0"/>
    <x v="1"/>
    <x v="39"/>
    <d v="1899-12-30T15:23:00"/>
    <x v="1"/>
    <s v="400用户"/>
    <n v="2259088381"/>
    <m/>
    <m/>
    <s v="待跟进"/>
    <s v="咨询点痣"/>
  </r>
  <r>
    <x v="0"/>
    <x v="1"/>
    <x v="40"/>
    <d v="1899-12-30T13:13:00"/>
    <x v="1"/>
    <s v="400用户"/>
    <n v="13652048937"/>
    <m/>
    <m/>
    <s v="已到店"/>
    <s v="付亚男。预约小气泡 2:30"/>
  </r>
  <r>
    <x v="0"/>
    <x v="1"/>
    <x v="41"/>
    <d v="1899-12-30T20:06:00"/>
    <x v="0"/>
    <m/>
    <n v="15911064417"/>
    <m/>
    <m/>
    <s v="新订单"/>
    <s v="王女士 北京 咨询隆鼻 之前注射过玻尿酸"/>
  </r>
  <r>
    <x v="0"/>
    <x v="1"/>
    <x v="41"/>
    <d v="1899-12-30T09:00:00"/>
    <x v="1"/>
    <s v="400用户"/>
    <n v="13702076734"/>
    <m/>
    <m/>
    <s v="待跟进"/>
    <s v="了解瘦脸针"/>
  </r>
  <r>
    <x v="0"/>
    <x v="1"/>
    <x v="41"/>
    <d v="1899-12-30T09:46:00"/>
    <x v="2"/>
    <s v="400用户"/>
    <n v="13132182610"/>
    <m/>
    <m/>
    <s v="新订单"/>
    <s v="张女士。 团购的小气泡。 加微信了"/>
  </r>
  <r>
    <x v="0"/>
    <x v="2"/>
    <x v="42"/>
    <d v="1899-12-30T22:35:00"/>
    <x v="2"/>
    <s v="400用户"/>
    <n v="18522535206"/>
    <m/>
    <m/>
    <s v="新订单"/>
    <s v="回电话，男士咨询小气泡"/>
  </r>
  <r>
    <x v="0"/>
    <x v="2"/>
    <x v="43"/>
    <d v="1899-12-30T09:44:00"/>
    <x v="0"/>
    <m/>
    <n v="15904090211"/>
    <m/>
    <m/>
    <s v="新订单"/>
    <s v="栾女士 预约6.2 下午4：00小气泡"/>
  </r>
  <r>
    <x v="0"/>
    <x v="2"/>
    <x v="44"/>
    <d v="1899-12-30T20:28:00"/>
    <x v="2"/>
    <s v="400用户"/>
    <n v="18522125508"/>
    <m/>
    <m/>
    <s v="新订单"/>
    <s v="回电话，顾客说暂时不需要了"/>
  </r>
  <r>
    <x v="0"/>
    <x v="2"/>
    <x v="44"/>
    <d v="1899-12-30T16:10:00"/>
    <x v="1"/>
    <s v="400用户"/>
    <n v="18649177283"/>
    <m/>
    <m/>
    <s v="待跟进"/>
    <s v="王女士 抽到免费补水活动，预约6.5号 9:30"/>
  </r>
  <r>
    <x v="0"/>
    <x v="2"/>
    <x v="45"/>
    <d v="1899-12-30T15:36:00"/>
    <x v="1"/>
    <s v="400用户"/>
    <n v="15022407854"/>
    <m/>
    <m/>
    <s v="待跟进"/>
    <s v="免费活动 水光针 ，提颖女士 6.9 周六"/>
  </r>
  <r>
    <x v="0"/>
    <x v="2"/>
    <x v="45"/>
    <d v="1899-12-30T16:54:00"/>
    <x v="1"/>
    <s v="400用户"/>
    <n v="17622820042"/>
    <m/>
    <m/>
    <s v="无意向"/>
    <s v="同行。 问瘦脸针价格。。。"/>
  </r>
  <r>
    <x v="0"/>
    <x v="2"/>
    <x v="45"/>
    <d v="1899-12-30T15:27:00"/>
    <x v="0"/>
    <m/>
    <n v="13752312672"/>
    <m/>
    <m/>
    <s v="新订单"/>
    <s v="免费活动 徐女士 小气泡，预约6.6 上午11:00"/>
  </r>
  <r>
    <x v="0"/>
    <x v="2"/>
    <x v="45"/>
    <d v="1899-12-30T15:25:00"/>
    <x v="2"/>
    <s v="400用户"/>
    <n v="18920138516"/>
    <m/>
    <m/>
    <s v="新订单"/>
    <s v="免费活动 徐女士 小气泡，预约6.6 上午11:00"/>
  </r>
  <r>
    <x v="0"/>
    <x v="2"/>
    <x v="45"/>
    <d v="1899-12-30T11:40:00"/>
    <x v="0"/>
    <m/>
    <n v="15620117313"/>
    <m/>
    <m/>
    <s v="新订单"/>
    <s v="秦女士 抽到免费活动 6.9 周六 10：00。带手术顾客办手续，前台没有人。 给顾客回电话，秦女士 抽到免费活动 6.9 周六 10：00"/>
  </r>
  <r>
    <x v="0"/>
    <x v="2"/>
    <x v="46"/>
    <d v="1899-12-30T16:15:00"/>
    <x v="1"/>
    <s v="400用户"/>
    <n v="13682164377"/>
    <m/>
    <m/>
    <s v="待跟进"/>
    <s v="免费活动 6.13周三5:30"/>
  </r>
  <r>
    <x v="0"/>
    <x v="2"/>
    <x v="46"/>
    <d v="1899-12-30T12:48:00"/>
    <x v="1"/>
    <s v="400用户"/>
    <n v="13102003622"/>
    <m/>
    <m/>
    <s v="待跟进"/>
    <s v="预约14:00 嫩肤"/>
  </r>
  <r>
    <x v="0"/>
    <x v="2"/>
    <x v="46"/>
    <d v="1899-12-30T22:37:00"/>
    <x v="0"/>
    <m/>
    <n v="18526507077"/>
    <m/>
    <m/>
    <s v="新订单"/>
    <s v="咨询祛斑"/>
  </r>
  <r>
    <x v="0"/>
    <x v="2"/>
    <x v="47"/>
    <d v="1899-12-30T16:18:00"/>
    <x v="1"/>
    <s v="400用户"/>
    <n v="15222148116"/>
    <m/>
    <m/>
    <s v="待跟进"/>
    <s v="免费活动 张淼 预约6.8 2:00"/>
  </r>
  <r>
    <x v="0"/>
    <x v="2"/>
    <x v="48"/>
    <d v="1899-12-30T17:10:00"/>
    <x v="1"/>
    <s v="400用户"/>
    <n v="18630959057"/>
    <m/>
    <m/>
    <s v="新订单"/>
    <s v="免费体验活动 李妍洁 6.17 10：00"/>
  </r>
  <r>
    <x v="0"/>
    <x v="2"/>
    <x v="49"/>
    <d v="1899-12-30T15:56:00"/>
    <x v="3"/>
    <s v="咨询用户"/>
    <n v="13752404010"/>
    <m/>
    <m/>
    <s v="新订单"/>
    <s v="杨晓蕾 咨询瘦脸"/>
  </r>
  <r>
    <x v="0"/>
    <x v="2"/>
    <x v="49"/>
    <d v="1899-12-30T17:02:00"/>
    <x v="1"/>
    <s v="400用户"/>
    <n v="18341349278"/>
    <m/>
    <m/>
    <s v="待跟进"/>
    <s v="杨明 预约6.10 小气泡"/>
  </r>
  <r>
    <x v="0"/>
    <x v="2"/>
    <x v="49"/>
    <d v="1899-12-30T08:17:00"/>
    <x v="2"/>
    <s v="400用户"/>
    <n v="15222017208"/>
    <m/>
    <m/>
    <s v="新订单"/>
    <s v="回电话，刘懿萱 预约6.16 11:40"/>
  </r>
  <r>
    <x v="0"/>
    <x v="2"/>
    <x v="50"/>
    <d v="1899-12-30T18:59:00"/>
    <x v="1"/>
    <s v="400用户"/>
    <n v="17610786885"/>
    <m/>
    <m/>
    <s v="待跟进"/>
    <s v="赵女士 预约4:30 小气泡"/>
  </r>
  <r>
    <x v="0"/>
    <x v="2"/>
    <x v="50"/>
    <d v="1899-12-30T10:33:00"/>
    <x v="1"/>
    <s v="400用户"/>
    <n v="17622704915"/>
    <m/>
    <m/>
    <s v="已到店"/>
    <s v="刘雅婷 预约小气泡，"/>
  </r>
  <r>
    <x v="0"/>
    <x v="2"/>
    <x v="50"/>
    <d v="1899-12-30T11:40:00"/>
    <x v="1"/>
    <s v="400用户"/>
    <n v="13821327362"/>
    <m/>
    <m/>
    <s v="待跟进"/>
    <s v="张女士。 外院双眼皮拆线 6：12"/>
  </r>
  <r>
    <x v="0"/>
    <x v="2"/>
    <x v="50"/>
    <d v="1899-12-30T17:03:00"/>
    <x v="1"/>
    <s v="400用户"/>
    <n v="18502205430"/>
    <m/>
    <m/>
    <s v="待跟进"/>
    <s v="张女士 了解祛斑。 6.12号 15:30"/>
  </r>
  <r>
    <x v="0"/>
    <x v="2"/>
    <x v="50"/>
    <d v="1899-12-30T11:45:00"/>
    <x v="1"/>
    <s v="400用户"/>
    <n v="13502185693"/>
    <m/>
    <m/>
    <s v="已预约"/>
    <m/>
  </r>
  <r>
    <x v="0"/>
    <x v="2"/>
    <x v="51"/>
    <d v="1899-12-30T11:20:00"/>
    <x v="1"/>
    <s v="400用户"/>
    <n v="13821327362"/>
    <m/>
    <m/>
    <s v="新订单"/>
    <s v="外院双眼皮拆线。 预约6.12 号 中午"/>
  </r>
  <r>
    <x v="0"/>
    <x v="2"/>
    <x v="52"/>
    <d v="1899-12-30T15:54:00"/>
    <x v="0"/>
    <m/>
    <n v="17695756559"/>
    <m/>
    <m/>
    <s v="新订单"/>
    <s v="于女士 咨询祛斑 6.14号 下午2:30"/>
  </r>
  <r>
    <x v="0"/>
    <x v="2"/>
    <x v="52"/>
    <d v="1899-12-30T14:00:00"/>
    <x v="2"/>
    <s v="400用户"/>
    <n v="18622180195"/>
    <m/>
    <m/>
    <s v="新订单"/>
    <s v="崔女士。预约4.14 13:00点痣"/>
  </r>
  <r>
    <x v="0"/>
    <x v="2"/>
    <x v="52"/>
    <d v="1899-12-30T09:39:00"/>
    <x v="1"/>
    <s v="400用户"/>
    <n v="17670751239"/>
    <m/>
    <m/>
    <s v="待跟进"/>
    <s v="咨询玻尿酸 6.12下午"/>
  </r>
  <r>
    <x v="0"/>
    <x v="2"/>
    <x v="52"/>
    <d v="1899-12-30T14:52:00"/>
    <x v="1"/>
    <s v="400用户"/>
    <n v="13132551185"/>
    <m/>
    <m/>
    <s v="待跟进"/>
    <s v="咨询开眼角。 预约6.12 17:30"/>
  </r>
  <r>
    <x v="0"/>
    <x v="2"/>
    <x v="52"/>
    <d v="1899-12-30T14:00:00"/>
    <x v="1"/>
    <s v="400用户"/>
    <n v="18622180195"/>
    <m/>
    <m/>
    <s v="待跟进"/>
    <s v="崔女士。预约4.14 13:00点痣"/>
  </r>
  <r>
    <x v="0"/>
    <x v="2"/>
    <x v="53"/>
    <d v="1899-12-30T16:07:00"/>
    <x v="2"/>
    <s v="400用户"/>
    <n v="15663469766"/>
    <m/>
    <m/>
    <s v="新订单"/>
    <m/>
  </r>
  <r>
    <x v="0"/>
    <x v="2"/>
    <x v="53"/>
    <d v="1899-12-30T09:24:00"/>
    <x v="4"/>
    <m/>
    <n v="13132551185"/>
    <m/>
    <s v="眼界大开 开眼角 放大双眸"/>
    <s v="新订单"/>
    <s v="电话咨询开眼角。 刘女士"/>
  </r>
  <r>
    <x v="0"/>
    <x v="2"/>
    <x v="54"/>
    <d v="1899-12-30T19:35:00"/>
    <x v="2"/>
    <s v="400用户"/>
    <n v="13920730832"/>
    <m/>
    <m/>
    <s v="新订单"/>
    <s v="咨询腿部疤痕"/>
  </r>
  <r>
    <x v="0"/>
    <x v="2"/>
    <x v="54"/>
    <d v="1899-12-30T14:49:00"/>
    <x v="1"/>
    <s v="400用户"/>
    <n v="13920299757"/>
    <m/>
    <m/>
    <s v="待跟进"/>
    <s v="段晓萌。 预约果酸"/>
  </r>
  <r>
    <x v="0"/>
    <x v="2"/>
    <x v="55"/>
    <d v="1899-12-30T16:10:00"/>
    <x v="1"/>
    <s v="400用户"/>
    <n v="18920260012"/>
    <m/>
    <m/>
    <s v="待跟进"/>
    <s v="免费体验 范颖 到院做无针水光"/>
  </r>
  <r>
    <x v="0"/>
    <x v="2"/>
    <x v="55"/>
    <d v="1899-12-30T13:36:00"/>
    <x v="1"/>
    <s v="400用户"/>
    <n v="15645956751"/>
    <m/>
    <m/>
    <s v="新订单"/>
    <s v="咨询瘦脸针"/>
  </r>
  <r>
    <x v="0"/>
    <x v="2"/>
    <x v="55"/>
    <d v="1899-12-30T09:47:00"/>
    <x v="1"/>
    <s v="400用户"/>
    <n v="13323391162"/>
    <m/>
    <m/>
    <s v="新订单"/>
    <s v="免费体验 曹女士 6.18号 3:00"/>
  </r>
  <r>
    <x v="0"/>
    <x v="2"/>
    <x v="55"/>
    <d v="1899-12-30T09:55:00"/>
    <x v="1"/>
    <s v="400用户"/>
    <n v="13820955895"/>
    <m/>
    <m/>
    <s v="新订单"/>
    <s v="申海鸥到院 点痣 2:30"/>
  </r>
  <r>
    <x v="0"/>
    <x v="2"/>
    <x v="56"/>
    <d v="1899-12-30T12:38:00"/>
    <x v="1"/>
    <s v="400用户"/>
    <n v="13702116563"/>
    <m/>
    <m/>
    <s v="待跟进"/>
    <s v="吴晓纯 到院彩光嫩肤"/>
  </r>
  <r>
    <x v="0"/>
    <x v="2"/>
    <x v="57"/>
    <d v="1899-12-30T11:31:00"/>
    <x v="1"/>
    <s v="400用户"/>
    <n v="17695522957"/>
    <m/>
    <m/>
    <s v="待跟进"/>
    <s v="咨询点痣"/>
  </r>
  <r>
    <x v="0"/>
    <x v="2"/>
    <x v="58"/>
    <d v="1899-12-30T10:53:00"/>
    <x v="1"/>
    <s v="400用户"/>
    <n v="13662118262"/>
    <m/>
    <m/>
    <s v="待跟进"/>
    <s v="免费体验 牛女士 预约6.24周日 11:00"/>
  </r>
  <r>
    <x v="0"/>
    <x v="2"/>
    <x v="59"/>
    <d v="1899-12-30T15:39:00"/>
    <x v="0"/>
    <m/>
    <n v="18722699089"/>
    <m/>
    <m/>
    <s v="新订单"/>
    <s v="中奖 想预约本月30号 （周六）上午"/>
  </r>
  <r>
    <x v="0"/>
    <x v="2"/>
    <x v="60"/>
    <d v="1899-12-30T17:33:00"/>
    <x v="1"/>
    <s v="400用户"/>
    <n v="15575007770"/>
    <m/>
    <m/>
    <s v="待跟进"/>
    <s v="殷女士， 咨询彩光嫩肤 祛斑"/>
  </r>
  <r>
    <x v="0"/>
    <x v="2"/>
    <x v="60"/>
    <d v="1899-12-30T14:23:00"/>
    <x v="1"/>
    <s v="400用户"/>
    <n v="18510881005"/>
    <m/>
    <m/>
    <s v="新订单"/>
    <s v="咨询瘦脸针 。北京顾客"/>
  </r>
  <r>
    <x v="0"/>
    <x v="2"/>
    <x v="61"/>
    <d v="1899-12-30T19:19:00"/>
    <x v="1"/>
    <s v="400用户"/>
    <n v="18630858175"/>
    <m/>
    <m/>
    <s v="待跟进"/>
    <s v="杨女士 预约点痣6.23 15:00"/>
  </r>
  <r>
    <x v="0"/>
    <x v="2"/>
    <x v="61"/>
    <d v="1899-12-30T11:09:00"/>
    <x v="2"/>
    <s v="400用户"/>
    <n v="15332183017"/>
    <m/>
    <m/>
    <s v="新订单"/>
    <s v="回电话 咨询瘦脸针"/>
  </r>
  <r>
    <x v="0"/>
    <x v="2"/>
    <x v="61"/>
    <d v="1899-12-30T16:22:00"/>
    <x v="2"/>
    <s v="400用户"/>
    <n v="13994004949"/>
    <m/>
    <m/>
    <s v="新订单"/>
    <s v="带顾客在二楼。 顾客咨询眼部细纹"/>
  </r>
  <r>
    <x v="0"/>
    <x v="2"/>
    <x v="61"/>
    <d v="1899-12-30T17:29:00"/>
    <x v="1"/>
    <s v="400用户"/>
    <n v="18622160535"/>
    <m/>
    <m/>
    <s v="待跟进"/>
    <s v="杨女士 预约小气泡6.22 11:00"/>
  </r>
  <r>
    <x v="0"/>
    <x v="2"/>
    <x v="61"/>
    <d v="1899-12-30T16:23:00"/>
    <x v="0"/>
    <m/>
    <n v="13994004949"/>
    <m/>
    <m/>
    <s v="新订单"/>
    <s v="咨询眼部细纹"/>
  </r>
  <r>
    <x v="0"/>
    <x v="2"/>
    <x v="62"/>
    <d v="1899-12-30T08:54:00"/>
    <x v="1"/>
    <s v="400用户"/>
    <n v="13752649694"/>
    <m/>
    <m/>
    <s v="新订单"/>
    <s v="咨询果酸，现在脸红肿 于接"/>
  </r>
  <r>
    <x v="0"/>
    <x v="2"/>
    <x v="63"/>
    <d v="1899-12-30T12:25:00"/>
    <x v="3"/>
    <s v="咨询用户"/>
    <n v="15022030510"/>
    <m/>
    <m/>
    <s v="新订单"/>
    <s v="免费体验 王欣 7.2 2:00"/>
  </r>
  <r>
    <x v="0"/>
    <x v="2"/>
    <x v="63"/>
    <d v="1899-12-30T17:22:00"/>
    <x v="1"/>
    <s v="400用户"/>
    <n v="13752095715"/>
    <m/>
    <m/>
    <s v="待跟进"/>
    <s v="咨询祛痣"/>
  </r>
  <r>
    <x v="0"/>
    <x v="2"/>
    <x v="64"/>
    <d v="1899-12-30T10:12:00"/>
    <x v="1"/>
    <s v="400用户"/>
    <n v="15522537925"/>
    <m/>
    <m/>
    <s v="待跟进"/>
    <s v="张女士 咨询痘印"/>
  </r>
  <r>
    <x v="0"/>
    <x v="2"/>
    <x v="65"/>
    <d v="1899-12-30T17:37:00"/>
    <x v="1"/>
    <s v="400用户"/>
    <n v="15022448371"/>
    <m/>
    <m/>
    <s v="待跟进"/>
    <s v="免费体验 郭女士 6.30 4:30"/>
  </r>
  <r>
    <x v="0"/>
    <x v="2"/>
    <x v="65"/>
    <d v="1899-12-30T10:45:00"/>
    <x v="1"/>
    <s v="400用户"/>
    <n v="13752613992"/>
    <m/>
    <m/>
    <s v="待跟进"/>
    <s v="免费体验 康女士 7.5 12:30"/>
  </r>
  <r>
    <x v="0"/>
    <x v="2"/>
    <x v="66"/>
    <d v="1899-12-30T15:51:00"/>
    <x v="1"/>
    <s v="400用户"/>
    <n v="15922243397"/>
    <m/>
    <m/>
    <s v="待跟进"/>
    <s v="了解痘坑痘印"/>
  </r>
  <r>
    <x v="0"/>
    <x v="2"/>
    <x v="66"/>
    <d v="1899-12-30T12:23:00"/>
    <x v="1"/>
    <s v="400用户"/>
    <n v="18526600163"/>
    <m/>
    <m/>
    <s v="待跟进"/>
    <s v="免费体验 杨女士 7.3 下午3:00"/>
  </r>
  <r>
    <x v="0"/>
    <x v="2"/>
    <x v="67"/>
    <d v="1899-12-30T16:44:00"/>
    <x v="2"/>
    <s v="400用户"/>
    <n v="13820858982"/>
    <m/>
    <m/>
    <s v="新订单"/>
    <s v="免费体验 白洁， 已到院"/>
  </r>
  <r>
    <x v="0"/>
    <x v="2"/>
    <x v="67"/>
    <d v="1899-12-30T14:01:00"/>
    <x v="1"/>
    <s v="400用户"/>
    <n v="13622126283"/>
    <m/>
    <m/>
    <s v="新订单"/>
    <s v="免费体验顾客 刘静"/>
  </r>
  <r>
    <x v="0"/>
    <x v="2"/>
    <x v="67"/>
    <d v="1899-12-30T14:09:00"/>
    <x v="0"/>
    <m/>
    <n v="18722164363"/>
    <m/>
    <m/>
    <s v="待跟进"/>
    <s v="胎记 已加微信"/>
  </r>
  <r>
    <x v="0"/>
    <x v="2"/>
    <x v="67"/>
    <d v="1899-12-30T13:59:00"/>
    <x v="1"/>
    <s v="400用户"/>
    <n v="18722699089"/>
    <m/>
    <m/>
    <s v="待跟进"/>
    <s v="免费体验 闫女士 预约周六上午"/>
  </r>
  <r>
    <x v="0"/>
    <x v="2"/>
    <x v="67"/>
    <d v="1899-12-30T09:35:00"/>
    <x v="1"/>
    <s v="400用户"/>
    <n v="15222481326"/>
    <m/>
    <m/>
    <s v="待跟进"/>
    <s v="免费体验 霍 周日 7.1 17: 00"/>
  </r>
  <r>
    <x v="0"/>
    <x v="2"/>
    <x v="67"/>
    <d v="1899-12-30T11:32:00"/>
    <x v="1"/>
    <s v="400用户"/>
    <n v="15618616125"/>
    <m/>
    <m/>
    <s v="待跟进"/>
    <s v="咨询玻尿酸 苹果肌"/>
  </r>
  <r>
    <x v="0"/>
    <x v="2"/>
    <x v="68"/>
    <d v="1899-12-30T18:28:00"/>
    <x v="0"/>
    <s v="耿女士"/>
    <n v="13612016421"/>
    <m/>
    <m/>
    <s v="待跟进"/>
    <s v="预约周日下午到店体验"/>
  </r>
  <r>
    <x v="0"/>
    <x v="3"/>
    <x v="69"/>
    <d v="1899-12-30T18:29:00"/>
    <x v="2"/>
    <s v="400用户"/>
    <n v="18302283673"/>
    <m/>
    <m/>
    <s v="新订单"/>
    <m/>
  </r>
  <r>
    <x v="0"/>
    <x v="3"/>
    <x v="69"/>
    <d v="1899-12-30T10:36:00"/>
    <x v="1"/>
    <s v="400用户"/>
    <n v="15222481326"/>
    <m/>
    <m/>
    <s v="已到店"/>
    <s v="免费体验 霍金鑫"/>
  </r>
  <r>
    <x v="0"/>
    <x v="3"/>
    <x v="70"/>
    <d v="1899-12-30T10:51:00"/>
    <x v="1"/>
    <s v="400用户"/>
    <n v="15822890496"/>
    <m/>
    <m/>
    <s v="新订单"/>
    <s v="竺女士、 7.3 1:00，免费体验"/>
  </r>
  <r>
    <x v="0"/>
    <x v="3"/>
    <x v="70"/>
    <d v="1899-12-30T14:33:00"/>
    <x v="0"/>
    <m/>
    <n v="15822121127"/>
    <m/>
    <m/>
    <s v="待跟进"/>
    <s v="预约7.4下午下午4:00 冯女士"/>
  </r>
  <r>
    <x v="0"/>
    <x v="3"/>
    <x v="70"/>
    <d v="1899-12-30T09:37:00"/>
    <x v="1"/>
    <s v="400用户"/>
    <n v="13662014321"/>
    <m/>
    <m/>
    <s v="待跟进"/>
    <s v="咨询洗牙"/>
  </r>
  <r>
    <x v="0"/>
    <x v="3"/>
    <x v="71"/>
    <d v="1899-12-30T10:13:00"/>
    <x v="1"/>
    <s v="400用户"/>
    <n v="18622806660"/>
    <m/>
    <m/>
    <s v="无意向"/>
    <s v="咨询瘦肩针 于加微信"/>
  </r>
  <r>
    <x v="0"/>
    <x v="3"/>
    <x v="72"/>
    <d v="1899-12-30T10:19:00"/>
    <x v="1"/>
    <s v="400用户"/>
    <n v="15222002826"/>
    <m/>
    <m/>
    <s v="新订单"/>
    <s v="和刘艺已联系百度 胡荫"/>
  </r>
  <r>
    <x v="0"/>
    <x v="3"/>
    <x v="72"/>
    <d v="1899-12-30T10:42:00"/>
    <x v="1"/>
    <s v="400用户"/>
    <n v="13920800282"/>
    <m/>
    <m/>
    <s v="已到店"/>
    <s v="王珺 预约无针水光 7.5 11:30"/>
  </r>
  <r>
    <x v="0"/>
    <x v="3"/>
    <x v="72"/>
    <d v="1899-12-30T15:40:00"/>
    <x v="3"/>
    <s v="咨询用户"/>
    <n v="18602271916"/>
    <m/>
    <m/>
    <s v="新订单"/>
    <s v="咨询瘦脸针 管静"/>
  </r>
  <r>
    <x v="0"/>
    <x v="3"/>
    <x v="72"/>
    <d v="1899-12-30T10:41:00"/>
    <x v="2"/>
    <s v="400用户"/>
    <n v="13920800282"/>
    <m/>
    <m/>
    <s v="新订单"/>
    <s v="响一下挂断了。王"/>
  </r>
  <r>
    <x v="0"/>
    <x v="3"/>
    <x v="73"/>
    <d v="1899-12-30T11:33:00"/>
    <x v="1"/>
    <s v="400用户"/>
    <n v="13662014321"/>
    <m/>
    <m/>
    <s v="新订单"/>
    <s v="李程程 小气泡 7.6 2:30"/>
  </r>
  <r>
    <x v="0"/>
    <x v="3"/>
    <x v="73"/>
    <d v="1899-12-30T12:03:00"/>
    <x v="1"/>
    <s v="400用户"/>
    <n v="18622806660"/>
    <m/>
    <m/>
    <s v="新订单"/>
    <s v="杨茗晰 瘦脸针 7.6"/>
  </r>
  <r>
    <x v="0"/>
    <x v="3"/>
    <x v="74"/>
    <d v="1899-12-30T16:51:00"/>
    <x v="1"/>
    <s v="400用户"/>
    <n v="18202583566"/>
    <m/>
    <m/>
    <s v="新订单"/>
    <s v="徐雪 咨询祛斑"/>
  </r>
  <r>
    <x v="0"/>
    <x v="3"/>
    <x v="74"/>
    <d v="1899-12-30T10:30:00"/>
    <x v="1"/>
    <s v="400用户"/>
    <n v="15332050758"/>
    <m/>
    <m/>
    <s v="无意向"/>
    <s v="顾客不需要了"/>
  </r>
  <r>
    <x v="0"/>
    <x v="3"/>
    <x v="74"/>
    <d v="1899-12-30T10:21:00"/>
    <x v="1"/>
    <s v="400用户"/>
    <n v="18722586131"/>
    <m/>
    <m/>
    <s v="已到店"/>
    <s v="孙娜 小气泡"/>
  </r>
  <r>
    <x v="0"/>
    <x v="3"/>
    <x v="75"/>
    <d v="1899-12-30T10:06:00"/>
    <x v="1"/>
    <s v="400用户"/>
    <n v="13752078089"/>
    <m/>
    <m/>
    <s v="待跟进"/>
    <s v="高雅 咨询痘坑"/>
  </r>
  <r>
    <x v="0"/>
    <x v="3"/>
    <x v="76"/>
    <d v="1899-12-30T17:38:00"/>
    <x v="1"/>
    <s v="400用户"/>
    <n v="13813802849"/>
    <m/>
    <m/>
    <s v="待跟进"/>
    <s v="咨询祛斑"/>
  </r>
  <r>
    <x v="0"/>
    <x v="3"/>
    <x v="77"/>
    <d v="1899-12-30T10:10:00"/>
    <x v="2"/>
    <s v="400用户"/>
    <n v="13011387505"/>
    <m/>
    <m/>
    <s v="新订单"/>
    <s v="遇女士 咨询脂肪粒，已加微信"/>
  </r>
  <r>
    <x v="0"/>
    <x v="3"/>
    <x v="78"/>
    <d v="1899-12-30T17:51:00"/>
    <x v="1"/>
    <s v="400用户"/>
    <n v="15022100283"/>
    <m/>
    <m/>
    <s v="待跟进"/>
    <s v="刘女士 咨询点痣"/>
  </r>
  <r>
    <x v="0"/>
    <x v="3"/>
    <x v="78"/>
    <d v="1899-12-30T12:08:00"/>
    <x v="1"/>
    <s v="400用户"/>
    <n v="18790925558"/>
    <m/>
    <m/>
    <s v="待跟进"/>
    <s v="咨询瘦脸针"/>
  </r>
  <r>
    <x v="0"/>
    <x v="3"/>
    <x v="79"/>
    <d v="1899-12-30T19:44:00"/>
    <x v="2"/>
    <s v="400用户"/>
    <n v="15620370655"/>
    <m/>
    <m/>
    <s v="新订单"/>
    <s v="范文静 咨询祛斑"/>
  </r>
  <r>
    <x v="0"/>
    <x v="3"/>
    <x v="79"/>
    <d v="1899-12-30T19:13:00"/>
    <x v="2"/>
    <s v="400用户"/>
    <n v="18920060665"/>
    <m/>
    <m/>
    <s v="新订单"/>
    <s v="闫女士 咨询点痣"/>
  </r>
  <r>
    <x v="0"/>
    <x v="3"/>
    <x v="79"/>
    <d v="1899-12-30T17:19:00"/>
    <x v="1"/>
    <s v="400用户"/>
    <n v="15922016889"/>
    <m/>
    <m/>
    <s v="待跟进"/>
    <s v="李女士 咨询下巴注射物取出"/>
  </r>
  <r>
    <x v="0"/>
    <x v="3"/>
    <x v="80"/>
    <d v="1899-12-30T17:14:00"/>
    <x v="1"/>
    <s v="400用户"/>
    <n v="15002200082"/>
    <m/>
    <m/>
    <s v="待跟进"/>
    <s v="徐女士 咨询瘦肩针"/>
  </r>
  <r>
    <x v="0"/>
    <x v="3"/>
    <x v="80"/>
    <d v="1899-12-30T15:17:00"/>
    <x v="1"/>
    <s v="400用户"/>
    <n v="13920322887"/>
    <m/>
    <m/>
    <s v="待跟进"/>
    <s v="郭女士 咨询洗牙和果酸"/>
  </r>
  <r>
    <x v="0"/>
    <x v="3"/>
    <x v="80"/>
    <d v="1899-12-30T15:21:00"/>
    <x v="1"/>
    <s v="400用户"/>
    <n v="18920060665"/>
    <m/>
    <m/>
    <s v="待跟进"/>
    <s v="咨询点痣"/>
  </r>
  <r>
    <x v="0"/>
    <x v="3"/>
    <x v="80"/>
    <d v="1899-12-30T14:48:00"/>
    <x v="1"/>
    <s v="400用户"/>
    <n v="15822481230"/>
    <m/>
    <m/>
    <s v="待跟进"/>
    <s v="张女士 预约7.15 果酸和小气泡"/>
  </r>
  <r>
    <x v="0"/>
    <x v="3"/>
    <x v="80"/>
    <d v="1899-12-30T14:05:00"/>
    <x v="0"/>
    <m/>
    <n v="18302294028"/>
    <m/>
    <m/>
    <s v="新订单"/>
    <s v="郭女士 预约水光针"/>
  </r>
  <r>
    <x v="0"/>
    <x v="3"/>
    <x v="81"/>
    <d v="1899-12-30T11:30:00"/>
    <x v="0"/>
    <s v="王璐"/>
    <n v="15650518806"/>
    <m/>
    <m/>
    <s v="待跟进"/>
    <s v="预约明天姚院长咨询双眼皮，已加微信"/>
  </r>
  <r>
    <x v="0"/>
    <x v="3"/>
    <x v="82"/>
    <d v="1899-12-30T17:44:00"/>
    <x v="1"/>
    <s v="400用户"/>
    <n v="16602605720"/>
    <m/>
    <m/>
    <s v="待跟进"/>
    <s v="李萌 7.19 3:30 点痣"/>
  </r>
  <r>
    <x v="0"/>
    <x v="3"/>
    <x v="83"/>
    <d v="1899-12-30T11:14:00"/>
    <x v="1"/>
    <s v="400用户"/>
    <n v="15222105503"/>
    <m/>
    <m/>
    <s v="新订单"/>
    <s v="刘女士咨询 点痣"/>
  </r>
  <r>
    <x v="0"/>
    <x v="3"/>
    <x v="83"/>
    <d v="1899-12-30T14:12:00"/>
    <x v="0"/>
    <m/>
    <n v="15231283199"/>
    <m/>
    <m/>
    <s v="新订单"/>
    <s v="孙菀格 祛痣"/>
  </r>
  <r>
    <x v="0"/>
    <x v="3"/>
    <x v="83"/>
    <d v="1899-12-30T14:25:00"/>
    <x v="3"/>
    <s v="咨询用户"/>
    <n v="18602250667"/>
    <m/>
    <m/>
    <s v="新订单"/>
    <s v="咨询鼻子注射物取出"/>
  </r>
  <r>
    <x v="0"/>
    <x v="3"/>
    <x v="84"/>
    <d v="1899-12-30T18:11:00"/>
    <x v="2"/>
    <s v="400用户"/>
    <n v="15940450249"/>
    <m/>
    <m/>
    <s v="已到店"/>
    <s v="李新瑞 预约7.22 小气泡"/>
  </r>
  <r>
    <x v="0"/>
    <x v="3"/>
    <x v="84"/>
    <d v="1899-12-30T16:56:00"/>
    <x v="0"/>
    <m/>
    <n v="15002545758"/>
    <m/>
    <m/>
    <s v="已到店"/>
    <s v="王上观 瘦脸针"/>
  </r>
  <r>
    <x v="0"/>
    <x v="3"/>
    <x v="85"/>
    <d v="1899-12-30T10:09:00"/>
    <x v="1"/>
    <s v="400用户"/>
    <n v="13920322645"/>
    <m/>
    <m/>
    <s v="待跟进"/>
    <s v="咨询彩光"/>
  </r>
  <r>
    <x v="0"/>
    <x v="3"/>
    <x v="86"/>
    <d v="1899-12-30T15:20:00"/>
    <x v="1"/>
    <s v="400用户"/>
    <n v="13301800722"/>
    <m/>
    <m/>
    <s v="待跟进"/>
    <s v="找任爱医院 咨询除皱针"/>
  </r>
  <r>
    <x v="0"/>
    <x v="3"/>
    <x v="87"/>
    <d v="1899-12-30T16:37:00"/>
    <x v="1"/>
    <s v="400用户"/>
    <n v="13821578377"/>
    <m/>
    <m/>
    <s v="待跟进"/>
    <s v="张女士 腋下祛黑色素"/>
  </r>
  <r>
    <x v="0"/>
    <x v="3"/>
    <x v="87"/>
    <d v="1899-12-30T11:59:00"/>
    <x v="1"/>
    <s v="400用户"/>
    <n v="15222886808"/>
    <m/>
    <m/>
    <s v="已到店"/>
    <s v="何梦圆 咨询手臂烟疤"/>
  </r>
  <r>
    <x v="0"/>
    <x v="3"/>
    <x v="88"/>
    <d v="1899-12-30T15:46:00"/>
    <x v="1"/>
    <s v="400用户"/>
    <n v="15333813893"/>
    <m/>
    <m/>
    <s v="已预约"/>
    <m/>
  </r>
  <r>
    <x v="0"/>
    <x v="3"/>
    <x v="88"/>
    <d v="1899-12-30T15:36:00"/>
    <x v="3"/>
    <s v="咨询用户"/>
    <n v="17694923430"/>
    <m/>
    <m/>
    <s v="新订单"/>
    <m/>
  </r>
  <r>
    <x v="0"/>
    <x v="3"/>
    <x v="88"/>
    <d v="1899-12-30T15:29:00"/>
    <x v="1"/>
    <s v="400用户"/>
    <n v="15522082755"/>
    <m/>
    <m/>
    <s v="已预约"/>
    <m/>
  </r>
  <r>
    <x v="0"/>
    <x v="3"/>
    <x v="89"/>
    <d v="1899-12-30T16:56:00"/>
    <x v="1"/>
    <s v="400用户"/>
    <n v="15822481230"/>
    <m/>
    <m/>
    <s v="待跟进"/>
    <s v="张悦 预约周日 果酸"/>
  </r>
  <r>
    <x v="0"/>
    <x v="3"/>
    <x v="89"/>
    <d v="1899-12-30T14:56:00"/>
    <x v="1"/>
    <s v="400用户"/>
    <n v="13502189529"/>
    <m/>
    <m/>
    <s v="待跟进"/>
    <s v="预约小气泡 7.28"/>
  </r>
  <r>
    <x v="0"/>
    <x v="3"/>
    <x v="89"/>
    <d v="1899-12-30T11:25:00"/>
    <x v="1"/>
    <s v="400用户"/>
    <n v="18622085193"/>
    <m/>
    <m/>
    <s v="已到店"/>
    <s v="顾旭晴 外院双眼皮拆线"/>
  </r>
  <r>
    <x v="0"/>
    <x v="3"/>
    <x v="90"/>
    <d v="1899-12-30T16:19:00"/>
    <x v="0"/>
    <m/>
    <n v="15502229295"/>
    <m/>
    <m/>
    <s v="待跟进"/>
    <s v="吴女士 咨询咨询瘦腿针和和玻尿酸"/>
  </r>
  <r>
    <x v="0"/>
    <x v="3"/>
    <x v="90"/>
    <d v="1899-12-30T09:33:00"/>
    <x v="0"/>
    <m/>
    <n v="13821128406"/>
    <s v="请问今天可以打除皱针吗？"/>
    <m/>
    <s v="待跟进"/>
    <s v="杨女士 除皱针"/>
  </r>
  <r>
    <x v="0"/>
    <x v="3"/>
    <x v="91"/>
    <d v="1899-12-30T20:43:00"/>
    <x v="0"/>
    <m/>
    <n v="17320098176"/>
    <m/>
    <m/>
    <s v="待跟进"/>
    <s v="程女士 7.31点痣"/>
  </r>
  <r>
    <x v="0"/>
    <x v="3"/>
    <x v="91"/>
    <d v="1899-12-30T17:02:00"/>
    <x v="1"/>
    <s v="400用户"/>
    <n v="17502223729"/>
    <m/>
    <m/>
    <s v="待跟进"/>
    <s v="王先生 咨询痘印"/>
  </r>
  <r>
    <x v="0"/>
    <x v="3"/>
    <x v="92"/>
    <d v="1899-12-30T11:26:00"/>
    <x v="1"/>
    <s v="400用户"/>
    <n v="18311147005"/>
    <m/>
    <m/>
    <s v="待跟进"/>
    <s v="男士 咨询瘦脸针"/>
  </r>
  <r>
    <x v="0"/>
    <x v="4"/>
    <x v="93"/>
    <d v="1899-12-30T17:19:00"/>
    <x v="1"/>
    <s v="400用户"/>
    <n v="17622890081"/>
    <m/>
    <m/>
    <s v="待跟进"/>
    <s v="咨询横力除皱针"/>
  </r>
  <r>
    <x v="0"/>
    <x v="4"/>
    <x v="93"/>
    <d v="1899-12-30T18:19:00"/>
    <x v="2"/>
    <s v="400用户"/>
    <n v="15122863141"/>
    <m/>
    <m/>
    <s v="新订单"/>
    <s v="陈女士 29 点痣和无针水光"/>
  </r>
  <r>
    <x v="0"/>
    <x v="4"/>
    <x v="94"/>
    <d v="1899-12-30T15:08:00"/>
    <x v="3"/>
    <s v="咨询用户"/>
    <n v="18622322008"/>
    <s v="范 电话 18622322008 周六"/>
    <m/>
    <s v="新订单"/>
    <s v="预约周六 10:00"/>
  </r>
  <r>
    <x v="0"/>
    <x v="4"/>
    <x v="94"/>
    <d v="1899-12-30T10:46:00"/>
    <x v="1"/>
    <s v="400用户"/>
    <n v="13207620049"/>
    <m/>
    <m/>
    <s v="待跟进"/>
    <s v="卢接 咨询痘坑"/>
  </r>
  <r>
    <x v="0"/>
    <x v="4"/>
    <x v="95"/>
    <d v="1899-12-30T23:31:00"/>
    <x v="2"/>
    <s v="400用户"/>
    <n v="15117917300"/>
    <m/>
    <m/>
    <s v="新订单"/>
    <s v="孟女士 8.4 2:00 小气泡"/>
  </r>
  <r>
    <x v="0"/>
    <x v="4"/>
    <x v="95"/>
    <d v="1899-12-30T15:25:00"/>
    <x v="1"/>
    <s v="400用户"/>
    <n v="15022599715"/>
    <m/>
    <m/>
    <s v="待跟进"/>
    <s v="贺女士 给男朋友咨询面部清洁"/>
  </r>
  <r>
    <x v="0"/>
    <x v="4"/>
    <x v="96"/>
    <d v="1899-12-30T11:41:00"/>
    <x v="1"/>
    <s v="400用户"/>
    <n v="13602166493"/>
    <m/>
    <m/>
    <s v="待跟进"/>
    <s v="杨女士 8.4 3:30 小气泡"/>
  </r>
  <r>
    <x v="0"/>
    <x v="4"/>
    <x v="96"/>
    <d v="1899-12-30T09:21:00"/>
    <x v="3"/>
    <s v="咨询用户"/>
    <n v="18202294107"/>
    <n v="18202294107"/>
    <m/>
    <s v="新订单"/>
    <s v="杨女士 8.5 11:00 小气泡"/>
  </r>
  <r>
    <x v="0"/>
    <x v="4"/>
    <x v="97"/>
    <d v="1899-12-30T11:50:00"/>
    <x v="1"/>
    <s v="400用户"/>
    <n v="18020051026"/>
    <m/>
    <m/>
    <s v="待跟进"/>
    <s v="王女士 咨询祛痣祛斑"/>
  </r>
  <r>
    <x v="0"/>
    <x v="4"/>
    <x v="97"/>
    <d v="1899-12-30T10:25:00"/>
    <x v="1"/>
    <s v="400用户"/>
    <n v="18222882423"/>
    <m/>
    <m/>
    <s v="待跟进"/>
    <s v="咨询果酸"/>
  </r>
  <r>
    <x v="0"/>
    <x v="4"/>
    <x v="98"/>
    <d v="1899-12-30T15:41:00"/>
    <x v="1"/>
    <s v="400用户"/>
    <n v="15202229520"/>
    <m/>
    <m/>
    <s v="待跟进"/>
    <s v="董女士咨询 眼袋"/>
  </r>
  <r>
    <x v="0"/>
    <x v="4"/>
    <x v="99"/>
    <d v="1899-12-30T20:16:00"/>
    <x v="3"/>
    <s v="咨询用户"/>
    <n v="15989141211"/>
    <s v="你好 想去你们哪做项目方便vx15989141211了解一下谢谢"/>
    <m/>
    <s v="新订单"/>
    <m/>
  </r>
  <r>
    <x v="0"/>
    <x v="4"/>
    <x v="100"/>
    <d v="1899-12-30T18:16:00"/>
    <x v="2"/>
    <s v="400用户"/>
    <n v="18644087328"/>
    <m/>
    <m/>
    <s v="新订单"/>
    <s v="想了解祛痘"/>
  </r>
  <r>
    <x v="0"/>
    <x v="4"/>
    <x v="100"/>
    <d v="1899-12-30T09:26:00"/>
    <x v="1"/>
    <s v="400用户"/>
    <n v="15522578258"/>
    <m/>
    <m/>
    <s v="新订单"/>
    <s v="赵立丽 注射除皱针"/>
  </r>
  <r>
    <x v="0"/>
    <x v="4"/>
    <x v="101"/>
    <d v="1899-12-30T10:30:00"/>
    <x v="1"/>
    <s v="400用户"/>
    <n v="18147113348"/>
    <m/>
    <m/>
    <s v="已预约"/>
    <m/>
  </r>
  <r>
    <x v="0"/>
    <x v="4"/>
    <x v="102"/>
    <d v="1899-12-30T14:10:00"/>
    <x v="1"/>
    <s v="400用户"/>
    <n v="13207620049"/>
    <m/>
    <m/>
    <s v="新订单"/>
    <s v="唐女士 给孩子咨询脸上痘痘"/>
  </r>
  <r>
    <x v="0"/>
    <x v="4"/>
    <x v="102"/>
    <d v="1899-12-30T14:10:00"/>
    <x v="2"/>
    <s v="400用户"/>
    <n v="13752049320"/>
    <m/>
    <m/>
    <s v="新订单"/>
    <m/>
  </r>
  <r>
    <x v="0"/>
    <x v="4"/>
    <x v="103"/>
    <d v="1899-12-30T15:31:00"/>
    <x v="1"/>
    <s v="400用户"/>
    <n v="13389909627"/>
    <m/>
    <m/>
    <s v="待跟进"/>
    <s v="咨询果酸 品牌"/>
  </r>
  <r>
    <x v="0"/>
    <x v="4"/>
    <x v="104"/>
    <d v="1899-12-30T19:25:00"/>
    <x v="2"/>
    <s v="400用户"/>
    <n v="15900392004"/>
    <m/>
    <m/>
    <s v="新订单"/>
    <s v="陶女士， 咨询双眼皮拆线"/>
  </r>
  <r>
    <x v="0"/>
    <x v="4"/>
    <x v="104"/>
    <d v="1899-12-30T17:26:00"/>
    <x v="1"/>
    <s v="400用户"/>
    <n v="13516154001"/>
    <m/>
    <m/>
    <s v="待跟进"/>
    <s v="咨询洗牙"/>
  </r>
  <r>
    <x v="0"/>
    <x v="4"/>
    <x v="105"/>
    <d v="1899-12-30T15:36:00"/>
    <x v="1"/>
    <s v="400用户"/>
    <n v="13602008454"/>
    <m/>
    <m/>
    <s v="待跟进"/>
    <s v="王女士 彩光嫩肤 17:00"/>
  </r>
  <r>
    <x v="0"/>
    <x v="4"/>
    <x v="106"/>
    <d v="1899-12-30T20:09:00"/>
    <x v="2"/>
    <s v="400用户"/>
    <n v="15510865836"/>
    <m/>
    <m/>
    <s v="新订单"/>
    <m/>
  </r>
  <r>
    <x v="0"/>
    <x v="4"/>
    <x v="106"/>
    <d v="1899-12-30T19:41:00"/>
    <x v="2"/>
    <s v="400用户"/>
    <n v="13920322645"/>
    <m/>
    <m/>
    <s v="新订单"/>
    <m/>
  </r>
  <r>
    <x v="0"/>
    <x v="4"/>
    <x v="106"/>
    <d v="1899-12-30T18:36:00"/>
    <x v="2"/>
    <s v="400用户"/>
    <n v="2152291997"/>
    <m/>
    <m/>
    <s v="新订单"/>
    <m/>
  </r>
  <r>
    <x v="0"/>
    <x v="4"/>
    <x v="106"/>
    <d v="1899-12-30T16:03:00"/>
    <x v="1"/>
    <s v="400用户"/>
    <n v="13642123842"/>
    <m/>
    <m/>
    <s v="待跟进"/>
    <s v="浆女士 彩光嫩肤"/>
  </r>
  <r>
    <x v="0"/>
    <x v="4"/>
    <x v="107"/>
    <d v="1899-12-30T18:33:00"/>
    <x v="1"/>
    <s v="400用户"/>
    <n v="13617719510"/>
    <m/>
    <m/>
    <s v="待跟进"/>
    <s v="咨询洗牙"/>
  </r>
  <r>
    <x v="0"/>
    <x v="4"/>
    <x v="108"/>
    <d v="1899-12-30T10:24:00"/>
    <x v="1"/>
    <s v="400用户"/>
    <n v="18202229707"/>
    <m/>
    <m/>
    <s v="已到店"/>
    <s v="宋炳儒 17:00 小气泡加果酸"/>
  </r>
  <r>
    <x v="0"/>
    <x v="4"/>
    <x v="109"/>
    <d v="1899-12-30T15:56:00"/>
    <x v="1"/>
    <s v="400用户"/>
    <n v="15002294407"/>
    <m/>
    <m/>
    <s v="待跟进"/>
    <s v="咨询祛除脂肪粒"/>
  </r>
  <r>
    <x v="0"/>
    <x v="4"/>
    <x v="109"/>
    <d v="1899-12-30T13:36:00"/>
    <x v="1"/>
    <s v="400用户"/>
    <n v="18302271618"/>
    <m/>
    <m/>
    <s v="待跟进"/>
    <s v="咨询水光针"/>
  </r>
  <r>
    <x v="0"/>
    <x v="4"/>
    <x v="110"/>
    <d v="1899-12-30T17:16:00"/>
    <x v="1"/>
    <s v="400用户"/>
    <n v="13920186613"/>
    <m/>
    <m/>
    <s v="已预约"/>
    <m/>
  </r>
  <r>
    <x v="0"/>
    <x v="4"/>
    <x v="110"/>
    <d v="1899-12-30T09:32:00"/>
    <x v="1"/>
    <s v="400用户"/>
    <n v="15302062737"/>
    <m/>
    <m/>
    <s v="待跟进"/>
    <s v="咨询拆线价位"/>
  </r>
  <r>
    <x v="0"/>
    <x v="4"/>
    <x v="111"/>
    <d v="1899-12-30T10:54:00"/>
    <x v="1"/>
    <s v="400用户"/>
    <n v="13820191891"/>
    <m/>
    <m/>
    <s v="已到店"/>
    <s v="吕安琪 点痣1颗后背"/>
  </r>
  <r>
    <x v="0"/>
    <x v="4"/>
    <x v="112"/>
    <d v="1899-12-30T12:12:00"/>
    <x v="0"/>
    <m/>
    <n v="13752265035"/>
    <m/>
    <m/>
    <s v="新订单"/>
    <s v="陈女士 预约9.1 果酸"/>
  </r>
  <r>
    <x v="0"/>
    <x v="4"/>
    <x v="113"/>
    <d v="1899-12-30T14:54:00"/>
    <x v="1"/>
    <s v="400用户"/>
    <n v="15922217037"/>
    <m/>
    <m/>
    <s v="待跟进"/>
    <s v="咨询冷冻溶脂跟热立塑区别"/>
  </r>
  <r>
    <x v="0"/>
    <x v="4"/>
    <x v="113"/>
    <d v="1899-12-30T14:53:00"/>
    <x v="1"/>
    <s v="400用户"/>
    <n v="15922217037"/>
    <m/>
    <m/>
    <s v="待跟进"/>
    <s v="咨询冷冻溶脂跟热立塑区别"/>
  </r>
  <r>
    <x v="0"/>
    <x v="4"/>
    <x v="114"/>
    <d v="1899-12-30T13:39:00"/>
    <x v="2"/>
    <s v="400用户"/>
    <n v="15822753557"/>
    <m/>
    <m/>
    <s v="新订单"/>
    <s v="男士 手臂先天色素痣"/>
  </r>
  <r>
    <x v="0"/>
    <x v="4"/>
    <x v="115"/>
    <d v="1899-12-30T09:37:00"/>
    <x v="1"/>
    <s v="400用户"/>
    <n v="17602660465"/>
    <m/>
    <m/>
    <s v="待跟进"/>
    <s v="李女士 咨询预约小气泡， 洗牙"/>
  </r>
  <r>
    <x v="1"/>
    <x v="5"/>
    <x v="116"/>
    <m/>
    <x v="5"/>
    <m/>
    <m/>
    <m/>
    <m/>
    <m/>
    <m/>
  </r>
  <r>
    <x v="1"/>
    <x v="5"/>
    <x v="116"/>
    <m/>
    <x v="5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d v="1899-12-30T18:23:00"/>
    <s v="天津"/>
    <s v="天津时光整形"/>
    <s v="宁月"/>
    <s v="5星"/>
    <s v="{&quot;效果&quot;:5,&quot;环境&quot;:5,&quot;服务&quot;:5}"/>
    <s v="提前网上团购 然后预约了今天下午 主要是想清洁下皮肤 来了之后首先环境不错 意式风景区的老房子 时光整形医院在博爱道上也比较好找 据大夫介绍这里的院长以前是254医院烧伤科的 所以技术很过硬 为我做清洁的大夫手法比较温柔 通过清洁 去黑头粉刺 小气泡和果酸焕肤交替进行 最后是赠了玻尿酸 感觉护肤比较舒服"/>
    <s v="是"/>
    <s v="2018-04-22 16:03:36"/>
  </r>
  <r>
    <x v="0"/>
    <x v="0"/>
    <x v="0"/>
    <d v="1899-12-30T17:43:00"/>
    <s v="天津"/>
    <s v="天津时光整形"/>
    <s v="宁月"/>
    <s v="5星"/>
    <s v="{&quot;效果&quot;:5,&quot;环境&quot;:5,&quot;服务&quot;:5}"/>
    <s v="提前预约了 网上提前团购 然后医院比较好找 在意式风情区附近 医院整体环境特别温馨 来的时候还有其他顾客刚刚做完离开 来了之后大夫进行了热情接待 详细询问了情况 在护肤过程中感觉每一步都会解释清楚 也没有硬性推销 结束后觉得很舒服 以后还会考虑再来"/>
    <s v="是"/>
    <s v="2018-04-22 16:03:44"/>
  </r>
  <r>
    <x v="0"/>
    <x v="0"/>
    <x v="1"/>
    <d v="1899-12-30T16:35:00"/>
    <s v="天津"/>
    <s v="天津时光整形"/>
    <s v="艾狸狸15"/>
    <s v="5星"/>
    <s v="{&quot;效果&quot;:5,&quot;环境&quot;:5,&quot;服务&quot;:5}"/>
    <s v="最近皮肤暗沉的要死 还长痘 心情不美丽 路过意大利风情街 看见一家美容院 就推门进来了 早就听说现在比较流行刷酸 今天就刷了一下 这边的果酸比较温和不会脱皮 刷完后确实白了一个色度 毛孔也小了许多 刷酸的医生也很耐心 不但讲解了注意事项 还讲了很多美容知识 点赞！"/>
    <s v="是"/>
    <s v="2018-04-23 15:26:09"/>
  </r>
  <r>
    <x v="0"/>
    <x v="0"/>
    <x v="2"/>
    <d v="1899-12-30T15:57:00"/>
    <s v="天津"/>
    <s v="天津时光整形"/>
    <s v="起个名字真费劲轩轩"/>
    <s v="5星"/>
    <s v="{&quot;效果&quot;:5,&quot;环境&quot;:5,&quot;服务&quot;:5}"/>
    <s v="王医生给做的小气泡 手法特别轻特别好说话也温柔 导诊小姐姐也特别好也有赠送我护手霜 开车来的本以为没地方停车 前台小姐姐说可以带我们停车也特别方便 就是小气泡结束后没有防晒和隔离擦 整理来说特别不错 有机会也会来尝试其他项目的 离家挺近的"/>
    <s v="是"/>
    <s v="2018-04-25 15:13:23"/>
  </r>
  <r>
    <x v="0"/>
    <x v="1"/>
    <x v="3"/>
    <d v="1899-12-30T09:39:00"/>
    <s v="天津"/>
    <s v="天津时光整形"/>
    <s v="资深吃货鉴定完毕"/>
    <s v="5星"/>
    <s v="{&quot;效果&quot;:5,&quot;环境&quot;:5,&quot;服务&quot;:5}"/>
    <s v="地点在意式风情街旁边，离北安桥公交站很近。外面看起来是个小洋楼，医生护士的服务都很好很亲切。这次去做了果酸焕肤，第一次做这个项目，做完感觉脸白了哈哈哈，医生还给清理了痘痘，做的过程很认真仔细，总体满意！"/>
    <s v="是"/>
    <s v="2018-05-01 09:12:45"/>
  </r>
  <r>
    <x v="0"/>
    <x v="1"/>
    <x v="4"/>
    <d v="1899-12-30T19:32:00"/>
    <s v="天津"/>
    <s v="天津时光整形"/>
    <s v="weijia_4609"/>
    <s v="5星"/>
    <s v="{&quot;效果&quot;:5,&quot;环境&quot;:5,&quot;服务&quot;:5}"/>
    <s v="点评搜到家门口的整形医院，地点非常好找。今天去做果酸焕肤，顺便咨询了眼睛下面一个大脂肪粒。医生说是皮脂腺增生，用机器给做掉了。做的过程中医生很细心，有点疼但是可以忍受。从咨询到做完项目服务态度都很好，最后送了护手霜正好需要！"/>
    <s v="是"/>
    <s v="2018-05-04 16:01:48"/>
  </r>
  <r>
    <x v="0"/>
    <x v="1"/>
    <x v="5"/>
    <d v="1899-12-30T17:16:00"/>
    <s v="天津"/>
    <s v="天津时光整形"/>
    <s v="H_154634"/>
    <s v="5星"/>
    <s v="{&quot;效果&quot;:5,&quot;环境&quot;:5,&quot;服务&quot;:5}"/>
    <s v="陪朋友一起来做脸的 顺便做了个痘肌护理 体验了一下 我是油性皮肤 做完之后感觉很清爽 价格也很合理 店里的小姐姐们很nice  还分享了祛痘经验 本人太懒 很少做脸  以后真的有必要在脸上多下点功夫啦 哈哈"/>
    <s v="是"/>
    <s v="2018-05-23 16:36:05"/>
  </r>
  <r>
    <x v="0"/>
    <x v="1"/>
    <x v="6"/>
    <d v="1899-12-30T12:37:00"/>
    <s v="天津"/>
    <s v="天津时光整形"/>
    <s v="张晨_9528"/>
    <s v="5星"/>
    <s v="{&quot;效果&quot;:5,&quot;环境&quot;:5,&quot;服务&quot;:5}"/>
    <s v="脸上从青少年时期就长小雀斑了，一直在想有什么好方法能去掉，逛大众点评看到时光整形，离我工作单位比较近，抱着忐忑的心去了解一下，咨询师跟我简单说了一下带我见了他们的激光科主任，好亲切的一个医生，说的好专业而且通俗能理解，还告诉我有合适的团购活动，虽然需要按疗程去做但也希望一次能有好的效果！"/>
    <s v="否"/>
    <s v=""/>
  </r>
  <r>
    <x v="0"/>
    <x v="1"/>
    <x v="7"/>
    <d v="1899-12-30T15:25:00"/>
    <s v="天津"/>
    <s v="天津时光整形"/>
    <s v="liushirui@lele"/>
    <s v="5星"/>
    <s v="{&quot;效果&quot;:5,&quot;环境&quot;:5,&quot;服务&quot;:5}"/>
    <s v="时光整形环境很好，绿植很多，有停车位，注射之前我很紧张，好多担心，卢主任特别有耐心的开导我，而且还教会我如何辨别真伪，漂亮的李医生还告知我注意事项，特别细心，特别体贴。卢主任真不愧是在部队三甲医院出身，注射时很麻利，而且不疼，之前的担忧完全不存在。"/>
    <s v="否"/>
    <s v=""/>
  </r>
  <r>
    <x v="0"/>
    <x v="1"/>
    <x v="8"/>
    <d v="1899-12-30T19:52:00"/>
    <s v="天津"/>
    <s v="天津时光整形"/>
    <s v="威_2026"/>
    <s v="5星"/>
    <s v="{&quot;效果&quot;:5,&quot;环境&quot;:5,&quot;服务&quot;:5}"/>
    <s v="脸上有块晒斑 一直纠结要不要去掉，这几天刚好有休息时间，刚好看到大众点评这家，还有相关的活动，价钱也合适，我就和朋友一起来看看，地理位置很好找，就在意大利风情街这附近，但是被树挡住了，找好久才看到，一进来感觉门好小，但是什么都有啊，激光科 口腔科 还能做各种手术，真是惊讶到我了！来的时候等候的人也很多，无聊的时候拍个照，终于等到卢主任有时间，详细问了下，说晒斑很好治，但是要注意防晒～看来我以后治好了还要好好防晒呀，总体来说 这家医院给人感觉很不错，服务也不错，咨询的都很详细。有需要还会再介绍朋友来的😁"/>
    <s v="否"/>
    <s v=""/>
  </r>
  <r>
    <x v="0"/>
    <x v="1"/>
    <x v="8"/>
    <d v="1899-12-30T16:54:00"/>
    <s v="天津"/>
    <s v="天津时光整形"/>
    <s v="dpuser_3761027442"/>
    <s v="5星"/>
    <s v="{&quot;效果&quot;:5,&quot;环境&quot;:5,&quot;服务&quot;:5}"/>
    <s v="团购一次小气泡，今天过来做做，医院在意式风情街，环境很好，专家是第四军医大学的，感觉特别专业，顾客也挺多的，做的还让我看两侧面部的对比，确实有变化，白亮了，毛孔小了，皮肤也紧致了，脸都变小了，太开了"/>
    <s v="否"/>
    <s v=""/>
  </r>
  <r>
    <x v="0"/>
    <x v="1"/>
    <x v="8"/>
    <d v="1899-12-30T16:02:00"/>
    <s v="天津"/>
    <s v="天津时光整形"/>
    <s v="Hello_邊邊"/>
    <s v="5星"/>
    <s v="{&quot;效果&quot;:5,&quot;环境&quot;:5,&quot;服务&quot;:5}"/>
    <s v="我是听朋友介绍的天津时光整形医院，说他们之前在解放军二五四医院，都是公立医院的医生。卢宁主任还是第四军医大学毕业的。 我就和朋友一起过来了，我朋友注射了瘦脸针 我团购了玻尿酸隆鼻。 当时特别紧张，卢宁主任给我注射的  一点也不疼  技术手法特好 人还很亲切。赵医生给我讲解注意事项 还给我讲了皮肤护理方面知识😄😄😄总之特别开心 还会再来时光整形做项目的，大大的赞👍"/>
    <s v="否"/>
    <s v=""/>
  </r>
  <r>
    <x v="0"/>
    <x v="2"/>
    <x v="9"/>
    <d v="1899-12-30T15:15:00"/>
    <s v="天津"/>
    <s v="天津时光整形"/>
    <s v="秀儿_2344"/>
    <s v="5星"/>
    <s v="{&quot;效果&quot;:5,&quot;环境&quot;:5,&quot;服务&quot;:5}"/>
    <s v="又到了夏天漏肉肉的季节，在网上逛了好久，最后选的他们家，正好赶着有活动，提前预约的。到店发现好高大上，最后一张，排队等待变美的姑娘好多。整个过程都好专业，服务态度也特别好。好评好评！"/>
    <s v="否"/>
    <m/>
  </r>
  <r>
    <x v="0"/>
    <x v="2"/>
    <x v="10"/>
    <d v="1899-12-30T12:00:00"/>
    <s v="天津"/>
    <s v="天津时光整形"/>
    <s v="雨落花台_1306"/>
    <s v="5星"/>
    <s v="{&quot;效果&quot;:5,&quot;环境&quot;:5,&quot;服务&quot;:5}"/>
    <s v="前几天发现时光整形美容单位点痣有优惠活动就去咨询了一下，看了好多他们的治疗图片，一直担心点痣会留疤， 看了图片感觉效果很好，正好有活动，医生还给我敷了麻药，这里的工作人员都很专业，态度也很好，还有停车地方。以后做其他美容还会首选时光"/>
    <s v="否"/>
    <m/>
  </r>
  <r>
    <x v="0"/>
    <x v="2"/>
    <x v="11"/>
    <d v="1899-12-30T05:00:00"/>
    <s v="天津"/>
    <s v="天津时光整形"/>
    <s v="只因情深缘浅"/>
    <s v="5星"/>
    <s v="{&quot;效果&quot;:5,&quot;环境&quot;:5,&quot;服务&quot;:5}"/>
    <s v="地址非常好找，就在意式风情街旁边那里。本来定的昨天去的。可是前天临时有事改成昨天了。先说说他家的环境吧，是那种独栋小楼，咨询项目和接待的在一楼，项目在二楼做。技师的手法特别好，还一直问我感觉怎么样，就怕我有什么不好的感觉（因为我是第一次做这种项目，怕我紧张😰）！做完项目后，还赠送给我一片面膜。特别好！！！"/>
    <s v="否"/>
    <m/>
  </r>
  <r>
    <x v="0"/>
    <x v="2"/>
    <x v="12"/>
    <d v="1899-12-30T14:42:00"/>
    <s v="天津"/>
    <s v="天津时光整形"/>
    <s v="迷你糖糖KISS"/>
    <s v="5星"/>
    <s v="{&quot;效果&quot;:5,&quot;环境&quot;:5,&quot;服务&quot;:5}"/>
    <s v="跟着导航很好找，就在五大道附近，提前看的肌肤情况，环境挺好的，总共四层，在二层做的，卢老师说话很温柔，先是做的清洁，之后给清洁的黑头，还做的面部提升，做完脸色是变得透亮了，做完还挺舒服的，服务也挺好的，很满意"/>
    <s v="否"/>
    <s v=""/>
  </r>
  <r>
    <x v="0"/>
    <x v="2"/>
    <x v="13"/>
    <d v="1899-12-30T14:33:00"/>
    <s v="天津"/>
    <s v="天津时光整形"/>
    <s v="淡定_女王"/>
    <s v="5星"/>
    <s v="{&quot;效果&quot;:5,&quot;环境&quot;:5,&quot;服务&quot;:5}"/>
    <s v="感谢大众点评，让我又一次中了霸王餐_x000a_这次中的是美服项目类，时光整形的无针水光_x000a_还赠送了小气泡_x000a_地点十分好找在博爱道22号。_x000a_进门之后，前台很热情环境也很不错，登记了信息之后就上二楼。_x000a_躺下之后，有一位非常温柔的老师来给我做项目手法十分专业送了我面膜。_x000a_全程体验，非常愉快，没有推销。好评。"/>
    <s v="否"/>
    <s v=""/>
  </r>
  <r>
    <x v="0"/>
    <x v="2"/>
    <x v="14"/>
    <d v="1899-12-30T15:57:00"/>
    <s v="天津"/>
    <s v="天津时光整形"/>
    <s v="l路西菲尔"/>
    <s v="5星"/>
    <s v="{&quot;效果&quot;:4,&quot;环境&quot;:5,&quot;服务&quot;:5}"/>
    <s v="首先感谢大众点评抽中我免费体验小气泡，时光整形在博爱道上，在意式风情街里面的一座二层小楼，貌似还是谁谁谁的故居😂，预约的时候就很愉快，赵医生主动加了微信，很快就敲定体验时间，到店后立刻就登记做了，店里环境很好，很安静，做小气泡的小姐姐人好温柔，手法也很好，小气泡吸出来很多脏东西，本人有点划痕体质，做完了有点红肿，小姐姐还赠了面膜舒缓，小姐姐要我注意防晒，脸上的晒斑挺多的，并且还推荐了防晒口罩😷，本来我说想体验激光祛斑，还建议我夏天结束了再来做效果更好，全程无推销，临走还送了护手霜，总之是一次很棒的体验，考虑夏天结束做祛斑😘😘😘"/>
    <s v="否"/>
    <s v=""/>
  </r>
  <r>
    <x v="0"/>
    <x v="2"/>
    <x v="14"/>
    <d v="1899-12-30T12:52:00"/>
    <s v="天津"/>
    <s v="天津时光整形"/>
    <s v="AMISSLIU_4232"/>
    <s v="5星"/>
    <s v="{&quot;效果&quot;:5,&quot;环境&quot;:5,&quot;服务&quot;:5}"/>
    <s v="每周六固定到这里来参加社团活动，顺便做个皮肤清洁挺方便。半小时完事儿，很便捷清爽。效果感觉不错，每个毛孔里的脏东西都能吸出来，再涂面膜或涂精华吸收特别好。有时间可以来体验一下，价格很良心！"/>
    <s v="是"/>
    <s v="2018-06-16 11:41:56"/>
  </r>
  <r>
    <x v="0"/>
    <x v="2"/>
    <x v="15"/>
    <d v="1899-12-30T13:31:00"/>
    <s v="天津"/>
    <s v="天津时光整形"/>
    <s v="chinarenivy"/>
    <s v="5星"/>
    <s v="{&quot;效果&quot;:5,&quot;环境&quot;:5,&quot;服务&quot;:5}"/>
    <s v="很好找的一个地方，车子可以停在旁边胡同里，把钥匙留给前台，需要的话店家会帮你挪车。感谢大众点评给了这次试用机会，以前只接触过普通美容，面部身体普通护理之类的，对于注射类不是很了解，因为本身皮肤比较缺水，这次选的非注射版的水光针。整套流程结束后感觉还不错，皮肤确实水嫩了许多。"/>
    <s v="否"/>
    <s v=""/>
  </r>
  <r>
    <x v="0"/>
    <x v="2"/>
    <x v="16"/>
    <d v="1899-12-30T13:07:00"/>
    <s v="天津"/>
    <s v="天津时光整形"/>
    <s v="半生"/>
    <s v="1星"/>
    <s v="{&quot;效果&quot;:2,&quot;环境&quot;:3,&quot;服务&quot;:2}"/>
    <s v="看到评价才去体验一下果酸换肤，什么手法好的，体验了一下，自己洗了脸给涂抹的不知道什么东西，三分钟让洗了，说回家敷个面膜，可能觉得不好意思了，给敷了个不知道什么牌子的面膜，完了洗了好了，什么手法也没体验到，本来还想在咨询一下做瘦脸，祛斑，，瞬间没兴趣了"/>
    <s v="是"/>
    <s v="2018-06-22 11:51:24"/>
  </r>
  <r>
    <x v="0"/>
    <x v="2"/>
    <x v="17"/>
    <d v="1899-12-30T22:14:00"/>
    <s v="天津"/>
    <s v="天津时光整形"/>
    <s v="丫vivi丫"/>
    <s v="5星"/>
    <s v="{&quot;效果&quot;:4,&quot;环境&quot;:5,&quot;服务&quot;:5}"/>
    <s v="地点很好找，在海河边的博爱道上，一座名人故居的小楼，正好来这边办事，提前约了一个小气泡和无针水光来做，整个过程不到一个小时，洁面、清洁毛孔、玻尿酸导入，还送了面膜护理，从预约到护理整个过程服务都很好，就是做完才知道这里的无针水光不是用水光枪打的，而是最开始以为是清洁的冷喷步骤，有点特别，不一样的体验～"/>
    <s v="是"/>
    <s v="2018-06-23 10:50:05"/>
  </r>
  <r>
    <x v="0"/>
    <x v="2"/>
    <x v="18"/>
    <d v="1899-12-30T16:08:00"/>
    <s v="天津"/>
    <s v="天津时光整形"/>
    <s v="名字重复一万个"/>
    <s v="5星"/>
    <s v="{&quot;效果&quot;:5,&quot;环境&quot;:5,&quot;服务&quot;:5}"/>
    <s v="原本打算在大众点评随意找一个小气泡做下清洁，搜到了这一家，看到还有一些项目在打折，性价比挺高，先团了小气泡和光子嫩肤来体验一下。_x000a_    位置很好找，前台小姐姐也很亲切，做小气泡的时候先赠送了一个无针水光，感觉好像是利用高压在脸上喷射，冰冰凉凉的，在鼻子周围的时候会有一点喘不上气的压迫感，但可以接受，光子嫩肤因为会有一些刺痛感，医生会提前预告感受并全程安抚，最后还帮我免费清了几颗痘。_x000a_    因为皮肤比较薄，项目做完脸上有点红，买了医用面膜，两百多六片，性价比很高。整个过程知无不言，也没有推销，就是聊聊家常和皮肤护理，总体来说体验非常不错，医护人员的氛围都很和谐。下次还会再来哟！"/>
    <s v="否"/>
    <s v=""/>
  </r>
  <r>
    <x v="0"/>
    <x v="2"/>
    <x v="19"/>
    <d v="1899-12-30T10:56:00"/>
    <s v="天津"/>
    <s v="天津时光整形"/>
    <s v="调皮猫5"/>
    <s v="5星"/>
    <s v="{&quot;效果&quot;:5,&quot;环境&quot;:5,&quot;服务&quot;:5}"/>
    <s v="点评的免费体验，到了之后，才发现，这是一家正规的医院，并不是日常的美容院。_x000a_免费体验了补水水光和小气泡，小医生赠送了精华导入。_x000a_全程体验木有任何额外消费，只是简单的理疗介绍。_x000a_还针对我的皮肤给了一些建议，很可爱的小医生。”_x000a_环境上，除了一楼，还有二楼三楼四楼，没想到小麻雀五脏俱全，里面还有这么高，每层都有美容室，有专门的医生。_x000a_做完项目之后，小医生帮我涂了润肤露，还是很舒服的。_x000a_小医生嘱咐，晚上回家在贴一贴补水面膜，补水效果会更好"/>
    <s v="否"/>
    <s v=""/>
  </r>
  <r>
    <x v="0"/>
    <x v="2"/>
    <x v="20"/>
    <d v="1899-12-30T16:05:00"/>
    <s v="天津"/>
    <s v="天津时光整形"/>
    <s v="骆小静L"/>
    <s v="5星"/>
    <s v="{&quot;效果&quot;:5,&quot;环境&quot;:5,&quot;服务&quot;:5}"/>
    <s v="霸王餐又被强制拍照片了[囧]因为涂了防晒霜 进来先洗脸 洗手间好评 有洁面乳卸妆乳 还有精华乳液 第一步凉凉的水雾一样的东西喷在脸上好凉快 然后吸黑头啥的 然后一个类似射频的东西可能是补水的吧 然后洗脸水乳 脸颊有个痘痘一直不长出来也不消下去 说得拿激光打再清出来 开机费三百 毕竟是医院吗肯定比美容院专业 打的时候没啥感觉但是好紧张 烤五花肉味…还好最后清出来了希望不会留坑 洗牙很火爆啊我周四打电话说下周五才有洗牙空位 没找到停车的小巷子 旁边八块钱一小时也还行 要是离着近看着好多项目都想体验 临走开了个生长因子65"/>
    <s v="否"/>
    <m/>
  </r>
  <r>
    <x v="0"/>
    <x v="3"/>
    <x v="21"/>
    <d v="1899-12-30T12:28:00"/>
    <s v="天津"/>
    <s v="天津时光整形"/>
    <s v="猪精_9489"/>
    <s v="5星"/>
    <s v="{&quot;效果&quot;:5,&quot;环境&quot;:5,&quot;服务&quot;:5}"/>
    <s v="地方挺好找的，而且价格实惠，学生党可以接受，小姐姐人都特别好，做完以后医生还给我拿冰袋告诉我回去应该怎么做，耐心讲解[强][强]"/>
    <s v="否"/>
    <s v=""/>
  </r>
  <r>
    <x v="0"/>
    <x v="3"/>
    <x v="21"/>
    <d v="1899-12-30T11:36:00"/>
    <s v="天津"/>
    <s v="天津时光整形"/>
    <s v="hjx，"/>
    <s v="5星"/>
    <s v="{&quot;效果&quot;:5,&quot;环境&quot;:5,&quot;服务&quot;:5}"/>
    <s v="藏在巷子里的一家正规整形医院，第一次来，停车位没找对，下次来的小伙伴千万不要开过了，就在正门旁边的小箱子里面～免费体验了清洁、小气泡和补水，清洁时凉凉的，补水温温的很舒服，医生的手法也炒鸡温柔，特别主要不会拉扯到皮肤，最后做完是被医生叫醒的，都不知道啥时候睡着了…"/>
    <s v="否"/>
    <s v=""/>
  </r>
  <r>
    <x v="0"/>
    <x v="3"/>
    <x v="22"/>
    <d v="1899-12-30T23:07:00"/>
    <s v="天津"/>
    <s v="天津时光整形"/>
    <s v="夏旖旎wendy"/>
    <s v="5星"/>
    <s v="{&quot;效果&quot;:5,&quot;环境&quot;:5,&quot;服务&quot;:5}"/>
    <s v="感谢大众点评丽人抽中的免费体验。位置很好找，就在意风街旁边，一座四层小洋楼古建里，门口还有张学良的题词，忘记谁的旧居了，感觉很厉害的房子🏠。店面整体装饰还算温馨，但总归是整形医院，总是感觉有点别扭，哈哈。被某个美女小姐姐带上了二楼单间，做了皮肤清洁，小气泡清理鼻部，敷了一个面膜。中间聊了些皮肤问题，没有刻意推销产品，还不错啦。"/>
    <s v="否"/>
    <s v=""/>
  </r>
  <r>
    <x v="0"/>
    <x v="3"/>
    <x v="23"/>
    <d v="1899-12-30T15:38:00"/>
    <s v="天津"/>
    <s v="天津时光整形"/>
    <s v="月舞and嫣然"/>
    <s v="5星"/>
    <s v="{&quot;效果&quot;:5,&quot;环境&quot;:5,&quot;服务&quot;:5}"/>
    <s v="感谢大众点评，免费体验完毕，来交作业啦……_x000a_时光整形，四层的小楼，外面看挺小的，里面还真大，还带电梯呢，前台小妹登记后带我来到二楼，正好我前面有顾客，我小等了一会儿。_x000a_我体验的是深层清洁补水保湿，是用仪器操作，分三步骤，首先是深层清洁，小探头喷出的水雾凉凉的，接触脸部特别舒服，第二步是吸黑头，不疼不痒的，鼻子两边的黑头白头啥的都清的特别干净，最后是导入水光针，一个金属的探头，一边导入一边提拉紧致面部肌肤，温温的很舒服……_x000a_美容师边做边和我聊天，虽然是免费的，但全程没有怠慢，一次不错的体验……"/>
    <s v="否"/>
    <s v=""/>
  </r>
  <r>
    <x v="0"/>
    <x v="3"/>
    <x v="24"/>
    <d v="1899-12-30T17:26:00"/>
    <s v="天津"/>
    <s v="天津时光整形"/>
    <s v="酒窝的地盘"/>
    <s v="5星"/>
    <s v="{&quot;效果&quot;:5,&quot;环境&quot;:5,&quot;服务&quot;:5}"/>
    <s v="异国风情的建筑中隐藏着这样的一家医美整形，时光整形坐落于博爱道22号，近意大利风情街，旁边有停车位，比较方便。_x000a_内部环境舒适优雅，干净卫生，有诊室及独立会客室。_x000a_第一次做无针水光，高压水气，冰冰凉凉的很舒服，有清洁和补水的功效。_x000a_然后，是小气泡清洁，吸力挺大的，吸出了些脏东西，感觉皮肤通透许多。_x000a_最后是仪器导入补水，医师很细致，全脸都细致到位。补水以后效果明显，皮肤又软又滑。[愉快]_x000a_女人皮肤就是要精细而且不断护理的。时光整形效果不错！"/>
    <s v="否"/>
    <s v=""/>
  </r>
  <r>
    <x v="0"/>
    <x v="3"/>
    <x v="24"/>
    <d v="1899-12-30T16:45:00"/>
    <s v="天津"/>
    <s v="天津时光整形"/>
    <s v="MF12956"/>
    <s v="5星"/>
    <s v="{&quot;效果&quot;:5,&quot;环境&quot;:5,&quot;服务&quot;:5}"/>
    <s v="很幸运选中了天津时光整形的皮肤管理试用。地点坐落于河北区博爱道，意风区旁边。位置很好找，和赵医生预约好时间过来的，店内布置的很温馨，有三层，每层都有不同的医疗室美容室，与以往做的皮肤管理不同的在于，更偏向医疗性质，用的产品也更专业。做了无针水光，皮肤清洁和补水，整个流程做下来感觉皮肤状态好了很多。墙裂推荐！"/>
    <s v="否"/>
    <s v=""/>
  </r>
  <r>
    <x v="0"/>
    <x v="3"/>
    <x v="25"/>
    <d v="1899-12-30T13:37:00"/>
    <s v="天津"/>
    <s v="天津时光整形"/>
    <s v="无名小竹2014"/>
    <s v="5星"/>
    <s v="{&quot;效果&quot;:5,&quot;环境&quot;:5,&quot;服务&quot;:5}"/>
    <s v="环境很好，看起来很专业，会有讲解，咨询时回复很及时，做皮肤护理，手法专业，耐心细致，服务周到，效果也不错！_x000a_因为是预约服务的，会提前电话沟通，提示时间临近了，帮忙做预约！_x000a_很客气，服务很耐心，不会嫌麻烦。"/>
    <s v="否"/>
    <s v=""/>
  </r>
  <r>
    <x v="0"/>
    <x v="3"/>
    <x v="26"/>
    <d v="1899-12-30T08:51:00"/>
    <s v="天津"/>
    <s v="天津时光整形"/>
    <s v="april_rainbow"/>
    <s v="5星"/>
    <s v="{&quot;效果&quot;:5,&quot;环境&quot;:5,&quot;服务&quot;:5}"/>
    <s v="很幸运再次中了大众点评的免费试用活动，最近中了好多整形医院的美容项目，有点受宠若惊。提前微信预约了时间，就来体验了。这家店位于河北区北安桥畔，就在意式风情区，博爱道上。医院是个小洋楼，挺有年代感，环境OK。一楼接诊服务台，大厅有沙发供客人休息，二楼治疗，楼上好像是手术室。据介绍，这里都是军医出身的医生，在254还有哪个医院工作记不大清了。给我服务的两个小姑娘态度蛮好的，有问必答，手法也轻柔，还会告知注意事项。体验完毕，还会时不时微信询问效果如何、有无不适等等，挺贴心的。"/>
    <s v="否"/>
    <s v=""/>
  </r>
  <r>
    <x v="0"/>
    <x v="3"/>
    <x v="27"/>
    <d v="1899-12-30T17:32:00"/>
    <s v="天津"/>
    <s v="天津时光整形"/>
    <s v="800_see1102"/>
    <s v="5星"/>
    <s v="{&quot;效果&quot;:5,&quot;环境&quot;:5,&quot;服务&quot;:5}"/>
    <s v="洗牙挺划算的，应该是和平区挺便宜的吧，洗牙也特别认真负责，第一次洗牙牙垢特别多，清洁的很干净，美女助理也好漂亮，环境干净整洁"/>
    <s v="否"/>
    <s v=""/>
  </r>
  <r>
    <x v="0"/>
    <x v="4"/>
    <x v="28"/>
    <d v="1899-12-30T18:09:00"/>
    <s v="天津"/>
    <s v="天津时光整形"/>
    <s v="chang059999"/>
    <s v="5星"/>
    <s v="{&quot;效果&quot;:5,&quot;环境&quot;:5,&quot;服务&quot;:5}"/>
    <s v="用小气泡洗脸洗的很干净，导入玻尿酸的之后，脸软软的"/>
    <s v="是"/>
    <s v="2018-08-11 14:28:50"/>
  </r>
  <r>
    <x v="1"/>
    <x v="5"/>
    <x v="29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06"/>
    <n v="18.16"/>
  </r>
  <r>
    <x v="0"/>
    <x v="0"/>
    <x v="7"/>
    <n v="206"/>
    <n v="71"/>
    <n v="163.04"/>
    <n v="15.28"/>
  </r>
  <r>
    <x v="0"/>
    <x v="0"/>
    <x v="8"/>
    <n v="174"/>
    <n v="75"/>
    <n v="60.45"/>
    <n v="17.239999999999998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4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"/>
    <n v="13.12"/>
  </r>
  <r>
    <x v="0"/>
    <x v="0"/>
    <x v="17"/>
    <n v="186"/>
    <n v="76"/>
    <n v="79.459999999999994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3"/>
    <n v="13.76"/>
  </r>
  <r>
    <x v="0"/>
    <x v="0"/>
    <x v="21"/>
    <n v="130"/>
    <n v="56"/>
    <n v="91.9"/>
    <n v="9.73"/>
  </r>
  <r>
    <x v="0"/>
    <x v="0"/>
    <x v="22"/>
    <n v="175"/>
    <n v="59"/>
    <n v="76.400000000000006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89999999999999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0000000000003"/>
    <n v="20.46"/>
  </r>
  <r>
    <x v="0"/>
    <x v="1"/>
    <x v="30"/>
    <n v="63"/>
    <n v="33"/>
    <n v="34.799999999999997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00000000000001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89999999999998"/>
  </r>
  <r>
    <x v="0"/>
    <x v="1"/>
    <x v="41"/>
    <n v="147"/>
    <n v="52"/>
    <n v="162.59"/>
    <n v="13.68"/>
  </r>
  <r>
    <x v="0"/>
    <x v="1"/>
    <x v="42"/>
    <n v="110"/>
    <n v="39"/>
    <n v="127.81"/>
    <n v="19.329999999999998"/>
  </r>
  <r>
    <x v="0"/>
    <x v="1"/>
    <x v="43"/>
    <n v="200"/>
    <n v="56"/>
    <n v="130.72"/>
    <n v="19.149999999999999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89999999999998"/>
  </r>
  <r>
    <x v="0"/>
    <x v="1"/>
    <x v="56"/>
    <n v="184"/>
    <n v="65"/>
    <n v="114.12"/>
    <n v="16.600000000000001"/>
  </r>
  <r>
    <x v="0"/>
    <x v="1"/>
    <x v="57"/>
    <n v="296"/>
    <n v="94"/>
    <n v="88.74"/>
    <n v="24.52"/>
  </r>
  <r>
    <x v="0"/>
    <x v="1"/>
    <x v="58"/>
    <n v="243"/>
    <n v="75"/>
    <n v="94.52"/>
    <n v="18.16"/>
  </r>
  <r>
    <x v="0"/>
    <x v="1"/>
    <x v="59"/>
    <n v="237"/>
    <n v="87"/>
    <n v="62.73"/>
    <n v="17.510000000000002"/>
  </r>
  <r>
    <x v="0"/>
    <x v="1"/>
    <x v="60"/>
    <n v="222"/>
    <n v="93"/>
    <n v="43.73"/>
    <n v="19.96"/>
  </r>
  <r>
    <x v="0"/>
    <x v="2"/>
    <x v="61"/>
    <n v="252"/>
    <n v="69"/>
    <n v="70.239999999999995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"/>
    <n v="8.8000000000000007"/>
  </r>
  <r>
    <x v="0"/>
    <x v="2"/>
    <x v="65"/>
    <n v="265"/>
    <n v="72"/>
    <n v="85.11"/>
    <n v="24.33"/>
  </r>
  <r>
    <x v="0"/>
    <x v="2"/>
    <x v="66"/>
    <n v="222"/>
    <n v="80"/>
    <n v="70.52"/>
    <n v="16.399999999999999"/>
  </r>
  <r>
    <x v="0"/>
    <x v="2"/>
    <x v="67"/>
    <n v="228"/>
    <n v="58"/>
    <n v="76.849999999999994"/>
    <n v="17.510000000000002"/>
  </r>
  <r>
    <x v="0"/>
    <x v="2"/>
    <x v="68"/>
    <n v="183"/>
    <n v="63"/>
    <n v="64.2"/>
    <n v="17.72"/>
  </r>
  <r>
    <x v="0"/>
    <x v="2"/>
    <x v="69"/>
    <n v="261"/>
    <n v="79"/>
    <n v="85.41"/>
    <n v="18.850000000000001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59999999999999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0000000000003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799999999999997"/>
  </r>
  <r>
    <x v="0"/>
    <x v="3"/>
    <x v="97"/>
    <n v="83"/>
    <n v="41"/>
    <n v="22.89"/>
    <n v="35.979999999999997"/>
  </r>
  <r>
    <x v="0"/>
    <x v="3"/>
    <x v="98"/>
    <n v="91"/>
    <n v="45"/>
    <n v="52.31"/>
    <n v="32.14"/>
  </r>
  <r>
    <x v="0"/>
    <x v="3"/>
    <x v="99"/>
    <n v="149"/>
    <n v="48"/>
    <n v="37.229999999999997"/>
    <n v="35.700000000000003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00000000000003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0000000000002"/>
    <n v="42.94"/>
  </r>
  <r>
    <x v="0"/>
    <x v="3"/>
    <x v="115"/>
    <n v="175"/>
    <n v="59"/>
    <n v="53.79"/>
    <n v="36.979999999999997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09999999999997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00000000000001"/>
    <n v="36.020000000000003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00000000000003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79999999999998"/>
    <n v="40.159999999999997"/>
  </r>
  <r>
    <x v="0"/>
    <x v="4"/>
    <x v="140"/>
    <n v="152"/>
    <n v="51"/>
    <n v="19.690000000000001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0000000000003"/>
    <n v="35.47"/>
  </r>
  <r>
    <x v="0"/>
    <x v="4"/>
    <x v="145"/>
    <n v="158"/>
    <n v="56"/>
    <n v="17.149999999999999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39999999999998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d v="1899-12-30T18:23:00"/>
    <s v="天津"/>
    <s v="天津时光整形"/>
    <s v="宁月"/>
    <x v="0"/>
    <s v="{&quot;效果&quot;:5,&quot;环境&quot;:5,&quot;服务&quot;:5}"/>
    <s v="5"/>
    <s v="5"/>
    <s v="5"/>
    <s v="提前网上团购 然后预约了今天下午 主要是想清洁下皮肤 来了之后首先环境不错 意式风景区的老房子 时光整形医院在博爱道上也比较好找 据大夫介绍这里的院长以前是254医院烧伤科的 所以技术很过硬 为我做清洁的大夫手法比较温柔 通过清洁 去黑头粉刺 小气泡和果酸焕肤交替进行 最后是赠了玻尿酸 感觉护肤比较舒服"/>
    <s v="是"/>
    <s v="2018-04-22 16:03:36"/>
  </r>
  <r>
    <x v="0"/>
    <x v="0"/>
    <x v="0"/>
    <d v="1899-12-30T17:43:00"/>
    <s v="天津"/>
    <s v="天津时光整形"/>
    <s v="宁月"/>
    <x v="0"/>
    <s v="{&quot;效果&quot;:5,&quot;环境&quot;:5,&quot;服务&quot;:5}"/>
    <s v="5"/>
    <s v="5"/>
    <s v="5"/>
    <s v="提前预约了 网上提前团购 然后医院比较好找 在意式风情区附近 医院整体环境特别温馨 来的时候还有其他顾客刚刚做完离开 来了之后大夫进行了热情接待 详细询问了情况 在护肤过程中感觉每一步都会解释清楚 也没有硬性推销 结束后觉得很舒服 以后还会考虑再来"/>
    <s v="是"/>
    <s v="2018-04-22 16:03:44"/>
  </r>
  <r>
    <x v="0"/>
    <x v="0"/>
    <x v="1"/>
    <d v="1899-12-30T16:35:00"/>
    <s v="天津"/>
    <s v="天津时光整形"/>
    <s v="艾狸狸15"/>
    <x v="0"/>
    <s v="{&quot;效果&quot;:5,&quot;环境&quot;:5,&quot;服务&quot;:5}"/>
    <s v="5"/>
    <s v="5"/>
    <s v="5"/>
    <s v="最近皮肤暗沉的要死 还长痘 心情不美丽 路过意大利风情街 看见一家美容院 就推门进来了 早就听说现在比较流行刷酸 今天就刷了一下 这边的果酸比较温和不会脱皮 刷完后确实白了一个色度 毛孔也小了许多 刷酸的医生也很耐心 不但讲解了注意事项 还讲了很多美容知识 点赞！"/>
    <s v="是"/>
    <s v="2018-04-23 15:26:09"/>
  </r>
  <r>
    <x v="0"/>
    <x v="0"/>
    <x v="2"/>
    <d v="1899-12-30T15:57:00"/>
    <s v="天津"/>
    <s v="天津时光整形"/>
    <s v="起个名字真费劲轩轩"/>
    <x v="0"/>
    <s v="{&quot;效果&quot;:5,&quot;环境&quot;:5,&quot;服务&quot;:5}"/>
    <s v="5"/>
    <s v="5"/>
    <s v="5"/>
    <s v="王医生给做的小气泡 手法特别轻特别好说话也温柔 导诊小姐姐也特别好也有赠送我护手霜 开车来的本以为没地方停车 前台小姐姐说可以带我们停车也特别方便 就是小气泡结束后没有防晒和隔离擦 整理来说特别不错 有机会也会来尝试其他项目的 离家挺近的"/>
    <s v="是"/>
    <s v="2018-04-25 15:13:23"/>
  </r>
  <r>
    <x v="0"/>
    <x v="1"/>
    <x v="3"/>
    <d v="1899-12-30T09:39:00"/>
    <s v="天津"/>
    <s v="天津时光整形"/>
    <s v="资深吃货鉴定完毕"/>
    <x v="0"/>
    <s v="{&quot;效果&quot;:5,&quot;环境&quot;:5,&quot;服务&quot;:5}"/>
    <s v="5"/>
    <s v="5"/>
    <s v="5"/>
    <s v="地点在意式风情街旁边，离北安桥公交站很近。外面看起来是个小洋楼，医生护士的服务都很好很亲切。这次去做了果酸焕肤，第一次做这个项目，做完感觉脸白了哈哈哈，医生还给清理了痘痘，做的过程很认真仔细，总体满意！"/>
    <s v="是"/>
    <s v="2018-05-01 09:12:45"/>
  </r>
  <r>
    <x v="0"/>
    <x v="1"/>
    <x v="4"/>
    <d v="1899-12-30T19:32:00"/>
    <s v="天津"/>
    <s v="天津时光整形"/>
    <s v="weijia_4609"/>
    <x v="0"/>
    <s v="{&quot;效果&quot;:5,&quot;环境&quot;:5,&quot;服务&quot;:5}"/>
    <s v="5"/>
    <s v="5"/>
    <s v="5"/>
    <s v="点评搜到家门口的整形医院，地点非常好找。今天去做果酸焕肤，顺便咨询了眼睛下面一个大脂肪粒。医生说是皮脂腺增生，用机器给做掉了。做的过程中医生很细心，有点疼但是可以忍受。从咨询到做完项目服务态度都很好，最后送了护手霜正好需要！"/>
    <s v="是"/>
    <s v="2018-05-04 16:01:48"/>
  </r>
  <r>
    <x v="0"/>
    <x v="1"/>
    <x v="5"/>
    <d v="1899-12-30T15:38:00"/>
    <s v="天津"/>
    <s v="天津时光整形"/>
    <s v="长别人都"/>
    <x v="1"/>
    <s v="{&quot;效果&quot;:1,&quot;环境&quot;:1,&quot;服务&quot;:1}"/>
    <s v="1"/>
    <s v="1"/>
    <s v="1"/>
    <s v="我是这个图片的女孩。要不是朋友在大众点评看到我的照片。我都不知道居然被商家胡编乱造宣传。已经对我的生活造成了影响。侵犯肖像权。一点解释也没有。一句道歉也没有。真佩服商家这自编自导自演的***程度。时光整形医院真能瞎写内容。我的截图原本是出现案例里面的。找过相关负责人。结果截图如下，上过一次差评。结果被删掉了。呵呵。差评都删下去吗？那我就一直写下去。"/>
    <s v="否"/>
    <s v=""/>
  </r>
  <r>
    <x v="0"/>
    <x v="1"/>
    <x v="6"/>
    <d v="1899-12-30T14:50:00"/>
    <s v="天津"/>
    <s v="天津时光整形"/>
    <s v="湘树懒莹莹"/>
    <x v="0"/>
    <s v="{&quot;效果&quot;:5,&quot;环境&quot;:5,&quot;服务&quot;:5}"/>
    <s v="5"/>
    <s v="5"/>
    <s v="5"/>
    <s v="做的玻尿酸精华导入，无针水光，小气泡，几个项目，医生很耐心很细心，效果很好！还赠送了护手霜的，非常好"/>
    <s v="是"/>
    <s v="2018-05-12 13:20:25"/>
  </r>
  <r>
    <x v="0"/>
    <x v="1"/>
    <x v="7"/>
    <d v="1899-12-30T17:16:00"/>
    <s v="天津"/>
    <s v="天津时光整形"/>
    <s v="H_154634"/>
    <x v="0"/>
    <s v="{&quot;效果&quot;:5,&quot;环境&quot;:5,&quot;服务&quot;:5}"/>
    <s v="5"/>
    <s v="5"/>
    <s v="5"/>
    <s v="陪朋友一起来做脸的 顺便做了个痘肌护理 体验了一下 我是油性皮肤 做完之后感觉很清爽 价格也很合理 店里的小姐姐们很nice  还分享了祛痘经验 本人太懒 很少做脸  以后真的有必要在脸上多下点功夫啦 哈哈"/>
    <s v="是"/>
    <s v="2018-05-23 16:36:05"/>
  </r>
  <r>
    <x v="0"/>
    <x v="1"/>
    <x v="8"/>
    <d v="1899-12-30T12:37:00"/>
    <s v="天津"/>
    <s v="天津时光整形"/>
    <s v="张晨_9528"/>
    <x v="0"/>
    <s v="{&quot;效果&quot;:5,&quot;环境&quot;:5,&quot;服务&quot;:5}"/>
    <s v="5"/>
    <s v="5"/>
    <s v="5"/>
    <s v="脸上从青少年时期就长小雀斑了，一直在想有什么好方法能去掉，逛大众点评看到时光整形，离我工作单位比较近，抱着忐忑的心去了解一下，咨询师跟我简单说了一下带我见了他们的激光科主任，好亲切的一个医生，说的好专业而且通俗能理解，还告诉我有合适的团购活动，虽然需要按疗程去做但也希望一次能有好的效果！"/>
    <s v="否"/>
    <s v=""/>
  </r>
  <r>
    <x v="0"/>
    <x v="1"/>
    <x v="9"/>
    <d v="1899-12-30T15:25:00"/>
    <s v="天津"/>
    <s v="天津时光整形"/>
    <s v="liushirui@lele"/>
    <x v="0"/>
    <s v="{&quot;效果&quot;:5,&quot;环境&quot;:5,&quot;服务&quot;:5}"/>
    <s v="5"/>
    <s v="5"/>
    <s v="5"/>
    <s v="时光整形环境很好，绿植很多，有停车位，注射之前我很紧张，好多担心，卢主任特别有耐心的开导我，而且还教会我如何辨别真伪，漂亮的李医生还告知我注意事项，特别细心，特别体贴。卢主任真不愧是在部队三甲医院出身，注射时很麻利，而且不疼，之前的担忧完全不存在。"/>
    <s v="否"/>
    <s v=""/>
  </r>
  <r>
    <x v="0"/>
    <x v="1"/>
    <x v="10"/>
    <d v="1899-12-30T19:52:00"/>
    <s v="天津"/>
    <s v="天津时光整形"/>
    <s v="威_2026"/>
    <x v="0"/>
    <s v="{&quot;效果&quot;:5,&quot;环境&quot;:5,&quot;服务&quot;:5}"/>
    <s v="5"/>
    <s v="5"/>
    <s v="5"/>
    <s v="脸上有块晒斑 一直纠结要不要去掉，这几天刚好有休息时间，刚好看到大众点评这家，还有相关的活动，价钱也合适，我就和朋友一起来看看，地理位置很好找，就在意大利风情街这附近，但是被树挡住了，找好久才看到，一进来感觉门好小，但是什么都有啊，激光科 口腔科 还能做各种手术，真是惊讶到我了！来的时候等候的人也很多，无聊的时候拍个照，终于等到卢主任有时间，详细问了下，说晒斑很好治，但是要注意防晒～看来我以后治好了还要好好防晒呀，总体来说 这家医院给人感觉很不错，服务也不错，咨询的都很详细。有需要还会再介绍朋友来的😁"/>
    <s v="否"/>
    <s v=""/>
  </r>
  <r>
    <x v="0"/>
    <x v="1"/>
    <x v="10"/>
    <d v="1899-12-30T16:54:00"/>
    <s v="天津"/>
    <s v="天津时光整形"/>
    <s v="dpuser_3761027442"/>
    <x v="0"/>
    <s v="{&quot;效果&quot;:5,&quot;环境&quot;:5,&quot;服务&quot;:5}"/>
    <s v="5"/>
    <s v="5"/>
    <s v="5"/>
    <s v="团购一次小气泡，今天过来做做，医院在意式风情街，环境很好，专家是第四军医大学的，感觉特别专业，顾客也挺多的，做的还让我看两侧面部的对比，确实有变化，白亮了，毛孔小了，皮肤也紧致了，脸都变小了，太开了"/>
    <s v="否"/>
    <s v=""/>
  </r>
  <r>
    <x v="0"/>
    <x v="1"/>
    <x v="10"/>
    <d v="1899-12-30T16:02:00"/>
    <s v="天津"/>
    <s v="天津时光整形"/>
    <s v="Hello_邊邊"/>
    <x v="0"/>
    <s v="{&quot;效果&quot;:5,&quot;环境&quot;:5,&quot;服务&quot;:5}"/>
    <s v="5"/>
    <s v="5"/>
    <s v="5"/>
    <s v="我是听朋友介绍的天津时光整形医院，说他们之前在解放军二五四医院，都是公立医院的医生。卢宁主任还是第四军医大学毕业的。 我就和朋友一起过来了，我朋友注射了瘦脸针 我团购了玻尿酸隆鼻。 当时特别紧张，卢宁主任给我注射的  一点也不疼  技术手法特好 人还很亲切。赵医生给我讲解注意事项 还给我讲了皮肤护理方面知识😄😄😄总之特别开心 还会再来时光整形做项目的，大大的赞👍"/>
    <s v="否"/>
    <s v=""/>
  </r>
  <r>
    <x v="0"/>
    <x v="2"/>
    <x v="11"/>
    <d v="1899-12-30T15:15:00"/>
    <s v="天津"/>
    <s v="天津时光整形"/>
    <s v="秀儿_2344"/>
    <x v="0"/>
    <s v="{&quot;效果&quot;:5,&quot;环境&quot;:5,&quot;服务&quot;:5}"/>
    <s v="5"/>
    <s v="5"/>
    <s v="5"/>
    <s v="又到了夏天漏肉肉的季节，在网上逛了好久，最后选的他们家，正好赶着有活动，提前预约的。到店发现好高大上，最后一张，排队等待变美的姑娘好多。整个过程都好专业，服务态度也特别好。好评好评！"/>
    <s v="否"/>
    <m/>
  </r>
  <r>
    <x v="0"/>
    <x v="2"/>
    <x v="12"/>
    <d v="1899-12-30T12:00:00"/>
    <s v="天津"/>
    <s v="天津时光整形"/>
    <s v="雨落花台_1306"/>
    <x v="0"/>
    <s v="{&quot;效果&quot;:5,&quot;环境&quot;:5,&quot;服务&quot;:5}"/>
    <s v="5"/>
    <s v="5"/>
    <s v="5"/>
    <s v="前几天发现时光整形美容单位点痣有优惠活动就去咨询了一下，看了好多他们的治疗图片，一直担心点痣会留疤， 看了图片感觉效果很好，正好有活动，医生还给我敷了麻药，这里的工作人员都很专业，态度也很好，还有停车地方。以后做其他美容还会首选时光"/>
    <s v="否"/>
    <m/>
  </r>
  <r>
    <x v="0"/>
    <x v="2"/>
    <x v="13"/>
    <d v="1899-12-30T05:00:00"/>
    <s v="天津"/>
    <s v="天津时光整形"/>
    <s v="只因情深缘浅"/>
    <x v="0"/>
    <s v="{&quot;效果&quot;:5,&quot;环境&quot;:5,&quot;服务&quot;:5}"/>
    <s v="5"/>
    <s v="5"/>
    <s v="5"/>
    <s v="地址非常好找，就在意式风情街旁边那里。本来定的昨天去的。可是前天临时有事改成昨天了。先说说他家的环境吧，是那种独栋小楼，咨询项目和接待的在一楼，项目在二楼做。技师的手法特别好，还一直问我感觉怎么样，就怕我有什么不好的感觉（因为我是第一次做这种项目，怕我紧张😰）！做完项目后，还赠送给我一片面膜。特别好！！！"/>
    <s v="否"/>
    <m/>
  </r>
  <r>
    <x v="0"/>
    <x v="2"/>
    <x v="14"/>
    <d v="1899-12-30T14:42:00"/>
    <s v="天津"/>
    <s v="天津时光整形"/>
    <s v="迷你糖糖KISS"/>
    <x v="0"/>
    <s v="{&quot;效果&quot;:5,&quot;环境&quot;:5,&quot;服务&quot;:5}"/>
    <s v="5"/>
    <s v="5"/>
    <s v="5"/>
    <s v="跟着导航很好找，就在五大道附近，提前看的肌肤情况，环境挺好的，总共四层，在二层做的，卢老师说话很温柔，先是做的清洁，之后给清洁的黑头，还做的面部提升，做完脸色是变得透亮了，做完还挺舒服的，服务也挺好的，很满意"/>
    <s v="否"/>
    <s v=""/>
  </r>
  <r>
    <x v="0"/>
    <x v="2"/>
    <x v="15"/>
    <d v="1899-12-30T14:33:00"/>
    <s v="天津"/>
    <s v="天津时光整形"/>
    <s v="淡定_女王"/>
    <x v="0"/>
    <s v="{&quot;效果&quot;:5,&quot;环境&quot;:5,&quot;服务&quot;:5}"/>
    <s v="5"/>
    <s v="5"/>
    <s v="5"/>
    <s v="感谢大众点评，让我又一次中了霸王餐_x000a_这次中的是美服项目类，时光整形的无针水光_x000a_还赠送了小气泡_x000a_地点十分好找在博爱道22号。_x000a_进门之后，前台很热情环境也很不错，登记了信息之后就上二楼。_x000a_躺下之后，有一位非常温柔的老师来给我做项目手法十分专业送了我面膜。_x000a_全程体验，非常愉快，没有推销。好评。"/>
    <s v="否"/>
    <m/>
  </r>
  <r>
    <x v="0"/>
    <x v="2"/>
    <x v="16"/>
    <d v="1899-12-30T15:57:00"/>
    <s v="天津"/>
    <s v="天津时光整形"/>
    <s v="l路西菲尔"/>
    <x v="0"/>
    <s v="{&quot;效果&quot;:4,&quot;环境&quot;:5,&quot;服务&quot;:5}"/>
    <s v="4"/>
    <s v="5"/>
    <s v="5"/>
    <s v="首先感谢大众点评抽中我免费体验小气泡，时光整形在博爱道上，在意式风情街里面的一座二层小楼，貌似还是谁谁谁的故居😂，预约的时候就很愉快，赵医生主动加了微信，很快就敲定体验时间，到店后立刻就登记做了，店里环境很好，很安静，做小气泡的小姐姐人好温柔，手法也很好，小气泡吸出来很多脏东西，本人有点划痕体质，做完了有点红肿，小姐姐还赠了面膜舒缓，小姐姐要我注意防晒，脸上的晒斑挺多的，并且还推荐了防晒口罩😷，本来我说想体验激光祛斑，还建议我夏天结束了再来做效果更好，全程无推销，临走还送了护手霜，总之是一次很棒的体验，考虑夏天结束做祛斑😘😘😘"/>
    <s v="否"/>
    <s v=""/>
  </r>
  <r>
    <x v="0"/>
    <x v="2"/>
    <x v="16"/>
    <d v="1899-12-30T12:52:00"/>
    <s v="天津"/>
    <s v="天津时光整形"/>
    <s v="AMISSLIU_4232"/>
    <x v="0"/>
    <s v="{&quot;效果&quot;:5,&quot;环境&quot;:5,&quot;服务&quot;:5}"/>
    <s v="5"/>
    <s v="5"/>
    <s v="5"/>
    <s v="每周六固定到这里来参加社团活动，顺便做个皮肤清洁挺方便。半小时完事儿，很便捷清爽。效果感觉不错，每个毛孔里的脏东西都能吸出来，再涂面膜或涂精华吸收特别好。有时间可以来体验一下，价格很良心！"/>
    <s v="是"/>
    <s v="2018-06-16 11:41:56"/>
  </r>
  <r>
    <x v="0"/>
    <x v="2"/>
    <x v="17"/>
    <d v="1899-12-30T13:31:00"/>
    <s v="天津"/>
    <s v="天津时光整形"/>
    <s v="chinarenivy"/>
    <x v="0"/>
    <s v="{&quot;效果&quot;:5,&quot;环境&quot;:5,&quot;服务&quot;:5}"/>
    <s v="5"/>
    <s v="5"/>
    <s v="5"/>
    <s v="很好找的一个地方，车子可以停在旁边胡同里，把钥匙留给前台，需要的话店家会帮你挪车。感谢大众点评给了这次试用机会，以前只接触过普通美容，面部身体普通护理之类的，对于注射类不是很了解，因为本身皮肤比较缺水，这次选的非注射版的水光针。整套流程结束后感觉还不错，皮肤确实水嫩了许多。"/>
    <s v="否"/>
    <s v=""/>
  </r>
  <r>
    <x v="0"/>
    <x v="2"/>
    <x v="18"/>
    <d v="1899-12-30T13:07:00"/>
    <s v="天津"/>
    <s v="天津时光整形"/>
    <s v="半生"/>
    <x v="1"/>
    <s v="{&quot;效果&quot;:2,&quot;环境&quot;:3,&quot;服务&quot;:2}"/>
    <s v="2"/>
    <s v="3"/>
    <s v="2"/>
    <s v="看到评价才去体验一下果酸换肤，什么手法好的，体验了一下，自己洗了脸给涂抹的不知道什么东西，三分钟让洗了，说回家敷个面膜，可能觉得不好意思了，给敷了个不知道什么牌子的面膜，完了洗了好了，什么手法也没体验到，本来还想在咨询一下做瘦脸，祛斑，，瞬间没兴趣了"/>
    <s v="是"/>
    <s v="2018-06-22 11:51:24"/>
  </r>
  <r>
    <x v="0"/>
    <x v="2"/>
    <x v="19"/>
    <d v="1899-12-30T22:14:00"/>
    <s v="天津"/>
    <s v="天津时光整形"/>
    <s v="丫vivi丫"/>
    <x v="0"/>
    <s v="{&quot;效果&quot;:4,&quot;环境&quot;:5,&quot;服务&quot;:5}"/>
    <s v="4"/>
    <s v="5"/>
    <s v="5"/>
    <s v="地点很好找，在海河边的博爱道上，一座名人故居的小楼，正好来这边办事，提前约了一个小气泡和无针水光来做，整个过程不到一个小时，洁面、清洁毛孔、玻尿酸导入，还送了面膜护理，从预约到护理整个过程服务都很好，就是做完才知道这里的无针水光不是用水光枪打的，而是最开始以为是清洁的冷喷步骤，有点特别，不一样的体验～"/>
    <s v="是"/>
    <s v="2018-06-23 10:50:05"/>
  </r>
  <r>
    <x v="0"/>
    <x v="2"/>
    <x v="20"/>
    <d v="1899-12-30T16:08:00"/>
    <s v="天津"/>
    <s v="天津时光整形"/>
    <s v="名字重复一万个"/>
    <x v="0"/>
    <s v="{&quot;效果&quot;:5,&quot;环境&quot;:5,&quot;服务&quot;:5}"/>
    <s v="5"/>
    <s v="5"/>
    <s v="5"/>
    <s v="原本打算在大众点评随意找一个小气泡做下清洁，搜到了这一家，看到还有一些项目在打折，性价比挺高，先团了小气泡和光子嫩肤来体验一下。_x000a_    位置很好找，前台小姐姐也很亲切，做小气泡的时候先赠送了一个无针水光，感觉好像是利用高压在脸上喷射，冰冰凉凉的，在鼻子周围的时候会有一点喘不上气的压迫感，但可以接受，光子嫩肤因为会有一些刺痛感，医生会提前预告感受并全程安抚，最后还帮我免费清了几颗痘。_x000a_    因为皮肤比较薄，项目做完脸上有点红，买了医用面膜，两百多六片，性价比很高。整个过程知无不言，也没有推销，就是聊聊家常和皮肤护理，总体来说体验非常不错，医护人员的氛围都很和谐。下次还会再来哟！"/>
    <s v="否"/>
    <s v=""/>
  </r>
  <r>
    <x v="0"/>
    <x v="2"/>
    <x v="21"/>
    <d v="1899-12-30T10:56:00"/>
    <s v="天津"/>
    <s v="天津时光整形"/>
    <s v="调皮猫5"/>
    <x v="0"/>
    <s v="{&quot;效果&quot;:5,&quot;环境&quot;:5,&quot;服务&quot;:5}"/>
    <s v="5"/>
    <s v="5"/>
    <s v="5"/>
    <s v="点评的免费体验，到了之后，才发现，这是一家正规的医院，并不是日常的美容院。_x000a_免费体验了补水水光和小气泡，小医生赠送了精华导入。_x000a_全程体验木有任何额外消费，只是简单的理疗介绍。_x000a_还针对我的皮肤给了一些建议，很可爱的小医生。”_x000a_环境上，除了一楼，还有二楼三楼四楼，没想到小麻雀五脏俱全，里面还有这么高，每层都有美容室，有专门的医生。_x000a_做完项目之后，小医生帮我涂了润肤露，还是很舒服的。_x000a_小医生嘱咐，晚上回家在贴一贴补水面膜，补水效果会更好"/>
    <s v="否"/>
    <s v=""/>
  </r>
  <r>
    <x v="0"/>
    <x v="2"/>
    <x v="22"/>
    <d v="1899-12-30T16:05:00"/>
    <s v="天津"/>
    <s v="天津时光整形"/>
    <s v="骆小静L"/>
    <x v="0"/>
    <s v="{&quot;效果&quot;:5,&quot;环境&quot;:5,&quot;服务&quot;:5}"/>
    <s v="5"/>
    <s v="5"/>
    <s v="5"/>
    <s v="霸王餐又被强制拍照片了[囧]因为涂了防晒霜 进来先洗脸 洗手间好评 有洁面乳卸妆乳 还有精华乳液 第一步凉凉的水雾一样的东西喷在脸上好凉快 然后吸黑头啥的 然后一个类似射频的东西可能是补水的吧 然后洗脸水乳 脸颊有个痘痘一直不长出来也不消下去 说得拿激光打再清出来 开机费三百 毕竟是医院吗肯定比美容院专业 打的时候没啥感觉但是好紧张 烤五花肉味…还好最后清出来了希望不会留坑 洗牙很火爆啊我周四打电话说下周五才有洗牙空位 没找到停车的小巷子 旁边八块钱一小时也还行 要是离着近看着好多项目都想体验 临走开了个生长因子65"/>
    <s v="否"/>
    <m/>
  </r>
  <r>
    <x v="0"/>
    <x v="3"/>
    <x v="23"/>
    <d v="1899-12-30T12:28:00"/>
    <s v="天津"/>
    <s v="天津时光整形"/>
    <s v="猪精_9489"/>
    <x v="0"/>
    <s v="{&quot;效果&quot;:5,&quot;环境&quot;:5,&quot;服务&quot;:5}"/>
    <s v="5"/>
    <s v="5"/>
    <s v="5"/>
    <s v="地方挺好找的，而且价格实惠，学生党可以接受，小姐姐人都特别好，做完以后医生还给我拿冰袋告诉我回去应该怎么做，耐心讲解[强][强]"/>
    <s v="否"/>
    <m/>
  </r>
  <r>
    <x v="0"/>
    <x v="3"/>
    <x v="23"/>
    <d v="1899-12-30T11:36:00"/>
    <s v="天津"/>
    <s v="天津时光整形"/>
    <s v="hjx，"/>
    <x v="0"/>
    <s v="{&quot;效果&quot;:5,&quot;环境&quot;:5,&quot;服务&quot;:5}"/>
    <s v="5"/>
    <s v="5"/>
    <s v="5"/>
    <s v="藏在巷子里的一家正规整形医院，第一次来，停车位没找对，下次来的小伙伴千万不要开过了，就在正门旁边的小箱子里面～免费体验了清洁、小气泡和补水，清洁时凉凉的，补水温温的很舒服，医生的手法也炒鸡温柔，特别主要不会拉扯到皮肤，最后做完是被医生叫醒的，都不知道啥时候睡着了…"/>
    <s v="否"/>
    <m/>
  </r>
  <r>
    <x v="0"/>
    <x v="3"/>
    <x v="24"/>
    <d v="1899-12-30T23:07:00"/>
    <s v="天津"/>
    <s v="天津时光整形"/>
    <s v="夏旖旎wendy"/>
    <x v="0"/>
    <s v="{&quot;效果&quot;:5,&quot;环境&quot;:5,&quot;服务&quot;:5}"/>
    <s v="5"/>
    <s v="5"/>
    <s v="5"/>
    <s v="感谢大众点评丽人抽中的免费体验。位置很好找，就在意风街旁边，一座四层小洋楼古建里，门口还有张学良的题词，忘记谁的旧居了，感觉很厉害的房子🏠。店面整体装饰还算温馨，但总归是整形医院，总是感觉有点别扭，哈哈。被某个美女小姐姐带上了二楼单间，做了皮肤清洁，小气泡清理鼻部，敷了一个面膜。中间聊了些皮肤问题，没有刻意推销产品，还不错啦。"/>
    <s v="否"/>
    <m/>
  </r>
  <r>
    <x v="0"/>
    <x v="3"/>
    <x v="25"/>
    <d v="1899-12-30T15:38:00"/>
    <s v="天津"/>
    <s v="天津时光整形"/>
    <s v="月舞and嫣然"/>
    <x v="0"/>
    <s v="{&quot;效果&quot;:5,&quot;环境&quot;:5,&quot;服务&quot;:5}"/>
    <s v="5"/>
    <s v="5"/>
    <s v="5"/>
    <s v="感谢大众点评，免费体验完毕，来交作业啦……_x000a_时光整形，四层的小楼，外面看挺小的，里面还真大，还带电梯呢，前台小妹登记后带我来到二楼，正好我前面有顾客，我小等了一会儿。_x000a_我体验的是深层清洁补水保湿，是用仪器操作，分三步骤，首先是深层清洁，小探头喷出的水雾凉凉的，接触脸部特别舒服，第二步是吸黑头，不疼不痒的，鼻子两边的黑头白头啥的都清的特别干净，最后是导入水光针，一个金属的探头，一边导入一边提拉紧致面部肌肤，温温的很舒服……_x000a_美容师边做边和我聊天，虽然是免费的，但全程没有怠慢，一次不错的体验……"/>
    <s v="否"/>
    <m/>
  </r>
  <r>
    <x v="0"/>
    <x v="3"/>
    <x v="26"/>
    <d v="1899-12-30T17:26:00"/>
    <s v="天津"/>
    <s v="天津时光整形"/>
    <s v="酒窝的地盘"/>
    <x v="0"/>
    <s v="{&quot;效果&quot;:5,&quot;环境&quot;:5,&quot;服务&quot;:5}"/>
    <s v="5"/>
    <s v="5"/>
    <s v="5"/>
    <s v="异国风情的建筑中隐藏着这样的一家医美整形，时光整形坐落于博爱道22号，近意大利风情街，旁边有停车位，比较方便。_x000a_内部环境舒适优雅，干净卫生，有诊室及独立会客室。_x000a_第一次做无针水光，高压水气，冰冰凉凉的很舒服，有清洁和补水的功效。_x000a_然后，是小气泡清洁，吸力挺大的，吸出了些脏东西，感觉皮肤通透许多。_x000a_最后是仪器导入补水，医师很细致，全脸都细致到位。补水以后效果明显，皮肤又软又滑。[愉快]_x000a_女人皮肤就是要精细而且不断护理的。时光整形效果不错！"/>
    <s v="否"/>
    <s v=""/>
  </r>
  <r>
    <x v="0"/>
    <x v="3"/>
    <x v="26"/>
    <d v="1899-12-30T16:45:00"/>
    <s v="天津"/>
    <s v="天津时光整形"/>
    <s v="MF12956"/>
    <x v="0"/>
    <s v="{&quot;效果&quot;:5,&quot;环境&quot;:5,&quot;服务&quot;:5}"/>
    <s v="5"/>
    <s v="5"/>
    <s v="5"/>
    <s v="很幸运选中了天津时光整形的皮肤管理试用。地点坐落于河北区博爱道，意风区旁边。位置很好找，和赵医生预约好时间过来的，店内布置的很温馨，有三层，每层都有不同的医疗室美容室，与以往做的皮肤管理不同的在于，更偏向医疗性质，用的产品也更专业。做了无针水光，皮肤清洁和补水，整个流程做下来感觉皮肤状态好了很多。墙裂推荐！"/>
    <s v="否"/>
    <m/>
  </r>
  <r>
    <x v="0"/>
    <x v="3"/>
    <x v="27"/>
    <d v="1899-12-30T13:37:00"/>
    <s v="天津"/>
    <s v="天津时光整形"/>
    <s v="无名小竹2014"/>
    <x v="0"/>
    <s v="{&quot;效果&quot;:5,&quot;环境&quot;:5,&quot;服务&quot;:5}"/>
    <s v="5"/>
    <s v="5"/>
    <s v="5"/>
    <s v="环境很好，看起来很专业，会有讲解，咨询时回复很及时，做皮肤护理，手法专业，耐心细致，服务周到，效果也不错！_x000a_因为是预约服务的，会提前电话沟通，提示时间临近了，帮忙做预约！_x000a_很客气，服务很耐心，不会嫌麻烦。"/>
    <s v="否"/>
    <s v=""/>
  </r>
  <r>
    <x v="0"/>
    <x v="3"/>
    <x v="28"/>
    <d v="1899-12-30T08:51:00"/>
    <s v="天津"/>
    <s v="天津时光整形"/>
    <s v="april_rainbow"/>
    <x v="0"/>
    <s v="{&quot;效果&quot;:5,&quot;环境&quot;:5,&quot;服务&quot;:5}"/>
    <s v="5"/>
    <s v="5"/>
    <s v="5"/>
    <s v="很幸运再次中了大众点评的免费试用活动，最近中了好多整形医院的美容项目，有点受宠若惊。提前微信预约了时间，就来体验了。这家店位于河北区北安桥畔，就在意式风情区，博爱道上。医院是个小洋楼，挺有年代感，环境OK。一楼接诊服务台，大厅有沙发供客人休息，二楼治疗，楼上好像是手术室。据介绍，这里都是军医出身的医生，在254还有哪个医院工作记不大清了。给我服务的两个小姑娘态度蛮好的，有问必答，手法也轻柔，还会告知注意事项。体验完毕，还会时不时微信询问效果如何、有无不适等等，挺贴心的。"/>
    <s v="否"/>
    <m/>
  </r>
  <r>
    <x v="0"/>
    <x v="3"/>
    <x v="29"/>
    <d v="1899-12-30T17:32:00"/>
    <s v="天津"/>
    <s v="天津时光整形"/>
    <s v="800_see1102"/>
    <x v="0"/>
    <s v="{&quot;效果&quot;:5,&quot;环境&quot;:5,&quot;服务&quot;:5}"/>
    <s v="5"/>
    <s v="5"/>
    <s v="5"/>
    <s v="洗牙挺划算的，应该是和平区挺便宜的吧，洗牙也特别认真负责，第一次洗牙牙垢特别多，清洁的很干净，美女助理也好漂亮，环境干净整洁"/>
    <s v="否"/>
    <s v=""/>
  </r>
  <r>
    <x v="0"/>
    <x v="4"/>
    <x v="30"/>
    <d v="1899-12-30T18:09:00"/>
    <s v="天津"/>
    <s v="天津时光整形"/>
    <s v="chang059999"/>
    <x v="0"/>
    <s v="{&quot;效果&quot;:5,&quot;环境&quot;:5,&quot;服务&quot;:5}"/>
    <s v="5"/>
    <s v="5"/>
    <s v="5"/>
    <s v="用小气泡洗脸洗的很干净，导入玻尿酸的之后，脸软软的"/>
    <s v="是"/>
    <s v="2018-08-11 14:28:50"/>
  </r>
  <r>
    <x v="1"/>
    <x v="5"/>
    <x v="31"/>
    <m/>
    <m/>
    <m/>
    <m/>
    <x v="2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s v="DkN919543390"/>
    <m/>
    <d v="2017-10-31T07:19:58"/>
    <d v="2017-11-01T16:33:59"/>
    <x v="0"/>
    <s v="天津时光整形"/>
    <s v="天津"/>
  </r>
  <r>
    <x v="0"/>
    <x v="0"/>
    <s v="猪猪边站"/>
    <m/>
    <d v="2017-11-17T11:29:33"/>
    <d v="2017-11-17T11:30:55"/>
    <x v="1"/>
    <s v="天津时光整形"/>
    <s v="天津"/>
  </r>
  <r>
    <x v="0"/>
    <x v="0"/>
    <s v="温暖如源"/>
    <m/>
    <d v="2017-11-20T04:49:15"/>
    <d v="2017-11-20T08:31:54"/>
    <x v="2"/>
    <s v="天津时光整形"/>
    <s v="天津"/>
  </r>
  <r>
    <x v="0"/>
    <x v="0"/>
    <s v="Qsg48868864"/>
    <m/>
    <d v="2017-11-21T10:59:53"/>
    <d v="2017-11-21T15:03:32"/>
    <x v="2"/>
    <s v="天津时光整形"/>
    <s v="天津"/>
  </r>
  <r>
    <x v="0"/>
    <x v="0"/>
    <s v="芊25好4"/>
    <m/>
    <d v="2017-11-21T11:08:19"/>
    <d v="2017-11-22T14:06:00"/>
    <x v="3"/>
    <s v="天津时光整形"/>
    <s v="天津"/>
  </r>
  <r>
    <x v="0"/>
    <x v="0"/>
    <s v="我是小小春"/>
    <m/>
    <d v="2017-11-21T11:39:46"/>
    <d v="2017-11-22T14:18:55"/>
    <x v="3"/>
    <s v="天津时光整形"/>
    <s v="天津"/>
  </r>
  <r>
    <x v="0"/>
    <x v="0"/>
    <s v="仫亠尕嗒"/>
    <m/>
    <d v="2017-11-21T17:01:11"/>
    <d v="2017-11-22T14:19:22"/>
    <x v="4"/>
    <s v="天津时光整形"/>
    <s v="天津"/>
  </r>
  <r>
    <x v="0"/>
    <x v="0"/>
    <s v="dpuser_6716062966"/>
    <m/>
    <d v="2017-11-21T15:00:35"/>
    <d v="2017-11-22T16:32:11"/>
    <x v="2"/>
    <s v="天津时光整形"/>
    <s v="天津"/>
  </r>
  <r>
    <x v="0"/>
    <x v="0"/>
    <s v="dpuser_7425474099"/>
    <m/>
    <d v="2017-11-22T18:49:58"/>
    <d v="2017-11-22T18:50:27"/>
    <x v="5"/>
    <s v="天津时光整形"/>
    <s v="天津"/>
  </r>
  <r>
    <x v="0"/>
    <x v="0"/>
    <s v="ZJQ129"/>
    <m/>
    <d v="2017-11-21T11:05:16"/>
    <d v="2017-11-23T09:44:46"/>
    <x v="2"/>
    <s v="天津时光整形"/>
    <s v="天津"/>
  </r>
  <r>
    <x v="0"/>
    <x v="0"/>
    <s v="ydzdmx"/>
    <m/>
    <d v="2017-11-21T10:57:47"/>
    <d v="2017-11-23T12:09:30"/>
    <x v="5"/>
    <s v="天津时光整形"/>
    <s v="天津"/>
  </r>
  <r>
    <x v="0"/>
    <x v="0"/>
    <s v="夏目家的小紫萌"/>
    <m/>
    <d v="2017-11-24T11:36:15"/>
    <d v="2017-11-24T11:40:10"/>
    <x v="1"/>
    <s v="天津时光整形"/>
    <s v="天津"/>
  </r>
  <r>
    <x v="0"/>
    <x v="0"/>
    <s v="qsG723976489"/>
    <m/>
    <d v="2017-11-24T12:50:42"/>
    <d v="2017-11-24T12:51:46"/>
    <x v="6"/>
    <s v="天津时光整形"/>
    <s v="天津"/>
  </r>
  <r>
    <x v="0"/>
    <x v="0"/>
    <s v="也许，是也许而已"/>
    <m/>
    <d v="2017-11-24T14:43:10"/>
    <d v="2017-11-24T14:53:12"/>
    <x v="2"/>
    <s v="天津时光整形"/>
    <s v="天津"/>
  </r>
  <r>
    <x v="0"/>
    <x v="0"/>
    <s v="PYi986561932"/>
    <m/>
    <d v="2017-11-25T16:45:41"/>
    <d v="2017-11-25T16:46:15"/>
    <x v="3"/>
    <s v="天津时光整形"/>
    <s v="天津"/>
  </r>
  <r>
    <x v="0"/>
    <x v="0"/>
    <s v="秋公子698"/>
    <m/>
    <d v="2017-11-26T16:49:11"/>
    <d v="2017-11-26T16:51:05"/>
    <x v="7"/>
    <s v="天津时光整形"/>
    <s v="天津"/>
  </r>
  <r>
    <x v="0"/>
    <x v="0"/>
    <s v="fpB324599320"/>
    <m/>
    <d v="2017-11-28T08:02:47"/>
    <d v="2017-11-28T08:26:03"/>
    <x v="3"/>
    <s v="天津时光整形"/>
    <s v="天津"/>
  </r>
  <r>
    <x v="0"/>
    <x v="0"/>
    <s v="朗朗403"/>
    <m/>
    <d v="2017-11-21T11:38:45"/>
    <d v="2017-11-28T10:28:41"/>
    <x v="8"/>
    <s v="天津时光整形"/>
    <s v="天津"/>
  </r>
  <r>
    <x v="0"/>
    <x v="0"/>
    <s v="精艺融装饰工程有限公司"/>
    <m/>
    <d v="2017-11-28T21:25:47"/>
    <d v="2017-11-28T21:27:11"/>
    <x v="8"/>
    <s v="天津时光整形"/>
    <s v="天津"/>
  </r>
  <r>
    <x v="0"/>
    <x v="0"/>
    <s v="迷路回忆"/>
    <m/>
    <d v="2017-11-29T13:27:02"/>
    <d v="2017-11-29T13:33:43"/>
    <x v="8"/>
    <s v="天津时光整形"/>
    <s v="天津"/>
  </r>
  <r>
    <x v="0"/>
    <x v="0"/>
    <s v="YTC524110833"/>
    <s v="187****4481"/>
    <d v="2017-11-29T16:04:17"/>
    <d v="2017-11-30T09:53:10"/>
    <x v="9"/>
    <s v="天津时光整形"/>
    <s v="天津"/>
  </r>
  <r>
    <x v="0"/>
    <x v="1"/>
    <s v="妞宝么么哒2018"/>
    <m/>
    <d v="2017-12-01T22:06:31"/>
    <d v="2017-12-01T22:23:29"/>
    <x v="2"/>
    <s v="天津时光整形"/>
    <s v="天津"/>
  </r>
  <r>
    <x v="0"/>
    <x v="1"/>
    <s v="大晨_8766"/>
    <m/>
    <d v="2017-12-02T09:50:43"/>
    <d v="2017-12-02T09:51:33"/>
    <x v="6"/>
    <s v="天津时光整形"/>
    <s v="天津"/>
  </r>
  <r>
    <x v="0"/>
    <x v="1"/>
    <s v="dpuser_5122164228"/>
    <m/>
    <d v="2017-12-02T17:41:33"/>
    <d v="2017-12-02T17:47:19"/>
    <x v="4"/>
    <s v="天津时光整形"/>
    <s v="天津"/>
  </r>
  <r>
    <x v="0"/>
    <x v="1"/>
    <s v="中国平安-周仙华"/>
    <m/>
    <d v="2017-12-02T17:18:46"/>
    <d v="2017-12-02T17:47:26"/>
    <x v="2"/>
    <s v="天津时光整形"/>
    <s v="天津"/>
  </r>
  <r>
    <x v="0"/>
    <x v="1"/>
    <s v="你好、陌生人_6384"/>
    <m/>
    <d v="2017-12-02T18:57:37"/>
    <d v="2017-12-02T21:04:11"/>
    <x v="3"/>
    <s v="天津时光整形"/>
    <s v="天津"/>
  </r>
  <r>
    <x v="0"/>
    <x v="1"/>
    <s v="sp1113"/>
    <m/>
    <d v="2017-12-02T20:55:56"/>
    <d v="2017-12-02T21:13:48"/>
    <x v="5"/>
    <s v="天津时光整形"/>
    <s v="天津"/>
  </r>
  <r>
    <x v="0"/>
    <x v="1"/>
    <s v="dpuserAt_7729729332"/>
    <m/>
    <d v="2017-12-02T22:06:34"/>
    <d v="2017-12-02T22:15:22"/>
    <x v="10"/>
    <s v="天津时光整形"/>
    <s v="天津"/>
  </r>
  <r>
    <x v="0"/>
    <x v="1"/>
    <s v="dpuser_2316215104"/>
    <m/>
    <d v="2017-12-03T15:01:27"/>
    <d v="2017-12-03T15:03:43"/>
    <x v="8"/>
    <s v="天津时光整形"/>
    <s v="天津"/>
  </r>
  <r>
    <x v="0"/>
    <x v="1"/>
    <s v="宝宝_821129"/>
    <m/>
    <d v="2017-12-03T14:59:46"/>
    <d v="2017-12-03T15:53:24"/>
    <x v="11"/>
    <s v="天津时光整形"/>
    <s v="天津"/>
  </r>
  <r>
    <x v="0"/>
    <x v="1"/>
    <s v="dpuser_2382341368"/>
    <m/>
    <d v="2017-12-03T16:36:49"/>
    <d v="2017-12-03T16:38:22"/>
    <x v="12"/>
    <s v="天津时光整形"/>
    <s v="天津"/>
  </r>
  <r>
    <x v="0"/>
    <x v="1"/>
    <s v="滴滴答答D"/>
    <m/>
    <d v="2017-12-03T16:41:25"/>
    <d v="2017-12-03T16:42:38"/>
    <x v="1"/>
    <s v="天津时光整形"/>
    <s v="天津"/>
  </r>
  <r>
    <x v="0"/>
    <x v="1"/>
    <s v="静_46918"/>
    <m/>
    <d v="2017-12-03T16:44:48"/>
    <d v="2017-12-03T16:46:56"/>
    <x v="11"/>
    <s v="天津时光整形"/>
    <s v="天津"/>
  </r>
  <r>
    <x v="0"/>
    <x v="1"/>
    <s v="QI_384479892"/>
    <m/>
    <d v="2017-12-03T17:02:40"/>
    <d v="2017-12-03T17:14:07"/>
    <x v="2"/>
    <s v="天津时光整形"/>
    <s v="天津"/>
  </r>
  <r>
    <x v="0"/>
    <x v="1"/>
    <s v="WeiXin_0937407583"/>
    <m/>
    <d v="2017-12-03T17:20:26"/>
    <d v="2017-12-03T17:26:03"/>
    <x v="2"/>
    <s v="天津时光整形"/>
    <s v="天津"/>
  </r>
  <r>
    <x v="0"/>
    <x v="1"/>
    <s v="WeiXin_9190942835"/>
    <m/>
    <d v="2017-12-03T21:22:03"/>
    <d v="2017-12-03T21:23:37"/>
    <x v="2"/>
    <s v="天津时光整形"/>
    <s v="天津"/>
  </r>
  <r>
    <x v="0"/>
    <x v="1"/>
    <s v="dpuser_3542042753"/>
    <m/>
    <d v="2017-12-03T23:27:59"/>
    <d v="2017-12-03T23:30:10"/>
    <x v="2"/>
    <s v="天津时光整形"/>
    <s v="天津"/>
  </r>
  <r>
    <x v="0"/>
    <x v="1"/>
    <s v="欧巴_4619"/>
    <m/>
    <d v="2017-12-04T15:11:00"/>
    <d v="2017-12-04T15:12:47"/>
    <x v="3"/>
    <s v="天津时光整形"/>
    <s v="天津"/>
  </r>
  <r>
    <x v="0"/>
    <x v="1"/>
    <s v="绿草芳荫"/>
    <m/>
    <d v="2017-12-05T10:22:35"/>
    <d v="2017-12-05T10:34:19"/>
    <x v="13"/>
    <s v="天津时光整形"/>
    <s v="天津"/>
  </r>
  <r>
    <x v="0"/>
    <x v="1"/>
    <s v="陆馨"/>
    <m/>
    <d v="2017-12-05T12:08:34"/>
    <d v="2017-12-05T12:16:18"/>
    <x v="12"/>
    <s v="天津时光整形"/>
    <s v="天津"/>
  </r>
  <r>
    <x v="0"/>
    <x v="1"/>
    <s v="眯眯眼儿。"/>
    <m/>
    <d v="2017-12-05T12:24:28"/>
    <d v="2017-12-05T12:24:46"/>
    <x v="1"/>
    <s v="天津时光整形"/>
    <s v="天津"/>
  </r>
  <r>
    <x v="0"/>
    <x v="1"/>
    <s v="啊楠_6297"/>
    <m/>
    <d v="2017-12-05T11:25:34"/>
    <d v="2017-12-05T12:41:16"/>
    <x v="4"/>
    <s v="天津时光整形"/>
    <s v="天津"/>
  </r>
  <r>
    <x v="0"/>
    <x v="1"/>
    <s v="RrB353172455"/>
    <m/>
    <d v="2017-12-05T14:28:44"/>
    <d v="2017-12-05T16:46:05"/>
    <x v="8"/>
    <s v="天津时光整形"/>
    <s v="天津"/>
  </r>
  <r>
    <x v="0"/>
    <x v="1"/>
    <s v="疯的很正经、、"/>
    <m/>
    <d v="2017-12-05T18:39:18"/>
    <d v="2017-12-05T18:49:43"/>
    <x v="14"/>
    <s v="天津时光整形"/>
    <s v="天津"/>
  </r>
  <r>
    <x v="0"/>
    <x v="1"/>
    <s v="苗子2013"/>
    <m/>
    <d v="2017-12-06T15:55:02"/>
    <d v="2017-12-06T15:56:58"/>
    <x v="15"/>
    <s v="天津时光整形"/>
    <s v="天津"/>
  </r>
  <r>
    <x v="0"/>
    <x v="1"/>
    <s v="伊吗呀"/>
    <m/>
    <d v="2017-12-06T19:49:44"/>
    <d v="2017-12-06T19:50:58"/>
    <x v="6"/>
    <s v="天津时光整形"/>
    <s v="天津"/>
  </r>
  <r>
    <x v="0"/>
    <x v="1"/>
    <s v="王小妖妖妖"/>
    <m/>
    <d v="2017-12-06T20:11:01"/>
    <d v="2017-12-06T20:15:45"/>
    <x v="2"/>
    <s v="天津时光整形"/>
    <s v="天津"/>
  </r>
  <r>
    <x v="0"/>
    <x v="1"/>
    <s v="李宗杨_7600"/>
    <m/>
    <d v="2017-12-06T20:32:18"/>
    <d v="2017-12-06T20:34:47"/>
    <x v="2"/>
    <s v="天津时光整形"/>
    <s v="天津"/>
  </r>
  <r>
    <x v="0"/>
    <x v="1"/>
    <s v="努力奔跑滴栗子～"/>
    <m/>
    <d v="2017-12-06T22:13:45"/>
    <d v="2017-12-06T22:26:04"/>
    <x v="3"/>
    <s v="天津时光整形"/>
    <s v="天津"/>
  </r>
  <r>
    <x v="0"/>
    <x v="1"/>
    <s v="不爱吃香菇"/>
    <m/>
    <d v="2017-12-07T10:37:39"/>
    <d v="2017-12-07T10:38:57"/>
    <x v="2"/>
    <s v="天津时光整形"/>
    <s v="天津"/>
  </r>
  <r>
    <x v="0"/>
    <x v="1"/>
    <s v="爱伦微微笑"/>
    <m/>
    <d v="2017-12-07T13:12:34"/>
    <d v="2017-12-07T13:13:10"/>
    <x v="1"/>
    <s v="天津时光整形"/>
    <s v="天津"/>
  </r>
  <r>
    <x v="0"/>
    <x v="1"/>
    <s v="枔娅"/>
    <s v="158****5789"/>
    <d v="2017-12-07T21:16:20"/>
    <d v="2017-12-07T22:43:46"/>
    <x v="15"/>
    <s v="天津时光整形"/>
    <s v="天津"/>
  </r>
  <r>
    <x v="0"/>
    <x v="1"/>
    <s v="【征心】"/>
    <m/>
    <d v="2017-12-08T10:15:49"/>
    <d v="2017-12-08T13:46:53"/>
    <x v="11"/>
    <s v="天津时光整形"/>
    <s v="天津"/>
  </r>
  <r>
    <x v="0"/>
    <x v="1"/>
    <s v="女生。"/>
    <m/>
    <d v="2017-12-07T00:53:23"/>
    <d v="2017-12-08T13:51:03"/>
    <x v="1"/>
    <s v="天津时光整形"/>
    <s v="天津"/>
  </r>
  <r>
    <x v="0"/>
    <x v="1"/>
    <s v="dpuser_1803199364"/>
    <m/>
    <d v="2017-12-07T16:34:11"/>
    <d v="2017-12-08T13:52:00"/>
    <x v="6"/>
    <s v="天津时光整形"/>
    <s v="天津"/>
  </r>
  <r>
    <x v="0"/>
    <x v="1"/>
    <s v="dpuser_2363673164"/>
    <m/>
    <d v="2017-12-09T20:19:24"/>
    <d v="2017-12-09T22:06:44"/>
    <x v="16"/>
    <s v="天津时光整形"/>
    <s v="天津"/>
  </r>
  <r>
    <x v="0"/>
    <x v="1"/>
    <s v="swan.gooes"/>
    <m/>
    <d v="2017-11-17T10:29:14"/>
    <d v="2017-12-10T17:14:49"/>
    <x v="11"/>
    <s v="天津时光整形"/>
    <s v="天津"/>
  </r>
  <r>
    <x v="0"/>
    <x v="1"/>
    <s v="刘昭君_7557"/>
    <m/>
    <d v="2017-12-11T15:36:55"/>
    <d v="2017-12-11T15:40:52"/>
    <x v="17"/>
    <s v="天津时光整形"/>
    <s v="天津"/>
  </r>
  <r>
    <x v="0"/>
    <x v="1"/>
    <s v="dpuser_8752447705"/>
    <m/>
    <d v="2017-12-11T10:36:54"/>
    <d v="2017-12-11T15:41:29"/>
    <x v="1"/>
    <s v="天津时光整形"/>
    <s v="天津"/>
  </r>
  <r>
    <x v="0"/>
    <x v="1"/>
    <s v="A～森缘"/>
    <m/>
    <d v="2017-12-12T11:47:40"/>
    <d v="2017-12-12T15:27:54"/>
    <x v="4"/>
    <s v="天津时光整形"/>
    <s v="天津"/>
  </r>
  <r>
    <x v="0"/>
    <x v="1"/>
    <s v="一人109702"/>
    <m/>
    <d v="2017-12-13T19:01:16"/>
    <d v="2017-12-13T19:02:47"/>
    <x v="8"/>
    <s v="天津时光整形"/>
    <s v="天津"/>
  </r>
  <r>
    <x v="0"/>
    <x v="1"/>
    <s v="Jeanne_5135"/>
    <m/>
    <d v="2017-12-13T18:12:56"/>
    <d v="2017-12-13T19:03:44"/>
    <x v="5"/>
    <s v="天津时光整形"/>
    <s v="天津"/>
  </r>
  <r>
    <x v="0"/>
    <x v="1"/>
    <s v="dpuser_0132497079"/>
    <m/>
    <d v="2017-12-14T10:15:51"/>
    <d v="2017-12-14T10:22:56"/>
    <x v="12"/>
    <s v="天津时光整形"/>
    <s v="天津"/>
  </r>
  <r>
    <x v="0"/>
    <x v="1"/>
    <s v="奥凸曼＇"/>
    <m/>
    <d v="2017-12-14T19:42:02"/>
    <d v="2017-12-14T19:50:24"/>
    <x v="3"/>
    <s v="天津时光整形"/>
    <s v="天津"/>
  </r>
  <r>
    <x v="0"/>
    <x v="1"/>
    <s v="dpuser_0311387313"/>
    <m/>
    <d v="2017-12-14T16:37:43"/>
    <d v="2017-12-14T19:55:18"/>
    <x v="11"/>
    <s v="天津时光整形"/>
    <s v="天津"/>
  </r>
  <r>
    <x v="0"/>
    <x v="1"/>
    <s v="xHO556156179"/>
    <m/>
    <d v="2017-12-14T22:51:24"/>
    <d v="2017-12-14T22:54:28"/>
    <x v="13"/>
    <s v="天津时光整形"/>
    <s v="天津"/>
  </r>
  <r>
    <x v="0"/>
    <x v="1"/>
    <s v="UGx280753941"/>
    <m/>
    <d v="2017-12-15T21:41:01"/>
    <d v="2017-12-15T23:16:38"/>
    <x v="13"/>
    <s v="天津时光整形"/>
    <s v="天津"/>
  </r>
  <r>
    <x v="0"/>
    <x v="1"/>
    <s v="麻豆范儿"/>
    <m/>
    <d v="2017-12-15T09:28:54"/>
    <d v="2017-12-16T11:03:05"/>
    <x v="12"/>
    <s v="天津时光整形"/>
    <s v="天津"/>
  </r>
  <r>
    <x v="0"/>
    <x v="1"/>
    <s v="爱笑的眼睛耶"/>
    <m/>
    <d v="2017-12-17T11:56:03"/>
    <d v="2017-12-17T13:48:26"/>
    <x v="3"/>
    <s v="天津时光整形"/>
    <s v="天津"/>
  </r>
  <r>
    <x v="0"/>
    <x v="1"/>
    <s v="靳邦133"/>
    <m/>
    <d v="2017-12-18T14:51:17"/>
    <d v="2017-12-18T14:56:04"/>
    <x v="15"/>
    <s v="天津时光整形"/>
    <s v="天津"/>
  </r>
  <r>
    <x v="0"/>
    <x v="1"/>
    <s v="方其8023"/>
    <m/>
    <d v="2017-12-18T13:12:19"/>
    <d v="2017-12-18T17:17:24"/>
    <x v="13"/>
    <s v="天津时光整形"/>
    <s v="天津"/>
  </r>
  <r>
    <x v="0"/>
    <x v="1"/>
    <s v="小樱sherry"/>
    <m/>
    <d v="2017-12-19T10:33:00"/>
    <d v="2017-12-19T10:56:50"/>
    <x v="13"/>
    <s v="天津时光整形"/>
    <s v="天津"/>
  </r>
  <r>
    <x v="0"/>
    <x v="1"/>
    <s v="weP695302068"/>
    <m/>
    <d v="2017-12-19T11:01:39"/>
    <d v="2017-12-19T11:07:15"/>
    <x v="13"/>
    <s v="天津时光整形"/>
    <s v="天津"/>
  </r>
  <r>
    <x v="0"/>
    <x v="1"/>
    <s v="笨笨党"/>
    <m/>
    <d v="2017-12-19T21:55:57"/>
    <d v="2017-12-19T22:11:43"/>
    <x v="13"/>
    <s v="天津时光整形"/>
    <s v="天津"/>
  </r>
  <r>
    <x v="0"/>
    <x v="1"/>
    <s v="听说你很美829"/>
    <m/>
    <d v="2017-12-19T23:35:13"/>
    <d v="2017-12-20T07:51:33"/>
    <x v="13"/>
    <s v="天津时光整形"/>
    <s v="天津"/>
  </r>
  <r>
    <x v="0"/>
    <x v="1"/>
    <s v="忆※难忘"/>
    <m/>
    <d v="2017-12-21T12:54:23"/>
    <d v="2017-12-22T12:59:08"/>
    <x v="6"/>
    <s v="天津时光整形"/>
    <s v="天津"/>
  </r>
  <r>
    <x v="0"/>
    <x v="1"/>
    <s v="小海826"/>
    <m/>
    <d v="2017-12-23T18:25:36"/>
    <d v="2017-12-23T18:26:49"/>
    <x v="3"/>
    <s v="天津时光整形"/>
    <s v="天津"/>
  </r>
  <r>
    <x v="0"/>
    <x v="1"/>
    <s v="娜小耳*"/>
    <m/>
    <d v="2017-12-27T10:11:29"/>
    <d v="2017-12-27T10:15:07"/>
    <x v="18"/>
    <s v="天津时光整形"/>
    <s v="天津"/>
  </r>
  <r>
    <x v="0"/>
    <x v="1"/>
    <s v="恋羞Dr"/>
    <m/>
    <d v="2017-12-28T10:34:07"/>
    <d v="2017-12-28T10:41:08"/>
    <x v="9"/>
    <s v="天津时光整形"/>
    <s v="天津"/>
  </r>
  <r>
    <x v="0"/>
    <x v="1"/>
    <s v="dpuser_58598654750"/>
    <m/>
    <d v="2017-12-28T10:31:04"/>
    <d v="2017-12-28T12:41:20"/>
    <x v="5"/>
    <s v="天津时光整形"/>
    <s v="天津"/>
  </r>
  <r>
    <x v="0"/>
    <x v="1"/>
    <s v="咩Sherry"/>
    <m/>
    <d v="2017-12-29T14:52:29"/>
    <d v="2017-12-29T14:56:33"/>
    <x v="19"/>
    <s v="天津时光整形"/>
    <s v="天津"/>
  </r>
  <r>
    <x v="0"/>
    <x v="1"/>
    <s v="EbM359600519"/>
    <m/>
    <d v="2017-12-29T15:23:44"/>
    <d v="2017-12-29T15:25:18"/>
    <x v="14"/>
    <s v="天津时光整形"/>
    <s v="天津"/>
  </r>
  <r>
    <x v="0"/>
    <x v="1"/>
    <s v="dpuser_6318953789"/>
    <m/>
    <d v="2017-12-29T16:58:53"/>
    <d v="2017-12-29T17:47:00"/>
    <x v="16"/>
    <s v="天津时光整形"/>
    <s v="天津"/>
  </r>
  <r>
    <x v="0"/>
    <x v="1"/>
    <s v="清风拂面_8195"/>
    <m/>
    <d v="2017-12-30T16:38:55"/>
    <d v="2017-12-30T16:40:26"/>
    <x v="3"/>
    <s v="天津时光整形"/>
    <s v="天津"/>
  </r>
  <r>
    <x v="0"/>
    <x v="1"/>
    <s v="504231666abc"/>
    <s v="186****7807"/>
    <d v="2017-12-31T13:07:22"/>
    <d v="2017-12-31T13:10:31"/>
    <x v="12"/>
    <s v="天津时光整形"/>
    <s v="天津"/>
  </r>
  <r>
    <x v="1"/>
    <x v="2"/>
    <s v="仙女YF"/>
    <s v="182****8950"/>
    <d v="2018-01-06T22:24:25"/>
    <d v="2018-01-06T22:40:44"/>
    <x v="11"/>
    <s v="天津时光整形"/>
    <s v="天津"/>
  </r>
  <r>
    <x v="1"/>
    <x v="2"/>
    <s v="YOU－"/>
    <m/>
    <d v="2018-01-07T14:40:17"/>
    <d v="2018-01-07T14:46:16"/>
    <x v="1"/>
    <s v="天津时光整形"/>
    <s v="天津"/>
  </r>
  <r>
    <x v="1"/>
    <x v="2"/>
    <s v="dpuser_2351664953"/>
    <m/>
    <d v="2018-01-08T09:49:17"/>
    <d v="2018-01-08T09:57:09"/>
    <x v="13"/>
    <s v="天津时光整形"/>
    <s v="天津"/>
  </r>
  <r>
    <x v="1"/>
    <x v="2"/>
    <s v="QGd997537904"/>
    <m/>
    <d v="2018-01-08T14:15:51"/>
    <d v="2018-01-08T18:47:57"/>
    <x v="11"/>
    <s v="天津时光整形"/>
    <s v="天津"/>
  </r>
  <r>
    <x v="1"/>
    <x v="2"/>
    <s v="买买买美美美"/>
    <m/>
    <d v="2018-01-09T18:48:33"/>
    <d v="2018-01-09T18:54:51"/>
    <x v="17"/>
    <s v="天津时光整形"/>
    <s v="天津"/>
  </r>
  <r>
    <x v="1"/>
    <x v="2"/>
    <s v="vum693525811"/>
    <m/>
    <d v="2018-01-09T20:35:22"/>
    <d v="2018-01-09T20:53:39"/>
    <x v="2"/>
    <s v="天津时光整形"/>
    <s v="天津"/>
  </r>
  <r>
    <x v="1"/>
    <x v="2"/>
    <s v="OQ桃源"/>
    <m/>
    <d v="2018-01-09T20:38:21"/>
    <d v="2018-01-09T21:05:42"/>
    <x v="13"/>
    <s v="天津时光整形"/>
    <s v="天津"/>
  </r>
  <r>
    <x v="1"/>
    <x v="2"/>
    <s v="sqE965479828"/>
    <m/>
    <d v="2018-01-10T12:23:53"/>
    <d v="2018-01-10T12:47:46"/>
    <x v="8"/>
    <s v="天津时光整形"/>
    <s v="天津"/>
  </r>
  <r>
    <x v="1"/>
    <x v="2"/>
    <s v="Hth613238383"/>
    <m/>
    <d v="2018-01-10T21:01:26"/>
    <d v="2018-01-10T21:09:37"/>
    <x v="3"/>
    <s v="天津时光整形"/>
    <s v="天津"/>
  </r>
  <r>
    <x v="1"/>
    <x v="2"/>
    <s v="*囍_7563"/>
    <m/>
    <d v="2018-01-12T09:47:54"/>
    <d v="2018-01-12T09:49:14"/>
    <x v="11"/>
    <s v="天津时光整形"/>
    <s v="天津"/>
  </r>
  <r>
    <x v="1"/>
    <x v="2"/>
    <s v="Seven、Z."/>
    <m/>
    <d v="2018-01-12T15:55:52"/>
    <d v="2018-01-12T16:26:53"/>
    <x v="3"/>
    <s v="天津时光整形"/>
    <s v="天津"/>
  </r>
  <r>
    <x v="1"/>
    <x v="2"/>
    <s v="DeJ339766926"/>
    <m/>
    <d v="2018-01-12T16:38:09"/>
    <d v="2018-01-12T16:38:44"/>
    <x v="4"/>
    <s v="天津时光整形"/>
    <s v="天津"/>
  </r>
  <r>
    <x v="1"/>
    <x v="2"/>
    <s v="卡芬妮263"/>
    <m/>
    <d v="2018-01-12T22:22:13"/>
    <d v="2018-01-12T22:25:41"/>
    <x v="5"/>
    <s v="天津时光整形"/>
    <s v="天津"/>
  </r>
  <r>
    <x v="1"/>
    <x v="2"/>
    <s v="SaX394976871"/>
    <m/>
    <d v="2018-01-12T16:48:59"/>
    <d v="2018-01-14T10:39:38"/>
    <x v="5"/>
    <s v="天津时光整形"/>
    <s v="天津"/>
  </r>
  <r>
    <x v="1"/>
    <x v="2"/>
    <s v="元气少女_131"/>
    <m/>
    <d v="2018-01-14T15:19:33"/>
    <d v="2018-01-14T15:25:22"/>
    <x v="3"/>
    <s v="天津时光整形"/>
    <s v="天津"/>
  </r>
  <r>
    <x v="1"/>
    <x v="2"/>
    <s v="心如止水80513"/>
    <m/>
    <d v="2018-01-14T19:17:57"/>
    <d v="2018-01-14T19:26:44"/>
    <x v="2"/>
    <s v="天津时光整形"/>
    <s v="天津"/>
  </r>
  <r>
    <x v="1"/>
    <x v="2"/>
    <s v="dpuser_4056634180"/>
    <m/>
    <d v="2018-01-15T16:37:29"/>
    <d v="2018-01-15T16:53:32"/>
    <x v="4"/>
    <s v="天津时光整形"/>
    <s v="天津"/>
  </r>
  <r>
    <x v="1"/>
    <x v="2"/>
    <s v="ABT191661406"/>
    <m/>
    <d v="2018-01-17T11:31:41"/>
    <d v="2018-01-17T11:34:56"/>
    <x v="3"/>
    <s v="天津时光整形"/>
    <s v="天津"/>
  </r>
  <r>
    <x v="1"/>
    <x v="2"/>
    <s v="糖糖_13661"/>
    <m/>
    <d v="2018-01-17T20:55:24"/>
    <d v="2018-01-17T20:58:00"/>
    <x v="20"/>
    <s v="天津时光整形"/>
    <s v="天津"/>
  </r>
  <r>
    <x v="1"/>
    <x v="2"/>
    <s v="有几分迷人"/>
    <m/>
    <d v="2018-01-18T02:34:57"/>
    <d v="2018-01-18T07:57:01"/>
    <x v="13"/>
    <s v="天津时光整形"/>
    <s v="天津"/>
  </r>
  <r>
    <x v="1"/>
    <x v="2"/>
    <s v="史帅_8776"/>
    <m/>
    <d v="2018-01-18T11:10:40"/>
    <d v="2018-01-18T11:42:48"/>
    <x v="20"/>
    <s v="天津时光整形"/>
    <s v="天津"/>
  </r>
  <r>
    <x v="1"/>
    <x v="2"/>
    <s v="情动心痛_3556"/>
    <m/>
    <d v="2018-01-17T13:33:20"/>
    <d v="2018-01-18T12:01:37"/>
    <x v="1"/>
    <s v="天津时光整形"/>
    <s v="天津"/>
  </r>
  <r>
    <x v="1"/>
    <x v="2"/>
    <s v="茉莉花3101"/>
    <m/>
    <d v="2018-01-18T14:46:44"/>
    <d v="2018-01-18T15:59:10"/>
    <x v="16"/>
    <s v="天津时光整形"/>
    <s v="天津"/>
  </r>
  <r>
    <x v="1"/>
    <x v="2"/>
    <s v="babamh88"/>
    <m/>
    <d v="2018-01-19T15:59:44"/>
    <d v="2018-01-19T16:03:11"/>
    <x v="14"/>
    <s v="天津时光整形"/>
    <s v="天津"/>
  </r>
  <r>
    <x v="1"/>
    <x v="2"/>
    <s v="张茜_7477"/>
    <m/>
    <d v="2018-01-21T21:05:11"/>
    <d v="2018-01-21T21:12:50"/>
    <x v="14"/>
    <s v="天津时光整形"/>
    <s v="天津"/>
  </r>
  <r>
    <x v="1"/>
    <x v="2"/>
    <s v="边翻译边学习"/>
    <m/>
    <d v="2018-01-22T13:08:25"/>
    <d v="2018-01-22T13:18:59"/>
    <x v="1"/>
    <s v="天津时光整形"/>
    <s v="天津"/>
  </r>
  <r>
    <x v="1"/>
    <x v="2"/>
    <s v="爱小鑫小鑫"/>
    <m/>
    <d v="2017-11-17T10:51:10"/>
    <d v="2018-01-22T13:19:06"/>
    <x v="2"/>
    <s v="天津时光整形"/>
    <s v="天津"/>
  </r>
  <r>
    <x v="1"/>
    <x v="2"/>
    <s v="sephoraniu"/>
    <m/>
    <d v="2018-01-22T17:00:55"/>
    <d v="2018-01-22T17:05:52"/>
    <x v="7"/>
    <s v="天津时光整形"/>
    <s v="天津"/>
  </r>
  <r>
    <x v="1"/>
    <x v="2"/>
    <s v="mll110213"/>
    <m/>
    <d v="2018-01-22T13:11:38"/>
    <d v="2018-01-23T14:23:12"/>
    <x v="1"/>
    <s v="天津时光整形"/>
    <s v="天津"/>
  </r>
  <r>
    <x v="1"/>
    <x v="2"/>
    <s v="dpuser_27161498754"/>
    <m/>
    <d v="2018-01-23T16:48:32"/>
    <d v="2018-01-23T17:04:40"/>
    <x v="14"/>
    <s v="天津时光整形"/>
    <s v="天津"/>
  </r>
  <r>
    <x v="1"/>
    <x v="2"/>
    <s v="一念881"/>
    <m/>
    <d v="2018-01-24T16:23:31"/>
    <d v="2018-01-24T16:27:51"/>
    <x v="13"/>
    <s v="天津时光整形"/>
    <s v="天津"/>
  </r>
  <r>
    <x v="1"/>
    <x v="2"/>
    <s v="babyring-LL"/>
    <m/>
    <d v="2018-01-24T16:59:09"/>
    <d v="2018-01-24T17:22:48"/>
    <x v="3"/>
    <s v="天津时光整形"/>
    <s v="天津"/>
  </r>
  <r>
    <x v="1"/>
    <x v="2"/>
    <s v="忧嘻"/>
    <m/>
    <d v="2018-01-25T15:33:02"/>
    <d v="2018-01-25T16:29:06"/>
    <x v="3"/>
    <s v="天津时光整形"/>
    <s v="天津"/>
  </r>
  <r>
    <x v="1"/>
    <x v="2"/>
    <s v="dpuser_9112117919"/>
    <m/>
    <d v="2018-01-26T12:12:54"/>
    <d v="2018-01-26T12:17:58"/>
    <x v="13"/>
    <s v="天津时光整形"/>
    <s v="天津"/>
  </r>
  <r>
    <x v="1"/>
    <x v="2"/>
    <s v="Coh767931716"/>
    <m/>
    <d v="2018-01-26T18:30:58"/>
    <d v="2018-01-26T22:47:48"/>
    <x v="5"/>
    <s v="天津时光整形"/>
    <s v="天津"/>
  </r>
  <r>
    <x v="1"/>
    <x v="2"/>
    <s v="RUv455610634"/>
    <m/>
    <d v="2018-01-28T13:21:22"/>
    <d v="2018-01-28T14:39:14"/>
    <x v="18"/>
    <s v="天津时光整形"/>
    <s v="天津"/>
  </r>
  <r>
    <x v="1"/>
    <x v="3"/>
    <s v="NA_0619"/>
    <m/>
    <d v="2018-02-01T13:07:13"/>
    <d v="2018-02-01T13:23:44"/>
    <x v="14"/>
    <s v="天津时光整形"/>
    <s v="天津"/>
  </r>
  <r>
    <x v="1"/>
    <x v="3"/>
    <s v="省略号_2455"/>
    <m/>
    <d v="2018-01-29T16:01:50"/>
    <d v="2018-02-01T15:17:20"/>
    <x v="13"/>
    <s v="天津时光整形"/>
    <s v="天津"/>
  </r>
  <r>
    <x v="1"/>
    <x v="3"/>
    <s v="泽_7557"/>
    <m/>
    <d v="2018-02-03T19:15:57"/>
    <d v="2018-02-03T19:19:14"/>
    <x v="20"/>
    <s v="天津时光整形"/>
    <s v="天津"/>
  </r>
  <r>
    <x v="1"/>
    <x v="3"/>
    <s v="一一+_5283"/>
    <m/>
    <d v="2018-02-04T09:59:00"/>
    <d v="2018-02-04T11:44:47"/>
    <x v="2"/>
    <s v="天津时光整形"/>
    <s v="天津"/>
  </r>
  <r>
    <x v="1"/>
    <x v="3"/>
    <s v="彭垚壵"/>
    <m/>
    <d v="2018-02-07T14:30:35"/>
    <d v="2018-02-07T14:33:55"/>
    <x v="5"/>
    <s v="天津时光整形"/>
    <s v="天津"/>
  </r>
  <r>
    <x v="1"/>
    <x v="3"/>
    <s v="jeS730308478"/>
    <m/>
    <d v="2018-02-07T21:07:24"/>
    <d v="2018-02-07T21:17:41"/>
    <x v="15"/>
    <s v="天津时光整形"/>
    <s v="天津"/>
  </r>
  <r>
    <x v="1"/>
    <x v="3"/>
    <s v="dpuser_2398916618"/>
    <m/>
    <d v="2018-02-16T13:54:33"/>
    <d v="2018-02-16T22:24:01"/>
    <x v="12"/>
    <s v="天津时光整形"/>
    <s v="天津"/>
  </r>
  <r>
    <x v="1"/>
    <x v="3"/>
    <s v="竹影扫尘_2740"/>
    <m/>
    <d v="2018-02-16T22:20:51"/>
    <d v="2018-02-16T22:29:42"/>
    <x v="6"/>
    <s v="天津时光整形"/>
    <s v="天津"/>
  </r>
  <r>
    <x v="1"/>
    <x v="3"/>
    <s v="征服_2988"/>
    <m/>
    <d v="2018-02-14T10:57:40"/>
    <d v="2018-02-18T11:03:52"/>
    <x v="2"/>
    <s v="天津时光整形"/>
    <s v="天津"/>
  </r>
  <r>
    <x v="1"/>
    <x v="3"/>
    <s v="oBy680187660"/>
    <m/>
    <d v="2018-02-18T16:57:54"/>
    <d v="2018-02-18T17:17:22"/>
    <x v="3"/>
    <s v="天津时光整形"/>
    <s v="天津"/>
  </r>
  <r>
    <x v="1"/>
    <x v="3"/>
    <s v="桃子汽水9"/>
    <m/>
    <d v="2018-02-18T21:33:17"/>
    <d v="2018-02-18T21:49:18"/>
    <x v="3"/>
    <s v="天津时光整形"/>
    <s v="天津"/>
  </r>
  <r>
    <x v="1"/>
    <x v="3"/>
    <s v="Godisenergy"/>
    <m/>
    <d v="2018-02-18T22:57:40"/>
    <d v="2018-02-18T23:13:19"/>
    <x v="16"/>
    <s v="天津时光整形"/>
    <s v="天津"/>
  </r>
  <r>
    <x v="1"/>
    <x v="3"/>
    <s v="有毒的卷子"/>
    <m/>
    <d v="2018-02-19T12:18:33"/>
    <d v="2018-02-19T12:46:31"/>
    <x v="21"/>
    <s v="天津时光整形"/>
    <s v="天津"/>
  </r>
  <r>
    <x v="1"/>
    <x v="3"/>
    <s v="yuan111111y"/>
    <m/>
    <d v="2018-02-20T16:25:07"/>
    <d v="2018-02-20T16:55:01"/>
    <x v="13"/>
    <s v="天津时光整形"/>
    <s v="天津"/>
  </r>
  <r>
    <x v="1"/>
    <x v="3"/>
    <s v="晚街听风404"/>
    <m/>
    <d v="2018-02-20T17:00:01"/>
    <d v="2018-02-20T17:03:26"/>
    <x v="13"/>
    <s v="天津时光整形"/>
    <s v="天津"/>
  </r>
  <r>
    <x v="1"/>
    <x v="3"/>
    <s v="张梦瑶999"/>
    <m/>
    <d v="2018-02-20T17:53:39"/>
    <d v="2018-02-20T18:01:23"/>
    <x v="3"/>
    <s v="天津时光整形"/>
    <s v="天津"/>
  </r>
  <r>
    <x v="1"/>
    <x v="3"/>
    <s v="甜心萌爆宇宙"/>
    <m/>
    <d v="2018-02-21T19:16:49"/>
    <d v="2018-02-21T21:14:36"/>
    <x v="3"/>
    <s v="天津时光整形"/>
    <s v="天津"/>
  </r>
  <r>
    <x v="1"/>
    <x v="3"/>
    <s v="皇室女屌"/>
    <m/>
    <d v="2018-02-22T12:30:52"/>
    <d v="2018-02-22T12:39:05"/>
    <x v="9"/>
    <s v="天津时光整形"/>
    <s v="天津"/>
  </r>
  <r>
    <x v="1"/>
    <x v="3"/>
    <s v="oCy971017002"/>
    <m/>
    <d v="2018-02-22T19:52:12"/>
    <d v="2018-02-22T19:52:31"/>
    <x v="1"/>
    <s v="天津时光整形"/>
    <s v="天津"/>
  </r>
  <r>
    <x v="1"/>
    <x v="3"/>
    <s v="高凌凌"/>
    <m/>
    <d v="2018-02-22T22:32:42"/>
    <d v="2018-02-23T10:57:11"/>
    <x v="22"/>
    <s v="天津时光整形"/>
    <s v="天津"/>
  </r>
  <r>
    <x v="1"/>
    <x v="3"/>
    <s v="一二三1234五"/>
    <m/>
    <d v="2018-02-21T02:10:15"/>
    <d v="2018-02-23T14:59:10"/>
    <x v="9"/>
    <s v="天津时光整形"/>
    <s v="天津"/>
  </r>
  <r>
    <x v="1"/>
    <x v="3"/>
    <s v="叶子-啊"/>
    <m/>
    <d v="2018-02-24T03:41:36"/>
    <d v="2018-02-24T10:41:48"/>
    <x v="3"/>
    <s v="天津时光整形"/>
    <s v="天津"/>
  </r>
  <r>
    <x v="1"/>
    <x v="3"/>
    <s v="春暖花开zA"/>
    <m/>
    <d v="2018-02-27T21:38:01"/>
    <d v="2018-02-27T21:41:38"/>
    <x v="3"/>
    <s v="天津时光整形"/>
    <s v="天津"/>
  </r>
  <r>
    <x v="1"/>
    <x v="3"/>
    <s v="D'ear"/>
    <m/>
    <d v="2018-02-27T22:10:22"/>
    <d v="2018-02-27T22:54:22"/>
    <x v="11"/>
    <s v="天津时光整形"/>
    <s v="天津"/>
  </r>
  <r>
    <x v="1"/>
    <x v="4"/>
    <s v="dpuser_7379187504"/>
    <m/>
    <d v="2018-02-28T21:49:33"/>
    <d v="2018-03-01T17:51:39"/>
    <x v="5"/>
    <s v="天津时光整形"/>
    <s v="天津"/>
  </r>
  <r>
    <x v="1"/>
    <x v="4"/>
    <s v="9God9"/>
    <m/>
    <d v="2018-03-02T09:30:50"/>
    <d v="2018-03-02T09:36:09"/>
    <x v="20"/>
    <s v="天津时光整形"/>
    <s v="天津"/>
  </r>
  <r>
    <x v="1"/>
    <x v="4"/>
    <s v="uDF203859764"/>
    <m/>
    <d v="2018-03-02T13:33:06"/>
    <d v="2018-03-02T14:52:37"/>
    <x v="9"/>
    <s v="天津时光整形"/>
    <s v="天津"/>
  </r>
  <r>
    <x v="1"/>
    <x v="4"/>
    <s v="蜡笔大妞妞"/>
    <m/>
    <d v="2018-03-03T20:10:12"/>
    <d v="2018-03-04T11:59:41"/>
    <x v="6"/>
    <s v="天津时光整形"/>
    <s v="天津"/>
  </r>
  <r>
    <x v="1"/>
    <x v="4"/>
    <s v="dpuser_7729956681"/>
    <m/>
    <d v="2018-02-27T08:33:10"/>
    <d v="2018-03-05T14:47:04"/>
    <x v="17"/>
    <s v="天津时光整形"/>
    <s v="天津"/>
  </r>
  <r>
    <x v="1"/>
    <x v="4"/>
    <s v="潮湿记忆_"/>
    <m/>
    <d v="2018-03-05T17:45:50"/>
    <d v="2018-03-05T18:04:17"/>
    <x v="13"/>
    <s v="天津时光整形"/>
    <s v="天津"/>
  </r>
  <r>
    <x v="1"/>
    <x v="4"/>
    <s v="dpuser_26523138954"/>
    <m/>
    <d v="2018-03-06T18:53:08"/>
    <d v="2018-03-06T19:24:25"/>
    <x v="12"/>
    <s v="天津时光整形"/>
    <s v="天津"/>
  </r>
  <r>
    <x v="1"/>
    <x v="4"/>
    <s v="哇塞是马妍.426"/>
    <m/>
    <d v="2018-03-07T11:44:20"/>
    <d v="2018-03-07T11:59:08"/>
    <x v="3"/>
    <s v="天津时光整形"/>
    <s v="天津"/>
  </r>
  <r>
    <x v="1"/>
    <x v="4"/>
    <s v="梦颜堂_728"/>
    <m/>
    <d v="2018-03-07T22:08:02"/>
    <d v="2018-03-07T22:13:34"/>
    <x v="14"/>
    <s v="天津时光整形"/>
    <s v="天津"/>
  </r>
  <r>
    <x v="1"/>
    <x v="4"/>
    <s v="猫知道5657"/>
    <m/>
    <d v="2018-03-07T23:10:57"/>
    <d v="2018-03-08T17:31:04"/>
    <x v="2"/>
    <s v="天津时光整形"/>
    <s v="天津"/>
  </r>
  <r>
    <x v="1"/>
    <x v="4"/>
    <s v="圆圆花梨木"/>
    <m/>
    <d v="2018-03-08T20:53:58"/>
    <d v="2018-03-08T21:46:21"/>
    <x v="21"/>
    <s v="天津时光整形"/>
    <s v="天津"/>
  </r>
  <r>
    <x v="1"/>
    <x v="4"/>
    <s v="SWY01290211"/>
    <m/>
    <d v="2018-03-09T00:49:06"/>
    <d v="2018-03-09T08:51:51"/>
    <x v="2"/>
    <s v="天津时光整形"/>
    <s v="天津"/>
  </r>
  <r>
    <x v="1"/>
    <x v="4"/>
    <s v="_qqkmw1437898768"/>
    <m/>
    <d v="2018-03-09T00:20:31"/>
    <d v="2018-03-09T08:54:50"/>
    <x v="5"/>
    <s v="天津时光整形"/>
    <s v="天津"/>
  </r>
  <r>
    <x v="1"/>
    <x v="4"/>
    <s v="皮皮羊4"/>
    <m/>
    <d v="2018-03-11T17:45:58"/>
    <d v="2018-03-11T17:50:24"/>
    <x v="3"/>
    <s v="天津时光整形"/>
    <s v="天津"/>
  </r>
  <r>
    <x v="1"/>
    <x v="4"/>
    <s v="萌丶宝宝"/>
    <m/>
    <d v="2018-03-11T17:54:04"/>
    <d v="2018-03-11T18:07:24"/>
    <x v="9"/>
    <s v="天津时光整形"/>
    <s v="天津"/>
  </r>
  <r>
    <x v="1"/>
    <x v="4"/>
    <s v="lindan11071"/>
    <m/>
    <d v="2018-03-13T09:06:32"/>
    <d v="2018-03-13T09:30:35"/>
    <x v="5"/>
    <s v="天津时光整形"/>
    <s v="天津"/>
  </r>
  <r>
    <x v="1"/>
    <x v="4"/>
    <s v="幼稚园劝退生"/>
    <m/>
    <d v="2018-03-17T15:21:25"/>
    <d v="2018-03-17T15:27:55"/>
    <x v="17"/>
    <s v="天津时光整形"/>
    <s v="天津"/>
  </r>
  <r>
    <x v="1"/>
    <x v="4"/>
    <s v="？8645"/>
    <m/>
    <d v="2018-03-17T20:57:00"/>
    <d v="2018-03-17T21:09:06"/>
    <x v="3"/>
    <s v="天津时光整形"/>
    <s v="天津"/>
  </r>
  <r>
    <x v="1"/>
    <x v="4"/>
    <s v="O'rola美容美体半永久"/>
    <m/>
    <d v="2018-03-18T13:26:03"/>
    <d v="2018-03-18T13:38:34"/>
    <x v="2"/>
    <s v="天津时光整形"/>
    <s v="天津"/>
  </r>
  <r>
    <x v="1"/>
    <x v="4"/>
    <s v="ai142604"/>
    <m/>
    <d v="2018-03-18T21:56:24"/>
    <d v="2018-03-18T22:28:45"/>
    <x v="5"/>
    <s v="天津时光整形"/>
    <s v="天津"/>
  </r>
  <r>
    <x v="1"/>
    <x v="4"/>
    <s v="FCM245741318"/>
    <m/>
    <d v="2018-03-19T16:50:14"/>
    <d v="2018-03-19T18:14:48"/>
    <x v="3"/>
    <s v="天津时光整形"/>
    <s v="天津"/>
  </r>
  <r>
    <x v="1"/>
    <x v="4"/>
    <s v="卡哇伊Ting"/>
    <m/>
    <d v="2018-01-04T15:34:10"/>
    <d v="2018-03-21T11:27:10"/>
    <x v="3"/>
    <s v="天津时光整形"/>
    <s v="天津"/>
  </r>
  <r>
    <x v="1"/>
    <x v="4"/>
    <s v="嘟嘟哼哈1"/>
    <m/>
    <d v="2018-03-21T14:29:13"/>
    <d v="2018-03-22T11:18:13"/>
    <x v="3"/>
    <s v="天津时光整形"/>
    <s v="天津"/>
  </r>
  <r>
    <x v="1"/>
    <x v="4"/>
    <s v="dpuser_7900213294"/>
    <m/>
    <d v="2018-03-22T14:11:43"/>
    <d v="2018-03-22T14:41:55"/>
    <x v="2"/>
    <s v="天津时光整形"/>
    <s v="天津"/>
  </r>
  <r>
    <x v="1"/>
    <x v="4"/>
    <s v="狠OK滴乀尐钕秂"/>
    <m/>
    <d v="2018-03-24T13:48:21"/>
    <d v="2018-03-24T18:00:06"/>
    <x v="1"/>
    <s v="天津时光整形"/>
    <s v="天津"/>
  </r>
  <r>
    <x v="1"/>
    <x v="4"/>
    <s v="万念一瞬_6743"/>
    <m/>
    <d v="2018-03-26T11:57:18"/>
    <d v="2018-03-26T15:22:50"/>
    <x v="4"/>
    <s v="天津时光整形"/>
    <s v="天津"/>
  </r>
  <r>
    <x v="1"/>
    <x v="4"/>
    <s v="dpuser_8468965364"/>
    <m/>
    <d v="2018-03-27T16:38:39"/>
    <d v="2018-03-27T19:38:42"/>
    <x v="11"/>
    <s v="天津时光整形"/>
    <s v="天津"/>
  </r>
  <r>
    <x v="1"/>
    <x v="4"/>
    <s v="TKJ385556595"/>
    <s v="187****7567"/>
    <d v="2018-03-30T12:18:10"/>
    <d v="2018-03-30T15:43:21"/>
    <x v="12"/>
    <s v="天津时光整形"/>
    <s v="天津"/>
  </r>
  <r>
    <x v="1"/>
    <x v="4"/>
    <s v="浩轩_81"/>
    <m/>
    <d v="2018-03-30T16:36:33"/>
    <d v="2018-03-30T16:37:14"/>
    <x v="1"/>
    <s v="天津时光整形"/>
    <s v="天津"/>
  </r>
  <r>
    <x v="1"/>
    <x v="4"/>
    <s v="Baby张艺涵521"/>
    <m/>
    <d v="2018-03-28T14:05:36"/>
    <d v="2018-03-31T17:03:55"/>
    <x v="6"/>
    <s v="天津时光整形"/>
    <s v="天津"/>
  </r>
  <r>
    <x v="1"/>
    <x v="5"/>
    <s v="春上秋下_7960"/>
    <m/>
    <d v="2018-03-28T21:35:43"/>
    <d v="2018-04-02T09:32:54"/>
    <x v="3"/>
    <s v="天津时光整形"/>
    <s v="天津"/>
  </r>
  <r>
    <x v="1"/>
    <x v="5"/>
    <s v="浅影811"/>
    <m/>
    <d v="2018-04-03T21:34:54"/>
    <d v="2018-04-03T21:46:36"/>
    <x v="5"/>
    <s v="天津时光整形"/>
    <s v="天津"/>
  </r>
  <r>
    <x v="1"/>
    <x v="5"/>
    <s v="EAn450839184"/>
    <m/>
    <d v="2018-04-04T15:00:06"/>
    <d v="2018-04-04T19:14:03"/>
    <x v="17"/>
    <s v="天津时光整形"/>
    <s v="天津"/>
  </r>
  <r>
    <x v="1"/>
    <x v="5"/>
    <s v="甛甛68"/>
    <m/>
    <d v="2018-04-04T09:44:22"/>
    <d v="2018-04-05T08:39:49"/>
    <x v="12"/>
    <s v="天津时光整形"/>
    <s v="天津"/>
  </r>
  <r>
    <x v="1"/>
    <x v="5"/>
    <s v="快乐的我527"/>
    <m/>
    <d v="2018-04-05T08:05:54"/>
    <d v="2018-04-05T08:41:39"/>
    <x v="2"/>
    <s v="天津时光整形"/>
    <s v="天津"/>
  </r>
  <r>
    <x v="1"/>
    <x v="5"/>
    <s v="cgP553707185"/>
    <m/>
    <d v="2018-04-07T21:50:29"/>
    <d v="2018-04-08T12:27:01"/>
    <x v="2"/>
    <s v="天津时光整形"/>
    <s v="天津"/>
  </r>
  <r>
    <x v="1"/>
    <x v="5"/>
    <s v="liuchunming323"/>
    <m/>
    <d v="2018-04-11T13:06:03"/>
    <d v="2018-04-11T13:15:01"/>
    <x v="1"/>
    <s v="天津时光整形"/>
    <s v="天津"/>
  </r>
  <r>
    <x v="1"/>
    <x v="5"/>
    <s v="monica0055"/>
    <m/>
    <d v="2018-04-11T14:56:13"/>
    <d v="2018-04-11T15:02:22"/>
    <x v="3"/>
    <s v="天津时光整形"/>
    <s v="天津"/>
  </r>
  <r>
    <x v="1"/>
    <x v="5"/>
    <s v="佳期_6130"/>
    <m/>
    <d v="2018-04-12T00:07:03"/>
    <d v="2018-04-12T09:06:43"/>
    <x v="2"/>
    <s v="天津时光整形"/>
    <s v="天津"/>
  </r>
  <r>
    <x v="1"/>
    <x v="5"/>
    <s v="马什么冬梅阿"/>
    <m/>
    <d v="2018-04-13T06:14:29"/>
    <d v="2018-04-13T17:55:25"/>
    <x v="1"/>
    <s v="天津时光整形"/>
    <s v="天津"/>
  </r>
  <r>
    <x v="1"/>
    <x v="5"/>
    <s v="MEc771049517"/>
    <m/>
    <d v="2018-04-15T13:27:09"/>
    <d v="2018-04-15T13:39:43"/>
    <x v="9"/>
    <s v="天津时光整形"/>
    <s v="天津"/>
  </r>
  <r>
    <x v="1"/>
    <x v="5"/>
    <s v="qEA490940265"/>
    <m/>
    <d v="2018-04-15T13:22:57"/>
    <d v="2018-04-15T14:05:29"/>
    <x v="14"/>
    <s v="天津时光整形"/>
    <s v="天津"/>
  </r>
  <r>
    <x v="1"/>
    <x v="5"/>
    <s v="l_583005"/>
    <m/>
    <d v="2018-04-17T11:19:01"/>
    <d v="2018-04-17T13:14:34"/>
    <x v="2"/>
    <s v="天津时光整形"/>
    <s v="天津"/>
  </r>
  <r>
    <x v="1"/>
    <x v="5"/>
    <s v="孟端端"/>
    <m/>
    <d v="2018-03-21T15:34:47"/>
    <d v="2018-04-17T19:07:09"/>
    <x v="3"/>
    <s v="天津时光整形"/>
    <s v="天津"/>
  </r>
  <r>
    <x v="1"/>
    <x v="5"/>
    <s v="Ester.M"/>
    <m/>
    <d v="2018-04-18T00:22:03"/>
    <d v="2018-04-18T08:29:40"/>
    <x v="1"/>
    <s v="天津时光整形"/>
    <s v="天津"/>
  </r>
  <r>
    <x v="1"/>
    <x v="5"/>
    <s v="草一枝"/>
    <s v="185****8832"/>
    <d v="2018-04-19T16:53:05"/>
    <d v="2018-04-19T16:54:07"/>
    <x v="12"/>
    <s v="天津时光整形"/>
    <s v="天津"/>
  </r>
  <r>
    <x v="1"/>
    <x v="5"/>
    <s v="xWi575459058"/>
    <m/>
    <d v="2018-04-19T17:21:01"/>
    <d v="2018-04-19T17:32:24"/>
    <x v="14"/>
    <s v="天津时光整形"/>
    <s v="天津"/>
  </r>
  <r>
    <x v="1"/>
    <x v="5"/>
    <s v="WeiXin_4227951874"/>
    <m/>
    <d v="2018-04-19T08:29:29"/>
    <d v="2018-04-19T17:54:59"/>
    <x v="2"/>
    <s v="天津时光整形"/>
    <s v="天津"/>
  </r>
  <r>
    <x v="1"/>
    <x v="5"/>
    <s v="划啦"/>
    <m/>
    <d v="2018-04-21T21:58:22"/>
    <d v="2018-04-22T14:33:29"/>
    <x v="13"/>
    <s v="天津时光整形"/>
    <s v="天津"/>
  </r>
  <r>
    <x v="1"/>
    <x v="5"/>
    <s v="尒嫙侓"/>
    <m/>
    <d v="2018-04-23T11:51:09"/>
    <d v="2018-04-23T11:54:35"/>
    <x v="13"/>
    <s v="天津时光整形"/>
    <s v="天津"/>
  </r>
  <r>
    <x v="1"/>
    <x v="5"/>
    <s v="多美0723"/>
    <m/>
    <d v="2018-04-24T20:56:16"/>
    <d v="2018-04-24T21:19:59"/>
    <x v="20"/>
    <s v="天津时光整形"/>
    <s v="天津"/>
  </r>
  <r>
    <x v="1"/>
    <x v="5"/>
    <s v="dpuser_2409062183"/>
    <m/>
    <d v="2018-04-26T19:02:25"/>
    <d v="2018-04-26T19:09:25"/>
    <x v="6"/>
    <s v="天津时光整形"/>
    <s v="天津"/>
  </r>
  <r>
    <x v="1"/>
    <x v="5"/>
    <s v="pVf586409120"/>
    <m/>
    <d v="2018-04-27T11:33:30"/>
    <d v="2018-04-27T12:34:20"/>
    <x v="5"/>
    <s v="天津时光整形"/>
    <s v="天津"/>
  </r>
  <r>
    <x v="1"/>
    <x v="5"/>
    <s v="麒临777"/>
    <m/>
    <d v="2018-04-27T18:57:07"/>
    <d v="2018-04-27T19:42:41"/>
    <x v="9"/>
    <s v="天津时光整形"/>
    <s v="天津"/>
  </r>
  <r>
    <x v="1"/>
    <x v="5"/>
    <s v="*萌胖胖*"/>
    <m/>
    <d v="2018-04-29T00:02:30"/>
    <d v="2018-04-29T00:17:58"/>
    <x v="9"/>
    <s v="天津时光整形"/>
    <s v="天津"/>
  </r>
  <r>
    <x v="1"/>
    <x v="6"/>
    <s v="weijia_4609"/>
    <m/>
    <d v="2018-05-04T06:56:12"/>
    <d v="2018-05-04T14:48:18"/>
    <x v="11"/>
    <s v="天津时光整形"/>
    <s v="天津"/>
  </r>
  <r>
    <x v="1"/>
    <x v="6"/>
    <s v="gDd416448527"/>
    <m/>
    <d v="2018-05-05T09:15:00"/>
    <d v="2018-05-05T10:28:13"/>
    <x v="9"/>
    <s v="天津时光整形"/>
    <s v="天津"/>
  </r>
  <r>
    <x v="1"/>
    <x v="6"/>
    <s v="QHB921037939"/>
    <m/>
    <d v="2018-05-09T11:36:36"/>
    <d v="2018-05-09T11:45:31"/>
    <x v="3"/>
    <s v="天津时光整形"/>
    <s v="天津"/>
  </r>
  <r>
    <x v="1"/>
    <x v="6"/>
    <s v="睫毛精_8522"/>
    <m/>
    <d v="2018-05-09T22:32:57"/>
    <d v="2018-05-09T22:34:30"/>
    <x v="1"/>
    <s v="天津时光整形"/>
    <s v="天津"/>
  </r>
  <r>
    <x v="1"/>
    <x v="6"/>
    <s v="lyj815219731"/>
    <m/>
    <d v="2018-05-09T23:07:10"/>
    <d v="2018-05-09T23:08:10"/>
    <x v="3"/>
    <s v="天津时光整形"/>
    <s v="天津"/>
  </r>
  <r>
    <x v="1"/>
    <x v="6"/>
    <s v="太阳124"/>
    <m/>
    <d v="2018-05-12T20:49:25"/>
    <d v="2018-05-12T21:54:18"/>
    <x v="2"/>
    <s v="天津时光整形"/>
    <s v="天津"/>
  </r>
  <r>
    <x v="1"/>
    <x v="6"/>
    <s v="dpuser_16965528674"/>
    <m/>
    <d v="2018-05-15T15:56:05"/>
    <d v="2018-05-15T16:39:26"/>
    <x v="8"/>
    <s v="天津时光整形"/>
    <s v="天津"/>
  </r>
  <r>
    <x v="1"/>
    <x v="6"/>
    <s v="Sxj512658330"/>
    <s v="136****8710"/>
    <d v="2018-05-17T13:52:02"/>
    <d v="2018-05-17T13:54:16"/>
    <x v="13"/>
    <s v="天津时光整形"/>
    <s v="天津"/>
  </r>
  <r>
    <x v="1"/>
    <x v="6"/>
    <s v="eco_010"/>
    <m/>
    <d v="2018-05-20T23:40:13"/>
    <d v="2018-05-20T23:43:38"/>
    <x v="5"/>
    <s v="天津时光整形"/>
    <s v="天津"/>
  </r>
  <r>
    <x v="1"/>
    <x v="6"/>
    <s v="Wgb566710376"/>
    <m/>
    <d v="2018-05-22T15:59:07"/>
    <d v="2018-05-22T16:01:24"/>
    <x v="3"/>
    <s v="天津时光整形"/>
    <s v="天津"/>
  </r>
  <r>
    <x v="1"/>
    <x v="6"/>
    <s v="张晨_9528"/>
    <m/>
    <d v="2018-05-23T16:02:53"/>
    <d v="2018-05-23T16:37:35"/>
    <x v="10"/>
    <s v="天津时光整形"/>
    <s v="天津"/>
  </r>
  <r>
    <x v="1"/>
    <x v="6"/>
    <s v="芳"/>
    <m/>
    <d v="2018-05-24T20:13:39"/>
    <d v="2018-05-24T20:17:34"/>
    <x v="9"/>
    <s v="天津时光整形"/>
    <s v="天津"/>
  </r>
  <r>
    <x v="1"/>
    <x v="6"/>
    <s v="bkq794735872"/>
    <m/>
    <d v="2018-05-26T06:54:48"/>
    <d v="2018-05-26T08:28:23"/>
    <x v="2"/>
    <s v="天津时光整形"/>
    <s v="天津"/>
  </r>
  <r>
    <x v="1"/>
    <x v="6"/>
    <s v="Hello_邊邊"/>
    <m/>
    <d v="2018-05-25T15:25:40"/>
    <d v="2018-05-26T08:28:51"/>
    <x v="4"/>
    <s v="天津时光整形"/>
    <s v="天津"/>
  </r>
  <r>
    <x v="1"/>
    <x v="6"/>
    <s v="dpuser_3761027442"/>
    <m/>
    <d v="2018-05-26T10:05:18"/>
    <d v="2018-05-26T10:07:06"/>
    <x v="6"/>
    <s v="天津时光整形"/>
    <s v="天津"/>
  </r>
  <r>
    <x v="1"/>
    <x v="6"/>
    <s v="威_2026"/>
    <m/>
    <d v="2018-05-26T15:41:06"/>
    <d v="2018-05-26T15:53:59"/>
    <x v="6"/>
    <s v="天津时光整形"/>
    <s v="天津"/>
  </r>
  <r>
    <x v="1"/>
    <x v="6"/>
    <s v="C"/>
    <m/>
    <d v="2018-05-26T18:24:48"/>
    <d v="2018-05-26T19:12:52"/>
    <x v="1"/>
    <s v="天津时光整形"/>
    <s v="天津"/>
  </r>
  <r>
    <x v="1"/>
    <x v="6"/>
    <s v="dpuser_0827827745"/>
    <m/>
    <d v="2018-05-27T10:08:30"/>
    <d v="2018-05-27T10:13:01"/>
    <x v="13"/>
    <s v="天津时光整形"/>
    <s v="天津"/>
  </r>
  <r>
    <x v="1"/>
    <x v="6"/>
    <s v="MwR951767027"/>
    <m/>
    <d v="2018-05-27T16:26:32"/>
    <d v="2018-05-27T16:30:27"/>
    <x v="13"/>
    <s v="天津时光整形"/>
    <s v="天津"/>
  </r>
  <r>
    <x v="1"/>
    <x v="6"/>
    <s v="泓枫"/>
    <m/>
    <d v="2018-05-28T19:29:05"/>
    <d v="2018-05-28T19:30:10"/>
    <x v="1"/>
    <s v="天津时光整形"/>
    <s v="天津"/>
  </r>
  <r>
    <x v="1"/>
    <x v="6"/>
    <s v="FnO680086490"/>
    <m/>
    <d v="2018-05-29T22:08:02"/>
    <d v="2018-05-29T22:21:12"/>
    <x v="5"/>
    <s v="天津时光整形"/>
    <s v="天津"/>
  </r>
  <r>
    <x v="1"/>
    <x v="6"/>
    <s v="秀儿_2344"/>
    <m/>
    <d v="2018-05-30T09:56:14"/>
    <d v="2018-05-30T10:05:39"/>
    <x v="13"/>
    <s v="天津时光整形"/>
    <s v="天津"/>
  </r>
  <r>
    <x v="1"/>
    <x v="6"/>
    <s v="dpuser_94394669641"/>
    <m/>
    <d v="2018-05-30T11:51:16"/>
    <d v="2018-05-30T11:56:36"/>
    <x v="1"/>
    <s v="天津时光整形"/>
    <s v="天津"/>
  </r>
  <r>
    <x v="1"/>
    <x v="6"/>
    <s v="雨落花台_1306"/>
    <m/>
    <d v="2018-05-30T12:15:06"/>
    <d v="2018-05-30T12:18:29"/>
    <x v="5"/>
    <s v="天津时光整形"/>
    <s v="天津"/>
  </r>
  <r>
    <x v="1"/>
    <x v="6"/>
    <s v="两个小黄人"/>
    <m/>
    <d v="2018-01-11T10:53:21"/>
    <d v="2018-05-31T16:51:18"/>
    <x v="15"/>
    <s v="天津时光整形"/>
    <s v="天津"/>
  </r>
  <r>
    <x v="1"/>
    <x v="7"/>
    <s v="醉生梦死"/>
    <m/>
    <d v="2018-06-01T22:02:06"/>
    <d v="2018-06-02T07:35:29"/>
    <x v="2"/>
    <s v="天津时光整形"/>
    <s v="天津"/>
  </r>
  <r>
    <x v="1"/>
    <x v="7"/>
    <s v="栾.."/>
    <m/>
    <d v="2018-06-02T11:41:49"/>
    <d v="2018-06-02T12:02:55"/>
    <x v="12"/>
    <s v="天津时光整形"/>
    <s v="天津"/>
  </r>
  <r>
    <x v="1"/>
    <x v="7"/>
    <s v="美妙人生"/>
    <s v="156****1142"/>
    <d v="2018-06-04T11:43:44"/>
    <d v="2018-06-04T12:38:27"/>
    <x v="1"/>
    <s v="天津时光整形"/>
    <s v="天津"/>
  </r>
  <r>
    <x v="1"/>
    <x v="7"/>
    <s v="桃子也很会"/>
    <m/>
    <d v="2018-06-04T14:23:23"/>
    <d v="2018-06-04T14:24:06"/>
    <x v="5"/>
    <s v="天津时光整形"/>
    <s v="天津"/>
  </r>
  <r>
    <x v="1"/>
    <x v="7"/>
    <s v="dpuser_68135673463"/>
    <m/>
    <d v="2017-12-02T21:00:22"/>
    <d v="2018-06-04T21:41:06"/>
    <x v="5"/>
    <s v="天津时光整形"/>
    <s v="天津"/>
  </r>
  <r>
    <x v="1"/>
    <x v="7"/>
    <s v="toxinxin1"/>
    <m/>
    <d v="2018-06-05T11:04:01"/>
    <d v="2018-06-05T12:23:08"/>
    <x v="13"/>
    <s v="天津时光整形"/>
    <s v="天津"/>
  </r>
  <r>
    <x v="1"/>
    <x v="7"/>
    <s v="晴_8618"/>
    <m/>
    <d v="2018-05-30T09:58:17"/>
    <d v="2018-06-05T12:23:28"/>
    <x v="13"/>
    <s v="天津时光整形"/>
    <s v="天津"/>
  </r>
  <r>
    <x v="1"/>
    <x v="7"/>
    <s v="Tiffany_9220"/>
    <m/>
    <d v="2018-06-04T17:47:44"/>
    <d v="2018-06-05T12:30:35"/>
    <x v="9"/>
    <s v="天津时光整形"/>
    <s v="天津"/>
  </r>
  <r>
    <x v="1"/>
    <x v="7"/>
    <s v="dpuser_3522691818"/>
    <m/>
    <d v="2018-06-05T15:05:58"/>
    <d v="2018-06-05T15:07:10"/>
    <x v="13"/>
    <s v="天津时光整形"/>
    <s v="天津"/>
  </r>
  <r>
    <x v="1"/>
    <x v="7"/>
    <s v="QCX135042444"/>
    <m/>
    <d v="2018-06-09T10:53:48"/>
    <d v="2018-06-09T10:59:54"/>
    <x v="8"/>
    <s v="天津时光整形"/>
    <s v="天津"/>
  </r>
  <r>
    <x v="1"/>
    <x v="7"/>
    <s v="蜗小牛牛牛牛"/>
    <s v="137****4010"/>
    <d v="2018-06-09T15:52:40"/>
    <d v="2018-06-09T15:56:46"/>
    <x v="7"/>
    <s v="天津时光整形"/>
    <s v="天津"/>
  </r>
  <r>
    <x v="1"/>
    <x v="7"/>
    <s v="dpuser_8388094997"/>
    <m/>
    <d v="2018-06-16T21:37:46"/>
    <d v="2018-06-16T22:24:21"/>
    <x v="5"/>
    <s v="天津时光整形"/>
    <s v="天津"/>
  </r>
  <r>
    <x v="1"/>
    <x v="7"/>
    <s v="nTD676292861"/>
    <m/>
    <d v="2018-06-17T21:25:01"/>
    <d v="2018-06-17T22:35:28"/>
    <x v="16"/>
    <s v="天津时光整形"/>
    <s v="天津"/>
  </r>
  <r>
    <x v="1"/>
    <x v="7"/>
    <s v="liutong1230"/>
    <m/>
    <d v="2018-06-18T12:17:03"/>
    <d v="2018-06-18T13:03:25"/>
    <x v="1"/>
    <s v="天津时光整形"/>
    <s v="天津"/>
  </r>
  <r>
    <x v="1"/>
    <x v="7"/>
    <s v="dpuser_60829113864"/>
    <m/>
    <d v="2018-06-18T17:25:18"/>
    <d v="2018-06-18T17:56:51"/>
    <x v="15"/>
    <s v="天津时光整形"/>
    <s v="天津"/>
  </r>
  <r>
    <x v="1"/>
    <x v="7"/>
    <s v="勿忘初心wym"/>
    <m/>
    <d v="2018-06-19T18:07:05"/>
    <d v="2018-06-19T18:22:30"/>
    <x v="4"/>
    <s v="天津时光整形"/>
    <s v="天津"/>
  </r>
  <r>
    <x v="1"/>
    <x v="7"/>
    <s v="dpuser_6325727583"/>
    <m/>
    <d v="2018-06-19T22:04:36"/>
    <d v="2018-06-19T22:14:56"/>
    <x v="13"/>
    <s v="天津时光整形"/>
    <s v="天津"/>
  </r>
  <r>
    <x v="1"/>
    <x v="7"/>
    <s v="tvo970196859"/>
    <m/>
    <d v="2018-06-22T11:06:52"/>
    <d v="2018-06-22T11:22:27"/>
    <x v="13"/>
    <s v="天津时光整形"/>
    <s v="天津"/>
  </r>
  <r>
    <x v="1"/>
    <x v="7"/>
    <s v="半生"/>
    <m/>
    <d v="2018-06-22T12:08:52"/>
    <d v="2018-06-22T12:58:52"/>
    <x v="1"/>
    <s v="天津时光整形"/>
    <s v="天津"/>
  </r>
  <r>
    <x v="1"/>
    <x v="7"/>
    <s v="讲真的"/>
    <m/>
    <d v="2018-06-16T09:44:45"/>
    <d v="2018-06-22T14:17:50"/>
    <x v="2"/>
    <s v="天津时光整形"/>
    <s v="天津"/>
  </r>
  <r>
    <x v="1"/>
    <x v="7"/>
    <s v="annetta1994"/>
    <m/>
    <d v="2018-06-22T00:24:33"/>
    <d v="2018-06-22T15:11:12"/>
    <x v="11"/>
    <s v="天津时光整形"/>
    <s v="天津"/>
  </r>
  <r>
    <x v="1"/>
    <x v="7"/>
    <s v="秞利"/>
    <m/>
    <d v="2018-06-23T11:34:32"/>
    <d v="2018-06-23T11:55:18"/>
    <x v="5"/>
    <s v="天津时光整形"/>
    <s v="天津"/>
  </r>
  <r>
    <x v="1"/>
    <x v="7"/>
    <s v="dGD228247521"/>
    <m/>
    <d v="2018-06-23T16:34:21"/>
    <d v="2018-06-23T18:23:28"/>
    <x v="8"/>
    <s v="天津时光整形"/>
    <s v="天津"/>
  </r>
  <r>
    <x v="1"/>
    <x v="7"/>
    <s v="lLN202112649"/>
    <m/>
    <d v="2018-06-23T20:57:17"/>
    <d v="2018-06-24T18:11:14"/>
    <x v="15"/>
    <s v="天津时光整形"/>
    <s v="天津"/>
  </r>
  <r>
    <x v="1"/>
    <x v="7"/>
    <s v="欣寶19810823"/>
    <m/>
    <d v="2018-06-25T12:22:11"/>
    <d v="2018-06-25T12:26:30"/>
    <x v="1"/>
    <s v="天津时光整形"/>
    <s v="天津"/>
  </r>
  <r>
    <x v="1"/>
    <x v="7"/>
    <s v="dsH81762299"/>
    <m/>
    <d v="2018-06-25T13:33:43"/>
    <d v="2018-06-25T13:40:01"/>
    <x v="15"/>
    <s v="天津时光整形"/>
    <s v="天津"/>
  </r>
  <r>
    <x v="1"/>
    <x v="7"/>
    <s v="昊昊HH妈妈"/>
    <m/>
    <d v="2018-06-25T16:29:10"/>
    <d v="2018-06-25T17:19:43"/>
    <x v="15"/>
    <s v="天津时光整形"/>
    <s v="天津"/>
  </r>
  <r>
    <x v="1"/>
    <x v="7"/>
    <s v="huan739888372"/>
    <m/>
    <d v="2018-06-26T13:14:35"/>
    <d v="2018-06-26T13:33:56"/>
    <x v="13"/>
    <s v="天津时光整形"/>
    <s v="天津"/>
  </r>
  <r>
    <x v="1"/>
    <x v="7"/>
    <s v="烁鈅"/>
    <m/>
    <d v="2018-06-28T09:17:59"/>
    <d v="2018-06-28T09:40:59"/>
    <x v="1"/>
    <s v="天津时光整形"/>
    <s v="天津"/>
  </r>
  <r>
    <x v="1"/>
    <x v="7"/>
    <s v="Edinburgh_18"/>
    <m/>
    <d v="2018-06-28T17:57:00"/>
    <d v="2018-06-28T16:17:00"/>
    <x v="3"/>
    <s v="天津时光整形"/>
    <s v="天津"/>
  </r>
  <r>
    <x v="1"/>
    <x v="7"/>
    <s v="dpuser_4707168233"/>
    <m/>
    <d v="2018-06-28T20:24:00"/>
    <d v="2018-06-28T20:29:00"/>
    <x v="1"/>
    <s v="天津时光整形"/>
    <s v="天津"/>
  </r>
  <r>
    <x v="1"/>
    <x v="7"/>
    <s v="珠珠41063"/>
    <m/>
    <d v="2018-06-28T20:27:00"/>
    <d v="2018-06-29T13:46:00"/>
    <x v="14"/>
    <s v="天津时光整形"/>
    <s v="天津"/>
  </r>
  <r>
    <x v="1"/>
    <x v="7"/>
    <s v="dpuser_7275802134"/>
    <m/>
    <d v="2018-06-29T12:58:00"/>
    <d v="2018-06-29T16:17:00"/>
    <x v="13"/>
    <s v="天津时光整形"/>
    <s v="天津"/>
  </r>
  <r>
    <x v="1"/>
    <x v="7"/>
    <s v="dpuser_97677466772"/>
    <m/>
    <d v="2018-06-30T06:18:00"/>
    <d v="2018-06-30T18:18:00"/>
    <x v="6"/>
    <s v="天津时光整形"/>
    <s v="天津"/>
  </r>
  <r>
    <x v="1"/>
    <x v="7"/>
    <s v="小刺猬蹦蹦跳"/>
    <m/>
    <d v="2018-06-30T21:35:00"/>
    <d v="2018-06-30T21:38:00"/>
    <x v="11"/>
    <s v="天津时光整形"/>
    <s v="天津"/>
  </r>
  <r>
    <x v="1"/>
    <x v="8"/>
    <s v="番茄郁夫"/>
    <m/>
    <d v="2018-07-01T16:42:00"/>
    <d v="2018-07-01T16:42:00"/>
    <x v="13"/>
    <s v="天津时光整形"/>
    <s v="天津"/>
  </r>
  <r>
    <x v="1"/>
    <x v="8"/>
    <s v="Jxi309562423"/>
    <m/>
    <d v="2018-07-01T18:27:00"/>
    <d v="2018-07-01T18:27:00"/>
    <x v="9"/>
    <s v="天津时光整形"/>
    <s v="天津"/>
  </r>
  <r>
    <x v="1"/>
    <x v="8"/>
    <s v="krstal妍"/>
    <m/>
    <d v="2018-07-02T08:42:00"/>
    <d v="2018-07-02T09:27:00"/>
    <x v="16"/>
    <s v="天津时光整形"/>
    <s v="天津"/>
  </r>
  <r>
    <x v="1"/>
    <x v="8"/>
    <s v="hdt424446116"/>
    <m/>
    <d v="2018-07-02T11:05:00"/>
    <d v="2018-07-02T11:26:00"/>
    <x v="5"/>
    <s v="天津时光整形"/>
    <s v="天津"/>
  </r>
  <r>
    <x v="1"/>
    <x v="8"/>
    <s v="白熊咖啡潘达"/>
    <m/>
    <d v="2018-07-02T11:26:00"/>
    <d v="2018-07-02T11:28:00"/>
    <x v="16"/>
    <s v="天津时光整形"/>
    <s v="天津"/>
  </r>
  <r>
    <x v="1"/>
    <x v="8"/>
    <s v="我00姓尹"/>
    <m/>
    <d v="2018-07-02T14:28:00"/>
    <d v="2018-07-02T21:23:00"/>
    <x v="4"/>
    <s v="天津时光整形"/>
    <s v="天津"/>
  </r>
  <r>
    <x v="1"/>
    <x v="8"/>
    <s v="黄埔心结"/>
    <m/>
    <d v="2018-07-03T02:32:00"/>
    <d v="2018-07-03T08:06:00"/>
    <x v="3"/>
    <s v="天津时光整形"/>
    <s v="天津"/>
  </r>
  <r>
    <x v="1"/>
    <x v="8"/>
    <s v="byb430409962"/>
    <m/>
    <d v="2018-07-03T12:36:21"/>
    <d v="2018-07-03T12:47:43"/>
    <x v="1"/>
    <s v="天津时光整形"/>
    <s v="天津"/>
  </r>
  <r>
    <x v="1"/>
    <x v="8"/>
    <s v="小虎子不吃蘑菇"/>
    <m/>
    <d v="2018-07-03T21:33:49"/>
    <d v="2018-07-03T21:39:32"/>
    <x v="5"/>
    <s v="天津时光整形"/>
    <s v="天津"/>
  </r>
  <r>
    <x v="1"/>
    <x v="8"/>
    <s v="cPq672936290"/>
    <m/>
    <d v="2018-07-05T08:41:06"/>
    <d v="2018-07-05T10:31:30"/>
    <x v="1"/>
    <s v="天津时光整形"/>
    <s v="天津"/>
  </r>
  <r>
    <x v="1"/>
    <x v="8"/>
    <s v="马新明_2267"/>
    <m/>
    <d v="2018-07-05T10:24:45"/>
    <d v="2018-07-05T10:32:06"/>
    <x v="5"/>
    <s v="天津时光整形"/>
    <s v="天津"/>
  </r>
  <r>
    <x v="1"/>
    <x v="8"/>
    <s v="番茄_你个西红柿"/>
    <m/>
    <d v="2018-07-04T22:03:56"/>
    <d v="2018-07-05T10:34:18"/>
    <x v="13"/>
    <s v="天津时光整形"/>
    <s v="天津"/>
  </r>
  <r>
    <x v="1"/>
    <x v="8"/>
    <s v="kmJ581389492"/>
    <m/>
    <d v="2018-07-04T21:49:15"/>
    <d v="2018-07-05T10:36:21"/>
    <x v="6"/>
    <s v="天津时光整形"/>
    <s v="天津"/>
  </r>
  <r>
    <x v="1"/>
    <x v="8"/>
    <s v="山楂冰棍儿"/>
    <m/>
    <d v="2018-07-05T15:36:45"/>
    <d v="2018-07-05T15:54:42"/>
    <x v="13"/>
    <s v="天津时光整形"/>
    <s v="天津"/>
  </r>
  <r>
    <x v="1"/>
    <x v="8"/>
    <s v="AAA嘉域祥美尹鹏飞_8418"/>
    <m/>
    <d v="2018-07-05T17:47:19"/>
    <d v="2018-07-05T17:51:35"/>
    <x v="1"/>
    <s v="天津时光整形"/>
    <s v="天津"/>
  </r>
  <r>
    <x v="1"/>
    <x v="8"/>
    <s v="ERROR914"/>
    <m/>
    <d v="2018-07-05T20:03:51"/>
    <d v="2018-07-06T15:50:15"/>
    <x v="13"/>
    <s v="天津时光整形"/>
    <s v="天津"/>
  </r>
  <r>
    <x v="1"/>
    <x v="8"/>
    <s v="dpuser_5340973941"/>
    <m/>
    <d v="2018-03-07T23:37:49"/>
    <d v="2018-07-06T16:13:09"/>
    <x v="8"/>
    <s v="天津时光整形"/>
    <s v="天津"/>
  </r>
  <r>
    <x v="1"/>
    <x v="8"/>
    <s v="阶柳庭花"/>
    <m/>
    <d v="2018-07-09T20:27:46"/>
    <d v="2018-07-09T20:46:34"/>
    <x v="13"/>
    <s v="天津时光整形"/>
    <s v="天津"/>
  </r>
  <r>
    <x v="1"/>
    <x v="8"/>
    <s v="yixuan_2440"/>
    <m/>
    <d v="2018-07-05T00:03:23"/>
    <d v="2018-07-10T11:07:03"/>
    <x v="13"/>
    <s v="天津时光整形"/>
    <s v="天津"/>
  </r>
  <r>
    <x v="1"/>
    <x v="8"/>
    <s v="hellspider"/>
    <m/>
    <d v="2018-07-11T10:02:56"/>
    <d v="2018-07-11T10:20:33"/>
    <x v="2"/>
    <s v="天津时光整形"/>
    <s v="天津"/>
  </r>
  <r>
    <x v="1"/>
    <x v="8"/>
    <s v="Betty"/>
    <m/>
    <d v="2018-07-13T12:45:51"/>
    <d v="2018-07-13T12:59:04"/>
    <x v="15"/>
    <s v="天津时光整形"/>
    <s v="天津"/>
  </r>
  <r>
    <x v="1"/>
    <x v="8"/>
    <s v="独一无二梓怡"/>
    <m/>
    <d v="2018-07-14T15:04:21"/>
    <d v="2018-07-14T15:11:32"/>
    <x v="5"/>
    <s v="天津时光整形"/>
    <s v="天津"/>
  </r>
  <r>
    <x v="1"/>
    <x v="8"/>
    <s v="UgT634843312"/>
    <m/>
    <d v="2018-07-13T20:54:23"/>
    <d v="2018-07-15T12:52:11"/>
    <x v="13"/>
    <s v="天津时光整形"/>
    <s v="天津"/>
  </r>
  <r>
    <x v="1"/>
    <x v="8"/>
    <s v="z199389"/>
    <m/>
    <d v="2018-07-17T00:40:24"/>
    <d v="2018-07-17T11:20:39"/>
    <x v="10"/>
    <s v="天津时光整形"/>
    <s v="天津"/>
  </r>
  <r>
    <x v="1"/>
    <x v="8"/>
    <s v="柠檬有多萌cc"/>
    <m/>
    <d v="2018-07-18T16:01:08"/>
    <d v="2018-07-18T16:08:26"/>
    <x v="16"/>
    <s v="天津时光整形"/>
    <s v="天津"/>
  </r>
  <r>
    <x v="1"/>
    <x v="8"/>
    <s v="eHQ476202896"/>
    <m/>
    <d v="2018-07-18T03:38:43"/>
    <d v="2018-07-18T16:11:40"/>
    <x v="1"/>
    <s v="天津时光整形"/>
    <s v="天津"/>
  </r>
  <r>
    <x v="1"/>
    <x v="8"/>
    <s v="Oqa886491258"/>
    <m/>
    <d v="2018-07-19T13:26:13"/>
    <d v="2018-07-19T13:30:22"/>
    <x v="5"/>
    <s v="天津时光整形"/>
    <s v="天津"/>
  </r>
  <r>
    <x v="1"/>
    <x v="8"/>
    <s v="dpuser_9758926009"/>
    <m/>
    <d v="2018-07-20T08:04:00"/>
    <d v="2018-07-20T13:02:28"/>
    <x v="3"/>
    <s v="天津时光整形"/>
    <s v="天津"/>
  </r>
  <r>
    <x v="1"/>
    <x v="8"/>
    <s v="广瑜_姚"/>
    <s v="186****0667"/>
    <d v="2018-07-20T14:13:19"/>
    <d v="2018-07-20T14:25:57"/>
    <x v="1"/>
    <s v="天津时光整形"/>
    <s v="天津"/>
  </r>
  <r>
    <x v="1"/>
    <x v="8"/>
    <s v="猫7120"/>
    <m/>
    <d v="2018-07-20T15:48:23"/>
    <d v="2018-07-20T16:02:16"/>
    <x v="9"/>
    <s v="天津时光整形"/>
    <s v="天津"/>
  </r>
  <r>
    <x v="1"/>
    <x v="8"/>
    <s v="再靠近一点点Ts"/>
    <m/>
    <d v="2018-07-20T16:44:13"/>
    <d v="2018-07-20T17:18:28"/>
    <x v="13"/>
    <s v="天津时光整形"/>
    <s v="天津"/>
  </r>
  <r>
    <x v="1"/>
    <x v="8"/>
    <s v="zLR959669421"/>
    <m/>
    <d v="2018-07-21T18:57:20"/>
    <d v="2018-07-21T21:42:20"/>
    <x v="6"/>
    <s v="天津时光整形"/>
    <s v="天津"/>
  </r>
  <r>
    <x v="1"/>
    <x v="8"/>
    <s v="宇众不同的小公主"/>
    <m/>
    <d v="2018-07-22T10:03:06"/>
    <d v="2018-07-22T11:50:55"/>
    <x v="10"/>
    <s v="天津时光整形"/>
    <s v="天津"/>
  </r>
  <r>
    <x v="1"/>
    <x v="8"/>
    <s v="青纱舞风"/>
    <m/>
    <d v="2018-07-22T22:52:31"/>
    <d v="2018-07-22T22:58:02"/>
    <x v="5"/>
    <s v="天津时光整形"/>
    <s v="天津"/>
  </r>
  <r>
    <x v="1"/>
    <x v="8"/>
    <s v="选一种姿态65"/>
    <m/>
    <d v="2018-07-25T19:51:26"/>
    <d v="2018-07-25T20:23:22"/>
    <x v="9"/>
    <s v="天津时光整形"/>
    <s v="天津"/>
  </r>
  <r>
    <x v="1"/>
    <x v="8"/>
    <s v="TCp963292638"/>
    <m/>
    <d v="2018-07-26T10:53:43"/>
    <d v="2018-07-26T11:02:43"/>
    <x v="1"/>
    <s v="天津时光整形"/>
    <s v="天津"/>
  </r>
  <r>
    <x v="1"/>
    <x v="8"/>
    <s v="再靠近一点点Ts"/>
    <m/>
    <d v="2018-07-20T16:44:13"/>
    <d v="2018-07-26T15:38:14"/>
    <x v="13"/>
    <s v="天津时光整形"/>
    <s v="天津"/>
  </r>
  <r>
    <x v="1"/>
    <x v="8"/>
    <s v="Honey_战士"/>
    <m/>
    <d v="2018-07-28T20:12:09"/>
    <d v="2018-07-28T21:32:26"/>
    <x v="8"/>
    <s v="天津时光整形"/>
    <s v="天津"/>
  </r>
  <r>
    <x v="1"/>
    <x v="8"/>
    <s v="小石头good"/>
    <m/>
    <d v="2018-07-29T09:31:56"/>
    <d v="2018-07-29T09:32:29"/>
    <x v="1"/>
    <s v="天津时光整形"/>
    <s v="天津"/>
  </r>
  <r>
    <x v="1"/>
    <x v="8"/>
    <s v="RZt186564378"/>
    <m/>
    <d v="2018-07-29T14:18:45"/>
    <d v="2018-07-29T15:05:27"/>
    <x v="5"/>
    <s v="天津时光整形"/>
    <s v="天津"/>
  </r>
  <r>
    <x v="1"/>
    <x v="8"/>
    <s v="鲒二503"/>
    <m/>
    <d v="2018-07-30T16:33:06"/>
    <d v="2018-07-30T16:44:37"/>
    <x v="4"/>
    <s v="天津时光整形"/>
    <s v="天津"/>
  </r>
  <r>
    <x v="1"/>
    <x v="8"/>
    <s v="A.阿琦"/>
    <m/>
    <d v="2018-07-31T11:46:19"/>
    <d v="2018-07-31T11:47:47"/>
    <x v="14"/>
    <s v="天津时光整形"/>
    <s v="天津"/>
  </r>
  <r>
    <x v="1"/>
    <x v="9"/>
    <s v="mtz310742138"/>
    <m/>
    <d v="2018-08-01T11:26:27"/>
    <d v="2018-08-01T11:31:12"/>
    <x v="5"/>
    <s v="天津时光整形"/>
    <s v="天津"/>
  </r>
  <r>
    <x v="1"/>
    <x v="9"/>
    <s v="dpuser_9399181293"/>
    <m/>
    <d v="2018-08-01T11:50:04"/>
    <d v="2018-08-01T12:10:37"/>
    <x v="9"/>
    <s v="天津时光整形"/>
    <s v="天津"/>
  </r>
  <r>
    <x v="1"/>
    <x v="9"/>
    <s v="tHE874955032"/>
    <m/>
    <d v="2018-08-01T15:25:00"/>
    <d v="2018-08-01T15:39:18"/>
    <x v="15"/>
    <s v="天津时光整形"/>
    <s v="天津"/>
  </r>
  <r>
    <x v="1"/>
    <x v="9"/>
    <s v="阿苏_5977"/>
    <m/>
    <d v="2018-08-02T14:41:27"/>
    <d v="2018-08-02T15:26:47"/>
    <x v="2"/>
    <s v="天津时光整形"/>
    <s v="天津"/>
  </r>
  <r>
    <x v="1"/>
    <x v="9"/>
    <s v="oLM427007059"/>
    <m/>
    <d v="2018-08-02T18:00:15"/>
    <d v="2018-08-02T19:57:55"/>
    <x v="16"/>
    <s v="天津时光整形"/>
    <s v="天津"/>
  </r>
  <r>
    <x v="1"/>
    <x v="9"/>
    <s v="uTY890794951"/>
    <m/>
    <d v="2018-08-03T15:01:55"/>
    <d v="2018-08-04T09:14:55"/>
    <x v="8"/>
    <s v="天津时光整形"/>
    <s v="天津"/>
  </r>
  <r>
    <x v="1"/>
    <x v="9"/>
    <s v="杨adgjmptw"/>
    <m/>
    <d v="2018-08-04T09:20:02"/>
    <d v="2018-08-04T09:24:03"/>
    <x v="15"/>
    <s v="天津时光整形"/>
    <s v="天津"/>
  </r>
  <r>
    <x v="1"/>
    <x v="9"/>
    <s v="dpuser_3511189996"/>
    <m/>
    <d v="2018-08-04T09:51:19"/>
    <d v="2018-08-04T10:35:14"/>
    <x v="8"/>
    <s v="天津时光整形"/>
    <s v="天津"/>
  </r>
  <r>
    <x v="1"/>
    <x v="9"/>
    <s v="哼哈_4146"/>
    <m/>
    <d v="2018-08-03T23:22:55"/>
    <d v="2018-08-04T10:35:32"/>
    <x v="15"/>
    <s v="天津时光整形"/>
    <s v="天津"/>
  </r>
  <r>
    <x v="1"/>
    <x v="9"/>
    <s v="Qsn327014499"/>
    <m/>
    <d v="2018-08-05T10:32:05"/>
    <d v="2018-08-05T10:35:37"/>
    <x v="15"/>
    <s v="天津时光整形"/>
    <s v="天津"/>
  </r>
  <r>
    <x v="1"/>
    <x v="9"/>
    <s v="偷橘子的猪"/>
    <m/>
    <d v="2018-08-07T05:52:08"/>
    <d v="2018-08-07T07:29:15"/>
    <x v="2"/>
    <s v="天津时光整形"/>
    <s v="天津"/>
  </r>
  <r>
    <x v="1"/>
    <x v="9"/>
    <s v="_qqsfk1379568151"/>
    <m/>
    <d v="2018-08-07T11:53:09"/>
    <d v="2018-08-07T12:16:23"/>
    <x v="15"/>
    <s v="天津时光整形"/>
    <s v="天津"/>
  </r>
  <r>
    <x v="1"/>
    <x v="9"/>
    <s v="haohaoi李赫宰"/>
    <m/>
    <d v="2018-08-07T23:00:45"/>
    <d v="2018-08-07T23:01:41"/>
    <x v="8"/>
    <s v="天津时光整形"/>
    <s v="天津"/>
  </r>
  <r>
    <x v="1"/>
    <x v="9"/>
    <s v="vv爱吃糖"/>
    <m/>
    <d v="2018-08-08T01:29:14"/>
    <d v="2018-08-08T08:05:46"/>
    <x v="9"/>
    <s v="天津时光整形"/>
    <s v="天津"/>
  </r>
  <r>
    <x v="1"/>
    <x v="9"/>
    <s v="寒冰仙子"/>
    <m/>
    <d v="2018-08-08T11:25:58"/>
    <d v="2018-08-08T11:58:24"/>
    <x v="10"/>
    <s v="天津时光整形"/>
    <s v="天津"/>
  </r>
  <r>
    <x v="1"/>
    <x v="9"/>
    <s v="上善若水_68851"/>
    <m/>
    <d v="2018-08-08T15:08:06"/>
    <d v="2018-08-08T15:08:51"/>
    <x v="1"/>
    <s v="天津时光整形"/>
    <s v="天津"/>
  </r>
  <r>
    <x v="1"/>
    <x v="9"/>
    <s v="sara_4034"/>
    <m/>
    <d v="2018-08-09T01:48:22"/>
    <d v="2018-08-09T09:45:51"/>
    <x v="15"/>
    <s v="天津时光整形"/>
    <s v="天津"/>
  </r>
  <r>
    <x v="1"/>
    <x v="9"/>
    <s v="六个小太阳是晶晶"/>
    <m/>
    <d v="2018-08-11T10:27:10"/>
    <d v="2018-08-11T10:44:40"/>
    <x v="1"/>
    <s v="天津时光整形"/>
    <s v="天津"/>
  </r>
  <r>
    <x v="1"/>
    <x v="9"/>
    <s v="QTj365479107"/>
    <m/>
    <d v="2018-08-10T21:10:19"/>
    <d v="2018-08-11T14:33:36"/>
    <x v="5"/>
    <s v="天津时光整形"/>
    <s v="天津"/>
  </r>
  <r>
    <x v="1"/>
    <x v="9"/>
    <s v="偷橘子的猪"/>
    <m/>
    <d v="2018-08-07T05:52:08"/>
    <d v="2018-08-12T07:38:14"/>
    <x v="9"/>
    <s v="天津时光整形"/>
    <s v="天津"/>
  </r>
  <r>
    <x v="1"/>
    <x v="9"/>
    <s v="PDj106188127"/>
    <m/>
    <d v="2018-08-12T13:01:12"/>
    <d v="2018-08-12T13:07:57"/>
    <x v="1"/>
    <s v="天津时光整形"/>
    <s v="天津"/>
  </r>
  <r>
    <x v="1"/>
    <x v="9"/>
    <s v="fqV919421430"/>
    <m/>
    <d v="2018-08-13T08:43:35"/>
    <d v="2018-08-13T08:52:33"/>
    <x v="13"/>
    <s v="天津时光整形"/>
    <s v="天津"/>
  </r>
  <r>
    <x v="1"/>
    <x v="9"/>
    <s v="Ztu920986898"/>
    <m/>
    <d v="2018-08-14T13:33:43"/>
    <d v="2018-08-14T13:35:25"/>
    <x v="8"/>
    <s v="天津时光整形"/>
    <s v="天津"/>
  </r>
  <r>
    <x v="1"/>
    <x v="9"/>
    <s v="可以吃很多"/>
    <m/>
    <d v="2018-08-14T16:03:06"/>
    <d v="2018-08-14T16:10:02"/>
    <x v="13"/>
    <s v="天津时光整形"/>
    <s v="天津"/>
  </r>
  <r>
    <x v="1"/>
    <x v="9"/>
    <s v="翼曈"/>
    <m/>
    <d v="2018-08-15T08:43:15"/>
    <d v="2018-08-15T09:05:06"/>
    <x v="6"/>
    <s v="天津时光整形"/>
    <s v="天津"/>
  </r>
  <r>
    <x v="1"/>
    <x v="9"/>
    <s v="孔小崽109"/>
    <m/>
    <d v="2018-08-15T13:59:23"/>
    <d v="2018-08-15T14:13:05"/>
    <x v="6"/>
    <s v="天津时光整形"/>
    <s v="天津"/>
  </r>
  <r>
    <x v="1"/>
    <x v="9"/>
    <s v="dpuser_9399181293"/>
    <m/>
    <d v="2018-08-01T11:50:04"/>
    <d v="2018-08-16T13:06:17"/>
    <x v="9"/>
    <s v="天津时光整形"/>
    <s v="天津"/>
  </r>
  <r>
    <x v="1"/>
    <x v="9"/>
    <s v="党就是革命"/>
    <m/>
    <d v="2018-08-17T23:56:46"/>
    <d v="2018-08-18T09:05:08"/>
    <x v="2"/>
    <s v="天津时光整形"/>
    <s v="天津"/>
  </r>
  <r>
    <x v="1"/>
    <x v="9"/>
    <s v="不愿将就_810"/>
    <m/>
    <d v="2018-08-18T00:32:42"/>
    <d v="2018-08-18T13:57:28"/>
    <x v="11"/>
    <s v="天津时光整形"/>
    <s v="天津"/>
  </r>
  <r>
    <x v="1"/>
    <x v="9"/>
    <s v="tTb280037968"/>
    <m/>
    <d v="2018-08-18T16:00:55"/>
    <d v="2018-08-18T16:56:08"/>
    <x v="16"/>
    <s v="天津时光整形"/>
    <s v="天津"/>
  </r>
  <r>
    <x v="1"/>
    <x v="9"/>
    <s v="崔莹道别"/>
    <m/>
    <d v="2018-08-18T20:18:12"/>
    <d v="2018-08-18T21:08:09"/>
    <x v="1"/>
    <s v="天津时光整形"/>
    <s v="天津"/>
  </r>
  <r>
    <x v="1"/>
    <x v="9"/>
    <s v="xOl312844457"/>
    <m/>
    <d v="2018-08-19T10:24:31"/>
    <d v="2018-08-19T11:22:18"/>
    <x v="8"/>
    <s v="天津时光整形"/>
    <s v="天津"/>
  </r>
  <r>
    <x v="1"/>
    <x v="9"/>
    <s v="嘉嘉、baby"/>
    <m/>
    <d v="2018-08-18T17:15:50"/>
    <d v="2018-08-19T12:09:04"/>
    <x v="2"/>
    <s v="天津时光整形"/>
    <s v="天津"/>
  </r>
  <r>
    <x v="1"/>
    <x v="9"/>
    <s v="RFR470224153"/>
    <m/>
    <d v="2018-08-19T13:36:01"/>
    <d v="2018-08-19T13:39:42"/>
    <x v="5"/>
    <s v="天津时光整形"/>
    <s v="天津"/>
  </r>
  <r>
    <x v="1"/>
    <x v="9"/>
    <s v="Ekn901974473"/>
    <m/>
    <d v="2018-08-20T22:15:58"/>
    <d v="2018-08-20T22:16:31"/>
    <x v="15"/>
    <s v="天津时光整形"/>
    <s v="天津"/>
  </r>
  <r>
    <x v="1"/>
    <x v="9"/>
    <s v="仅此而已5208"/>
    <m/>
    <d v="2018-08-20T23:23:48"/>
    <d v="2018-08-20T23:25:33"/>
    <x v="15"/>
    <s v="天津时光整形"/>
    <s v="天津"/>
  </r>
  <r>
    <x v="1"/>
    <x v="9"/>
    <s v="RFR470224153"/>
    <m/>
    <d v="2018-08-19T13:36:01"/>
    <d v="2018-08-20T23:28:06"/>
    <x v="5"/>
    <s v="天津时光整形"/>
    <s v="天津"/>
  </r>
  <r>
    <x v="1"/>
    <x v="9"/>
    <s v="郝会萍123"/>
    <m/>
    <d v="2018-08-21T10:39:25"/>
    <d v="2018-08-21T11:38:21"/>
    <x v="1"/>
    <s v="天津时光整形"/>
    <s v="天津"/>
  </r>
  <r>
    <x v="1"/>
    <x v="9"/>
    <s v="Qzy677498854"/>
    <m/>
    <d v="2018-08-21T13:28:41"/>
    <d v="2018-08-21T13:37:58"/>
    <x v="19"/>
    <s v="天津时光整形"/>
    <s v="天津"/>
  </r>
  <r>
    <x v="1"/>
    <x v="9"/>
    <s v="一颗赛艇123456"/>
    <m/>
    <d v="2018-08-21T20:47:46"/>
    <d v="2018-08-22T07:50:17"/>
    <x v="13"/>
    <s v="天津时光整形"/>
    <s v="天津"/>
  </r>
  <r>
    <x v="1"/>
    <x v="9"/>
    <s v="Qdw574670882"/>
    <m/>
    <d v="2018-08-22T12:18:20"/>
    <d v="2018-08-22T12:21:44"/>
    <x v="16"/>
    <s v="天津时光整形"/>
    <s v="天津"/>
  </r>
  <r>
    <x v="1"/>
    <x v="9"/>
    <s v="543347sasa"/>
    <m/>
    <d v="2018-08-22T18:32:33"/>
    <d v="2018-08-22T18:35:41"/>
    <x v="13"/>
    <s v="天津时光整形"/>
    <s v="天津"/>
  </r>
  <r>
    <x v="1"/>
    <x v="9"/>
    <s v="RXY100778534"/>
    <m/>
    <d v="2018-08-22T19:59:00"/>
    <d v="2018-08-22T20:41:45"/>
    <x v="9"/>
    <s v="天津时光整形"/>
    <s v="天津"/>
  </r>
  <r>
    <x v="1"/>
    <x v="9"/>
    <s v="dfx764311809"/>
    <m/>
    <d v="2018-08-23T07:27:31"/>
    <d v="2018-08-23T08:38:56"/>
    <x v="13"/>
    <s v="天津时光整形"/>
    <s v="天津"/>
  </r>
  <r>
    <x v="1"/>
    <x v="9"/>
    <s v="_qqz651348555021"/>
    <m/>
    <d v="2018-08-23T08:38:51"/>
    <d v="2018-08-23T10:00:56"/>
    <x v="15"/>
    <s v="天津时光整形"/>
    <s v="天津"/>
  </r>
  <r>
    <x v="1"/>
    <x v="9"/>
    <s v="有容妹妹"/>
    <m/>
    <d v="2018-08-23T14:13:51"/>
    <d v="2018-08-23T14:58:09"/>
    <x v="5"/>
    <s v="天津时光整形"/>
    <s v="天津"/>
  </r>
  <r>
    <x v="1"/>
    <x v="9"/>
    <s v="爸比娃娃"/>
    <m/>
    <d v="2018-08-26T19:29:21"/>
    <d v="2018-08-26T21:15:10"/>
    <x v="9"/>
    <s v="天津时光整形"/>
    <s v="天津"/>
  </r>
  <r>
    <x v="1"/>
    <x v="9"/>
    <s v="星星0208"/>
    <m/>
    <d v="2018-08-26T21:16:09"/>
    <d v="2018-08-26T22:51:16"/>
    <x v="15"/>
    <s v="天津时光整形"/>
    <s v="天津"/>
  </r>
  <r>
    <x v="1"/>
    <x v="9"/>
    <s v="rkh863042926"/>
    <m/>
    <d v="2018-08-27T09:25:08"/>
    <d v="2018-08-27T10:21:47"/>
    <x v="1"/>
    <s v="天津时光整形"/>
    <s v="天津"/>
  </r>
  <r>
    <x v="1"/>
    <x v="9"/>
    <s v="dpuser_9256711315"/>
    <m/>
    <d v="2018-08-27T12:33:16"/>
    <d v="2018-08-27T12:34:31"/>
    <x v="3"/>
    <s v="天津时光整形"/>
    <s v="天津"/>
  </r>
  <r>
    <x v="1"/>
    <x v="9"/>
    <s v="pcd683682729"/>
    <m/>
    <d v="2018-08-28T22:16:39"/>
    <d v="2018-08-29T08:10:50"/>
    <x v="12"/>
    <s v="天津时光整形"/>
    <s v="天津"/>
  </r>
  <r>
    <x v="1"/>
    <x v="9"/>
    <s v="大牙妹0824"/>
    <m/>
    <d v="2018-08-29T00:52:14"/>
    <d v="2018-08-29T09:42:43"/>
    <x v="9"/>
    <s v="天津时光整形"/>
    <s v="天津"/>
  </r>
  <r>
    <x v="1"/>
    <x v="9"/>
    <s v="要好好给别人"/>
    <m/>
    <d v="2018-08-29T15:18:43"/>
    <d v="2018-08-29T16:30:49"/>
    <x v="15"/>
    <s v="天津时光整形"/>
    <s v="天津"/>
  </r>
  <r>
    <x v="1"/>
    <x v="9"/>
    <s v="YNS429739077"/>
    <m/>
    <d v="2018-08-29T16:50:16"/>
    <d v="2018-08-29T17:42:03"/>
    <x v="10"/>
    <s v="天津时光整形"/>
    <s v="天津"/>
  </r>
  <r>
    <x v="1"/>
    <x v="9"/>
    <s v="Qzy677498854"/>
    <m/>
    <d v="2018-08-21T13:28:41"/>
    <d v="2018-08-29T22:10:42"/>
    <x v="19"/>
    <s v="天津时光整形"/>
    <s v="天津"/>
  </r>
  <r>
    <x v="1"/>
    <x v="9"/>
    <s v="dQL355742563"/>
    <m/>
    <d v="2018-08-31T12:42:49"/>
    <d v="2018-08-31T12:51:02"/>
    <x v="4"/>
    <s v="天津时光整形"/>
    <s v="天津"/>
  </r>
  <r>
    <x v="1"/>
    <x v="9"/>
    <s v="机智月小圆"/>
    <m/>
    <d v="2018-08-30T19:01:02"/>
    <d v="2018-08-30T20:41:49"/>
    <x v="16"/>
    <s v="天津时光整形"/>
    <s v="天津"/>
  </r>
  <r>
    <x v="1"/>
    <x v="9"/>
    <s v="二零零九67"/>
    <m/>
    <d v="2018-08-29T21:35:37"/>
    <d v="2018-08-30T17:17:36"/>
    <x v="20"/>
    <s v="天津时光整形"/>
    <s v="天津"/>
  </r>
  <r>
    <x v="2"/>
    <x v="10"/>
    <m/>
    <m/>
    <m/>
    <m/>
    <x v="23"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祛斑皮秒"/>
    <n v="2690"/>
  </r>
  <r>
    <x v="1"/>
    <x v="1"/>
    <s v="口腔"/>
    <n v="660"/>
  </r>
  <r>
    <x v="2"/>
    <x v="2"/>
    <s v="外院隆鼻拆线"/>
    <n v="300"/>
  </r>
  <r>
    <x v="3"/>
    <x v="0"/>
    <s v="祛斑 "/>
    <n v="1790"/>
  </r>
  <r>
    <x v="3"/>
    <x v="3"/>
    <s v="瘦脸针横力＋洗牙"/>
    <n v="1160"/>
  </r>
  <r>
    <x v="4"/>
    <x v="0"/>
    <s v="果酸＋小气泡"/>
    <n v="177"/>
  </r>
  <r>
    <x v="5"/>
    <x v="0"/>
    <s v="小气泡"/>
    <n v="98"/>
  </r>
  <r>
    <x v="6"/>
    <x v="0"/>
    <s v="点痣"/>
    <n v="300"/>
  </r>
  <r>
    <x v="7"/>
    <x v="2"/>
    <s v="重睑拆线"/>
    <n v="200"/>
  </r>
  <r>
    <x v="8"/>
    <x v="0"/>
    <s v="点痣＋斑"/>
    <n v="1200"/>
  </r>
  <r>
    <x v="9"/>
    <x v="0"/>
    <s v="小气泡"/>
    <n v="78"/>
  </r>
  <r>
    <x v="10"/>
    <x v="3"/>
    <s v="瘦脸针＋面部清洁＋重睑"/>
    <n v="16480"/>
  </r>
  <r>
    <x v="11"/>
    <x v="3"/>
    <s v="瘦脸针（横力）"/>
    <n v="2380"/>
  </r>
  <r>
    <x v="12"/>
    <x v="3"/>
    <s v="除皱针"/>
    <n v="598"/>
  </r>
  <r>
    <x v="13"/>
    <x v="2"/>
    <s v="外院双眼皮拆线"/>
    <n v="200"/>
  </r>
  <r>
    <x v="14"/>
    <x v="2"/>
    <s v="外院双眼皮拆线"/>
    <n v="300"/>
  </r>
  <r>
    <x v="15"/>
    <x v="4"/>
    <s v="色痣切除"/>
    <n v="3650"/>
  </r>
  <r>
    <x v="16"/>
    <x v="4"/>
    <s v="激光祛痣"/>
    <n v="300"/>
  </r>
  <r>
    <x v="17"/>
    <x v="4"/>
    <s v="激光点痣"/>
    <n v="300"/>
  </r>
  <r>
    <x v="17"/>
    <x v="3"/>
    <s v="保妥适和玻尿酸2"/>
    <n v="8000"/>
  </r>
  <r>
    <x v="18"/>
    <x v="5"/>
    <s v="溶解酶水光针玻尿酸"/>
    <n v="5973"/>
  </r>
  <r>
    <x v="19"/>
    <x v="6"/>
    <s v="祛痘1颗"/>
    <n v="300"/>
  </r>
  <r>
    <x v="20"/>
    <x v="3"/>
    <s v="瘦脸针"/>
    <n v="1086"/>
  </r>
  <r>
    <x v="21"/>
    <x v="3"/>
    <s v="瘦脸针衡力"/>
    <n v="680"/>
  </r>
  <r>
    <x v="22"/>
    <x v="3"/>
    <s v="除皱针"/>
    <n v="598"/>
  </r>
  <r>
    <x v="23"/>
    <x v="7"/>
    <s v="三点双眼皮＋精准光"/>
    <n v="8160"/>
  </r>
  <r>
    <x v="23"/>
    <x v="3"/>
    <s v="瘦脸针横力"/>
    <n v="680"/>
  </r>
  <r>
    <x v="24"/>
    <x v="8"/>
    <s v="水光针"/>
    <n v="2705"/>
  </r>
  <r>
    <x v="25"/>
    <x v="9"/>
    <s v="祛斑点痣"/>
    <n v="2620"/>
  </r>
  <r>
    <x v="26"/>
    <x v="3"/>
    <s v="瘦腿针"/>
    <n v="1960"/>
  </r>
  <r>
    <x v="27"/>
    <x v="9"/>
    <s v="点痣"/>
    <n v="150"/>
  </r>
  <r>
    <x v="28"/>
    <x v="3"/>
    <s v="瘦脸针衡力"/>
    <n v="2380"/>
  </r>
  <r>
    <x v="29"/>
    <x v="2"/>
    <s v="重睑拆线"/>
    <n v="300"/>
  </r>
  <r>
    <x v="29"/>
    <x v="6"/>
    <s v="单人痘肌护理"/>
    <n v="189"/>
  </r>
  <r>
    <x v="30"/>
    <x v="9"/>
    <s v="小气泡 点痣"/>
    <n v="198"/>
  </r>
  <r>
    <x v="30"/>
    <x v="3"/>
    <s v="瘦脸针＋玻尿酸隆鼻"/>
    <n v="4638"/>
  </r>
  <r>
    <x v="31"/>
    <x v="3"/>
    <s v="瘦脸针"/>
    <n v="680"/>
  </r>
  <r>
    <x v="32"/>
    <x v="2"/>
    <s v="外院重睑拆线"/>
    <n v="300"/>
  </r>
  <r>
    <x v="33"/>
    <x v="5"/>
    <s v="到店付款"/>
    <n v="557"/>
  </r>
  <r>
    <x v="34"/>
    <x v="3"/>
    <s v="瘦脸针到院消费"/>
    <n v="1086"/>
  </r>
  <r>
    <x v="35"/>
    <x v="10"/>
    <s v="皮肤清洁护理"/>
    <n v="458"/>
  </r>
  <r>
    <x v="36"/>
    <x v="2"/>
    <s v="外院拆线"/>
    <n v="200"/>
  </r>
  <r>
    <x v="37"/>
    <x v="11"/>
    <m/>
    <m/>
  </r>
  <r>
    <x v="37"/>
    <x v="11"/>
    <m/>
    <m/>
  </r>
  <r>
    <x v="37"/>
    <x v="11"/>
    <m/>
    <m/>
  </r>
  <r>
    <x v="37"/>
    <x v="11"/>
    <m/>
    <m/>
  </r>
  <r>
    <x v="37"/>
    <x v="11"/>
    <m/>
    <m/>
  </r>
  <r>
    <x v="37"/>
    <x v="11"/>
    <m/>
    <m/>
  </r>
  <r>
    <x v="37"/>
    <x v="11"/>
    <m/>
    <m/>
  </r>
  <r>
    <x v="37"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18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x="3"/>
        <item h="1" x="4"/>
        <item t="default"/>
      </items>
    </pivotField>
    <pivotField axis="axisPage" multipleItemSelectionAllowed="1" showAll="0">
      <items count="243">
        <item m="1" x="213"/>
        <item m="1" x="141"/>
        <item m="1" x="192"/>
        <item m="1" x="120"/>
        <item m="1" x="226"/>
        <item m="1" x="154"/>
        <item m="1" x="207"/>
        <item m="1" x="130"/>
        <item m="1" x="217"/>
        <item m="1" x="145"/>
        <item m="1" x="124"/>
        <item m="1" x="176"/>
        <item m="1" x="158"/>
        <item m="1" x="190"/>
        <item m="1" x="117"/>
        <item m="1" x="200"/>
        <item m="1" x="128"/>
        <item m="1" x="179"/>
        <item m="1" x="232"/>
        <item m="1" x="162"/>
        <item m="1" x="215"/>
        <item m="1" x="143"/>
        <item m="1" x="194"/>
        <item m="1" x="122"/>
        <item m="1" x="174"/>
        <item m="1" x="228"/>
        <item m="1" x="156"/>
        <item m="1" x="209"/>
        <item m="1" x="137"/>
        <item m="1" x="188"/>
        <item m="1" x="241"/>
        <item m="1" x="169"/>
        <item m="1" x="204"/>
        <item m="1" x="133"/>
        <item m="1" x="183"/>
        <item m="1" x="236"/>
        <item m="1" x="220"/>
        <item m="1" x="148"/>
        <item m="1" x="198"/>
        <item m="1" x="178"/>
        <item m="1" x="231"/>
        <item m="1" x="161"/>
        <item m="1" x="214"/>
        <item m="1" x="142"/>
        <item m="1" x="193"/>
        <item m="1" x="121"/>
        <item m="1" x="173"/>
        <item m="1" x="227"/>
        <item m="1" x="155"/>
        <item m="1" x="208"/>
        <item m="1" x="136"/>
        <item m="1" x="186"/>
        <item m="1" x="239"/>
        <item m="1" x="167"/>
        <item m="1" x="222"/>
        <item m="1" x="150"/>
        <item m="1" x="202"/>
        <item m="1" x="131"/>
        <item m="1" x="181"/>
        <item m="1" x="234"/>
        <item m="1" x="164"/>
        <item m="1" x="218"/>
        <item m="1" x="146"/>
        <item m="1" x="196"/>
        <item m="1" x="125"/>
        <item m="1" x="177"/>
        <item m="1" x="230"/>
        <item m="1" x="159"/>
        <item m="1" x="211"/>
        <item m="1" x="139"/>
        <item m="1" x="191"/>
        <item m="1" x="118"/>
        <item m="1" x="171"/>
        <item m="1" x="201"/>
        <item m="1" x="129"/>
        <item m="1" x="180"/>
        <item m="1" x="233"/>
        <item m="1" x="163"/>
        <item m="1" x="216"/>
        <item m="1" x="144"/>
        <item m="1" x="195"/>
        <item m="1" x="123"/>
        <item m="1" x="175"/>
        <item m="1" x="229"/>
        <item m="1" x="157"/>
        <item m="1" x="210"/>
        <item m="1" x="138"/>
        <item m="1" x="189"/>
        <item m="1" x="170"/>
        <item m="1" x="224"/>
        <item m="1" x="152"/>
        <item m="1" x="205"/>
        <item m="1" x="134"/>
        <item m="1" x="184"/>
        <item m="1" x="237"/>
        <item m="1" x="149"/>
        <item m="1" x="199"/>
        <item m="1" x="127"/>
        <item m="1" x="187"/>
        <item m="1" x="240"/>
        <item m="1" x="168"/>
        <item m="1" x="223"/>
        <item m="1" x="151"/>
        <item m="1" x="203"/>
        <item m="1" x="132"/>
        <item m="1" x="182"/>
        <item m="1" x="235"/>
        <item m="1" x="165"/>
        <item m="1" x="219"/>
        <item m="1" x="147"/>
        <item m="1" x="197"/>
        <item m="1" x="126"/>
        <item m="1" x="160"/>
        <item m="1" x="212"/>
        <item m="1" x="140"/>
        <item x="116"/>
        <item m="1" x="119"/>
        <item m="1" x="172"/>
        <item m="1" x="225"/>
        <item m="1" x="153"/>
        <item m="1" x="206"/>
        <item m="1" x="135"/>
        <item m="1" x="185"/>
        <item m="1" x="238"/>
        <item m="1" x="166"/>
        <item m="1" x="2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3"/>
        <item x="32"/>
        <item x="31"/>
        <item x="30"/>
        <item x="29"/>
        <item x="28"/>
        <item x="27"/>
        <item x="26"/>
        <item x="25"/>
        <item x="24"/>
        <item x="37"/>
        <item x="36"/>
        <item x="35"/>
        <item x="3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2"/>
        <item x="51"/>
        <item x="50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1"/>
        <item x="70"/>
        <item x="69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axis="axisRow" dataField="1" showAll="0">
      <items count="8">
        <item x="2"/>
        <item x="1"/>
        <item m="1" x="6"/>
        <item x="0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3"/>
    </i>
    <i>
      <x v="5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数据透视表10" cacheId="18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5"/>
        <item h="1" x="0"/>
        <item h="1" x="1"/>
        <item h="1" x="2"/>
        <item x="3"/>
        <item h="1" x="4"/>
        <item t="default"/>
      </items>
    </pivotField>
    <pivotField axis="axisPage" multipleItemSelectionAllowed="1" showAll="0">
      <items count="32">
        <item x="29"/>
        <item x="0"/>
        <item x="1"/>
        <item x="2"/>
        <item x="4"/>
        <item x="3"/>
        <item x="5"/>
        <item x="6"/>
        <item x="7"/>
        <item x="8"/>
        <item x="11"/>
        <item x="10"/>
        <item x="9"/>
        <item x="12"/>
        <item x="13"/>
        <item m="1" x="3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数据透视表5" cacheId="18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1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243">
        <item m="1" x="213"/>
        <item m="1" x="141"/>
        <item m="1" x="192"/>
        <item m="1" x="120"/>
        <item m="1" x="226"/>
        <item m="1" x="154"/>
        <item m="1" x="207"/>
        <item m="1" x="130"/>
        <item m="1" x="217"/>
        <item m="1" x="145"/>
        <item m="1" x="124"/>
        <item m="1" x="176"/>
        <item m="1" x="158"/>
        <item m="1" x="190"/>
        <item m="1" x="117"/>
        <item m="1" x="200"/>
        <item m="1" x="128"/>
        <item m="1" x="179"/>
        <item m="1" x="232"/>
        <item m="1" x="162"/>
        <item m="1" x="215"/>
        <item m="1" x="143"/>
        <item m="1" x="194"/>
        <item m="1" x="122"/>
        <item m="1" x="174"/>
        <item m="1" x="228"/>
        <item m="1" x="156"/>
        <item m="1" x="209"/>
        <item m="1" x="137"/>
        <item m="1" x="188"/>
        <item m="1" x="241"/>
        <item m="1" x="169"/>
        <item m="1" x="204"/>
        <item m="1" x="133"/>
        <item m="1" x="183"/>
        <item m="1" x="236"/>
        <item m="1" x="220"/>
        <item m="1" x="148"/>
        <item m="1" x="198"/>
        <item m="1" x="178"/>
        <item m="1" x="231"/>
        <item m="1" x="161"/>
        <item m="1" x="214"/>
        <item m="1" x="142"/>
        <item m="1" x="193"/>
        <item m="1" x="121"/>
        <item m="1" x="173"/>
        <item m="1" x="227"/>
        <item m="1" x="155"/>
        <item m="1" x="208"/>
        <item m="1" x="136"/>
        <item m="1" x="186"/>
        <item m="1" x="239"/>
        <item m="1" x="167"/>
        <item m="1" x="222"/>
        <item m="1" x="150"/>
        <item m="1" x="202"/>
        <item m="1" x="131"/>
        <item m="1" x="181"/>
        <item m="1" x="234"/>
        <item m="1" x="164"/>
        <item m="1" x="218"/>
        <item m="1" x="146"/>
        <item m="1" x="196"/>
        <item m="1" x="125"/>
        <item m="1" x="177"/>
        <item m="1" x="230"/>
        <item m="1" x="159"/>
        <item m="1" x="211"/>
        <item m="1" x="139"/>
        <item m="1" x="191"/>
        <item m="1" x="118"/>
        <item m="1" x="171"/>
        <item m="1" x="201"/>
        <item m="1" x="129"/>
        <item m="1" x="180"/>
        <item m="1" x="233"/>
        <item m="1" x="163"/>
        <item m="1" x="216"/>
        <item m="1" x="144"/>
        <item m="1" x="195"/>
        <item m="1" x="123"/>
        <item m="1" x="175"/>
        <item m="1" x="229"/>
        <item m="1" x="157"/>
        <item m="1" x="210"/>
        <item m="1" x="138"/>
        <item m="1" x="189"/>
        <item m="1" x="170"/>
        <item m="1" x="224"/>
        <item m="1" x="152"/>
        <item m="1" x="205"/>
        <item m="1" x="134"/>
        <item m="1" x="184"/>
        <item m="1" x="237"/>
        <item m="1" x="149"/>
        <item m="1" x="199"/>
        <item m="1" x="127"/>
        <item m="1" x="187"/>
        <item m="1" x="240"/>
        <item m="1" x="168"/>
        <item m="1" x="223"/>
        <item m="1" x="151"/>
        <item m="1" x="203"/>
        <item m="1" x="132"/>
        <item m="1" x="182"/>
        <item m="1" x="235"/>
        <item m="1" x="165"/>
        <item m="1" x="219"/>
        <item m="1" x="147"/>
        <item m="1" x="197"/>
        <item m="1" x="126"/>
        <item m="1" x="160"/>
        <item m="1" x="212"/>
        <item m="1" x="140"/>
        <item x="116"/>
        <item m="1" x="119"/>
        <item m="1" x="172"/>
        <item m="1" x="225"/>
        <item m="1" x="153"/>
        <item m="1" x="206"/>
        <item m="1" x="135"/>
        <item m="1" x="185"/>
        <item m="1" x="238"/>
        <item m="1" x="166"/>
        <item m="1" x="2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3"/>
        <item x="32"/>
        <item x="31"/>
        <item x="30"/>
        <item x="29"/>
        <item x="28"/>
        <item x="27"/>
        <item x="26"/>
        <item x="25"/>
        <item x="24"/>
        <item x="37"/>
        <item x="36"/>
        <item x="35"/>
        <item x="3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2"/>
        <item x="51"/>
        <item x="50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1"/>
        <item x="70"/>
        <item x="69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axis="axisRow" dataField="1" showAll="0">
      <items count="8">
        <item x="2"/>
        <item x="1"/>
        <item m="1" x="6"/>
        <item x="0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3"/>
    </i>
    <i>
      <x v="5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数据透视表9" cacheId="18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32">
        <item x="29"/>
        <item x="0"/>
        <item x="1"/>
        <item x="2"/>
        <item x="4"/>
        <item x="3"/>
        <item x="5"/>
        <item x="6"/>
        <item x="7"/>
        <item x="8"/>
        <item x="11"/>
        <item x="10"/>
        <item x="9"/>
        <item x="12"/>
        <item x="13"/>
        <item m="1" x="3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数据透视表2" cacheId="192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G1:K13" firstHeaderRow="1" firstDataRow="4" firstDataCol="1"/>
  <pivotFields count="5">
    <pivotField axis="axisCol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dataField="1" compact="0" outline="0" showAll="0" sortType="descending" defaultSubtotal="0">
      <items count="12">
        <item x="1"/>
        <item x="0"/>
        <item x="2"/>
        <item x="3"/>
        <item x="11"/>
        <item x="5"/>
        <item x="7"/>
        <item x="8"/>
        <item x="9"/>
        <item x="6"/>
        <item x="4"/>
        <item x="1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8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9">
    <i>
      <x v="3"/>
    </i>
    <i>
      <x v="2"/>
    </i>
    <i>
      <x v="5"/>
    </i>
    <i>
      <x v="11"/>
    </i>
    <i>
      <x v="8"/>
    </i>
    <i>
      <x v="9"/>
    </i>
    <i>
      <x v="7"/>
    </i>
    <i>
      <x v="6"/>
    </i>
    <i t="grand">
      <x/>
    </i>
  </rowItems>
  <colFields count="3">
    <field x="4"/>
    <field x="0"/>
    <field x="-2"/>
  </colFields>
  <colItems count="4">
    <i>
      <x v="7"/>
      <x v="1048832"/>
      <x/>
    </i>
    <i r="2" i="1">
      <x v="1"/>
    </i>
    <i>
      <x v="8"/>
      <x v="1048832"/>
      <x/>
    </i>
    <i r="2" i="1">
      <x v="1"/>
    </i>
  </colItems>
  <dataFields count="2">
    <dataField name="计数 / 分类" fld="1" subtotal="count" baseField="0" baseItem="0"/>
    <dataField name="求和 / 价格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数据透视表2" cacheId="18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5"/>
        <item h="1" x="0"/>
        <item h="1" x="1"/>
        <item h="1" x="2"/>
        <item x="3"/>
        <item h="1" x="4"/>
        <item t="default"/>
      </items>
    </pivotField>
    <pivotField axis="axisPage" multipleItemSelectionAllowed="1" showAll="0">
      <items count="186">
        <item m="1" x="171"/>
        <item m="1" x="184"/>
        <item m="1" x="166"/>
        <item m="1" x="179"/>
        <item m="1" x="161"/>
        <item m="1" x="174"/>
        <item m="1" x="156"/>
        <item m="1" x="169"/>
        <item m="1" x="182"/>
        <item m="1" x="164"/>
        <item m="1" x="177"/>
        <item m="1" x="159"/>
        <item m="1" x="173"/>
        <item m="1" x="155"/>
        <item m="1" x="168"/>
        <item m="1" x="181"/>
        <item m="1" x="163"/>
        <item m="1" x="176"/>
        <item m="1" x="158"/>
        <item x="153"/>
        <item m="1" x="172"/>
        <item m="1" x="154"/>
        <item m="1" x="167"/>
        <item m="1" x="180"/>
        <item m="1" x="162"/>
        <item m="1" x="175"/>
        <item m="1" x="157"/>
        <item m="1" x="170"/>
        <item m="1" x="183"/>
        <item m="1" x="165"/>
        <item m="1" x="178"/>
        <item m="1" x="160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54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8" cacheId="19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x="3"/>
        <item h="1" x="4"/>
        <item t="default"/>
      </items>
    </pivotField>
    <pivotField axis="axisPage" multipleItemSelectionAllowed="1" showAll="0">
      <items count="69">
        <item m="1" x="42"/>
        <item m="1" x="57"/>
        <item m="1" x="36"/>
        <item m="1" x="49"/>
        <item m="1" x="54"/>
        <item m="1" x="39"/>
        <item m="1" x="51"/>
        <item m="1" x="32"/>
        <item m="1" x="55"/>
        <item m="1" x="35"/>
        <item m="1" x="48"/>
        <item m="1" x="63"/>
        <item m="1" x="46"/>
        <item m="1" x="60"/>
        <item m="1" x="40"/>
        <item m="1" x="53"/>
        <item m="1" x="34"/>
        <item m="1" x="44"/>
        <item m="1" x="38"/>
        <item m="1" x="67"/>
        <item m="1" x="37"/>
        <item m="1" x="66"/>
        <item m="1" x="47"/>
        <item m="1" x="59"/>
        <item m="1" x="62"/>
        <item m="1" x="43"/>
        <item m="1" x="58"/>
        <item m="1" x="50"/>
        <item m="1" x="61"/>
        <item m="1" x="52"/>
        <item m="1" x="33"/>
        <item m="1" x="56"/>
        <item m="1" x="64"/>
        <item m="1" x="65"/>
        <item x="31"/>
        <item m="1" x="41"/>
        <item x="0"/>
        <item x="1"/>
        <item x="2"/>
        <item x="6"/>
        <item x="5"/>
        <item x="4"/>
        <item x="3"/>
        <item x="7"/>
        <item x="8"/>
        <item x="9"/>
        <item x="10"/>
        <item x="13"/>
        <item x="12"/>
        <item x="11"/>
        <item x="14"/>
        <item x="15"/>
        <item m="1" x="45"/>
        <item x="16"/>
        <item x="17"/>
        <item x="21"/>
        <item x="20"/>
        <item x="19"/>
        <item x="18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m="1"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4" cacheId="19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12">
        <item h="1" x="2"/>
        <item h="1" x="3"/>
        <item h="1" x="4"/>
        <item h="1" x="0"/>
        <item h="1" x="1"/>
        <item h="1" x="10"/>
        <item h="1" x="5"/>
        <item h="1" x="6"/>
        <item h="1" x="7"/>
        <item x="8"/>
        <item h="1"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3" cacheId="19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12">
        <item h="1" x="2"/>
        <item h="1" x="3"/>
        <item h="1" x="4"/>
        <item h="1" x="0"/>
        <item h="1" x="1"/>
        <item h="1" x="10"/>
        <item h="1" x="5"/>
        <item h="1" x="6"/>
        <item h="1" x="7"/>
        <item h="1"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数据透视表15" cacheId="19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2:D41" firstHeaderRow="1" firstDataRow="2" firstDataCol="1"/>
  <pivotFields count="9">
    <pivotField showAll="0"/>
    <pivotField axis="axisCol" showAll="0">
      <items count="12">
        <item h="1" x="2"/>
        <item h="1" x="3"/>
        <item h="1" x="4"/>
        <item h="1" x="5"/>
        <item h="1" x="6"/>
        <item h="1" x="7"/>
        <item x="8"/>
        <item x="9"/>
        <item h="1" x="0"/>
        <item h="1" x="1"/>
        <item h="1" x="10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25">
        <item x="20"/>
        <item x="4"/>
        <item x="9"/>
        <item x="19"/>
        <item x="8"/>
        <item x="14"/>
        <item x="21"/>
        <item x="16"/>
        <item x="7"/>
        <item x="10"/>
        <item x="17"/>
        <item x="12"/>
        <item x="2"/>
        <item x="1"/>
        <item x="6"/>
        <item x="22"/>
        <item x="11"/>
        <item x="5"/>
        <item x="13"/>
        <item x="15"/>
        <item x="0"/>
        <item x="18"/>
        <item x="3"/>
        <item x="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/>
    <pivotField showAll="0"/>
  </pivotFields>
  <rowFields count="1">
    <field x="6"/>
  </rowFields>
  <rowItems count="18">
    <i>
      <x v="19"/>
    </i>
    <i>
      <x v="2"/>
    </i>
    <i>
      <x v="13"/>
    </i>
    <i>
      <x v="17"/>
    </i>
    <i>
      <x v="4"/>
    </i>
    <i>
      <x v="18"/>
    </i>
    <i>
      <x v="12"/>
    </i>
    <i>
      <x v="7"/>
    </i>
    <i>
      <x v="3"/>
    </i>
    <i>
      <x v="14"/>
    </i>
    <i>
      <x v="9"/>
    </i>
    <i>
      <x v="16"/>
    </i>
    <i>
      <x v="1"/>
    </i>
    <i>
      <x v="22"/>
    </i>
    <i>
      <x/>
    </i>
    <i>
      <x v="11"/>
    </i>
    <i>
      <x v="5"/>
    </i>
    <i t="grand">
      <x/>
    </i>
  </rowItems>
  <colFields count="1">
    <field x="1"/>
  </colFields>
  <colItems count="3">
    <i>
      <x v="6"/>
    </i>
    <i>
      <x v="7"/>
    </i>
    <i t="grand">
      <x/>
    </i>
  </colItems>
  <dataFields count="1">
    <dataField name="计数项:顾客标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数据透视表7" cacheId="19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69">
        <item m="1" x="42"/>
        <item m="1" x="57"/>
        <item m="1" x="36"/>
        <item m="1" x="49"/>
        <item m="1" x="54"/>
        <item m="1" x="39"/>
        <item m="1" x="51"/>
        <item m="1" x="32"/>
        <item m="1" x="55"/>
        <item m="1" x="35"/>
        <item m="1" x="48"/>
        <item m="1" x="63"/>
        <item m="1" x="46"/>
        <item m="1" x="60"/>
        <item m="1" x="40"/>
        <item m="1" x="53"/>
        <item m="1" x="34"/>
        <item m="1" x="44"/>
        <item m="1" x="38"/>
        <item m="1" x="67"/>
        <item m="1" x="37"/>
        <item m="1" x="66"/>
        <item m="1" x="47"/>
        <item m="1" x="59"/>
        <item m="1" x="62"/>
        <item m="1" x="43"/>
        <item m="1" x="58"/>
        <item m="1" x="50"/>
        <item m="1" x="61"/>
        <item m="1" x="52"/>
        <item m="1" x="33"/>
        <item m="1" x="56"/>
        <item m="1" x="64"/>
        <item m="1" x="65"/>
        <item x="31"/>
        <item m="1" x="41"/>
        <item x="0"/>
        <item x="1"/>
        <item x="2"/>
        <item x="6"/>
        <item x="5"/>
        <item x="4"/>
        <item x="3"/>
        <item x="7"/>
        <item x="8"/>
        <item x="9"/>
        <item x="10"/>
        <item x="13"/>
        <item x="12"/>
        <item x="11"/>
        <item x="14"/>
        <item x="15"/>
        <item m="1" x="45"/>
        <item x="16"/>
        <item x="17"/>
        <item x="21"/>
        <item x="20"/>
        <item x="19"/>
        <item x="18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m="1"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数据透视表1" cacheId="18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186">
        <item m="1" x="171"/>
        <item m="1" x="184"/>
        <item m="1" x="166"/>
        <item m="1" x="179"/>
        <item m="1" x="161"/>
        <item m="1" x="174"/>
        <item m="1" x="156"/>
        <item m="1" x="169"/>
        <item m="1" x="182"/>
        <item m="1" x="164"/>
        <item m="1" x="177"/>
        <item m="1" x="159"/>
        <item m="1" x="173"/>
        <item m="1" x="155"/>
        <item m="1" x="168"/>
        <item m="1" x="181"/>
        <item m="1" x="163"/>
        <item m="1" x="176"/>
        <item m="1" x="158"/>
        <item x="153"/>
        <item m="1" x="172"/>
        <item m="1" x="154"/>
        <item m="1" x="167"/>
        <item m="1" x="180"/>
        <item m="1" x="162"/>
        <item m="1" x="175"/>
        <item m="1" x="157"/>
        <item m="1" x="170"/>
        <item m="1" x="183"/>
        <item m="1" x="165"/>
        <item m="1" x="178"/>
        <item m="1" x="160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58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数据透视表12" cacheId="186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X3:AB21" firstHeaderRow="1" firstDataRow="4" firstDataCol="1"/>
  <pivotFields count="15">
    <pivotField subtotalTop="0" showAll="0"/>
    <pivotField subtotalTop="0" showAll="0"/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axis="axisRow" dataField="1" subtotalTop="0" multipleItemSelectionAllowed="1" showAll="0" sortType="descending">
      <items count="26">
        <item x="3"/>
        <item x="5"/>
        <item x="0"/>
        <item x="1"/>
        <item x="2"/>
        <item x="24"/>
        <item x="4"/>
        <item x="6"/>
        <item x="7"/>
        <item x="8"/>
        <item x="9"/>
        <item x="10"/>
        <item x="11"/>
        <item x="12"/>
        <item x="13"/>
        <item x="14"/>
        <item x="15"/>
        <item x="17"/>
        <item x="19"/>
        <item x="16"/>
        <item x="18"/>
        <item x="20"/>
        <item x="21"/>
        <item x="22"/>
        <item x="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8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Col" subtotalTop="0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4"/>
  </rowFields>
  <rowItems count="15">
    <i>
      <x v="15"/>
    </i>
    <i>
      <x v="17"/>
    </i>
    <i>
      <x v="22"/>
    </i>
    <i>
      <x v="18"/>
    </i>
    <i>
      <x v="21"/>
    </i>
    <i>
      <x v="23"/>
    </i>
    <i>
      <x v="14"/>
    </i>
    <i>
      <x v="13"/>
    </i>
    <i>
      <x v="24"/>
    </i>
    <i>
      <x v="10"/>
    </i>
    <i>
      <x v="16"/>
    </i>
    <i>
      <x v="20"/>
    </i>
    <i>
      <x v="3"/>
    </i>
    <i>
      <x v="19"/>
    </i>
    <i t="grand">
      <x/>
    </i>
  </rowItems>
  <colFields count="3">
    <field x="14"/>
    <field x="2"/>
    <field x="-2"/>
  </colFields>
  <colItems count="4">
    <i>
      <x v="7"/>
      <x v="1048832"/>
      <x/>
    </i>
    <i r="2" i="1">
      <x v="1"/>
    </i>
    <i>
      <x v="8"/>
      <x v="1048832"/>
      <x/>
    </i>
    <i r="2" i="1">
      <x v="1"/>
    </i>
  </colItems>
  <dataFields count="2">
    <dataField name="计数 / 套餐信息" fld="4" subtotal="count" baseField="0" baseItem="0"/>
    <dataField name="求和 / 成交价格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7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0"/>
  <sheetViews>
    <sheetView showGridLines="0" topLeftCell="A3" zoomScale="120" zoomScaleNormal="120" workbookViewId="0">
      <selection activeCell="B1" sqref="B1:H18"/>
    </sheetView>
  </sheetViews>
  <sheetFormatPr defaultColWidth="11" defaultRowHeight="31.5" customHeight="1"/>
  <cols>
    <col min="1" max="1" width="3.875" style="3" customWidth="1"/>
    <col min="2" max="2" width="10.125" style="3" customWidth="1"/>
    <col min="3" max="3" width="22.125" style="3" customWidth="1"/>
    <col min="4" max="4" width="19.625" style="3" customWidth="1"/>
    <col min="5" max="5" width="22" style="3" customWidth="1"/>
    <col min="6" max="6" width="21.875" style="3" customWidth="1"/>
    <col min="7" max="7" width="18" style="3" customWidth="1"/>
    <col min="8" max="8" width="20.5" style="3" customWidth="1"/>
    <col min="9" max="16384" width="11" style="3"/>
  </cols>
  <sheetData>
    <row r="1" spans="2:9" ht="20.25" customHeight="1">
      <c r="B1" s="94" t="s">
        <v>291</v>
      </c>
      <c r="C1" s="95"/>
    </row>
    <row r="2" spans="2:9" ht="26.25" customHeight="1">
      <c r="B2" s="188" t="s">
        <v>30</v>
      </c>
      <c r="C2" s="188"/>
      <c r="D2" s="142" t="str">
        <f>透视表!$J$29</f>
        <v>8月</v>
      </c>
      <c r="E2" s="142" t="str">
        <f>透视表!$J$28</f>
        <v>环比</v>
      </c>
      <c r="F2" s="142" t="str">
        <f>透视表!$J$30</f>
        <v>7月</v>
      </c>
      <c r="G2" s="134" t="s">
        <v>225</v>
      </c>
      <c r="H2" s="134" t="s">
        <v>226</v>
      </c>
    </row>
    <row r="3" spans="2:9" ht="26.25" customHeight="1">
      <c r="B3" s="189" t="s">
        <v>32</v>
      </c>
      <c r="C3" s="124" t="s">
        <v>33</v>
      </c>
      <c r="D3" s="133">
        <f>GETPIVOTDATA("浏览量",透视表!$A$6)</f>
        <v>4984</v>
      </c>
      <c r="E3" s="54">
        <f>IFERROR((D3/透视表!$J$31)/(F3/透视表!$J$32)-1,"-")</f>
        <v>6.0557125555107394E-3</v>
      </c>
      <c r="F3" s="133">
        <f>GETPIVOTDATA("浏览量",透视表!$A$16)</f>
        <v>4954</v>
      </c>
      <c r="G3" s="87" t="str">
        <f>IF(E3&gt;=10%,"优",IF(E3&gt;=-10%,"健康",IF(E3&gt;-20%,"关注",IF(E3&lt;=-20%,"重点关注"))))</f>
        <v>健康</v>
      </c>
      <c r="H3" s="87">
        <v>15000</v>
      </c>
    </row>
    <row r="4" spans="2:9" ht="26.25" customHeight="1">
      <c r="B4" s="189"/>
      <c r="C4" s="124" t="s">
        <v>34</v>
      </c>
      <c r="D4" s="133">
        <f>GETPIVOTDATA("访客数",透视表!$A$6)</f>
        <v>1692</v>
      </c>
      <c r="E4" s="54">
        <f>IFERROR((D4/透视表!$J$31)/(F4/透视表!$J$32)-1,"-")</f>
        <v>2.5454545454545396E-2</v>
      </c>
      <c r="F4" s="133">
        <f>GETPIVOTDATA("访客数",透视表!$A$16)</f>
        <v>1650</v>
      </c>
      <c r="G4" s="87" t="str">
        <f t="shared" ref="G4:G17" si="0">IF(E4&gt;=10%,"优",IF(E4&gt;=-10%,"健康",IF(E4&gt;-20%,"关注",IF(E4&lt;=-20%,"重点关注"))))</f>
        <v>健康</v>
      </c>
      <c r="H4" s="87">
        <v>5580</v>
      </c>
    </row>
    <row r="5" spans="2:9" ht="26.25" customHeight="1">
      <c r="B5" s="189"/>
      <c r="C5" s="124" t="s">
        <v>292</v>
      </c>
      <c r="D5" s="55">
        <f>ROUND(GETPIVOTDATA("跳失率",透视表!$A$6)&amp;"%",3)</f>
        <v>0.34699999999999998</v>
      </c>
      <c r="E5" s="55">
        <f>D5-F5</f>
        <v>5.9999999999999498E-3</v>
      </c>
      <c r="F5" s="55">
        <f>ROUND(GETPIVOTDATA("跳失率",透视表!$A$16)&amp;"%",3)</f>
        <v>0.34100000000000003</v>
      </c>
      <c r="G5" s="87" t="str">
        <f>IF(E5&lt;2,"优",IF(E5&gt;=2,"重点关注",健康))</f>
        <v>优</v>
      </c>
      <c r="H5" s="54">
        <v>0.3</v>
      </c>
    </row>
    <row r="6" spans="2:9" ht="26.25" customHeight="1">
      <c r="B6" s="189"/>
      <c r="C6" s="124" t="s">
        <v>4</v>
      </c>
      <c r="D6" s="135">
        <f>GETPIVOTDATA("平均停留时长",透视表!$A$6)</f>
        <v>27.409354838709678</v>
      </c>
      <c r="E6" s="54">
        <f>IFERROR(D6/F6-1,"-")</f>
        <v>-5.5606188592006278E-2</v>
      </c>
      <c r="F6" s="135">
        <f>GETPIVOTDATA("平均停留时长",透视表!$A$16)</f>
        <v>29.02322580645161</v>
      </c>
      <c r="G6" s="87" t="str">
        <f t="shared" si="0"/>
        <v>健康</v>
      </c>
      <c r="H6" s="87">
        <v>30</v>
      </c>
    </row>
    <row r="7" spans="2:9" ht="26.25" customHeight="1">
      <c r="B7" s="189" t="s">
        <v>123</v>
      </c>
      <c r="C7" s="124" t="s">
        <v>35</v>
      </c>
      <c r="D7" s="53">
        <f>透视表!$K$25</f>
        <v>92</v>
      </c>
      <c r="E7" s="54">
        <f>IFERROR((D7/透视表!$J$31)/(F7/透视表!$J$32)-1,"-")</f>
        <v>3.3707865168539186E-2</v>
      </c>
      <c r="F7" s="53">
        <f>透视表!$L$25</f>
        <v>89</v>
      </c>
      <c r="G7" s="87" t="str">
        <f t="shared" si="0"/>
        <v>健康</v>
      </c>
      <c r="H7" s="87"/>
    </row>
    <row r="8" spans="2:9" ht="26.25" customHeight="1">
      <c r="B8" s="189"/>
      <c r="C8" s="131" t="s">
        <v>36</v>
      </c>
      <c r="D8" s="136">
        <f>D7/D4</f>
        <v>5.4373522458628844E-2</v>
      </c>
      <c r="E8" s="54">
        <f>D8-F8</f>
        <v>4.3412851923490398E-4</v>
      </c>
      <c r="F8" s="136">
        <f>F7/F4</f>
        <v>5.393939393939394E-2</v>
      </c>
      <c r="G8" s="87" t="str">
        <f t="shared" si="0"/>
        <v>健康</v>
      </c>
      <c r="H8" s="54">
        <v>0.04</v>
      </c>
    </row>
    <row r="9" spans="2:9" ht="26.25" customHeight="1">
      <c r="B9" s="189"/>
      <c r="C9" s="137" t="s">
        <v>108</v>
      </c>
      <c r="D9" s="138">
        <v>28</v>
      </c>
      <c r="E9" s="139">
        <f>IFERROR((D9/透视表!$J$31)/(F9/透视表!$J$32)-1,"-")</f>
        <v>-0.26315789473684215</v>
      </c>
      <c r="F9" s="138">
        <v>38</v>
      </c>
      <c r="G9" s="87" t="str">
        <f t="shared" si="0"/>
        <v>重点关注</v>
      </c>
      <c r="H9" s="87"/>
    </row>
    <row r="10" spans="2:9" ht="26.25" customHeight="1">
      <c r="B10" s="189"/>
      <c r="C10" s="131" t="s">
        <v>44</v>
      </c>
      <c r="D10" s="136">
        <f>D9/D7</f>
        <v>0.30434782608695654</v>
      </c>
      <c r="E10" s="136">
        <f>D10-F10</f>
        <v>-0.12261846604787491</v>
      </c>
      <c r="F10" s="136">
        <f>F9/F7</f>
        <v>0.42696629213483145</v>
      </c>
      <c r="G10" s="87" t="str">
        <f t="shared" si="0"/>
        <v>关注</v>
      </c>
      <c r="H10" s="87" t="s">
        <v>227</v>
      </c>
    </row>
    <row r="11" spans="2:9" ht="26.25" customHeight="1">
      <c r="B11" s="189"/>
      <c r="C11" s="137" t="s">
        <v>195</v>
      </c>
      <c r="D11" s="138">
        <v>21</v>
      </c>
      <c r="E11" s="54">
        <f>IFERROR((D11/透视表!$J$31)/(F11/透视表!$J$32)-1,"-")</f>
        <v>0.16666666666666652</v>
      </c>
      <c r="F11" s="138">
        <v>18</v>
      </c>
      <c r="G11" s="87" t="str">
        <f t="shared" si="0"/>
        <v>优</v>
      </c>
      <c r="H11" s="87"/>
    </row>
    <row r="12" spans="2:9" ht="26.25" customHeight="1">
      <c r="B12" s="189"/>
      <c r="C12" s="131" t="s">
        <v>196</v>
      </c>
      <c r="D12" s="136">
        <f>D11/D9</f>
        <v>0.75</v>
      </c>
      <c r="E12" s="132">
        <f>D12-F12</f>
        <v>0.27631578947368424</v>
      </c>
      <c r="F12" s="136">
        <f>F11/F9</f>
        <v>0.47368421052631576</v>
      </c>
      <c r="G12" s="87" t="str">
        <f t="shared" si="0"/>
        <v>优</v>
      </c>
      <c r="H12" s="54" t="s">
        <v>737</v>
      </c>
    </row>
    <row r="13" spans="2:9" ht="26.25" customHeight="1">
      <c r="B13" s="189" t="s">
        <v>111</v>
      </c>
      <c r="C13" s="137" t="s">
        <v>37</v>
      </c>
      <c r="D13" s="140">
        <v>6184.2</v>
      </c>
      <c r="E13" s="139">
        <f>IFERROR((D13/透视表!$J$31)/(F13/透视表!$J$32)-1,"-")</f>
        <v>-0.70163554783615578</v>
      </c>
      <c r="F13" s="140">
        <v>20727</v>
      </c>
      <c r="G13" s="87" t="str">
        <f t="shared" si="0"/>
        <v>重点关注</v>
      </c>
      <c r="H13" s="87"/>
      <c r="I13" s="186"/>
    </row>
    <row r="14" spans="2:9" ht="26.25" customHeight="1">
      <c r="B14" s="189"/>
      <c r="C14" s="137" t="s">
        <v>38</v>
      </c>
      <c r="D14" s="141">
        <v>31</v>
      </c>
      <c r="E14" s="139">
        <f>IFERROR((D14/透视表!$J$31)/(F14/透视表!$J$32)-1,"-")</f>
        <v>0.10714285714285721</v>
      </c>
      <c r="F14" s="141">
        <v>28</v>
      </c>
      <c r="G14" s="87" t="str">
        <f t="shared" si="0"/>
        <v>优</v>
      </c>
      <c r="H14" s="87"/>
      <c r="I14" s="186"/>
    </row>
    <row r="15" spans="2:9" ht="26.25" customHeight="1">
      <c r="B15" s="189"/>
      <c r="C15" s="131" t="s">
        <v>293</v>
      </c>
      <c r="D15" s="133">
        <f>D13/D11</f>
        <v>294.48571428571427</v>
      </c>
      <c r="E15" s="54">
        <f>IFERROR((D15/F15)-1,"-")</f>
        <v>-0.74425904100241924</v>
      </c>
      <c r="F15" s="133">
        <f>F13/F11</f>
        <v>1151.5</v>
      </c>
      <c r="G15" s="87" t="str">
        <f t="shared" si="0"/>
        <v>重点关注</v>
      </c>
      <c r="H15" s="87"/>
      <c r="I15" s="186"/>
    </row>
    <row r="16" spans="2:9" ht="26.25" customHeight="1">
      <c r="B16" s="189" t="s">
        <v>39</v>
      </c>
      <c r="C16" s="124" t="s">
        <v>290</v>
      </c>
      <c r="D16" s="56">
        <f>透视表!$P$24</f>
        <v>1</v>
      </c>
      <c r="E16" s="54">
        <f>IFERROR((D16/透视表!$J$31)/(F16/透视表!$J$32)-1,"-")</f>
        <v>-0.88888888888888884</v>
      </c>
      <c r="F16" s="56">
        <f>透视表!$Q$24</f>
        <v>9</v>
      </c>
      <c r="G16" s="87" t="str">
        <f t="shared" si="0"/>
        <v>重点关注</v>
      </c>
      <c r="H16" s="87">
        <v>10</v>
      </c>
    </row>
    <row r="17" spans="2:8" ht="26.25" customHeight="1">
      <c r="B17" s="189"/>
      <c r="C17" s="124" t="s">
        <v>81</v>
      </c>
      <c r="D17" s="56">
        <f>体验报告!$D$16</f>
        <v>5</v>
      </c>
      <c r="E17" s="54">
        <f>IFERROR((D17/透视表!$J$31)/(F17/透视表!$J$32)-1,"-")</f>
        <v>-0.44444444444444453</v>
      </c>
      <c r="F17" s="56">
        <f>体验报告!$E$16</f>
        <v>9</v>
      </c>
      <c r="G17" s="87" t="str">
        <f t="shared" si="0"/>
        <v>重点关注</v>
      </c>
      <c r="H17" s="87">
        <v>10</v>
      </c>
    </row>
    <row r="18" spans="2:8" ht="80.099999999999994" customHeight="1">
      <c r="B18" s="187" t="s">
        <v>876</v>
      </c>
      <c r="C18" s="187"/>
      <c r="D18" s="187"/>
      <c r="E18" s="187"/>
      <c r="F18" s="187"/>
      <c r="G18" s="187"/>
      <c r="H18" s="187"/>
    </row>
    <row r="19" spans="2:8" ht="19.5" customHeight="1"/>
    <row r="20" spans="2:8" ht="19.5" customHeight="1"/>
  </sheetData>
  <mergeCells count="7">
    <mergeCell ref="I13:I15"/>
    <mergeCell ref="B18:H18"/>
    <mergeCell ref="B2:C2"/>
    <mergeCell ref="B3:B6"/>
    <mergeCell ref="B13:B15"/>
    <mergeCell ref="B16:B17"/>
    <mergeCell ref="B7:B12"/>
  </mergeCells>
  <phoneticPr fontId="10" type="noConversion"/>
  <conditionalFormatting sqref="E19:E1048576 E9 E6:E7 E13:E14 E1:E4">
    <cfRule type="cellIs" dxfId="50" priority="14" operator="lessThan">
      <formula>0</formula>
    </cfRule>
  </conditionalFormatting>
  <conditionalFormatting sqref="E3:E4 E6:E15">
    <cfRule type="cellIs" dxfId="49" priority="13" operator="lessThan">
      <formula>0</formula>
    </cfRule>
  </conditionalFormatting>
  <conditionalFormatting sqref="E8">
    <cfRule type="cellIs" dxfId="48" priority="12" operator="lessThan">
      <formula>0</formula>
    </cfRule>
  </conditionalFormatting>
  <conditionalFormatting sqref="E15">
    <cfRule type="cellIs" dxfId="47" priority="11" operator="lessThan">
      <formula>0</formula>
    </cfRule>
  </conditionalFormatting>
  <conditionalFormatting sqref="E15">
    <cfRule type="cellIs" dxfId="46" priority="6" operator="lessThan">
      <formula>0</formula>
    </cfRule>
  </conditionalFormatting>
  <conditionalFormatting sqref="E10:E12">
    <cfRule type="cellIs" dxfId="45" priority="7" operator="lessThan">
      <formula>0</formula>
    </cfRule>
  </conditionalFormatting>
  <conditionalFormatting sqref="E15">
    <cfRule type="cellIs" dxfId="44" priority="5" operator="lessThan">
      <formula>0</formula>
    </cfRule>
  </conditionalFormatting>
  <conditionalFormatting sqref="E16:E17">
    <cfRule type="cellIs" dxfId="43" priority="4" operator="lessThan">
      <formula>0</formula>
    </cfRule>
  </conditionalFormatting>
  <conditionalFormatting sqref="E16:E17">
    <cfRule type="cellIs" dxfId="42" priority="3" operator="lessThan">
      <formula>0</formula>
    </cfRule>
  </conditionalFormatting>
  <conditionalFormatting sqref="E15">
    <cfRule type="cellIs" dxfId="41" priority="2" operator="lessThan">
      <formula>0</formula>
    </cfRule>
  </conditionalFormatting>
  <conditionalFormatting sqref="E11">
    <cfRule type="cellIs" dxfId="4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A142" zoomScale="120" zoomScaleNormal="120" workbookViewId="0">
      <selection activeCell="E151" sqref="E151"/>
    </sheetView>
  </sheetViews>
  <sheetFormatPr defaultColWidth="8.875" defaultRowHeight="13.5"/>
  <cols>
    <col min="1" max="1" width="9.875" customWidth="1"/>
    <col min="2" max="2" width="9.625" customWidth="1"/>
    <col min="3" max="5" width="12.375" customWidth="1"/>
    <col min="6" max="6" width="16.375" customWidth="1"/>
    <col min="7" max="7" width="17.625" customWidth="1"/>
    <col min="8" max="8" width="9.625" customWidth="1"/>
  </cols>
  <sheetData>
    <row r="1" spans="1:7" ht="17.25" thickBot="1">
      <c r="A1" s="50" t="s">
        <v>125</v>
      </c>
      <c r="B1" s="50" t="s">
        <v>127</v>
      </c>
      <c r="C1" s="50" t="s">
        <v>71</v>
      </c>
      <c r="D1" s="50" t="s">
        <v>119</v>
      </c>
      <c r="E1" s="50" t="s">
        <v>120</v>
      </c>
      <c r="F1" s="50" t="s">
        <v>121</v>
      </c>
      <c r="G1" s="50" t="s">
        <v>122</v>
      </c>
    </row>
    <row r="2" spans="1:7" ht="17.25" thickBot="1">
      <c r="A2" s="52">
        <f t="shared" ref="A2:A33" si="0">YEAR(C2)</f>
        <v>2018</v>
      </c>
      <c r="B2" s="52">
        <f t="shared" ref="B2:B33" si="1">MONTH(C2)</f>
        <v>4</v>
      </c>
      <c r="C2" s="51">
        <v>43191</v>
      </c>
      <c r="D2" s="52">
        <v>127</v>
      </c>
      <c r="E2" s="52">
        <v>59</v>
      </c>
      <c r="F2" s="52">
        <v>42.48</v>
      </c>
      <c r="G2" s="52">
        <v>20.11</v>
      </c>
    </row>
    <row r="3" spans="1:7" ht="17.25" thickBot="1">
      <c r="A3" s="52">
        <f t="shared" si="0"/>
        <v>2018</v>
      </c>
      <c r="B3" s="52">
        <f t="shared" si="1"/>
        <v>4</v>
      </c>
      <c r="C3" s="51">
        <v>43192</v>
      </c>
      <c r="D3" s="52">
        <v>224</v>
      </c>
      <c r="E3" s="52">
        <v>77</v>
      </c>
      <c r="F3" s="52">
        <v>88.28</v>
      </c>
      <c r="G3" s="52">
        <v>22.16</v>
      </c>
    </row>
    <row r="4" spans="1:7" ht="17.25" thickBot="1">
      <c r="A4" s="52">
        <f t="shared" si="0"/>
        <v>2018</v>
      </c>
      <c r="B4" s="52">
        <f t="shared" si="1"/>
        <v>4</v>
      </c>
      <c r="C4" s="51">
        <v>43193</v>
      </c>
      <c r="D4" s="52">
        <v>280</v>
      </c>
      <c r="E4" s="52">
        <v>87</v>
      </c>
      <c r="F4" s="52">
        <v>67.92</v>
      </c>
      <c r="G4" s="52">
        <v>10.98</v>
      </c>
    </row>
    <row r="5" spans="1:7" ht="17.25" thickBot="1">
      <c r="A5" s="52">
        <f t="shared" si="0"/>
        <v>2018</v>
      </c>
      <c r="B5" s="52">
        <f t="shared" si="1"/>
        <v>4</v>
      </c>
      <c r="C5" s="51">
        <v>43194</v>
      </c>
      <c r="D5" s="52">
        <v>234</v>
      </c>
      <c r="E5" s="52">
        <v>78</v>
      </c>
      <c r="F5" s="52">
        <v>59.3</v>
      </c>
      <c r="G5" s="52">
        <v>22.69</v>
      </c>
    </row>
    <row r="6" spans="1:7" ht="17.25" thickBot="1">
      <c r="A6" s="52">
        <f t="shared" si="0"/>
        <v>2018</v>
      </c>
      <c r="B6" s="52">
        <f t="shared" si="1"/>
        <v>4</v>
      </c>
      <c r="C6" s="51">
        <v>43195</v>
      </c>
      <c r="D6" s="52">
        <v>182</v>
      </c>
      <c r="E6" s="52">
        <v>69</v>
      </c>
      <c r="F6" s="52">
        <v>62.21</v>
      </c>
      <c r="G6" s="52">
        <v>13.43</v>
      </c>
    </row>
    <row r="7" spans="1:7" ht="17.25" thickBot="1">
      <c r="A7" s="52">
        <f t="shared" si="0"/>
        <v>2018</v>
      </c>
      <c r="B7" s="52">
        <f t="shared" si="1"/>
        <v>4</v>
      </c>
      <c r="C7" s="51">
        <v>43196</v>
      </c>
      <c r="D7" s="52">
        <v>251</v>
      </c>
      <c r="E7" s="52">
        <v>83</v>
      </c>
      <c r="F7" s="52">
        <v>76.05</v>
      </c>
      <c r="G7" s="52">
        <v>18.59</v>
      </c>
    </row>
    <row r="8" spans="1:7" ht="17.25" thickBot="1">
      <c r="A8" s="52">
        <f t="shared" si="0"/>
        <v>2018</v>
      </c>
      <c r="B8" s="52">
        <f t="shared" si="1"/>
        <v>4</v>
      </c>
      <c r="C8" s="51">
        <v>43197</v>
      </c>
      <c r="D8" s="52">
        <v>263</v>
      </c>
      <c r="E8" s="52">
        <v>83</v>
      </c>
      <c r="F8" s="52">
        <v>80.650000000000006</v>
      </c>
      <c r="G8" s="52">
        <v>18.16</v>
      </c>
    </row>
    <row r="9" spans="1:7" ht="17.25" thickBot="1">
      <c r="A9" s="52">
        <f t="shared" si="0"/>
        <v>2018</v>
      </c>
      <c r="B9" s="52">
        <f t="shared" si="1"/>
        <v>4</v>
      </c>
      <c r="C9" s="51">
        <v>43198</v>
      </c>
      <c r="D9" s="52">
        <v>206</v>
      </c>
      <c r="E9" s="52">
        <v>71</v>
      </c>
      <c r="F9" s="52">
        <v>163.04</v>
      </c>
      <c r="G9" s="52">
        <v>15.28</v>
      </c>
    </row>
    <row r="10" spans="1:7" ht="17.25" thickBot="1">
      <c r="A10" s="52">
        <f t="shared" si="0"/>
        <v>2018</v>
      </c>
      <c r="B10" s="52">
        <f t="shared" si="1"/>
        <v>4</v>
      </c>
      <c r="C10" s="51">
        <v>43199</v>
      </c>
      <c r="D10" s="52">
        <v>174</v>
      </c>
      <c r="E10" s="52">
        <v>75</v>
      </c>
      <c r="F10" s="52">
        <v>60.45</v>
      </c>
      <c r="G10" s="52">
        <v>17.239999999999998</v>
      </c>
    </row>
    <row r="11" spans="1:7" ht="17.25" thickBot="1">
      <c r="A11" s="52">
        <f t="shared" si="0"/>
        <v>2018</v>
      </c>
      <c r="B11" s="52">
        <f t="shared" si="1"/>
        <v>4</v>
      </c>
      <c r="C11" s="51">
        <v>43200</v>
      </c>
      <c r="D11" s="52">
        <v>163</v>
      </c>
      <c r="E11" s="52">
        <v>63</v>
      </c>
      <c r="F11" s="52">
        <v>116.63</v>
      </c>
      <c r="G11" s="52">
        <v>12.47</v>
      </c>
    </row>
    <row r="12" spans="1:7" ht="17.25" thickBot="1">
      <c r="A12" s="52">
        <f t="shared" si="0"/>
        <v>2018</v>
      </c>
      <c r="B12" s="52">
        <f t="shared" si="1"/>
        <v>4</v>
      </c>
      <c r="C12" s="51">
        <v>43201</v>
      </c>
      <c r="D12" s="52">
        <v>220</v>
      </c>
      <c r="E12" s="52">
        <v>86</v>
      </c>
      <c r="F12" s="52">
        <v>67.08</v>
      </c>
      <c r="G12" s="52">
        <v>13.69</v>
      </c>
    </row>
    <row r="13" spans="1:7" ht="17.25" thickBot="1">
      <c r="A13" s="52">
        <f t="shared" si="0"/>
        <v>2018</v>
      </c>
      <c r="B13" s="52">
        <f t="shared" si="1"/>
        <v>4</v>
      </c>
      <c r="C13" s="51">
        <v>43202</v>
      </c>
      <c r="D13" s="52">
        <v>201</v>
      </c>
      <c r="E13" s="52">
        <v>77</v>
      </c>
      <c r="F13" s="52">
        <v>72.349999999999994</v>
      </c>
      <c r="G13" s="52">
        <v>16.22</v>
      </c>
    </row>
    <row r="14" spans="1:7" ht="17.25" thickBot="1">
      <c r="A14" s="52">
        <f t="shared" si="0"/>
        <v>2018</v>
      </c>
      <c r="B14" s="52">
        <f t="shared" si="1"/>
        <v>4</v>
      </c>
      <c r="C14" s="51">
        <v>43203</v>
      </c>
      <c r="D14" s="52">
        <v>230</v>
      </c>
      <c r="E14" s="52">
        <v>76</v>
      </c>
      <c r="F14" s="52">
        <v>78.7</v>
      </c>
      <c r="G14" s="52">
        <v>28.43</v>
      </c>
    </row>
    <row r="15" spans="1:7" ht="17.25" thickBot="1">
      <c r="A15" s="52">
        <f t="shared" si="0"/>
        <v>2018</v>
      </c>
      <c r="B15" s="52">
        <f t="shared" si="1"/>
        <v>4</v>
      </c>
      <c r="C15" s="51">
        <v>43204</v>
      </c>
      <c r="D15" s="52">
        <v>187</v>
      </c>
      <c r="E15" s="52">
        <v>71</v>
      </c>
      <c r="F15" s="52">
        <v>47.24</v>
      </c>
      <c r="G15" s="52">
        <v>27.23</v>
      </c>
    </row>
    <row r="16" spans="1:7" ht="17.25" thickBot="1">
      <c r="A16" s="52">
        <f t="shared" si="0"/>
        <v>2018</v>
      </c>
      <c r="B16" s="52">
        <f t="shared" si="1"/>
        <v>4</v>
      </c>
      <c r="C16" s="51">
        <v>43205</v>
      </c>
      <c r="D16" s="52">
        <v>217</v>
      </c>
      <c r="E16" s="52">
        <v>68</v>
      </c>
      <c r="F16" s="52">
        <v>75.25</v>
      </c>
      <c r="G16" s="52">
        <v>18.91</v>
      </c>
    </row>
    <row r="17" spans="1:7" ht="17.25" thickBot="1">
      <c r="A17" s="52">
        <f t="shared" si="0"/>
        <v>2018</v>
      </c>
      <c r="B17" s="52">
        <f t="shared" si="1"/>
        <v>4</v>
      </c>
      <c r="C17" s="51">
        <v>43206</v>
      </c>
      <c r="D17" s="52">
        <v>168</v>
      </c>
      <c r="E17" s="52">
        <v>56</v>
      </c>
      <c r="F17" s="52">
        <v>74.22</v>
      </c>
      <c r="G17" s="52">
        <v>26.74</v>
      </c>
    </row>
    <row r="18" spans="1:7" ht="17.25" thickBot="1">
      <c r="A18" s="52">
        <f t="shared" si="0"/>
        <v>2018</v>
      </c>
      <c r="B18" s="52">
        <f t="shared" si="1"/>
        <v>4</v>
      </c>
      <c r="C18" s="51">
        <v>43207</v>
      </c>
      <c r="D18" s="52">
        <v>168</v>
      </c>
      <c r="E18" s="52">
        <v>64</v>
      </c>
      <c r="F18" s="52">
        <v>97.65</v>
      </c>
      <c r="G18" s="52">
        <v>13.12</v>
      </c>
    </row>
    <row r="19" spans="1:7" ht="17.25" thickBot="1">
      <c r="A19" s="52">
        <f t="shared" si="0"/>
        <v>2018</v>
      </c>
      <c r="B19" s="52">
        <f t="shared" si="1"/>
        <v>4</v>
      </c>
      <c r="C19" s="51">
        <v>43208</v>
      </c>
      <c r="D19" s="52">
        <v>186</v>
      </c>
      <c r="E19" s="52">
        <v>76</v>
      </c>
      <c r="F19" s="52">
        <v>79.459999999999994</v>
      </c>
      <c r="G19" s="52">
        <v>18.68</v>
      </c>
    </row>
    <row r="20" spans="1:7" ht="17.25" thickBot="1">
      <c r="A20" s="52">
        <f t="shared" si="0"/>
        <v>2018</v>
      </c>
      <c r="B20" s="52">
        <f t="shared" si="1"/>
        <v>4</v>
      </c>
      <c r="C20" s="51">
        <v>43209</v>
      </c>
      <c r="D20" s="52">
        <v>156</v>
      </c>
      <c r="E20" s="52">
        <v>61</v>
      </c>
      <c r="F20" s="52">
        <v>108.73</v>
      </c>
      <c r="G20" s="52">
        <v>16.75</v>
      </c>
    </row>
    <row r="21" spans="1:7" ht="17.25" thickBot="1">
      <c r="A21" s="52">
        <f t="shared" si="0"/>
        <v>2018</v>
      </c>
      <c r="B21" s="52">
        <f t="shared" si="1"/>
        <v>4</v>
      </c>
      <c r="C21" s="51">
        <v>43210</v>
      </c>
      <c r="D21" s="52">
        <v>161</v>
      </c>
      <c r="E21" s="52">
        <v>64</v>
      </c>
      <c r="F21" s="52">
        <v>119.66</v>
      </c>
      <c r="G21" s="52">
        <v>13.94</v>
      </c>
    </row>
    <row r="22" spans="1:7" ht="17.25" thickBot="1">
      <c r="A22" s="52">
        <f t="shared" si="0"/>
        <v>2018</v>
      </c>
      <c r="B22" s="52">
        <f t="shared" si="1"/>
        <v>4</v>
      </c>
      <c r="C22" s="51">
        <v>43211</v>
      </c>
      <c r="D22" s="52">
        <v>188</v>
      </c>
      <c r="E22" s="52">
        <v>74</v>
      </c>
      <c r="F22" s="52">
        <v>71.569999999999993</v>
      </c>
      <c r="G22" s="52">
        <v>13.76</v>
      </c>
    </row>
    <row r="23" spans="1:7" ht="17.25" thickBot="1">
      <c r="A23" s="52">
        <f t="shared" si="0"/>
        <v>2018</v>
      </c>
      <c r="B23" s="52">
        <f t="shared" si="1"/>
        <v>4</v>
      </c>
      <c r="C23" s="51">
        <v>43212</v>
      </c>
      <c r="D23" s="52">
        <v>130</v>
      </c>
      <c r="E23" s="52">
        <v>56</v>
      </c>
      <c r="F23" s="52">
        <v>91.9</v>
      </c>
      <c r="G23" s="52">
        <v>9.73</v>
      </c>
    </row>
    <row r="24" spans="1:7" ht="17.25" thickBot="1">
      <c r="A24" s="52">
        <f t="shared" si="0"/>
        <v>2018</v>
      </c>
      <c r="B24" s="52">
        <f t="shared" si="1"/>
        <v>4</v>
      </c>
      <c r="C24" s="51">
        <v>43213</v>
      </c>
      <c r="D24" s="52">
        <v>175</v>
      </c>
      <c r="E24" s="52">
        <v>59</v>
      </c>
      <c r="F24" s="52">
        <v>76.400000000000006</v>
      </c>
      <c r="G24" s="52">
        <v>12.62</v>
      </c>
    </row>
    <row r="25" spans="1:7" ht="17.25" thickBot="1">
      <c r="A25" s="52">
        <f t="shared" si="0"/>
        <v>2018</v>
      </c>
      <c r="B25" s="52">
        <f t="shared" si="1"/>
        <v>4</v>
      </c>
      <c r="C25" s="51">
        <v>43214</v>
      </c>
      <c r="D25" s="52">
        <v>168</v>
      </c>
      <c r="E25" s="52">
        <v>66</v>
      </c>
      <c r="F25" s="52">
        <v>65.08</v>
      </c>
      <c r="G25" s="52">
        <v>18.84</v>
      </c>
    </row>
    <row r="26" spans="1:7" ht="17.25" thickBot="1">
      <c r="A26" s="52">
        <f t="shared" si="0"/>
        <v>2018</v>
      </c>
      <c r="B26" s="52">
        <f t="shared" si="1"/>
        <v>4</v>
      </c>
      <c r="C26" s="51">
        <v>43215</v>
      </c>
      <c r="D26" s="52">
        <v>156</v>
      </c>
      <c r="E26" s="52">
        <v>56</v>
      </c>
      <c r="F26" s="52">
        <v>95.66</v>
      </c>
      <c r="G26" s="52">
        <v>13.66</v>
      </c>
    </row>
    <row r="27" spans="1:7" ht="17.25" thickBot="1">
      <c r="A27" s="52">
        <f t="shared" si="0"/>
        <v>2018</v>
      </c>
      <c r="B27" s="52">
        <f t="shared" si="1"/>
        <v>4</v>
      </c>
      <c r="C27" s="51">
        <v>43216</v>
      </c>
      <c r="D27" s="52">
        <v>189</v>
      </c>
      <c r="E27" s="52">
        <v>60</v>
      </c>
      <c r="F27" s="52">
        <v>76.06</v>
      </c>
      <c r="G27" s="52">
        <v>11.81</v>
      </c>
    </row>
    <row r="28" spans="1:7" ht="17.25" thickBot="1">
      <c r="A28" s="52">
        <f t="shared" si="0"/>
        <v>2018</v>
      </c>
      <c r="B28" s="52">
        <f t="shared" si="1"/>
        <v>4</v>
      </c>
      <c r="C28" s="51">
        <v>43217</v>
      </c>
      <c r="D28" s="52">
        <v>150</v>
      </c>
      <c r="E28" s="52">
        <v>53</v>
      </c>
      <c r="F28" s="52">
        <v>62.09</v>
      </c>
      <c r="G28" s="52">
        <v>19.899999999999999</v>
      </c>
    </row>
    <row r="29" spans="1:7" ht="17.25" thickBot="1">
      <c r="A29" s="52">
        <f t="shared" si="0"/>
        <v>2018</v>
      </c>
      <c r="B29" s="52">
        <f t="shared" si="1"/>
        <v>4</v>
      </c>
      <c r="C29" s="51">
        <v>43218</v>
      </c>
      <c r="D29" s="52">
        <v>119</v>
      </c>
      <c r="E29" s="52">
        <v>44</v>
      </c>
      <c r="F29" s="52">
        <v>154.12</v>
      </c>
      <c r="G29" s="52">
        <v>19.93</v>
      </c>
    </row>
    <row r="30" spans="1:7" ht="17.25" thickBot="1">
      <c r="A30" s="52">
        <f t="shared" si="0"/>
        <v>2018</v>
      </c>
      <c r="B30" s="52">
        <f t="shared" si="1"/>
        <v>4</v>
      </c>
      <c r="C30" s="51">
        <v>43219</v>
      </c>
      <c r="D30" s="52">
        <v>94</v>
      </c>
      <c r="E30" s="52">
        <v>43</v>
      </c>
      <c r="F30" s="52">
        <v>73.03</v>
      </c>
      <c r="G30" s="52">
        <v>11.72</v>
      </c>
    </row>
    <row r="31" spans="1:7" ht="17.25" thickBot="1">
      <c r="A31" s="52">
        <f t="shared" si="0"/>
        <v>2018</v>
      </c>
      <c r="B31" s="52">
        <f t="shared" si="1"/>
        <v>4</v>
      </c>
      <c r="C31" s="51">
        <v>43220</v>
      </c>
      <c r="D31" s="52">
        <v>103</v>
      </c>
      <c r="E31" s="52">
        <v>38</v>
      </c>
      <c r="F31" s="52">
        <v>32.340000000000003</v>
      </c>
      <c r="G31" s="52">
        <v>20.46</v>
      </c>
    </row>
    <row r="32" spans="1:7" ht="17.25" thickBot="1">
      <c r="A32" s="52">
        <f t="shared" si="0"/>
        <v>2018</v>
      </c>
      <c r="B32" s="52">
        <f t="shared" si="1"/>
        <v>5</v>
      </c>
      <c r="C32" s="51">
        <v>43221</v>
      </c>
      <c r="D32" s="52">
        <v>63</v>
      </c>
      <c r="E32" s="52">
        <v>33</v>
      </c>
      <c r="F32" s="52">
        <v>34.799999999999997</v>
      </c>
      <c r="G32" s="52">
        <v>25.6</v>
      </c>
    </row>
    <row r="33" spans="1:7" ht="17.25" thickBot="1">
      <c r="A33" s="52">
        <f t="shared" si="0"/>
        <v>2018</v>
      </c>
      <c r="B33" s="52">
        <f t="shared" si="1"/>
        <v>5</v>
      </c>
      <c r="C33" s="51">
        <v>43222</v>
      </c>
      <c r="D33" s="52">
        <v>157</v>
      </c>
      <c r="E33" s="52">
        <v>50</v>
      </c>
      <c r="F33" s="52">
        <v>81.66</v>
      </c>
      <c r="G33" s="52">
        <v>19.48</v>
      </c>
    </row>
    <row r="34" spans="1:7" ht="17.25" thickBot="1">
      <c r="A34" s="52">
        <f t="shared" ref="A34:A65" si="2">YEAR(C34)</f>
        <v>2018</v>
      </c>
      <c r="B34" s="52">
        <f t="shared" ref="B34:B65" si="3">MONTH(C34)</f>
        <v>5</v>
      </c>
      <c r="C34" s="51">
        <v>43223</v>
      </c>
      <c r="D34" s="52">
        <v>122</v>
      </c>
      <c r="E34" s="52">
        <v>61</v>
      </c>
      <c r="F34" s="52">
        <v>115.4</v>
      </c>
      <c r="G34" s="52">
        <v>15.01</v>
      </c>
    </row>
    <row r="35" spans="1:7" ht="17.25" thickBot="1">
      <c r="A35" s="52">
        <f t="shared" si="2"/>
        <v>2018</v>
      </c>
      <c r="B35" s="52">
        <f t="shared" si="3"/>
        <v>5</v>
      </c>
      <c r="C35" s="51">
        <v>43224</v>
      </c>
      <c r="D35" s="52">
        <v>144</v>
      </c>
      <c r="E35" s="52">
        <v>59</v>
      </c>
      <c r="F35" s="52">
        <v>80.33</v>
      </c>
      <c r="G35" s="52">
        <v>21.35</v>
      </c>
    </row>
    <row r="36" spans="1:7" ht="17.25" thickBot="1">
      <c r="A36" s="52">
        <f t="shared" si="2"/>
        <v>2018</v>
      </c>
      <c r="B36" s="52">
        <f t="shared" si="3"/>
        <v>5</v>
      </c>
      <c r="C36" s="51">
        <v>43225</v>
      </c>
      <c r="D36" s="52">
        <v>194</v>
      </c>
      <c r="E36" s="52">
        <v>66</v>
      </c>
      <c r="F36" s="52">
        <v>40.57</v>
      </c>
      <c r="G36" s="52">
        <v>12.9</v>
      </c>
    </row>
    <row r="37" spans="1:7" ht="17.25" thickBot="1">
      <c r="A37" s="52">
        <f t="shared" si="2"/>
        <v>2018</v>
      </c>
      <c r="B37" s="52">
        <f t="shared" si="3"/>
        <v>5</v>
      </c>
      <c r="C37" s="51">
        <v>43226</v>
      </c>
      <c r="D37" s="52">
        <v>95</v>
      </c>
      <c r="E37" s="52">
        <v>41</v>
      </c>
      <c r="F37" s="52">
        <v>49.55</v>
      </c>
      <c r="G37" s="52">
        <v>20.34</v>
      </c>
    </row>
    <row r="38" spans="1:7" ht="17.25" thickBot="1">
      <c r="A38" s="52">
        <f t="shared" si="2"/>
        <v>2018</v>
      </c>
      <c r="B38" s="52">
        <f t="shared" si="3"/>
        <v>5</v>
      </c>
      <c r="C38" s="51">
        <v>43227</v>
      </c>
      <c r="D38" s="52">
        <v>208</v>
      </c>
      <c r="E38" s="52">
        <v>65</v>
      </c>
      <c r="F38" s="52">
        <v>105.45</v>
      </c>
      <c r="G38" s="52">
        <v>16.600000000000001</v>
      </c>
    </row>
    <row r="39" spans="1:7" ht="17.25" thickBot="1">
      <c r="A39" s="52">
        <f t="shared" si="2"/>
        <v>2018</v>
      </c>
      <c r="B39" s="52">
        <f t="shared" si="3"/>
        <v>5</v>
      </c>
      <c r="C39" s="51">
        <v>43228</v>
      </c>
      <c r="D39" s="52">
        <v>335</v>
      </c>
      <c r="E39" s="52">
        <v>71</v>
      </c>
      <c r="F39" s="52">
        <v>125.65</v>
      </c>
      <c r="G39" s="52">
        <v>13.67</v>
      </c>
    </row>
    <row r="40" spans="1:7" ht="17.25" thickBot="1">
      <c r="A40" s="52">
        <f t="shared" si="2"/>
        <v>2018</v>
      </c>
      <c r="B40" s="52">
        <f t="shared" si="3"/>
        <v>5</v>
      </c>
      <c r="C40" s="51">
        <v>43229</v>
      </c>
      <c r="D40" s="52">
        <v>218</v>
      </c>
      <c r="E40" s="52">
        <v>58</v>
      </c>
      <c r="F40" s="52">
        <v>98.86</v>
      </c>
      <c r="G40" s="52">
        <v>25.19</v>
      </c>
    </row>
    <row r="41" spans="1:7" ht="17.25" thickBot="1">
      <c r="A41" s="52">
        <f t="shared" si="2"/>
        <v>2018</v>
      </c>
      <c r="B41" s="52">
        <f t="shared" si="3"/>
        <v>5</v>
      </c>
      <c r="C41" s="51">
        <v>43230</v>
      </c>
      <c r="D41" s="52">
        <v>143</v>
      </c>
      <c r="E41" s="52">
        <v>48</v>
      </c>
      <c r="F41" s="52">
        <v>69.28</v>
      </c>
      <c r="G41" s="52">
        <v>15.97</v>
      </c>
    </row>
    <row r="42" spans="1:7" ht="17.25" thickBot="1">
      <c r="A42" s="52">
        <f t="shared" si="2"/>
        <v>2018</v>
      </c>
      <c r="B42" s="52">
        <f t="shared" si="3"/>
        <v>5</v>
      </c>
      <c r="C42" s="51">
        <v>43231</v>
      </c>
      <c r="D42" s="52">
        <v>158</v>
      </c>
      <c r="E42" s="52">
        <v>50</v>
      </c>
      <c r="F42" s="52">
        <v>78</v>
      </c>
      <c r="G42" s="52">
        <v>16.989999999999998</v>
      </c>
    </row>
    <row r="43" spans="1:7" ht="17.25" thickBot="1">
      <c r="A43" s="52">
        <f t="shared" si="2"/>
        <v>2018</v>
      </c>
      <c r="B43" s="52">
        <f t="shared" si="3"/>
        <v>5</v>
      </c>
      <c r="C43" s="51">
        <v>43232</v>
      </c>
      <c r="D43" s="52">
        <v>147</v>
      </c>
      <c r="E43" s="52">
        <v>52</v>
      </c>
      <c r="F43" s="52">
        <v>162.59</v>
      </c>
      <c r="G43" s="52">
        <v>13.68</v>
      </c>
    </row>
    <row r="44" spans="1:7" ht="17.25" thickBot="1">
      <c r="A44" s="52">
        <f t="shared" si="2"/>
        <v>2018</v>
      </c>
      <c r="B44" s="52">
        <f t="shared" si="3"/>
        <v>5</v>
      </c>
      <c r="C44" s="51">
        <v>43233</v>
      </c>
      <c r="D44" s="52">
        <v>110</v>
      </c>
      <c r="E44" s="52">
        <v>39</v>
      </c>
      <c r="F44" s="52">
        <v>127.81</v>
      </c>
      <c r="G44" s="52">
        <v>19.329999999999998</v>
      </c>
    </row>
    <row r="45" spans="1:7" ht="17.25" thickBot="1">
      <c r="A45" s="52">
        <f t="shared" si="2"/>
        <v>2018</v>
      </c>
      <c r="B45" s="52">
        <f t="shared" si="3"/>
        <v>5</v>
      </c>
      <c r="C45" s="51">
        <v>43234</v>
      </c>
      <c r="D45" s="52">
        <v>200</v>
      </c>
      <c r="E45" s="52">
        <v>56</v>
      </c>
      <c r="F45" s="52">
        <v>130.72</v>
      </c>
      <c r="G45" s="52">
        <v>19.149999999999999</v>
      </c>
    </row>
    <row r="46" spans="1:7" ht="17.25" thickBot="1">
      <c r="A46" s="52">
        <f t="shared" si="2"/>
        <v>2018</v>
      </c>
      <c r="B46" s="52">
        <f t="shared" si="3"/>
        <v>5</v>
      </c>
      <c r="C46" s="51">
        <v>43235</v>
      </c>
      <c r="D46" s="52">
        <v>200</v>
      </c>
      <c r="E46" s="52">
        <v>52</v>
      </c>
      <c r="F46" s="52">
        <v>125.28</v>
      </c>
      <c r="G46" s="52">
        <v>18.46</v>
      </c>
    </row>
    <row r="47" spans="1:7" ht="17.25" thickBot="1">
      <c r="A47" s="52">
        <f t="shared" si="2"/>
        <v>2018</v>
      </c>
      <c r="B47" s="52">
        <f t="shared" si="3"/>
        <v>5</v>
      </c>
      <c r="C47" s="51">
        <v>43236</v>
      </c>
      <c r="D47" s="52">
        <v>189</v>
      </c>
      <c r="E47" s="52">
        <v>52</v>
      </c>
      <c r="F47" s="52">
        <v>188.55</v>
      </c>
      <c r="G47" s="52">
        <v>21.19</v>
      </c>
    </row>
    <row r="48" spans="1:7" ht="17.25" thickBot="1">
      <c r="A48" s="52">
        <f t="shared" si="2"/>
        <v>2018</v>
      </c>
      <c r="B48" s="52">
        <f t="shared" si="3"/>
        <v>5</v>
      </c>
      <c r="C48" s="51">
        <v>43237</v>
      </c>
      <c r="D48" s="52">
        <v>161</v>
      </c>
      <c r="E48" s="52">
        <v>55</v>
      </c>
      <c r="F48" s="52">
        <v>119.37</v>
      </c>
      <c r="G48" s="52">
        <v>15.24</v>
      </c>
    </row>
    <row r="49" spans="1:7" ht="17.25" thickBot="1">
      <c r="A49" s="52">
        <f t="shared" si="2"/>
        <v>2018</v>
      </c>
      <c r="B49" s="52">
        <f t="shared" si="3"/>
        <v>5</v>
      </c>
      <c r="C49" s="51">
        <v>43238</v>
      </c>
      <c r="D49" s="52">
        <v>175</v>
      </c>
      <c r="E49" s="52">
        <v>42</v>
      </c>
      <c r="F49" s="52">
        <v>77.91</v>
      </c>
      <c r="G49" s="52">
        <v>17.38</v>
      </c>
    </row>
    <row r="50" spans="1:7" ht="17.25" thickBot="1">
      <c r="A50" s="52">
        <f t="shared" si="2"/>
        <v>2018</v>
      </c>
      <c r="B50" s="52">
        <f t="shared" si="3"/>
        <v>5</v>
      </c>
      <c r="C50" s="51">
        <v>43239</v>
      </c>
      <c r="D50" s="52">
        <v>143</v>
      </c>
      <c r="E50" s="52">
        <v>49</v>
      </c>
      <c r="F50" s="52">
        <v>169.56</v>
      </c>
      <c r="G50" s="52">
        <v>14.68</v>
      </c>
    </row>
    <row r="51" spans="1:7" ht="17.25" thickBot="1">
      <c r="A51" s="52">
        <f t="shared" si="2"/>
        <v>2018</v>
      </c>
      <c r="B51" s="52">
        <f t="shared" si="3"/>
        <v>5</v>
      </c>
      <c r="C51" s="51">
        <v>43240</v>
      </c>
      <c r="D51" s="52">
        <v>122</v>
      </c>
      <c r="E51" s="52">
        <v>40</v>
      </c>
      <c r="F51" s="52">
        <v>106.26</v>
      </c>
      <c r="G51" s="52">
        <v>20.67</v>
      </c>
    </row>
    <row r="52" spans="1:7" ht="17.25" thickBot="1">
      <c r="A52" s="52">
        <f t="shared" si="2"/>
        <v>2018</v>
      </c>
      <c r="B52" s="52">
        <f t="shared" si="3"/>
        <v>5</v>
      </c>
      <c r="C52" s="51">
        <v>43241</v>
      </c>
      <c r="D52" s="52">
        <v>170</v>
      </c>
      <c r="E52" s="52">
        <v>57</v>
      </c>
      <c r="F52" s="52">
        <v>85.78</v>
      </c>
      <c r="G52" s="52">
        <v>17.14</v>
      </c>
    </row>
    <row r="53" spans="1:7" ht="17.25" thickBot="1">
      <c r="A53" s="52">
        <f t="shared" si="2"/>
        <v>2018</v>
      </c>
      <c r="B53" s="52">
        <f t="shared" si="3"/>
        <v>5</v>
      </c>
      <c r="C53" s="51">
        <v>43242</v>
      </c>
      <c r="D53" s="52">
        <v>174</v>
      </c>
      <c r="E53" s="52">
        <v>57</v>
      </c>
      <c r="F53" s="52">
        <v>163.79</v>
      </c>
      <c r="G53" s="52">
        <v>22.67</v>
      </c>
    </row>
    <row r="54" spans="1:7" ht="17.25" thickBot="1">
      <c r="A54" s="52">
        <f t="shared" si="2"/>
        <v>2018</v>
      </c>
      <c r="B54" s="52">
        <f t="shared" si="3"/>
        <v>5</v>
      </c>
      <c r="C54" s="51">
        <v>43243</v>
      </c>
      <c r="D54" s="52">
        <v>187</v>
      </c>
      <c r="E54" s="52">
        <v>55</v>
      </c>
      <c r="F54" s="52">
        <v>109.72</v>
      </c>
      <c r="G54" s="52">
        <v>32.29</v>
      </c>
    </row>
    <row r="55" spans="1:7" ht="17.25" thickBot="1">
      <c r="A55" s="52">
        <f t="shared" si="2"/>
        <v>2018</v>
      </c>
      <c r="B55" s="52">
        <f t="shared" si="3"/>
        <v>5</v>
      </c>
      <c r="C55" s="51">
        <v>43244</v>
      </c>
      <c r="D55" s="52">
        <v>98</v>
      </c>
      <c r="E55" s="52">
        <v>44</v>
      </c>
      <c r="F55" s="52">
        <v>67.12</v>
      </c>
      <c r="G55" s="52">
        <v>25.91</v>
      </c>
    </row>
    <row r="56" spans="1:7" ht="17.25" thickBot="1">
      <c r="A56" s="52">
        <f t="shared" si="2"/>
        <v>2018</v>
      </c>
      <c r="B56" s="52">
        <f t="shared" si="3"/>
        <v>5</v>
      </c>
      <c r="C56" s="51">
        <v>43245</v>
      </c>
      <c r="D56" s="52">
        <v>217</v>
      </c>
      <c r="E56" s="52">
        <v>66</v>
      </c>
      <c r="F56" s="52">
        <v>106.34</v>
      </c>
      <c r="G56" s="52">
        <v>26.66</v>
      </c>
    </row>
    <row r="57" spans="1:7" ht="17.25" thickBot="1">
      <c r="A57" s="52">
        <f t="shared" si="2"/>
        <v>2018</v>
      </c>
      <c r="B57" s="52">
        <f t="shared" si="3"/>
        <v>5</v>
      </c>
      <c r="C57" s="51">
        <v>43246</v>
      </c>
      <c r="D57" s="52">
        <v>227</v>
      </c>
      <c r="E57" s="52">
        <v>59</v>
      </c>
      <c r="F57" s="52">
        <v>69.41</v>
      </c>
      <c r="G57" s="52">
        <v>17.489999999999998</v>
      </c>
    </row>
    <row r="58" spans="1:7" ht="17.25" thickBot="1">
      <c r="A58" s="52">
        <f t="shared" si="2"/>
        <v>2018</v>
      </c>
      <c r="B58" s="52">
        <f t="shared" si="3"/>
        <v>5</v>
      </c>
      <c r="C58" s="51">
        <v>43247</v>
      </c>
      <c r="D58" s="52">
        <v>184</v>
      </c>
      <c r="E58" s="52">
        <v>65</v>
      </c>
      <c r="F58" s="52">
        <v>114.12</v>
      </c>
      <c r="G58" s="52">
        <v>16.600000000000001</v>
      </c>
    </row>
    <row r="59" spans="1:7" ht="17.25" thickBot="1">
      <c r="A59" s="52">
        <f t="shared" si="2"/>
        <v>2018</v>
      </c>
      <c r="B59" s="52">
        <f t="shared" si="3"/>
        <v>5</v>
      </c>
      <c r="C59" s="51">
        <v>43248</v>
      </c>
      <c r="D59" s="52">
        <v>296</v>
      </c>
      <c r="E59" s="52">
        <v>94</v>
      </c>
      <c r="F59" s="52">
        <v>88.74</v>
      </c>
      <c r="G59" s="52">
        <v>24.52</v>
      </c>
    </row>
    <row r="60" spans="1:7" ht="17.25" thickBot="1">
      <c r="A60" s="52">
        <f t="shared" si="2"/>
        <v>2018</v>
      </c>
      <c r="B60" s="52">
        <f t="shared" si="3"/>
        <v>5</v>
      </c>
      <c r="C60" s="51">
        <v>43249</v>
      </c>
      <c r="D60" s="52">
        <v>243</v>
      </c>
      <c r="E60" s="52">
        <v>75</v>
      </c>
      <c r="F60" s="52">
        <v>94.52</v>
      </c>
      <c r="G60" s="52">
        <v>18.16</v>
      </c>
    </row>
    <row r="61" spans="1:7" ht="17.25" thickBot="1">
      <c r="A61" s="52">
        <f t="shared" si="2"/>
        <v>2018</v>
      </c>
      <c r="B61" s="52">
        <f t="shared" si="3"/>
        <v>5</v>
      </c>
      <c r="C61" s="51">
        <v>43250</v>
      </c>
      <c r="D61" s="52">
        <v>237</v>
      </c>
      <c r="E61" s="52">
        <v>87</v>
      </c>
      <c r="F61" s="52">
        <v>62.73</v>
      </c>
      <c r="G61" s="52">
        <v>17.510000000000002</v>
      </c>
    </row>
    <row r="62" spans="1:7" ht="17.25" thickBot="1">
      <c r="A62" s="52">
        <f t="shared" si="2"/>
        <v>2018</v>
      </c>
      <c r="B62" s="52">
        <f t="shared" si="3"/>
        <v>5</v>
      </c>
      <c r="C62" s="51">
        <v>43251</v>
      </c>
      <c r="D62" s="52">
        <v>222</v>
      </c>
      <c r="E62" s="52">
        <v>93</v>
      </c>
      <c r="F62" s="52">
        <v>43.73</v>
      </c>
      <c r="G62" s="52">
        <v>19.96</v>
      </c>
    </row>
    <row r="63" spans="1:7" ht="17.25" thickBot="1">
      <c r="A63" s="52">
        <f t="shared" si="2"/>
        <v>2018</v>
      </c>
      <c r="B63" s="52">
        <f t="shared" si="3"/>
        <v>6</v>
      </c>
      <c r="C63" s="51">
        <v>43252</v>
      </c>
      <c r="D63" s="52">
        <v>252</v>
      </c>
      <c r="E63" s="52">
        <v>69</v>
      </c>
      <c r="F63" s="52">
        <v>70.239999999999995</v>
      </c>
      <c r="G63" s="52">
        <v>13.63</v>
      </c>
    </row>
    <row r="64" spans="1:7" ht="17.25" thickBot="1">
      <c r="A64" s="52">
        <f t="shared" si="2"/>
        <v>2018</v>
      </c>
      <c r="B64" s="52">
        <f t="shared" si="3"/>
        <v>6</v>
      </c>
      <c r="C64" s="51">
        <v>43253</v>
      </c>
      <c r="D64" s="52">
        <v>233</v>
      </c>
      <c r="E64" s="52">
        <v>103</v>
      </c>
      <c r="F64" s="52">
        <v>58.78</v>
      </c>
      <c r="G64" s="52">
        <v>13.25</v>
      </c>
    </row>
    <row r="65" spans="1:7" ht="17.25" thickBot="1">
      <c r="A65" s="52">
        <f t="shared" si="2"/>
        <v>2018</v>
      </c>
      <c r="B65" s="52">
        <f t="shared" si="3"/>
        <v>6</v>
      </c>
      <c r="C65" s="51">
        <v>43254</v>
      </c>
      <c r="D65" s="52">
        <v>373</v>
      </c>
      <c r="E65" s="52">
        <v>122</v>
      </c>
      <c r="F65" s="52">
        <v>47.59</v>
      </c>
      <c r="G65" s="52">
        <v>13.57</v>
      </c>
    </row>
    <row r="66" spans="1:7" ht="17.25" thickBot="1">
      <c r="A66" s="52">
        <f t="shared" ref="A66:A97" si="4">YEAR(C66)</f>
        <v>2018</v>
      </c>
      <c r="B66" s="52">
        <f t="shared" ref="B66:B97" si="5">MONTH(C66)</f>
        <v>6</v>
      </c>
      <c r="C66" s="51">
        <v>43255</v>
      </c>
      <c r="D66" s="52">
        <v>271</v>
      </c>
      <c r="E66" s="52">
        <v>81</v>
      </c>
      <c r="F66" s="52">
        <v>83.26</v>
      </c>
      <c r="G66" s="52">
        <v>8.8000000000000007</v>
      </c>
    </row>
    <row r="67" spans="1:7" ht="17.25" thickBot="1">
      <c r="A67" s="52">
        <f t="shared" si="4"/>
        <v>2018</v>
      </c>
      <c r="B67" s="52">
        <f t="shared" si="5"/>
        <v>6</v>
      </c>
      <c r="C67" s="51">
        <v>43256</v>
      </c>
      <c r="D67" s="52">
        <v>265</v>
      </c>
      <c r="E67" s="52">
        <v>72</v>
      </c>
      <c r="F67" s="52">
        <v>85.11</v>
      </c>
      <c r="G67" s="52">
        <v>24.33</v>
      </c>
    </row>
    <row r="68" spans="1:7" ht="17.25" thickBot="1">
      <c r="A68" s="52">
        <f t="shared" si="4"/>
        <v>2018</v>
      </c>
      <c r="B68" s="52">
        <f t="shared" si="5"/>
        <v>6</v>
      </c>
      <c r="C68" s="51">
        <v>43257</v>
      </c>
      <c r="D68" s="52">
        <v>222</v>
      </c>
      <c r="E68" s="52">
        <v>80</v>
      </c>
      <c r="F68" s="52">
        <v>70.52</v>
      </c>
      <c r="G68" s="52">
        <v>16.399999999999999</v>
      </c>
    </row>
    <row r="69" spans="1:7" ht="17.25" thickBot="1">
      <c r="A69" s="52">
        <f t="shared" si="4"/>
        <v>2018</v>
      </c>
      <c r="B69" s="52">
        <f t="shared" si="5"/>
        <v>6</v>
      </c>
      <c r="C69" s="51">
        <v>43258</v>
      </c>
      <c r="D69" s="52">
        <v>228</v>
      </c>
      <c r="E69" s="52">
        <v>58</v>
      </c>
      <c r="F69" s="52">
        <v>76.849999999999994</v>
      </c>
      <c r="G69" s="52">
        <v>17.510000000000002</v>
      </c>
    </row>
    <row r="70" spans="1:7" ht="17.25" thickBot="1">
      <c r="A70" s="52">
        <f t="shared" si="4"/>
        <v>2018</v>
      </c>
      <c r="B70" s="52">
        <f t="shared" si="5"/>
        <v>6</v>
      </c>
      <c r="C70" s="51">
        <v>43259</v>
      </c>
      <c r="D70" s="52">
        <v>183</v>
      </c>
      <c r="E70" s="52">
        <v>63</v>
      </c>
      <c r="F70" s="52">
        <v>64.2</v>
      </c>
      <c r="G70" s="52">
        <v>17.72</v>
      </c>
    </row>
    <row r="71" spans="1:7" ht="17.25" thickBot="1">
      <c r="A71" s="52">
        <f t="shared" si="4"/>
        <v>2018</v>
      </c>
      <c r="B71" s="52">
        <f t="shared" si="5"/>
        <v>6</v>
      </c>
      <c r="C71" s="51">
        <v>43260</v>
      </c>
      <c r="D71" s="52">
        <v>261</v>
      </c>
      <c r="E71" s="52">
        <v>79</v>
      </c>
      <c r="F71" s="52">
        <v>85.41</v>
      </c>
      <c r="G71" s="52">
        <v>18.850000000000001</v>
      </c>
    </row>
    <row r="72" spans="1:7" ht="17.25" thickBot="1">
      <c r="A72" s="52">
        <f t="shared" si="4"/>
        <v>2018</v>
      </c>
      <c r="B72" s="52">
        <f t="shared" si="5"/>
        <v>6</v>
      </c>
      <c r="C72" s="51">
        <v>43261</v>
      </c>
      <c r="D72" s="52">
        <v>202</v>
      </c>
      <c r="E72" s="52">
        <v>62</v>
      </c>
      <c r="F72" s="52">
        <v>73.84</v>
      </c>
      <c r="G72" s="52">
        <v>18.77</v>
      </c>
    </row>
    <row r="73" spans="1:7" ht="17.25" thickBot="1">
      <c r="A73" s="52">
        <f t="shared" si="4"/>
        <v>2018</v>
      </c>
      <c r="B73" s="52">
        <f t="shared" si="5"/>
        <v>6</v>
      </c>
      <c r="C73" s="51">
        <v>43262</v>
      </c>
      <c r="D73" s="52">
        <v>185</v>
      </c>
      <c r="E73" s="52">
        <v>63</v>
      </c>
      <c r="F73" s="52">
        <v>61.91</v>
      </c>
      <c r="G73" s="52">
        <v>22.14</v>
      </c>
    </row>
    <row r="74" spans="1:7" ht="17.25" thickBot="1">
      <c r="A74" s="52">
        <f t="shared" si="4"/>
        <v>2018</v>
      </c>
      <c r="B74" s="52">
        <f t="shared" si="5"/>
        <v>6</v>
      </c>
      <c r="C74" s="51">
        <v>43263</v>
      </c>
      <c r="D74" s="52">
        <v>295</v>
      </c>
      <c r="E74" s="52">
        <v>79</v>
      </c>
      <c r="F74" s="52">
        <v>107.39</v>
      </c>
      <c r="G74" s="52">
        <v>18.82</v>
      </c>
    </row>
    <row r="75" spans="1:7" ht="17.25" thickBot="1">
      <c r="A75" s="52">
        <f t="shared" si="4"/>
        <v>2018</v>
      </c>
      <c r="B75" s="52">
        <f t="shared" si="5"/>
        <v>6</v>
      </c>
      <c r="C75" s="51">
        <v>43264</v>
      </c>
      <c r="D75" s="52">
        <v>293</v>
      </c>
      <c r="E75" s="52">
        <v>83</v>
      </c>
      <c r="F75" s="52">
        <v>99.89</v>
      </c>
      <c r="G75" s="52">
        <v>20.059999999999999</v>
      </c>
    </row>
    <row r="76" spans="1:7" ht="17.25" thickBot="1">
      <c r="A76" s="52">
        <f t="shared" si="4"/>
        <v>2018</v>
      </c>
      <c r="B76" s="52">
        <f t="shared" si="5"/>
        <v>6</v>
      </c>
      <c r="C76" s="51">
        <v>43265</v>
      </c>
      <c r="D76" s="52">
        <v>395</v>
      </c>
      <c r="E76" s="52">
        <v>93</v>
      </c>
      <c r="F76" s="52">
        <v>133.43</v>
      </c>
      <c r="G76" s="52">
        <v>21.32</v>
      </c>
    </row>
    <row r="77" spans="1:7" ht="17.25" thickBot="1">
      <c r="A77" s="52">
        <f t="shared" si="4"/>
        <v>2018</v>
      </c>
      <c r="B77" s="52">
        <f t="shared" si="5"/>
        <v>6</v>
      </c>
      <c r="C77" s="51">
        <v>43266</v>
      </c>
      <c r="D77" s="52">
        <v>155</v>
      </c>
      <c r="E77" s="52">
        <v>54</v>
      </c>
      <c r="F77" s="52">
        <v>66</v>
      </c>
      <c r="G77" s="52">
        <v>15.41</v>
      </c>
    </row>
    <row r="78" spans="1:7" ht="17.25" thickBot="1">
      <c r="A78" s="52">
        <f t="shared" si="4"/>
        <v>2018</v>
      </c>
      <c r="B78" s="52">
        <f t="shared" si="5"/>
        <v>6</v>
      </c>
      <c r="C78" s="51">
        <v>43267</v>
      </c>
      <c r="D78" s="52">
        <v>181</v>
      </c>
      <c r="E78" s="52">
        <v>54</v>
      </c>
      <c r="F78" s="52">
        <v>57.73</v>
      </c>
      <c r="G78" s="52">
        <v>18.25</v>
      </c>
    </row>
    <row r="79" spans="1:7" ht="17.25" thickBot="1">
      <c r="A79" s="52">
        <f t="shared" si="4"/>
        <v>2018</v>
      </c>
      <c r="B79" s="52">
        <f t="shared" si="5"/>
        <v>6</v>
      </c>
      <c r="C79" s="51">
        <v>43268</v>
      </c>
      <c r="D79" s="52">
        <v>126</v>
      </c>
      <c r="E79" s="52">
        <v>49</v>
      </c>
      <c r="F79" s="52">
        <v>54.69</v>
      </c>
      <c r="G79" s="52">
        <v>23.28</v>
      </c>
    </row>
    <row r="80" spans="1:7" ht="17.25" thickBot="1">
      <c r="A80" s="52">
        <f t="shared" si="4"/>
        <v>2018</v>
      </c>
      <c r="B80" s="52">
        <f t="shared" si="5"/>
        <v>6</v>
      </c>
      <c r="C80" s="51">
        <v>43269</v>
      </c>
      <c r="D80" s="52">
        <v>160</v>
      </c>
      <c r="E80" s="52">
        <v>49</v>
      </c>
      <c r="F80" s="52">
        <v>82.01</v>
      </c>
      <c r="G80" s="52">
        <v>12.45</v>
      </c>
    </row>
    <row r="81" spans="1:7" ht="17.25" thickBot="1">
      <c r="A81" s="52">
        <f t="shared" si="4"/>
        <v>2018</v>
      </c>
      <c r="B81" s="52">
        <f t="shared" si="5"/>
        <v>6</v>
      </c>
      <c r="C81" s="51">
        <v>43270</v>
      </c>
      <c r="D81" s="52">
        <v>146</v>
      </c>
      <c r="E81" s="52">
        <v>61</v>
      </c>
      <c r="F81" s="52">
        <v>52.59</v>
      </c>
      <c r="G81" s="52">
        <v>27.12</v>
      </c>
    </row>
    <row r="82" spans="1:7" ht="17.25" thickBot="1">
      <c r="A82" s="52">
        <f t="shared" si="4"/>
        <v>2018</v>
      </c>
      <c r="B82" s="52">
        <f t="shared" si="5"/>
        <v>6</v>
      </c>
      <c r="C82" s="51">
        <v>43271</v>
      </c>
      <c r="D82" s="52">
        <v>157</v>
      </c>
      <c r="E82" s="52">
        <v>59</v>
      </c>
      <c r="F82" s="52">
        <v>44.19</v>
      </c>
      <c r="G82" s="52">
        <v>21.09</v>
      </c>
    </row>
    <row r="83" spans="1:7" ht="17.25" thickBot="1">
      <c r="A83" s="52">
        <f t="shared" si="4"/>
        <v>2018</v>
      </c>
      <c r="B83" s="52">
        <f t="shared" si="5"/>
        <v>6</v>
      </c>
      <c r="C83" s="51">
        <v>43272</v>
      </c>
      <c r="D83" s="52">
        <v>187</v>
      </c>
      <c r="E83" s="52">
        <v>68</v>
      </c>
      <c r="F83" s="52">
        <v>32.01</v>
      </c>
      <c r="G83" s="52">
        <v>19.55</v>
      </c>
    </row>
    <row r="84" spans="1:7" ht="17.25" thickBot="1">
      <c r="A84" s="52">
        <f t="shared" si="4"/>
        <v>2018</v>
      </c>
      <c r="B84" s="52">
        <f t="shared" si="5"/>
        <v>6</v>
      </c>
      <c r="C84" s="51">
        <v>43273</v>
      </c>
      <c r="D84" s="52">
        <v>224</v>
      </c>
      <c r="E84" s="52">
        <v>72</v>
      </c>
      <c r="F84" s="52">
        <v>26.28</v>
      </c>
      <c r="G84" s="52">
        <v>26.21</v>
      </c>
    </row>
    <row r="85" spans="1:7" ht="17.25" thickBot="1">
      <c r="A85" s="52">
        <f t="shared" si="4"/>
        <v>2018</v>
      </c>
      <c r="B85" s="52">
        <f t="shared" si="5"/>
        <v>6</v>
      </c>
      <c r="C85" s="51">
        <v>43274</v>
      </c>
      <c r="D85" s="52">
        <v>150</v>
      </c>
      <c r="E85" s="52">
        <v>42</v>
      </c>
      <c r="F85" s="52">
        <v>25.6</v>
      </c>
      <c r="G85" s="52">
        <v>25.61</v>
      </c>
    </row>
    <row r="86" spans="1:7" ht="17.25" thickBot="1">
      <c r="A86" s="52">
        <f t="shared" si="4"/>
        <v>2018</v>
      </c>
      <c r="B86" s="52">
        <f t="shared" si="5"/>
        <v>6</v>
      </c>
      <c r="C86" s="51">
        <v>43275</v>
      </c>
      <c r="D86" s="52">
        <v>144</v>
      </c>
      <c r="E86" s="52">
        <v>43</v>
      </c>
      <c r="F86" s="52">
        <v>77.06</v>
      </c>
      <c r="G86" s="52">
        <v>28.49</v>
      </c>
    </row>
    <row r="87" spans="1:7" ht="17.25" thickBot="1">
      <c r="A87" s="52">
        <f t="shared" si="4"/>
        <v>2018</v>
      </c>
      <c r="B87" s="52">
        <f t="shared" si="5"/>
        <v>6</v>
      </c>
      <c r="C87" s="51">
        <v>43276</v>
      </c>
      <c r="D87" s="52">
        <v>149</v>
      </c>
      <c r="E87" s="52">
        <v>52</v>
      </c>
      <c r="F87" s="52">
        <v>34.44</v>
      </c>
      <c r="G87" s="52">
        <v>32.51</v>
      </c>
    </row>
    <row r="88" spans="1:7" ht="17.25" thickBot="1">
      <c r="A88" s="52">
        <f t="shared" si="4"/>
        <v>2018</v>
      </c>
      <c r="B88" s="52">
        <f t="shared" si="5"/>
        <v>6</v>
      </c>
      <c r="C88" s="51">
        <v>43277</v>
      </c>
      <c r="D88" s="52">
        <v>160</v>
      </c>
      <c r="E88" s="52">
        <v>55</v>
      </c>
      <c r="F88" s="52">
        <v>35.57</v>
      </c>
      <c r="G88" s="52">
        <v>22.17</v>
      </c>
    </row>
    <row r="89" spans="1:7" ht="17.25" thickBot="1">
      <c r="A89" s="52">
        <f t="shared" si="4"/>
        <v>2018</v>
      </c>
      <c r="B89" s="52">
        <f t="shared" si="5"/>
        <v>6</v>
      </c>
      <c r="C89" s="51">
        <v>43278</v>
      </c>
      <c r="D89" s="52">
        <v>151</v>
      </c>
      <c r="E89" s="52">
        <v>61</v>
      </c>
      <c r="F89" s="52">
        <v>19.7</v>
      </c>
      <c r="G89" s="52">
        <v>29.93</v>
      </c>
    </row>
    <row r="90" spans="1:7" ht="17.25" thickBot="1">
      <c r="A90" s="52">
        <f t="shared" si="4"/>
        <v>2018</v>
      </c>
      <c r="B90" s="52">
        <f t="shared" si="5"/>
        <v>6</v>
      </c>
      <c r="C90" s="51">
        <v>43279</v>
      </c>
      <c r="D90" s="52">
        <v>161</v>
      </c>
      <c r="E90" s="52">
        <v>44</v>
      </c>
      <c r="F90" s="52">
        <v>20.66</v>
      </c>
      <c r="G90" s="52">
        <v>34.71</v>
      </c>
    </row>
    <row r="91" spans="1:7" ht="17.25" thickBot="1">
      <c r="A91" s="52">
        <f t="shared" si="4"/>
        <v>2018</v>
      </c>
      <c r="B91" s="52">
        <f t="shared" si="5"/>
        <v>6</v>
      </c>
      <c r="C91" s="51">
        <v>43280</v>
      </c>
      <c r="D91" s="52">
        <v>166</v>
      </c>
      <c r="E91" s="52">
        <v>48</v>
      </c>
      <c r="F91" s="52">
        <v>57.58</v>
      </c>
      <c r="G91" s="52">
        <v>36.75</v>
      </c>
    </row>
    <row r="92" spans="1:7" ht="17.25" thickBot="1">
      <c r="A92" s="52">
        <f t="shared" si="4"/>
        <v>2018</v>
      </c>
      <c r="B92" s="52">
        <f t="shared" si="5"/>
        <v>6</v>
      </c>
      <c r="C92" s="51">
        <v>43281</v>
      </c>
      <c r="D92" s="52">
        <v>162</v>
      </c>
      <c r="E92" s="52">
        <v>66</v>
      </c>
      <c r="F92" s="52">
        <v>11</v>
      </c>
      <c r="G92" s="52">
        <v>21.53</v>
      </c>
    </row>
    <row r="93" spans="1:7" ht="17.25" thickBot="1">
      <c r="A93" s="52">
        <f t="shared" si="4"/>
        <v>2018</v>
      </c>
      <c r="B93" s="52">
        <f t="shared" si="5"/>
        <v>7</v>
      </c>
      <c r="C93" s="51">
        <v>43282</v>
      </c>
      <c r="D93" s="52">
        <v>157</v>
      </c>
      <c r="E93" s="52">
        <v>42</v>
      </c>
      <c r="F93" s="52">
        <v>21.09</v>
      </c>
      <c r="G93" s="52">
        <v>30.53</v>
      </c>
    </row>
    <row r="94" spans="1:7" ht="17.25" thickBot="1">
      <c r="A94" s="52">
        <f t="shared" si="4"/>
        <v>2018</v>
      </c>
      <c r="B94" s="52">
        <f t="shared" si="5"/>
        <v>7</v>
      </c>
      <c r="C94" s="51">
        <v>43283</v>
      </c>
      <c r="D94" s="52">
        <v>190</v>
      </c>
      <c r="E94" s="52">
        <v>62</v>
      </c>
      <c r="F94" s="52">
        <v>33.340000000000003</v>
      </c>
      <c r="G94" s="52">
        <v>35.07</v>
      </c>
    </row>
    <row r="95" spans="1:7" ht="17.25" thickBot="1">
      <c r="A95" s="52">
        <f t="shared" si="4"/>
        <v>2018</v>
      </c>
      <c r="B95" s="52">
        <f t="shared" si="5"/>
        <v>7</v>
      </c>
      <c r="C95" s="51">
        <v>43284</v>
      </c>
      <c r="D95" s="52">
        <v>160</v>
      </c>
      <c r="E95" s="52">
        <v>56</v>
      </c>
      <c r="F95" s="52">
        <v>27.29</v>
      </c>
      <c r="G95" s="52">
        <v>32.9</v>
      </c>
    </row>
    <row r="96" spans="1:7" ht="17.25" thickBot="1">
      <c r="A96" s="52">
        <f t="shared" si="4"/>
        <v>2018</v>
      </c>
      <c r="B96" s="52">
        <f t="shared" si="5"/>
        <v>7</v>
      </c>
      <c r="C96" s="51">
        <v>43285</v>
      </c>
      <c r="D96" s="52">
        <v>174</v>
      </c>
      <c r="E96" s="52">
        <v>58</v>
      </c>
      <c r="F96" s="52">
        <v>16.46</v>
      </c>
      <c r="G96" s="52">
        <v>28.51</v>
      </c>
    </row>
    <row r="97" spans="1:7" ht="17.25" thickBot="1">
      <c r="A97" s="52">
        <f t="shared" si="4"/>
        <v>2018</v>
      </c>
      <c r="B97" s="52">
        <f t="shared" si="5"/>
        <v>7</v>
      </c>
      <c r="C97" s="51">
        <v>43286</v>
      </c>
      <c r="D97" s="52">
        <v>167</v>
      </c>
      <c r="E97" s="52">
        <v>54</v>
      </c>
      <c r="F97" s="52">
        <v>31.55</v>
      </c>
      <c r="G97" s="52">
        <v>25.69</v>
      </c>
    </row>
    <row r="98" spans="1:7" ht="17.25" thickBot="1">
      <c r="A98" s="52">
        <f t="shared" ref="A98:A129" si="6">YEAR(C98)</f>
        <v>2018</v>
      </c>
      <c r="B98" s="52">
        <f t="shared" ref="B98:B129" si="7">MONTH(C98)</f>
        <v>7</v>
      </c>
      <c r="C98" s="51">
        <v>43287</v>
      </c>
      <c r="D98" s="52">
        <v>174</v>
      </c>
      <c r="E98" s="52">
        <v>50</v>
      </c>
      <c r="F98" s="52">
        <v>23.75</v>
      </c>
      <c r="G98" s="52">
        <v>38.799999999999997</v>
      </c>
    </row>
    <row r="99" spans="1:7" ht="17.25" thickBot="1">
      <c r="A99" s="52">
        <f t="shared" si="6"/>
        <v>2018</v>
      </c>
      <c r="B99" s="52">
        <f t="shared" si="7"/>
        <v>7</v>
      </c>
      <c r="C99" s="51">
        <v>43288</v>
      </c>
      <c r="D99" s="52">
        <v>83</v>
      </c>
      <c r="E99" s="52">
        <v>41</v>
      </c>
      <c r="F99" s="52">
        <v>22.89</v>
      </c>
      <c r="G99" s="52">
        <v>35.979999999999997</v>
      </c>
    </row>
    <row r="100" spans="1:7" ht="17.25" thickBot="1">
      <c r="A100" s="52">
        <f t="shared" si="6"/>
        <v>2018</v>
      </c>
      <c r="B100" s="52">
        <f t="shared" si="7"/>
        <v>7</v>
      </c>
      <c r="C100" s="51">
        <v>43289</v>
      </c>
      <c r="D100" s="52">
        <v>91</v>
      </c>
      <c r="E100" s="52">
        <v>45</v>
      </c>
      <c r="F100" s="52">
        <v>52.31</v>
      </c>
      <c r="G100" s="52">
        <v>32.14</v>
      </c>
    </row>
    <row r="101" spans="1:7" ht="17.25" thickBot="1">
      <c r="A101" s="52">
        <f t="shared" si="6"/>
        <v>2018</v>
      </c>
      <c r="B101" s="52">
        <f t="shared" si="7"/>
        <v>7</v>
      </c>
      <c r="C101" s="51">
        <v>43290</v>
      </c>
      <c r="D101" s="52">
        <v>149</v>
      </c>
      <c r="E101" s="52">
        <v>48</v>
      </c>
      <c r="F101" s="52">
        <v>37.229999999999997</v>
      </c>
      <c r="G101" s="52">
        <v>35.700000000000003</v>
      </c>
    </row>
    <row r="102" spans="1:7" ht="17.25" thickBot="1">
      <c r="A102" s="52">
        <f t="shared" si="6"/>
        <v>2018</v>
      </c>
      <c r="B102" s="52">
        <f t="shared" si="7"/>
        <v>7</v>
      </c>
      <c r="C102" s="51">
        <v>43291</v>
      </c>
      <c r="D102" s="52">
        <v>205</v>
      </c>
      <c r="E102" s="52">
        <v>66</v>
      </c>
      <c r="F102" s="52">
        <v>24.16</v>
      </c>
      <c r="G102" s="52">
        <v>36.32</v>
      </c>
    </row>
    <row r="103" spans="1:7" ht="17.25" thickBot="1">
      <c r="A103" s="52">
        <f t="shared" si="6"/>
        <v>2018</v>
      </c>
      <c r="B103" s="52">
        <f t="shared" si="7"/>
        <v>7</v>
      </c>
      <c r="C103" s="51">
        <v>43292</v>
      </c>
      <c r="D103" s="52">
        <v>180</v>
      </c>
      <c r="E103" s="52">
        <v>62</v>
      </c>
      <c r="F103" s="52">
        <v>37.36</v>
      </c>
      <c r="G103" s="52">
        <v>23.14</v>
      </c>
    </row>
    <row r="104" spans="1:7" ht="17.25" thickBot="1">
      <c r="A104" s="52">
        <f t="shared" si="6"/>
        <v>2018</v>
      </c>
      <c r="B104" s="52">
        <f t="shared" si="7"/>
        <v>7</v>
      </c>
      <c r="C104" s="51">
        <v>43293</v>
      </c>
      <c r="D104" s="52">
        <v>181</v>
      </c>
      <c r="E104" s="52">
        <v>58</v>
      </c>
      <c r="F104" s="52">
        <v>47.81</v>
      </c>
      <c r="G104" s="52">
        <v>29.12</v>
      </c>
    </row>
    <row r="105" spans="1:7" ht="17.25" thickBot="1">
      <c r="A105" s="52">
        <f t="shared" si="6"/>
        <v>2018</v>
      </c>
      <c r="B105" s="52">
        <f t="shared" si="7"/>
        <v>7</v>
      </c>
      <c r="C105" s="51">
        <v>43294</v>
      </c>
      <c r="D105" s="52">
        <v>147</v>
      </c>
      <c r="E105" s="52">
        <v>50</v>
      </c>
      <c r="F105" s="52">
        <v>34.07</v>
      </c>
      <c r="G105" s="52">
        <v>28.33</v>
      </c>
    </row>
    <row r="106" spans="1:7" ht="17.25" thickBot="1">
      <c r="A106" s="52">
        <f t="shared" si="6"/>
        <v>2018</v>
      </c>
      <c r="B106" s="52">
        <f t="shared" si="7"/>
        <v>7</v>
      </c>
      <c r="C106" s="51">
        <v>43295</v>
      </c>
      <c r="D106" s="52">
        <v>224</v>
      </c>
      <c r="E106" s="52">
        <v>65</v>
      </c>
      <c r="F106" s="52">
        <v>20.53</v>
      </c>
      <c r="G106" s="52">
        <v>32.200000000000003</v>
      </c>
    </row>
    <row r="107" spans="1:7" ht="17.25" thickBot="1">
      <c r="A107" s="52">
        <f t="shared" si="6"/>
        <v>2018</v>
      </c>
      <c r="B107" s="52">
        <f t="shared" si="7"/>
        <v>7</v>
      </c>
      <c r="C107" s="51">
        <v>43296</v>
      </c>
      <c r="D107" s="52">
        <v>174</v>
      </c>
      <c r="E107" s="52">
        <v>62</v>
      </c>
      <c r="F107" s="52">
        <v>17.23</v>
      </c>
      <c r="G107" s="52">
        <v>36.22</v>
      </c>
    </row>
    <row r="108" spans="1:7" ht="17.25" thickBot="1">
      <c r="A108" s="52">
        <f t="shared" si="6"/>
        <v>2018</v>
      </c>
      <c r="B108" s="52">
        <f t="shared" si="7"/>
        <v>7</v>
      </c>
      <c r="C108" s="51">
        <v>43297</v>
      </c>
      <c r="D108" s="52">
        <v>141</v>
      </c>
      <c r="E108" s="52">
        <v>55</v>
      </c>
      <c r="F108" s="52">
        <v>31.4</v>
      </c>
      <c r="G108" s="52">
        <v>24.52</v>
      </c>
    </row>
    <row r="109" spans="1:7" ht="17.25" thickBot="1">
      <c r="A109" s="52">
        <f t="shared" si="6"/>
        <v>2018</v>
      </c>
      <c r="B109" s="52">
        <f t="shared" si="7"/>
        <v>7</v>
      </c>
      <c r="C109" s="51">
        <v>43298</v>
      </c>
      <c r="D109" s="52">
        <v>170</v>
      </c>
      <c r="E109" s="52">
        <v>68</v>
      </c>
      <c r="F109" s="52">
        <v>16.14</v>
      </c>
      <c r="G109" s="52">
        <v>32.19</v>
      </c>
    </row>
    <row r="110" spans="1:7" ht="17.25" thickBot="1">
      <c r="A110" s="52">
        <f t="shared" si="6"/>
        <v>2018</v>
      </c>
      <c r="B110" s="52">
        <f t="shared" si="7"/>
        <v>7</v>
      </c>
      <c r="C110" s="51">
        <v>43299</v>
      </c>
      <c r="D110" s="52">
        <v>154</v>
      </c>
      <c r="E110" s="52">
        <v>46</v>
      </c>
      <c r="F110" s="52">
        <v>34.99</v>
      </c>
      <c r="G110" s="52">
        <v>35.19</v>
      </c>
    </row>
    <row r="111" spans="1:7" ht="17.25" thickBot="1">
      <c r="A111" s="52">
        <f t="shared" si="6"/>
        <v>2018</v>
      </c>
      <c r="B111" s="52">
        <f t="shared" si="7"/>
        <v>7</v>
      </c>
      <c r="C111" s="51">
        <v>43300</v>
      </c>
      <c r="D111" s="52">
        <v>164</v>
      </c>
      <c r="E111" s="52">
        <v>57</v>
      </c>
      <c r="F111" s="52">
        <v>43.59</v>
      </c>
      <c r="G111" s="52">
        <v>30.73</v>
      </c>
    </row>
    <row r="112" spans="1:7" ht="17.25" thickBot="1">
      <c r="A112" s="52">
        <f t="shared" si="6"/>
        <v>2018</v>
      </c>
      <c r="B112" s="52">
        <f t="shared" si="7"/>
        <v>7</v>
      </c>
      <c r="C112" s="51">
        <v>43301</v>
      </c>
      <c r="D112" s="52">
        <v>158</v>
      </c>
      <c r="E112" s="52">
        <v>47</v>
      </c>
      <c r="F112" s="52">
        <v>30.23</v>
      </c>
      <c r="G112" s="52">
        <v>33.36</v>
      </c>
    </row>
    <row r="113" spans="1:7" ht="17.25" thickBot="1">
      <c r="A113" s="52">
        <f t="shared" si="6"/>
        <v>2018</v>
      </c>
      <c r="B113" s="52">
        <f t="shared" si="7"/>
        <v>7</v>
      </c>
      <c r="C113" s="51">
        <v>43302</v>
      </c>
      <c r="D113" s="52">
        <v>170</v>
      </c>
      <c r="E113" s="52">
        <v>54</v>
      </c>
      <c r="F113" s="52">
        <v>16.73</v>
      </c>
      <c r="G113" s="52">
        <v>50.94</v>
      </c>
    </row>
    <row r="114" spans="1:7" ht="17.25" thickBot="1">
      <c r="A114" s="52">
        <f t="shared" si="6"/>
        <v>2018</v>
      </c>
      <c r="B114" s="52">
        <f t="shared" si="7"/>
        <v>7</v>
      </c>
      <c r="C114" s="51">
        <v>43303</v>
      </c>
      <c r="D114" s="52">
        <v>223</v>
      </c>
      <c r="E114" s="52">
        <v>68</v>
      </c>
      <c r="F114" s="52">
        <v>28.86</v>
      </c>
      <c r="G114" s="52">
        <v>28.64</v>
      </c>
    </row>
    <row r="115" spans="1:7" ht="17.25" thickBot="1">
      <c r="A115" s="52">
        <f t="shared" si="6"/>
        <v>2018</v>
      </c>
      <c r="B115" s="52">
        <f t="shared" si="7"/>
        <v>7</v>
      </c>
      <c r="C115" s="51">
        <v>43304</v>
      </c>
      <c r="D115" s="52">
        <v>145</v>
      </c>
      <c r="E115" s="52">
        <v>43</v>
      </c>
      <c r="F115" s="52">
        <v>20.5</v>
      </c>
      <c r="G115" s="52">
        <v>41.52</v>
      </c>
    </row>
    <row r="116" spans="1:7" ht="17.25" thickBot="1">
      <c r="A116" s="52">
        <f t="shared" si="6"/>
        <v>2018</v>
      </c>
      <c r="B116" s="52">
        <f t="shared" si="7"/>
        <v>7</v>
      </c>
      <c r="C116" s="51">
        <v>43305</v>
      </c>
      <c r="D116" s="52">
        <v>97</v>
      </c>
      <c r="E116" s="52">
        <v>34</v>
      </c>
      <c r="F116" s="52">
        <v>16.760000000000002</v>
      </c>
      <c r="G116" s="52">
        <v>42.94</v>
      </c>
    </row>
    <row r="117" spans="1:7" ht="17.25" thickBot="1">
      <c r="A117" s="52">
        <f t="shared" si="6"/>
        <v>2018</v>
      </c>
      <c r="B117" s="52">
        <f t="shared" si="7"/>
        <v>7</v>
      </c>
      <c r="C117" s="51">
        <v>43306</v>
      </c>
      <c r="D117" s="52">
        <v>175</v>
      </c>
      <c r="E117" s="52">
        <v>59</v>
      </c>
      <c r="F117" s="52">
        <v>53.79</v>
      </c>
      <c r="G117" s="52">
        <v>36.979999999999997</v>
      </c>
    </row>
    <row r="118" spans="1:7" ht="17.25" thickBot="1">
      <c r="A118" s="52">
        <f t="shared" si="6"/>
        <v>2018</v>
      </c>
      <c r="B118" s="52">
        <f t="shared" si="7"/>
        <v>7</v>
      </c>
      <c r="C118" s="51">
        <v>43307</v>
      </c>
      <c r="D118" s="52">
        <v>167</v>
      </c>
      <c r="E118" s="52">
        <v>41</v>
      </c>
      <c r="F118" s="52">
        <v>27.21</v>
      </c>
      <c r="G118" s="52">
        <v>40.36</v>
      </c>
    </row>
    <row r="119" spans="1:7" ht="17.25" thickBot="1">
      <c r="A119" s="52">
        <f t="shared" si="6"/>
        <v>2018</v>
      </c>
      <c r="B119" s="52">
        <f t="shared" si="7"/>
        <v>7</v>
      </c>
      <c r="C119" s="51">
        <v>43308</v>
      </c>
      <c r="D119" s="52">
        <v>156</v>
      </c>
      <c r="E119" s="52">
        <v>58</v>
      </c>
      <c r="F119" s="52">
        <v>20.22</v>
      </c>
      <c r="G119" s="52">
        <v>30.9</v>
      </c>
    </row>
    <row r="120" spans="1:7" ht="17.25" thickBot="1">
      <c r="A120" s="52">
        <f t="shared" si="6"/>
        <v>2018</v>
      </c>
      <c r="B120" s="52">
        <f t="shared" si="7"/>
        <v>7</v>
      </c>
      <c r="C120" s="51">
        <v>43309</v>
      </c>
      <c r="D120" s="52">
        <v>128</v>
      </c>
      <c r="E120" s="52">
        <v>51</v>
      </c>
      <c r="F120" s="52">
        <v>15.8</v>
      </c>
      <c r="G120" s="52">
        <v>32.19</v>
      </c>
    </row>
    <row r="121" spans="1:7" ht="17.25" thickBot="1">
      <c r="A121" s="52">
        <f t="shared" si="6"/>
        <v>2018</v>
      </c>
      <c r="B121" s="52">
        <f t="shared" si="7"/>
        <v>7</v>
      </c>
      <c r="C121" s="51">
        <v>43310</v>
      </c>
      <c r="D121" s="52">
        <v>170</v>
      </c>
      <c r="E121" s="52">
        <v>51</v>
      </c>
      <c r="F121" s="52">
        <v>41.43</v>
      </c>
      <c r="G121" s="52">
        <v>35.43</v>
      </c>
    </row>
    <row r="122" spans="1:7" ht="17.25" thickBot="1">
      <c r="A122" s="52">
        <f t="shared" si="6"/>
        <v>2018</v>
      </c>
      <c r="B122" s="52">
        <f t="shared" si="7"/>
        <v>7</v>
      </c>
      <c r="C122" s="51">
        <v>43311</v>
      </c>
      <c r="D122" s="52">
        <v>157</v>
      </c>
      <c r="E122" s="52">
        <v>50</v>
      </c>
      <c r="F122" s="52">
        <v>34.409999999999997</v>
      </c>
      <c r="G122" s="52">
        <v>36.71</v>
      </c>
    </row>
    <row r="123" spans="1:7" ht="17.25" thickBot="1">
      <c r="A123" s="52">
        <f t="shared" si="6"/>
        <v>2018</v>
      </c>
      <c r="B123" s="52">
        <f t="shared" si="7"/>
        <v>7</v>
      </c>
      <c r="C123" s="51">
        <v>43312</v>
      </c>
      <c r="D123" s="52">
        <v>123</v>
      </c>
      <c r="E123" s="52">
        <v>49</v>
      </c>
      <c r="F123" s="52">
        <v>20.59</v>
      </c>
      <c r="G123" s="52">
        <v>43.81</v>
      </c>
    </row>
    <row r="124" spans="1:7" ht="17.25" thickBot="1">
      <c r="A124" s="52">
        <f t="shared" si="6"/>
        <v>2018</v>
      </c>
      <c r="B124" s="52">
        <f t="shared" si="7"/>
        <v>8</v>
      </c>
      <c r="C124" s="51">
        <v>43313</v>
      </c>
      <c r="D124" s="52">
        <v>211</v>
      </c>
      <c r="E124" s="52">
        <v>60</v>
      </c>
      <c r="F124" s="52">
        <v>55.06</v>
      </c>
      <c r="G124" s="52">
        <v>44.46</v>
      </c>
    </row>
    <row r="125" spans="1:7" ht="17.25" thickBot="1">
      <c r="A125" s="52">
        <f t="shared" si="6"/>
        <v>2018</v>
      </c>
      <c r="B125" s="52">
        <f t="shared" si="7"/>
        <v>8</v>
      </c>
      <c r="C125" s="51">
        <v>43314</v>
      </c>
      <c r="D125" s="52">
        <v>197</v>
      </c>
      <c r="E125" s="52">
        <v>75</v>
      </c>
      <c r="F125" s="52">
        <v>18.12</v>
      </c>
      <c r="G125" s="52">
        <v>42.29</v>
      </c>
    </row>
    <row r="126" spans="1:7" ht="17.25" thickBot="1">
      <c r="A126" s="52">
        <f t="shared" si="6"/>
        <v>2018</v>
      </c>
      <c r="B126" s="52">
        <f t="shared" si="7"/>
        <v>8</v>
      </c>
      <c r="C126" s="51">
        <v>43315</v>
      </c>
      <c r="D126" s="52">
        <v>125</v>
      </c>
      <c r="E126" s="52">
        <v>43</v>
      </c>
      <c r="F126" s="52">
        <v>17.2</v>
      </c>
      <c r="G126" s="52">
        <v>27.1</v>
      </c>
    </row>
    <row r="127" spans="1:7" ht="17.25" thickBot="1">
      <c r="A127" s="52">
        <f t="shared" si="6"/>
        <v>2018</v>
      </c>
      <c r="B127" s="52">
        <f t="shared" si="7"/>
        <v>8</v>
      </c>
      <c r="C127" s="51">
        <v>43316</v>
      </c>
      <c r="D127" s="52">
        <v>149</v>
      </c>
      <c r="E127" s="52">
        <v>54</v>
      </c>
      <c r="F127" s="52">
        <v>17.100000000000001</v>
      </c>
      <c r="G127" s="52">
        <v>36.020000000000003</v>
      </c>
    </row>
    <row r="128" spans="1:7" ht="17.25" thickBot="1">
      <c r="A128" s="52">
        <f t="shared" si="6"/>
        <v>2018</v>
      </c>
      <c r="B128" s="52">
        <f t="shared" si="7"/>
        <v>8</v>
      </c>
      <c r="C128" s="51">
        <v>43317</v>
      </c>
      <c r="D128" s="52">
        <v>108</v>
      </c>
      <c r="E128" s="52">
        <v>43</v>
      </c>
      <c r="F128" s="52">
        <v>21.49</v>
      </c>
      <c r="G128" s="52">
        <v>24.8</v>
      </c>
    </row>
    <row r="129" spans="1:7" ht="17.25" thickBot="1">
      <c r="A129" s="52">
        <f t="shared" si="6"/>
        <v>2018</v>
      </c>
      <c r="B129" s="52">
        <f t="shared" si="7"/>
        <v>8</v>
      </c>
      <c r="C129" s="51">
        <v>43318</v>
      </c>
      <c r="D129" s="52">
        <v>98</v>
      </c>
      <c r="E129" s="52">
        <v>46</v>
      </c>
      <c r="F129" s="52">
        <v>51.5</v>
      </c>
      <c r="G129" s="52">
        <v>35.58</v>
      </c>
    </row>
    <row r="130" spans="1:7" ht="17.25" thickBot="1">
      <c r="A130" s="52">
        <f t="shared" ref="A130:A154" si="8">YEAR(C130)</f>
        <v>2018</v>
      </c>
      <c r="B130" s="52">
        <f t="shared" ref="B130:B154" si="9">MONTH(C130)</f>
        <v>8</v>
      </c>
      <c r="C130" s="51">
        <v>43319</v>
      </c>
      <c r="D130" s="52">
        <v>227</v>
      </c>
      <c r="E130" s="52">
        <v>68</v>
      </c>
      <c r="F130" s="52">
        <v>31.8</v>
      </c>
      <c r="G130" s="52">
        <v>40.200000000000003</v>
      </c>
    </row>
    <row r="131" spans="1:7" ht="17.25" thickBot="1">
      <c r="A131" s="52">
        <f t="shared" si="8"/>
        <v>2018</v>
      </c>
      <c r="B131" s="52">
        <f t="shared" si="9"/>
        <v>8</v>
      </c>
      <c r="C131" s="51">
        <v>43320</v>
      </c>
      <c r="D131" s="52">
        <v>177</v>
      </c>
      <c r="E131" s="52">
        <v>57</v>
      </c>
      <c r="F131" s="52">
        <v>25.78</v>
      </c>
      <c r="G131" s="52">
        <v>29.96</v>
      </c>
    </row>
    <row r="132" spans="1:7" ht="17.25" thickBot="1">
      <c r="A132" s="52">
        <f t="shared" si="8"/>
        <v>2018</v>
      </c>
      <c r="B132" s="52">
        <f t="shared" si="9"/>
        <v>8</v>
      </c>
      <c r="C132" s="51">
        <v>43321</v>
      </c>
      <c r="D132" s="52">
        <v>154</v>
      </c>
      <c r="E132" s="52">
        <v>43</v>
      </c>
      <c r="F132" s="52">
        <v>23.8</v>
      </c>
      <c r="G132" s="52">
        <v>37.19</v>
      </c>
    </row>
    <row r="133" spans="1:7" ht="17.25" thickBot="1">
      <c r="A133" s="52">
        <f t="shared" si="8"/>
        <v>2018</v>
      </c>
      <c r="B133" s="52">
        <f t="shared" si="9"/>
        <v>8</v>
      </c>
      <c r="C133" s="51">
        <v>43322</v>
      </c>
      <c r="D133" s="52">
        <v>122</v>
      </c>
      <c r="E133" s="52">
        <v>48</v>
      </c>
      <c r="F133" s="52">
        <v>20.72</v>
      </c>
      <c r="G133" s="52">
        <v>37.94</v>
      </c>
    </row>
    <row r="134" spans="1:7" ht="17.25" thickBot="1">
      <c r="A134" s="52">
        <f t="shared" si="8"/>
        <v>2018</v>
      </c>
      <c r="B134" s="52">
        <f t="shared" si="9"/>
        <v>8</v>
      </c>
      <c r="C134" s="51">
        <v>43323</v>
      </c>
      <c r="D134" s="52">
        <v>167</v>
      </c>
      <c r="E134" s="52">
        <v>58</v>
      </c>
      <c r="F134" s="52">
        <v>15.61</v>
      </c>
      <c r="G134" s="52">
        <v>37.17</v>
      </c>
    </row>
    <row r="135" spans="1:7" ht="17.25" thickBot="1">
      <c r="A135" s="52">
        <f t="shared" si="8"/>
        <v>2018</v>
      </c>
      <c r="B135" s="52">
        <f t="shared" si="9"/>
        <v>8</v>
      </c>
      <c r="C135" s="51">
        <v>43324</v>
      </c>
      <c r="D135" s="52">
        <v>129</v>
      </c>
      <c r="E135" s="52">
        <v>48</v>
      </c>
      <c r="F135" s="52">
        <v>13.91</v>
      </c>
      <c r="G135" s="52">
        <v>36.47</v>
      </c>
    </row>
    <row r="136" spans="1:7" ht="17.25" thickBot="1">
      <c r="A136" s="52">
        <f t="shared" si="8"/>
        <v>2018</v>
      </c>
      <c r="B136" s="52">
        <f t="shared" si="9"/>
        <v>8</v>
      </c>
      <c r="C136" s="51">
        <v>43325</v>
      </c>
      <c r="D136" s="52">
        <v>183</v>
      </c>
      <c r="E136" s="52">
        <v>58</v>
      </c>
      <c r="F136" s="52">
        <v>19.82</v>
      </c>
      <c r="G136" s="52">
        <v>18.16</v>
      </c>
    </row>
    <row r="137" spans="1:7" ht="17.25" thickBot="1">
      <c r="A137" s="52">
        <f t="shared" si="8"/>
        <v>2018</v>
      </c>
      <c r="B137" s="52">
        <f t="shared" si="9"/>
        <v>8</v>
      </c>
      <c r="C137" s="51">
        <v>43326</v>
      </c>
      <c r="D137" s="52">
        <v>115</v>
      </c>
      <c r="E137" s="52">
        <v>35</v>
      </c>
      <c r="F137" s="52">
        <v>18.57</v>
      </c>
      <c r="G137" s="52">
        <v>30.8</v>
      </c>
    </row>
    <row r="138" spans="1:7" ht="17.25" thickBot="1">
      <c r="A138" s="52">
        <f t="shared" si="8"/>
        <v>2018</v>
      </c>
      <c r="B138" s="52">
        <f t="shared" si="9"/>
        <v>8</v>
      </c>
      <c r="C138" s="51">
        <v>43327</v>
      </c>
      <c r="D138" s="52">
        <v>149</v>
      </c>
      <c r="E138" s="52">
        <v>55</v>
      </c>
      <c r="F138" s="52">
        <v>38.64</v>
      </c>
      <c r="G138" s="52">
        <v>25.66</v>
      </c>
    </row>
    <row r="139" spans="1:7" ht="17.25" thickBot="1">
      <c r="A139" s="52">
        <f t="shared" si="8"/>
        <v>2018</v>
      </c>
      <c r="B139" s="52">
        <f t="shared" si="9"/>
        <v>8</v>
      </c>
      <c r="C139" s="51">
        <v>43328</v>
      </c>
      <c r="D139" s="52">
        <v>180</v>
      </c>
      <c r="E139" s="52">
        <v>66</v>
      </c>
      <c r="F139" s="52">
        <v>30.45</v>
      </c>
      <c r="G139" s="52">
        <v>37.79</v>
      </c>
    </row>
    <row r="140" spans="1:7" ht="17.25" thickBot="1">
      <c r="A140" s="52">
        <f t="shared" si="8"/>
        <v>2018</v>
      </c>
      <c r="B140" s="52">
        <f t="shared" si="9"/>
        <v>8</v>
      </c>
      <c r="C140" s="51">
        <v>43329</v>
      </c>
      <c r="D140" s="52">
        <v>163</v>
      </c>
      <c r="E140" s="52">
        <v>49</v>
      </c>
      <c r="F140" s="52">
        <v>36.39</v>
      </c>
      <c r="G140" s="52">
        <v>33.79</v>
      </c>
    </row>
    <row r="141" spans="1:7" ht="17.25" thickBot="1">
      <c r="A141" s="52">
        <f t="shared" si="8"/>
        <v>2018</v>
      </c>
      <c r="B141" s="52">
        <f t="shared" si="9"/>
        <v>8</v>
      </c>
      <c r="C141" s="51">
        <v>43330</v>
      </c>
      <c r="D141" s="52">
        <v>109</v>
      </c>
      <c r="E141" s="52">
        <v>44</v>
      </c>
      <c r="F141" s="52">
        <v>16.079999999999998</v>
      </c>
      <c r="G141" s="52">
        <v>40.159999999999997</v>
      </c>
    </row>
    <row r="142" spans="1:7" ht="17.25" thickBot="1">
      <c r="A142" s="52">
        <f t="shared" si="8"/>
        <v>2018</v>
      </c>
      <c r="B142" s="52">
        <f t="shared" si="9"/>
        <v>8</v>
      </c>
      <c r="C142" s="51">
        <v>43331</v>
      </c>
      <c r="D142" s="52">
        <v>152</v>
      </c>
      <c r="E142" s="52">
        <v>51</v>
      </c>
      <c r="F142" s="52">
        <v>19.690000000000001</v>
      </c>
      <c r="G142" s="52">
        <v>31.05</v>
      </c>
    </row>
    <row r="143" spans="1:7" ht="17.25" thickBot="1">
      <c r="A143" s="52">
        <f t="shared" si="8"/>
        <v>2018</v>
      </c>
      <c r="B143" s="52">
        <f t="shared" si="9"/>
        <v>8</v>
      </c>
      <c r="C143" s="51">
        <v>43332</v>
      </c>
      <c r="D143" s="52">
        <v>182</v>
      </c>
      <c r="E143" s="52">
        <v>58</v>
      </c>
      <c r="F143" s="52">
        <v>61.83</v>
      </c>
      <c r="G143" s="52">
        <v>39.24</v>
      </c>
    </row>
    <row r="144" spans="1:7" ht="17.25" thickBot="1">
      <c r="A144" s="52">
        <f t="shared" si="8"/>
        <v>2018</v>
      </c>
      <c r="B144" s="52">
        <f t="shared" si="9"/>
        <v>8</v>
      </c>
      <c r="C144" s="51">
        <v>43333</v>
      </c>
      <c r="D144" s="52">
        <v>289</v>
      </c>
      <c r="E144" s="52">
        <v>68</v>
      </c>
      <c r="F144" s="52">
        <v>47.35</v>
      </c>
      <c r="G144" s="52">
        <v>34.85</v>
      </c>
    </row>
    <row r="145" spans="1:7" ht="17.25" thickBot="1">
      <c r="A145" s="52">
        <f t="shared" si="8"/>
        <v>2018</v>
      </c>
      <c r="B145" s="52">
        <f t="shared" si="9"/>
        <v>8</v>
      </c>
      <c r="C145" s="51">
        <v>43334</v>
      </c>
      <c r="D145" s="52">
        <v>185</v>
      </c>
      <c r="E145" s="52">
        <v>51</v>
      </c>
      <c r="F145" s="52">
        <v>21.4</v>
      </c>
      <c r="G145" s="52">
        <v>43.66</v>
      </c>
    </row>
    <row r="146" spans="1:7" ht="17.25" thickBot="1">
      <c r="A146" s="52">
        <f t="shared" si="8"/>
        <v>2018</v>
      </c>
      <c r="B146" s="52">
        <f t="shared" si="9"/>
        <v>8</v>
      </c>
      <c r="C146" s="51">
        <v>43335</v>
      </c>
      <c r="D146" s="52">
        <v>185</v>
      </c>
      <c r="E146" s="52">
        <v>62</v>
      </c>
      <c r="F146" s="52">
        <v>38.590000000000003</v>
      </c>
      <c r="G146" s="52">
        <v>35.47</v>
      </c>
    </row>
    <row r="147" spans="1:7" ht="17.25" thickBot="1">
      <c r="A147" s="52">
        <f t="shared" si="8"/>
        <v>2018</v>
      </c>
      <c r="B147" s="52">
        <f t="shared" si="9"/>
        <v>8</v>
      </c>
      <c r="C147" s="51">
        <v>43336</v>
      </c>
      <c r="D147" s="52">
        <v>158</v>
      </c>
      <c r="E147" s="52">
        <v>56</v>
      </c>
      <c r="F147" s="52">
        <v>17.149999999999999</v>
      </c>
      <c r="G147" s="52">
        <v>40.06</v>
      </c>
    </row>
    <row r="148" spans="1:7" ht="17.25" thickBot="1">
      <c r="A148" s="52">
        <f t="shared" si="8"/>
        <v>2018</v>
      </c>
      <c r="B148" s="52">
        <f t="shared" si="9"/>
        <v>8</v>
      </c>
      <c r="C148" s="51">
        <v>43337</v>
      </c>
      <c r="D148" s="52">
        <v>180</v>
      </c>
      <c r="E148" s="52">
        <v>54</v>
      </c>
      <c r="F148" s="52">
        <v>28.37</v>
      </c>
      <c r="G148" s="52">
        <v>26.97</v>
      </c>
    </row>
    <row r="149" spans="1:7" ht="17.25" thickBot="1">
      <c r="A149" s="52">
        <f t="shared" si="8"/>
        <v>2018</v>
      </c>
      <c r="B149" s="52">
        <f t="shared" si="9"/>
        <v>8</v>
      </c>
      <c r="C149" s="51">
        <v>43338</v>
      </c>
      <c r="D149" s="52">
        <v>156</v>
      </c>
      <c r="E149" s="52">
        <v>69</v>
      </c>
      <c r="F149" s="52">
        <v>23.47</v>
      </c>
      <c r="G149" s="52">
        <v>34.47</v>
      </c>
    </row>
    <row r="150" spans="1:7" ht="17.25" thickBot="1">
      <c r="A150" s="52">
        <f t="shared" si="8"/>
        <v>2018</v>
      </c>
      <c r="B150" s="52">
        <f t="shared" si="9"/>
        <v>8</v>
      </c>
      <c r="C150" s="51">
        <v>43339</v>
      </c>
      <c r="D150" s="52">
        <v>133</v>
      </c>
      <c r="E150" s="52">
        <v>53</v>
      </c>
      <c r="F150" s="52">
        <v>29.94</v>
      </c>
      <c r="G150" s="52">
        <v>38.92</v>
      </c>
    </row>
    <row r="151" spans="1:7" ht="17.25" thickBot="1">
      <c r="A151" s="52">
        <f t="shared" si="8"/>
        <v>2018</v>
      </c>
      <c r="B151" s="52">
        <f t="shared" si="9"/>
        <v>8</v>
      </c>
      <c r="C151" s="51">
        <v>43340</v>
      </c>
      <c r="D151" s="52">
        <v>113</v>
      </c>
      <c r="E151" s="52">
        <v>53</v>
      </c>
      <c r="F151" s="52">
        <v>20.18</v>
      </c>
      <c r="G151" s="52">
        <v>33.14</v>
      </c>
    </row>
    <row r="152" spans="1:7" ht="17.25" thickBot="1">
      <c r="A152" s="52">
        <f t="shared" si="8"/>
        <v>2018</v>
      </c>
      <c r="B152" s="52">
        <f t="shared" si="9"/>
        <v>8</v>
      </c>
      <c r="C152" s="51">
        <v>43341</v>
      </c>
      <c r="D152" s="52">
        <v>172</v>
      </c>
      <c r="E152" s="52">
        <v>67</v>
      </c>
      <c r="F152" s="52">
        <v>25.33</v>
      </c>
      <c r="G152" s="52">
        <v>36.06</v>
      </c>
    </row>
    <row r="153" spans="1:7" ht="17.25" thickBot="1">
      <c r="A153" s="52">
        <f t="shared" si="8"/>
        <v>2018</v>
      </c>
      <c r="B153" s="52">
        <f t="shared" si="9"/>
        <v>8</v>
      </c>
      <c r="C153" s="51">
        <v>43342</v>
      </c>
      <c r="D153" s="52">
        <v>131</v>
      </c>
      <c r="E153" s="52">
        <v>44</v>
      </c>
      <c r="F153" s="52">
        <v>18.739999999999998</v>
      </c>
      <c r="G153" s="52">
        <v>29.53</v>
      </c>
    </row>
    <row r="154" spans="1:7" ht="17.25" thickBot="1">
      <c r="A154" s="52">
        <f t="shared" si="8"/>
        <v>2018</v>
      </c>
      <c r="B154" s="52">
        <f t="shared" si="9"/>
        <v>8</v>
      </c>
      <c r="C154" s="51">
        <v>43343</v>
      </c>
      <c r="D154" s="52">
        <v>185</v>
      </c>
      <c r="E154" s="52">
        <v>56</v>
      </c>
      <c r="F154" s="52">
        <v>25.61</v>
      </c>
      <c r="G154" s="52">
        <v>37.78</v>
      </c>
    </row>
  </sheetData>
  <autoFilter ref="A1:G1"/>
  <sortState ref="A2:G154">
    <sortCondition ref="C2:C154"/>
  </sortState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zoomScale="120" zoomScaleNormal="120" zoomScalePageLayoutView="98" workbookViewId="0">
      <pane ySplit="1" topLeftCell="A2" activePane="bottomLeft" state="frozen"/>
      <selection pane="bottomLeft" activeCell="G4" sqref="G4"/>
    </sheetView>
  </sheetViews>
  <sheetFormatPr defaultColWidth="11" defaultRowHeight="13.5"/>
  <cols>
    <col min="1" max="2" width="8.125" style="7" customWidth="1"/>
    <col min="3" max="3" width="25" style="154" customWidth="1"/>
    <col min="4" max="4" width="18.375" style="8" customWidth="1"/>
    <col min="5" max="5" width="18.625" style="8" customWidth="1"/>
    <col min="6" max="6" width="17.375" style="7" customWidth="1"/>
    <col min="7" max="7" width="18.125" style="8" customWidth="1"/>
  </cols>
  <sheetData>
    <row r="1" spans="1:7" ht="21.75" customHeight="1">
      <c r="A1" s="6" t="s">
        <v>125</v>
      </c>
      <c r="B1" s="6" t="s">
        <v>127</v>
      </c>
      <c r="C1" s="152" t="s">
        <v>464</v>
      </c>
      <c r="D1" s="5" t="s">
        <v>465</v>
      </c>
      <c r="E1" s="5" t="s">
        <v>466</v>
      </c>
      <c r="F1" s="6" t="s">
        <v>467</v>
      </c>
      <c r="G1" s="6" t="s">
        <v>468</v>
      </c>
    </row>
    <row r="2" spans="1:7" ht="16.5">
      <c r="A2" s="149">
        <f t="shared" ref="A2:A65" si="0">YEAR(E2)</f>
        <v>2017</v>
      </c>
      <c r="B2" s="149">
        <f t="shared" ref="B2:B65" si="1">MONTH(E2)</f>
        <v>11</v>
      </c>
      <c r="C2" s="153" t="s">
        <v>694</v>
      </c>
      <c r="D2" s="151">
        <v>43039.305532407408</v>
      </c>
      <c r="E2" s="151">
        <v>43040.690266203703</v>
      </c>
      <c r="F2" s="150" t="s">
        <v>695</v>
      </c>
      <c r="G2" s="150" t="s">
        <v>85</v>
      </c>
    </row>
    <row r="3" spans="1:7" ht="16.5">
      <c r="A3" s="149">
        <f t="shared" si="0"/>
        <v>2017</v>
      </c>
      <c r="B3" s="149">
        <f t="shared" si="1"/>
        <v>11</v>
      </c>
      <c r="C3" s="153" t="s">
        <v>693</v>
      </c>
      <c r="D3" s="151">
        <v>43056.478854166664</v>
      </c>
      <c r="E3" s="151">
        <v>43056.479803240742</v>
      </c>
      <c r="F3" s="150" t="s">
        <v>200</v>
      </c>
      <c r="G3" s="150" t="s">
        <v>85</v>
      </c>
    </row>
    <row r="4" spans="1:7" ht="16.5">
      <c r="A4" s="149">
        <f t="shared" si="0"/>
        <v>2017</v>
      </c>
      <c r="B4" s="149">
        <f t="shared" si="1"/>
        <v>11</v>
      </c>
      <c r="C4" s="153" t="s">
        <v>692</v>
      </c>
      <c r="D4" s="151">
        <v>43059.200868055559</v>
      </c>
      <c r="E4" s="151">
        <v>43059.355486111112</v>
      </c>
      <c r="F4" s="150" t="s">
        <v>419</v>
      </c>
      <c r="G4" s="150" t="s">
        <v>85</v>
      </c>
    </row>
    <row r="5" spans="1:7" ht="16.5">
      <c r="A5" s="149">
        <f t="shared" si="0"/>
        <v>2017</v>
      </c>
      <c r="B5" s="149">
        <f t="shared" si="1"/>
        <v>11</v>
      </c>
      <c r="C5" s="153" t="s">
        <v>691</v>
      </c>
      <c r="D5" s="151">
        <v>43060.458252314813</v>
      </c>
      <c r="E5" s="151">
        <v>43060.627453703702</v>
      </c>
      <c r="F5" s="150" t="s">
        <v>419</v>
      </c>
      <c r="G5" s="150" t="s">
        <v>85</v>
      </c>
    </row>
    <row r="6" spans="1:7" ht="16.5">
      <c r="A6" s="149">
        <f t="shared" si="0"/>
        <v>2017</v>
      </c>
      <c r="B6" s="149">
        <f t="shared" si="1"/>
        <v>11</v>
      </c>
      <c r="C6" s="153" t="s">
        <v>690</v>
      </c>
      <c r="D6" s="151">
        <v>43060.464108796295</v>
      </c>
      <c r="E6" s="151">
        <v>43061.587500000001</v>
      </c>
      <c r="F6" s="150" t="s">
        <v>396</v>
      </c>
      <c r="G6" s="150" t="s">
        <v>85</v>
      </c>
    </row>
    <row r="7" spans="1:7" ht="16.5">
      <c r="A7" s="149">
        <f t="shared" si="0"/>
        <v>2017</v>
      </c>
      <c r="B7" s="149">
        <f t="shared" si="1"/>
        <v>11</v>
      </c>
      <c r="C7" s="153" t="s">
        <v>689</v>
      </c>
      <c r="D7" s="151">
        <v>43060.485949074071</v>
      </c>
      <c r="E7" s="151">
        <v>43061.59646990741</v>
      </c>
      <c r="F7" s="150" t="s">
        <v>396</v>
      </c>
      <c r="G7" s="150" t="s">
        <v>85</v>
      </c>
    </row>
    <row r="8" spans="1:7" ht="16.5">
      <c r="A8" s="149">
        <f t="shared" si="0"/>
        <v>2017</v>
      </c>
      <c r="B8" s="149">
        <f t="shared" si="1"/>
        <v>11</v>
      </c>
      <c r="C8" s="153" t="s">
        <v>688</v>
      </c>
      <c r="D8" s="151">
        <v>43060.709155092591</v>
      </c>
      <c r="E8" s="151">
        <v>43061.596782407411</v>
      </c>
      <c r="F8" s="150" t="s">
        <v>446</v>
      </c>
      <c r="G8" s="150" t="s">
        <v>85</v>
      </c>
    </row>
    <row r="9" spans="1:7" ht="16.5">
      <c r="A9" s="149">
        <f t="shared" si="0"/>
        <v>2017</v>
      </c>
      <c r="B9" s="149">
        <f t="shared" si="1"/>
        <v>11</v>
      </c>
      <c r="C9" s="153" t="s">
        <v>687</v>
      </c>
      <c r="D9" s="151">
        <v>43060.625405092593</v>
      </c>
      <c r="E9" s="151">
        <v>43061.689016203702</v>
      </c>
      <c r="F9" s="150" t="s">
        <v>419</v>
      </c>
      <c r="G9" s="150" t="s">
        <v>85</v>
      </c>
    </row>
    <row r="10" spans="1:7" ht="16.5">
      <c r="A10" s="149">
        <f t="shared" si="0"/>
        <v>2017</v>
      </c>
      <c r="B10" s="149">
        <f t="shared" si="1"/>
        <v>11</v>
      </c>
      <c r="C10" s="153" t="s">
        <v>686</v>
      </c>
      <c r="D10" s="151">
        <v>43061.784699074073</v>
      </c>
      <c r="E10" s="151">
        <v>43061.785034722219</v>
      </c>
      <c r="F10" s="150" t="s">
        <v>401</v>
      </c>
      <c r="G10" s="150" t="s">
        <v>85</v>
      </c>
    </row>
    <row r="11" spans="1:7" ht="16.5">
      <c r="A11" s="149">
        <f t="shared" si="0"/>
        <v>2017</v>
      </c>
      <c r="B11" s="149">
        <f t="shared" si="1"/>
        <v>11</v>
      </c>
      <c r="C11" s="153" t="s">
        <v>685</v>
      </c>
      <c r="D11" s="151">
        <v>43060.46199074074</v>
      </c>
      <c r="E11" s="151">
        <v>43062.406087962961</v>
      </c>
      <c r="F11" s="150" t="s">
        <v>419</v>
      </c>
      <c r="G11" s="150" t="s">
        <v>85</v>
      </c>
    </row>
    <row r="12" spans="1:7" ht="16.5">
      <c r="A12" s="149">
        <f t="shared" si="0"/>
        <v>2017</v>
      </c>
      <c r="B12" s="149">
        <f t="shared" si="1"/>
        <v>11</v>
      </c>
      <c r="C12" s="153" t="s">
        <v>684</v>
      </c>
      <c r="D12" s="151">
        <v>43060.456793981481</v>
      </c>
      <c r="E12" s="151">
        <v>43062.506597222222</v>
      </c>
      <c r="F12" s="150" t="s">
        <v>401</v>
      </c>
      <c r="G12" s="150" t="s">
        <v>85</v>
      </c>
    </row>
    <row r="13" spans="1:7" ht="16.5">
      <c r="A13" s="149">
        <f t="shared" si="0"/>
        <v>2017</v>
      </c>
      <c r="B13" s="149">
        <f t="shared" si="1"/>
        <v>11</v>
      </c>
      <c r="C13" s="153" t="s">
        <v>683</v>
      </c>
      <c r="D13" s="151">
        <v>43063.483506944445</v>
      </c>
      <c r="E13" s="151">
        <v>43063.486226851855</v>
      </c>
      <c r="F13" s="150" t="s">
        <v>200</v>
      </c>
      <c r="G13" s="150" t="s">
        <v>85</v>
      </c>
    </row>
    <row r="14" spans="1:7" ht="16.5">
      <c r="A14" s="149">
        <f t="shared" si="0"/>
        <v>2017</v>
      </c>
      <c r="B14" s="149">
        <f t="shared" si="1"/>
        <v>11</v>
      </c>
      <c r="C14" s="153" t="s">
        <v>682</v>
      </c>
      <c r="D14" s="151">
        <v>43063.535208333335</v>
      </c>
      <c r="E14" s="151">
        <v>43063.535949074074</v>
      </c>
      <c r="F14" s="150" t="s">
        <v>405</v>
      </c>
      <c r="G14" s="150" t="s">
        <v>85</v>
      </c>
    </row>
    <row r="15" spans="1:7" ht="16.5">
      <c r="A15" s="149">
        <f t="shared" si="0"/>
        <v>2017</v>
      </c>
      <c r="B15" s="149">
        <f t="shared" si="1"/>
        <v>11</v>
      </c>
      <c r="C15" s="153" t="s">
        <v>681</v>
      </c>
      <c r="D15" s="151">
        <v>43063.613310185188</v>
      </c>
      <c r="E15" s="151">
        <v>43063.62027777778</v>
      </c>
      <c r="F15" s="150" t="s">
        <v>419</v>
      </c>
      <c r="G15" s="150" t="s">
        <v>85</v>
      </c>
    </row>
    <row r="16" spans="1:7" ht="16.5">
      <c r="A16" s="149">
        <f t="shared" si="0"/>
        <v>2017</v>
      </c>
      <c r="B16" s="149">
        <f t="shared" si="1"/>
        <v>11</v>
      </c>
      <c r="C16" s="153" t="s">
        <v>680</v>
      </c>
      <c r="D16" s="151">
        <v>43064.698391203703</v>
      </c>
      <c r="E16" s="151">
        <v>43064.698784722219</v>
      </c>
      <c r="F16" s="150" t="s">
        <v>396</v>
      </c>
      <c r="G16" s="150" t="s">
        <v>85</v>
      </c>
    </row>
    <row r="17" spans="1:7" ht="16.5">
      <c r="A17" s="149">
        <f t="shared" si="0"/>
        <v>2017</v>
      </c>
      <c r="B17" s="149">
        <f t="shared" si="1"/>
        <v>11</v>
      </c>
      <c r="C17" s="153" t="s">
        <v>679</v>
      </c>
      <c r="D17" s="151">
        <v>43065.700821759259</v>
      </c>
      <c r="E17" s="151">
        <v>43065.702141203707</v>
      </c>
      <c r="F17" s="150" t="s">
        <v>452</v>
      </c>
      <c r="G17" s="150" t="s">
        <v>85</v>
      </c>
    </row>
    <row r="18" spans="1:7" ht="16.5">
      <c r="A18" s="149">
        <f t="shared" si="0"/>
        <v>2017</v>
      </c>
      <c r="B18" s="149">
        <f t="shared" si="1"/>
        <v>11</v>
      </c>
      <c r="C18" s="153" t="s">
        <v>678</v>
      </c>
      <c r="D18" s="151">
        <v>43067.335266203707</v>
      </c>
      <c r="E18" s="151">
        <v>43067.351423611108</v>
      </c>
      <c r="F18" s="150" t="s">
        <v>396</v>
      </c>
      <c r="G18" s="150" t="s">
        <v>85</v>
      </c>
    </row>
    <row r="19" spans="1:7" ht="16.5">
      <c r="A19" s="149">
        <f t="shared" si="0"/>
        <v>2017</v>
      </c>
      <c r="B19" s="149">
        <f t="shared" si="1"/>
        <v>11</v>
      </c>
      <c r="C19" s="153" t="s">
        <v>677</v>
      </c>
      <c r="D19" s="151">
        <v>43060.485243055555</v>
      </c>
      <c r="E19" s="151">
        <v>43067.436585648145</v>
      </c>
      <c r="F19" s="150" t="s">
        <v>199</v>
      </c>
      <c r="G19" s="150" t="s">
        <v>85</v>
      </c>
    </row>
    <row r="20" spans="1:7" ht="16.5">
      <c r="A20" s="149">
        <f t="shared" si="0"/>
        <v>2017</v>
      </c>
      <c r="B20" s="149">
        <f t="shared" si="1"/>
        <v>11</v>
      </c>
      <c r="C20" s="153" t="s">
        <v>676</v>
      </c>
      <c r="D20" s="151">
        <v>43067.892905092594</v>
      </c>
      <c r="E20" s="151">
        <v>43067.893877314818</v>
      </c>
      <c r="F20" s="150" t="s">
        <v>199</v>
      </c>
      <c r="G20" s="150" t="s">
        <v>85</v>
      </c>
    </row>
    <row r="21" spans="1:7" ht="16.5">
      <c r="A21" s="149">
        <f t="shared" si="0"/>
        <v>2017</v>
      </c>
      <c r="B21" s="149">
        <f t="shared" si="1"/>
        <v>11</v>
      </c>
      <c r="C21" s="153" t="s">
        <v>675</v>
      </c>
      <c r="D21" s="151">
        <v>43068.560439814813</v>
      </c>
      <c r="E21" s="151">
        <v>43068.565081018518</v>
      </c>
      <c r="F21" s="150" t="s">
        <v>199</v>
      </c>
      <c r="G21" s="150" t="s">
        <v>85</v>
      </c>
    </row>
    <row r="22" spans="1:7" ht="16.5">
      <c r="A22" s="149">
        <f t="shared" si="0"/>
        <v>2017</v>
      </c>
      <c r="B22" s="149">
        <f t="shared" si="1"/>
        <v>11</v>
      </c>
      <c r="C22" s="153" t="s">
        <v>674</v>
      </c>
      <c r="D22" s="151">
        <v>43068.669641203705</v>
      </c>
      <c r="E22" s="151">
        <v>43069.411921296298</v>
      </c>
      <c r="F22" s="150" t="s">
        <v>369</v>
      </c>
      <c r="G22" s="150" t="s">
        <v>85</v>
      </c>
    </row>
    <row r="23" spans="1:7" ht="16.5">
      <c r="A23" s="149">
        <f t="shared" si="0"/>
        <v>2017</v>
      </c>
      <c r="B23" s="149">
        <f t="shared" si="1"/>
        <v>12</v>
      </c>
      <c r="C23" s="153" t="s">
        <v>673</v>
      </c>
      <c r="D23" s="151">
        <v>43070.92119212963</v>
      </c>
      <c r="E23" s="151">
        <v>43070.932974537034</v>
      </c>
      <c r="F23" s="150" t="s">
        <v>419</v>
      </c>
      <c r="G23" s="150" t="s">
        <v>85</v>
      </c>
    </row>
    <row r="24" spans="1:7" ht="16.5">
      <c r="A24" s="149">
        <f t="shared" si="0"/>
        <v>2017</v>
      </c>
      <c r="B24" s="149">
        <f t="shared" si="1"/>
        <v>12</v>
      </c>
      <c r="C24" s="153" t="s">
        <v>672</v>
      </c>
      <c r="D24" s="151">
        <v>43071.410219907404</v>
      </c>
      <c r="E24" s="151">
        <v>43071.410798611112</v>
      </c>
      <c r="F24" s="150" t="s">
        <v>405</v>
      </c>
      <c r="G24" s="150" t="s">
        <v>85</v>
      </c>
    </row>
    <row r="25" spans="1:7" ht="16.5">
      <c r="A25" s="149">
        <f t="shared" si="0"/>
        <v>2017</v>
      </c>
      <c r="B25" s="149">
        <f t="shared" si="1"/>
        <v>12</v>
      </c>
      <c r="C25" s="153" t="s">
        <v>671</v>
      </c>
      <c r="D25" s="151">
        <v>43071.737187500003</v>
      </c>
      <c r="E25" s="151">
        <v>43071.74119212963</v>
      </c>
      <c r="F25" s="150" t="s">
        <v>446</v>
      </c>
      <c r="G25" s="150" t="s">
        <v>85</v>
      </c>
    </row>
    <row r="26" spans="1:7" ht="16.5">
      <c r="A26" s="149">
        <f t="shared" si="0"/>
        <v>2017</v>
      </c>
      <c r="B26" s="149">
        <f t="shared" si="1"/>
        <v>12</v>
      </c>
      <c r="C26" s="153" t="s">
        <v>670</v>
      </c>
      <c r="D26" s="151">
        <v>43071.721365740741</v>
      </c>
      <c r="E26" s="151">
        <v>43071.741273148145</v>
      </c>
      <c r="F26" s="150" t="s">
        <v>419</v>
      </c>
      <c r="G26" s="150" t="s">
        <v>85</v>
      </c>
    </row>
    <row r="27" spans="1:7" ht="16.5">
      <c r="A27" s="149">
        <f t="shared" si="0"/>
        <v>2017</v>
      </c>
      <c r="B27" s="149">
        <f t="shared" si="1"/>
        <v>12</v>
      </c>
      <c r="C27" s="153" t="s">
        <v>669</v>
      </c>
      <c r="D27" s="151">
        <v>43071.790011574078</v>
      </c>
      <c r="E27" s="151">
        <v>43071.877905092595</v>
      </c>
      <c r="F27" s="150" t="s">
        <v>396</v>
      </c>
      <c r="G27" s="150" t="s">
        <v>85</v>
      </c>
    </row>
    <row r="28" spans="1:7" ht="16.5">
      <c r="A28" s="149">
        <f t="shared" si="0"/>
        <v>2017</v>
      </c>
      <c r="B28" s="149">
        <f t="shared" si="1"/>
        <v>12</v>
      </c>
      <c r="C28" s="153" t="s">
        <v>668</v>
      </c>
      <c r="D28" s="151">
        <v>43071.872175925928</v>
      </c>
      <c r="E28" s="151">
        <v>43071.884583333333</v>
      </c>
      <c r="F28" s="150" t="s">
        <v>401</v>
      </c>
      <c r="G28" s="150" t="s">
        <v>85</v>
      </c>
    </row>
    <row r="29" spans="1:7" ht="16.5">
      <c r="A29" s="149">
        <f t="shared" si="0"/>
        <v>2017</v>
      </c>
      <c r="B29" s="149">
        <f t="shared" si="1"/>
        <v>12</v>
      </c>
      <c r="C29" s="153" t="s">
        <v>667</v>
      </c>
      <c r="D29" s="151">
        <v>43071.921226851853</v>
      </c>
      <c r="E29" s="151">
        <v>43071.927337962959</v>
      </c>
      <c r="F29" s="150" t="s">
        <v>403</v>
      </c>
      <c r="G29" s="150" t="s">
        <v>85</v>
      </c>
    </row>
    <row r="30" spans="1:7" ht="16.5">
      <c r="A30" s="149">
        <f t="shared" si="0"/>
        <v>2017</v>
      </c>
      <c r="B30" s="149">
        <f t="shared" si="1"/>
        <v>12</v>
      </c>
      <c r="C30" s="153" t="s">
        <v>666</v>
      </c>
      <c r="D30" s="151">
        <v>43072.626006944447</v>
      </c>
      <c r="E30" s="151">
        <v>43072.627581018518</v>
      </c>
      <c r="F30" s="150" t="s">
        <v>199</v>
      </c>
      <c r="G30" s="150" t="s">
        <v>85</v>
      </c>
    </row>
    <row r="31" spans="1:7" ht="16.5">
      <c r="A31" s="149">
        <f t="shared" si="0"/>
        <v>2017</v>
      </c>
      <c r="B31" s="149">
        <f t="shared" si="1"/>
        <v>12</v>
      </c>
      <c r="C31" s="153" t="s">
        <v>665</v>
      </c>
      <c r="D31" s="151">
        <v>43072.624837962961</v>
      </c>
      <c r="E31" s="151">
        <v>43072.662083333336</v>
      </c>
      <c r="F31" s="150" t="s">
        <v>441</v>
      </c>
      <c r="G31" s="150" t="s">
        <v>85</v>
      </c>
    </row>
    <row r="32" spans="1:7" ht="16.5">
      <c r="A32" s="149">
        <f t="shared" si="0"/>
        <v>2017</v>
      </c>
      <c r="B32" s="149">
        <f t="shared" si="1"/>
        <v>12</v>
      </c>
      <c r="C32" s="153" t="s">
        <v>664</v>
      </c>
      <c r="D32" s="151">
        <v>43072.692233796297</v>
      </c>
      <c r="E32" s="151">
        <v>43072.693310185183</v>
      </c>
      <c r="F32" s="150" t="s">
        <v>462</v>
      </c>
      <c r="G32" s="150" t="s">
        <v>85</v>
      </c>
    </row>
    <row r="33" spans="1:7" ht="16.5">
      <c r="A33" s="149">
        <f t="shared" si="0"/>
        <v>2017</v>
      </c>
      <c r="B33" s="149">
        <f t="shared" si="1"/>
        <v>12</v>
      </c>
      <c r="C33" s="153" t="s">
        <v>663</v>
      </c>
      <c r="D33" s="151">
        <v>43072.695428240739</v>
      </c>
      <c r="E33" s="151">
        <v>43072.696273148147</v>
      </c>
      <c r="F33" s="150" t="s">
        <v>200</v>
      </c>
      <c r="G33" s="150" t="s">
        <v>85</v>
      </c>
    </row>
    <row r="34" spans="1:7" ht="16.5">
      <c r="A34" s="149">
        <f t="shared" si="0"/>
        <v>2017</v>
      </c>
      <c r="B34" s="149">
        <f t="shared" si="1"/>
        <v>12</v>
      </c>
      <c r="C34" s="153" t="s">
        <v>662</v>
      </c>
      <c r="D34" s="151">
        <v>43072.697777777779</v>
      </c>
      <c r="E34" s="151">
        <v>43072.699259259258</v>
      </c>
      <c r="F34" s="150" t="s">
        <v>441</v>
      </c>
      <c r="G34" s="150" t="s">
        <v>85</v>
      </c>
    </row>
    <row r="35" spans="1:7" ht="16.5">
      <c r="A35" s="149">
        <f t="shared" si="0"/>
        <v>2017</v>
      </c>
      <c r="B35" s="149">
        <f t="shared" si="1"/>
        <v>12</v>
      </c>
      <c r="C35" s="153" t="s">
        <v>661</v>
      </c>
      <c r="D35" s="151">
        <v>43072.710185185184</v>
      </c>
      <c r="E35" s="151">
        <v>43072.718136574076</v>
      </c>
      <c r="F35" s="150" t="s">
        <v>419</v>
      </c>
      <c r="G35" s="150" t="s">
        <v>85</v>
      </c>
    </row>
    <row r="36" spans="1:7" ht="16.5">
      <c r="A36" s="149">
        <f t="shared" si="0"/>
        <v>2017</v>
      </c>
      <c r="B36" s="149">
        <f t="shared" si="1"/>
        <v>12</v>
      </c>
      <c r="C36" s="153" t="s">
        <v>660</v>
      </c>
      <c r="D36" s="151">
        <v>43072.72252314815</v>
      </c>
      <c r="E36" s="151">
        <v>43072.726423611108</v>
      </c>
      <c r="F36" s="150" t="s">
        <v>419</v>
      </c>
      <c r="G36" s="150" t="s">
        <v>85</v>
      </c>
    </row>
    <row r="37" spans="1:7" ht="16.5">
      <c r="A37" s="149">
        <f t="shared" si="0"/>
        <v>2017</v>
      </c>
      <c r="B37" s="149">
        <f t="shared" si="1"/>
        <v>12</v>
      </c>
      <c r="C37" s="153" t="s">
        <v>659</v>
      </c>
      <c r="D37" s="151">
        <v>43072.8903125</v>
      </c>
      <c r="E37" s="151">
        <v>43072.891400462962</v>
      </c>
      <c r="F37" s="150" t="s">
        <v>419</v>
      </c>
      <c r="G37" s="150" t="s">
        <v>85</v>
      </c>
    </row>
    <row r="38" spans="1:7" ht="16.5">
      <c r="A38" s="149">
        <f t="shared" si="0"/>
        <v>2017</v>
      </c>
      <c r="B38" s="149">
        <f t="shared" si="1"/>
        <v>12</v>
      </c>
      <c r="C38" s="153" t="s">
        <v>658</v>
      </c>
      <c r="D38" s="151">
        <v>43072.977766203701</v>
      </c>
      <c r="E38" s="151">
        <v>43072.97928240741</v>
      </c>
      <c r="F38" s="150" t="s">
        <v>419</v>
      </c>
      <c r="G38" s="150" t="s">
        <v>85</v>
      </c>
    </row>
    <row r="39" spans="1:7" ht="16.5">
      <c r="A39" s="149">
        <f t="shared" si="0"/>
        <v>2017</v>
      </c>
      <c r="B39" s="149">
        <f t="shared" si="1"/>
        <v>12</v>
      </c>
      <c r="C39" s="153" t="s">
        <v>657</v>
      </c>
      <c r="D39" s="151">
        <v>43073.632638888892</v>
      </c>
      <c r="E39" s="151">
        <v>43073.633877314816</v>
      </c>
      <c r="F39" s="150" t="s">
        <v>396</v>
      </c>
      <c r="G39" s="150" t="s">
        <v>85</v>
      </c>
    </row>
    <row r="40" spans="1:7" ht="16.5">
      <c r="A40" s="149">
        <f t="shared" si="0"/>
        <v>2017</v>
      </c>
      <c r="B40" s="149">
        <f t="shared" si="1"/>
        <v>12</v>
      </c>
      <c r="C40" s="153" t="s">
        <v>656</v>
      </c>
      <c r="D40" s="151">
        <v>43074.432349537034</v>
      </c>
      <c r="E40" s="151">
        <v>43074.440497685187</v>
      </c>
      <c r="F40" s="150" t="s">
        <v>201</v>
      </c>
      <c r="G40" s="150" t="s">
        <v>85</v>
      </c>
    </row>
    <row r="41" spans="1:7" ht="16.5">
      <c r="A41" s="149">
        <f t="shared" si="0"/>
        <v>2017</v>
      </c>
      <c r="B41" s="149">
        <f t="shared" si="1"/>
        <v>12</v>
      </c>
      <c r="C41" s="153" t="s">
        <v>655</v>
      </c>
      <c r="D41" s="151">
        <v>43074.505949074075</v>
      </c>
      <c r="E41" s="151">
        <v>43074.511319444442</v>
      </c>
      <c r="F41" s="150" t="s">
        <v>462</v>
      </c>
      <c r="G41" s="150" t="s">
        <v>85</v>
      </c>
    </row>
    <row r="42" spans="1:7" ht="16.5">
      <c r="A42" s="149">
        <f t="shared" si="0"/>
        <v>2017</v>
      </c>
      <c r="B42" s="149">
        <f t="shared" si="1"/>
        <v>12</v>
      </c>
      <c r="C42" s="153" t="s">
        <v>654</v>
      </c>
      <c r="D42" s="151">
        <v>43074.51699074074</v>
      </c>
      <c r="E42" s="151">
        <v>43074.517199074071</v>
      </c>
      <c r="F42" s="150" t="s">
        <v>200</v>
      </c>
      <c r="G42" s="150" t="s">
        <v>85</v>
      </c>
    </row>
    <row r="43" spans="1:7" ht="16.5">
      <c r="A43" s="149">
        <f t="shared" si="0"/>
        <v>2017</v>
      </c>
      <c r="B43" s="149">
        <f t="shared" si="1"/>
        <v>12</v>
      </c>
      <c r="C43" s="153" t="s">
        <v>653</v>
      </c>
      <c r="D43" s="151">
        <v>43074.476087962961</v>
      </c>
      <c r="E43" s="151">
        <v>43074.528657407405</v>
      </c>
      <c r="F43" s="150" t="s">
        <v>446</v>
      </c>
      <c r="G43" s="150" t="s">
        <v>85</v>
      </c>
    </row>
    <row r="44" spans="1:7" ht="16.5">
      <c r="A44" s="149">
        <f t="shared" si="0"/>
        <v>2017</v>
      </c>
      <c r="B44" s="149">
        <f t="shared" si="1"/>
        <v>12</v>
      </c>
      <c r="C44" s="153" t="s">
        <v>652</v>
      </c>
      <c r="D44" s="151">
        <v>43074.60328703704</v>
      </c>
      <c r="E44" s="151">
        <v>43074.69866898148</v>
      </c>
      <c r="F44" s="150" t="s">
        <v>199</v>
      </c>
      <c r="G44" s="150" t="s">
        <v>85</v>
      </c>
    </row>
    <row r="45" spans="1:7" ht="16.5">
      <c r="A45" s="149">
        <f t="shared" si="0"/>
        <v>2017</v>
      </c>
      <c r="B45" s="149">
        <f t="shared" si="1"/>
        <v>12</v>
      </c>
      <c r="C45" s="153" t="s">
        <v>651</v>
      </c>
      <c r="D45" s="151">
        <v>43074.777291666665</v>
      </c>
      <c r="E45" s="151">
        <v>43074.784525462965</v>
      </c>
      <c r="F45" s="150" t="s">
        <v>498</v>
      </c>
      <c r="G45" s="150" t="s">
        <v>85</v>
      </c>
    </row>
    <row r="46" spans="1:7" ht="16.5">
      <c r="A46" s="149">
        <f t="shared" si="0"/>
        <v>2017</v>
      </c>
      <c r="B46" s="149">
        <f t="shared" si="1"/>
        <v>12</v>
      </c>
      <c r="C46" s="153" t="s">
        <v>650</v>
      </c>
      <c r="D46" s="151">
        <v>43075.663217592592</v>
      </c>
      <c r="E46" s="151">
        <v>43075.664560185185</v>
      </c>
      <c r="F46" s="150" t="s">
        <v>385</v>
      </c>
      <c r="G46" s="150" t="s">
        <v>85</v>
      </c>
    </row>
    <row r="47" spans="1:7" ht="16.5">
      <c r="A47" s="149">
        <f t="shared" si="0"/>
        <v>2017</v>
      </c>
      <c r="B47" s="149">
        <f t="shared" si="1"/>
        <v>12</v>
      </c>
      <c r="C47" s="153" t="s">
        <v>649</v>
      </c>
      <c r="D47" s="151">
        <v>43075.826203703706</v>
      </c>
      <c r="E47" s="151">
        <v>43075.827060185184</v>
      </c>
      <c r="F47" s="150" t="s">
        <v>405</v>
      </c>
      <c r="G47" s="150" t="s">
        <v>85</v>
      </c>
    </row>
    <row r="48" spans="1:7" ht="16.5">
      <c r="A48" s="149">
        <f t="shared" si="0"/>
        <v>2017</v>
      </c>
      <c r="B48" s="149">
        <f t="shared" si="1"/>
        <v>12</v>
      </c>
      <c r="C48" s="153" t="s">
        <v>648</v>
      </c>
      <c r="D48" s="151">
        <v>43075.840983796297</v>
      </c>
      <c r="E48" s="151">
        <v>43075.844270833331</v>
      </c>
      <c r="F48" s="150" t="s">
        <v>419</v>
      </c>
      <c r="G48" s="150" t="s">
        <v>85</v>
      </c>
    </row>
    <row r="49" spans="1:7" ht="16.5">
      <c r="A49" s="149">
        <f t="shared" si="0"/>
        <v>2017</v>
      </c>
      <c r="B49" s="149">
        <f t="shared" si="1"/>
        <v>12</v>
      </c>
      <c r="C49" s="153" t="s">
        <v>647</v>
      </c>
      <c r="D49" s="151">
        <v>43075.855763888889</v>
      </c>
      <c r="E49" s="151">
        <v>43075.857488425929</v>
      </c>
      <c r="F49" s="150" t="s">
        <v>419</v>
      </c>
      <c r="G49" s="150" t="s">
        <v>85</v>
      </c>
    </row>
    <row r="50" spans="1:7" ht="16.5">
      <c r="A50" s="149">
        <f t="shared" si="0"/>
        <v>2017</v>
      </c>
      <c r="B50" s="149">
        <f t="shared" si="1"/>
        <v>12</v>
      </c>
      <c r="C50" s="153" t="s">
        <v>646</v>
      </c>
      <c r="D50" s="151">
        <v>43075.926215277781</v>
      </c>
      <c r="E50" s="151">
        <v>43075.93476851852</v>
      </c>
      <c r="F50" s="150" t="s">
        <v>396</v>
      </c>
      <c r="G50" s="150" t="s">
        <v>85</v>
      </c>
    </row>
    <row r="51" spans="1:7" ht="16.5">
      <c r="A51" s="149">
        <f t="shared" si="0"/>
        <v>2017</v>
      </c>
      <c r="B51" s="149">
        <f t="shared" si="1"/>
        <v>12</v>
      </c>
      <c r="C51" s="153" t="s">
        <v>645</v>
      </c>
      <c r="D51" s="151">
        <v>43076.442812499998</v>
      </c>
      <c r="E51" s="151">
        <v>43076.443715277775</v>
      </c>
      <c r="F51" s="150" t="s">
        <v>419</v>
      </c>
      <c r="G51" s="150" t="s">
        <v>85</v>
      </c>
    </row>
    <row r="52" spans="1:7" ht="16.5">
      <c r="A52" s="149">
        <f t="shared" si="0"/>
        <v>2017</v>
      </c>
      <c r="B52" s="149">
        <f t="shared" si="1"/>
        <v>12</v>
      </c>
      <c r="C52" s="153" t="s">
        <v>644</v>
      </c>
      <c r="D52" s="151">
        <v>43076.550393518519</v>
      </c>
      <c r="E52" s="151">
        <v>43076.550810185188</v>
      </c>
      <c r="F52" s="150" t="s">
        <v>200</v>
      </c>
      <c r="G52" s="150" t="s">
        <v>85</v>
      </c>
    </row>
    <row r="53" spans="1:7" ht="16.5">
      <c r="A53" s="149">
        <f t="shared" si="0"/>
        <v>2017</v>
      </c>
      <c r="B53" s="149">
        <f t="shared" si="1"/>
        <v>12</v>
      </c>
      <c r="C53" s="153" t="s">
        <v>643</v>
      </c>
      <c r="D53" s="151">
        <v>43076.886342592596</v>
      </c>
      <c r="E53" s="151">
        <v>43076.947060185186</v>
      </c>
      <c r="F53" s="150" t="s">
        <v>385</v>
      </c>
      <c r="G53" s="150" t="s">
        <v>85</v>
      </c>
    </row>
    <row r="54" spans="1:7" ht="16.5">
      <c r="A54" s="149">
        <f t="shared" si="0"/>
        <v>2017</v>
      </c>
      <c r="B54" s="149">
        <f t="shared" si="1"/>
        <v>12</v>
      </c>
      <c r="C54" s="153" t="s">
        <v>642</v>
      </c>
      <c r="D54" s="151">
        <v>43077.42765046296</v>
      </c>
      <c r="E54" s="151">
        <v>43077.574224537035</v>
      </c>
      <c r="F54" s="150" t="s">
        <v>441</v>
      </c>
      <c r="G54" s="150" t="s">
        <v>85</v>
      </c>
    </row>
    <row r="55" spans="1:7" ht="16.5">
      <c r="A55" s="149">
        <f t="shared" si="0"/>
        <v>2017</v>
      </c>
      <c r="B55" s="149">
        <f t="shared" si="1"/>
        <v>12</v>
      </c>
      <c r="C55" s="153" t="s">
        <v>641</v>
      </c>
      <c r="D55" s="151">
        <v>43076.03707175926</v>
      </c>
      <c r="E55" s="151">
        <v>43077.577118055553</v>
      </c>
      <c r="F55" s="150" t="s">
        <v>200</v>
      </c>
      <c r="G55" s="150" t="s">
        <v>85</v>
      </c>
    </row>
    <row r="56" spans="1:7" ht="16.5">
      <c r="A56" s="149">
        <f t="shared" si="0"/>
        <v>2017</v>
      </c>
      <c r="B56" s="149">
        <f t="shared" si="1"/>
        <v>12</v>
      </c>
      <c r="C56" s="153" t="s">
        <v>640</v>
      </c>
      <c r="D56" s="151">
        <v>43076.690405092595</v>
      </c>
      <c r="E56" s="151">
        <v>43077.577777777777</v>
      </c>
      <c r="F56" s="150" t="s">
        <v>405</v>
      </c>
      <c r="G56" s="150" t="s">
        <v>85</v>
      </c>
    </row>
    <row r="57" spans="1:7" ht="16.5">
      <c r="A57" s="149">
        <f t="shared" si="0"/>
        <v>2017</v>
      </c>
      <c r="B57" s="149">
        <f t="shared" si="1"/>
        <v>12</v>
      </c>
      <c r="C57" s="153" t="s">
        <v>639</v>
      </c>
      <c r="D57" s="151">
        <v>43078.846805555557</v>
      </c>
      <c r="E57" s="151">
        <v>43078.921342592592</v>
      </c>
      <c r="F57" s="150" t="s">
        <v>413</v>
      </c>
      <c r="G57" s="150" t="s">
        <v>85</v>
      </c>
    </row>
    <row r="58" spans="1:7" ht="16.5">
      <c r="A58" s="149">
        <f t="shared" si="0"/>
        <v>2017</v>
      </c>
      <c r="B58" s="149">
        <f t="shared" si="1"/>
        <v>12</v>
      </c>
      <c r="C58" s="153" t="s">
        <v>638</v>
      </c>
      <c r="D58" s="151">
        <v>43056.436967592592</v>
      </c>
      <c r="E58" s="151">
        <v>43079.718622685185</v>
      </c>
      <c r="F58" s="150" t="s">
        <v>441</v>
      </c>
      <c r="G58" s="150" t="s">
        <v>85</v>
      </c>
    </row>
    <row r="59" spans="1:7" ht="16.5">
      <c r="A59" s="149">
        <f t="shared" si="0"/>
        <v>2017</v>
      </c>
      <c r="B59" s="149">
        <f t="shared" si="1"/>
        <v>12</v>
      </c>
      <c r="C59" s="153" t="s">
        <v>637</v>
      </c>
      <c r="D59" s="151">
        <v>43080.650636574072</v>
      </c>
      <c r="E59" s="151">
        <v>43080.653379629628</v>
      </c>
      <c r="F59" s="150" t="s">
        <v>513</v>
      </c>
      <c r="G59" s="150" t="s">
        <v>85</v>
      </c>
    </row>
    <row r="60" spans="1:7" ht="16.5">
      <c r="A60" s="149">
        <f t="shared" si="0"/>
        <v>2017</v>
      </c>
      <c r="B60" s="149">
        <f t="shared" si="1"/>
        <v>12</v>
      </c>
      <c r="C60" s="153" t="s">
        <v>636</v>
      </c>
      <c r="D60" s="151">
        <v>43080.442291666666</v>
      </c>
      <c r="E60" s="151">
        <v>43080.653807870367</v>
      </c>
      <c r="F60" s="150" t="s">
        <v>200</v>
      </c>
      <c r="G60" s="150" t="s">
        <v>85</v>
      </c>
    </row>
    <row r="61" spans="1:7" ht="16.5">
      <c r="A61" s="149">
        <f t="shared" si="0"/>
        <v>2017</v>
      </c>
      <c r="B61" s="149">
        <f t="shared" si="1"/>
        <v>12</v>
      </c>
      <c r="C61" s="153" t="s">
        <v>635</v>
      </c>
      <c r="D61" s="151">
        <v>43081.491435185184</v>
      </c>
      <c r="E61" s="151">
        <v>43081.644375000003</v>
      </c>
      <c r="F61" s="150" t="s">
        <v>446</v>
      </c>
      <c r="G61" s="150" t="s">
        <v>85</v>
      </c>
    </row>
    <row r="62" spans="1:7" ht="16.5">
      <c r="A62" s="149">
        <f t="shared" si="0"/>
        <v>2017</v>
      </c>
      <c r="B62" s="149">
        <f t="shared" si="1"/>
        <v>12</v>
      </c>
      <c r="C62" s="153" t="s">
        <v>634</v>
      </c>
      <c r="D62" s="151">
        <v>43082.792546296296</v>
      </c>
      <c r="E62" s="151">
        <v>43082.793599537035</v>
      </c>
      <c r="F62" s="150" t="s">
        <v>199</v>
      </c>
      <c r="G62" s="150" t="s">
        <v>85</v>
      </c>
    </row>
    <row r="63" spans="1:7" ht="16.5">
      <c r="A63" s="149">
        <f t="shared" si="0"/>
        <v>2017</v>
      </c>
      <c r="B63" s="149">
        <f t="shared" si="1"/>
        <v>12</v>
      </c>
      <c r="C63" s="153" t="s">
        <v>633</v>
      </c>
      <c r="D63" s="151">
        <v>43082.758981481478</v>
      </c>
      <c r="E63" s="151">
        <v>43082.794259259259</v>
      </c>
      <c r="F63" s="150" t="s">
        <v>401</v>
      </c>
      <c r="G63" s="150" t="s">
        <v>85</v>
      </c>
    </row>
    <row r="64" spans="1:7" ht="16.5">
      <c r="A64" s="149">
        <f t="shared" si="0"/>
        <v>2017</v>
      </c>
      <c r="B64" s="149">
        <f t="shared" si="1"/>
        <v>12</v>
      </c>
      <c r="C64" s="153" t="s">
        <v>632</v>
      </c>
      <c r="D64" s="151">
        <v>43083.427673611113</v>
      </c>
      <c r="E64" s="151">
        <v>43083.432592592595</v>
      </c>
      <c r="F64" s="150" t="s">
        <v>462</v>
      </c>
      <c r="G64" s="150" t="s">
        <v>85</v>
      </c>
    </row>
    <row r="65" spans="1:7" ht="16.5">
      <c r="A65" s="149">
        <f t="shared" si="0"/>
        <v>2017</v>
      </c>
      <c r="B65" s="149">
        <f t="shared" si="1"/>
        <v>12</v>
      </c>
      <c r="C65" s="153" t="s">
        <v>631</v>
      </c>
      <c r="D65" s="151">
        <v>43083.820856481485</v>
      </c>
      <c r="E65" s="151">
        <v>43083.826666666668</v>
      </c>
      <c r="F65" s="150" t="s">
        <v>396</v>
      </c>
      <c r="G65" s="150" t="s">
        <v>85</v>
      </c>
    </row>
    <row r="66" spans="1:7" ht="16.5">
      <c r="A66" s="149">
        <f t="shared" ref="A66:A129" si="2">YEAR(E66)</f>
        <v>2017</v>
      </c>
      <c r="B66" s="149">
        <f t="shared" ref="B66:B129" si="3">MONTH(E66)</f>
        <v>12</v>
      </c>
      <c r="C66" s="153" t="s">
        <v>630</v>
      </c>
      <c r="D66" s="151">
        <v>43083.692858796298</v>
      </c>
      <c r="E66" s="151">
        <v>43083.830069444448</v>
      </c>
      <c r="F66" s="150" t="s">
        <v>441</v>
      </c>
      <c r="G66" s="150" t="s">
        <v>85</v>
      </c>
    </row>
    <row r="67" spans="1:7" ht="16.5">
      <c r="A67" s="149">
        <f t="shared" si="2"/>
        <v>2017</v>
      </c>
      <c r="B67" s="149">
        <f t="shared" si="3"/>
        <v>12</v>
      </c>
      <c r="C67" s="153" t="s">
        <v>629</v>
      </c>
      <c r="D67" s="151">
        <v>43083.952361111114</v>
      </c>
      <c r="E67" s="151">
        <v>43083.95449074074</v>
      </c>
      <c r="F67" s="150" t="s">
        <v>201</v>
      </c>
      <c r="G67" s="150" t="s">
        <v>85</v>
      </c>
    </row>
    <row r="68" spans="1:7" ht="16.5">
      <c r="A68" s="149">
        <f t="shared" si="2"/>
        <v>2017</v>
      </c>
      <c r="B68" s="149">
        <f t="shared" si="3"/>
        <v>12</v>
      </c>
      <c r="C68" s="153" t="s">
        <v>628</v>
      </c>
      <c r="D68" s="151">
        <v>43084.903483796297</v>
      </c>
      <c r="E68" s="151">
        <v>43084.969884259262</v>
      </c>
      <c r="F68" s="150" t="s">
        <v>201</v>
      </c>
      <c r="G68" s="150" t="s">
        <v>85</v>
      </c>
    </row>
    <row r="69" spans="1:7" ht="16.5">
      <c r="A69" s="149">
        <f t="shared" si="2"/>
        <v>2017</v>
      </c>
      <c r="B69" s="149">
        <f t="shared" si="3"/>
        <v>12</v>
      </c>
      <c r="C69" s="153" t="s">
        <v>627</v>
      </c>
      <c r="D69" s="151">
        <v>43084.395069444443</v>
      </c>
      <c r="E69" s="151">
        <v>43085.460474537038</v>
      </c>
      <c r="F69" s="150" t="s">
        <v>462</v>
      </c>
      <c r="G69" s="150" t="s">
        <v>85</v>
      </c>
    </row>
    <row r="70" spans="1:7" ht="16.5">
      <c r="A70" s="149">
        <f t="shared" si="2"/>
        <v>2017</v>
      </c>
      <c r="B70" s="149">
        <f t="shared" si="3"/>
        <v>12</v>
      </c>
      <c r="C70" s="153" t="s">
        <v>626</v>
      </c>
      <c r="D70" s="151">
        <v>43086.497256944444</v>
      </c>
      <c r="E70" s="151">
        <v>43086.575300925928</v>
      </c>
      <c r="F70" s="150" t="s">
        <v>396</v>
      </c>
      <c r="G70" s="150" t="s">
        <v>85</v>
      </c>
    </row>
    <row r="71" spans="1:7" ht="16.5">
      <c r="A71" s="149">
        <f t="shared" si="2"/>
        <v>2017</v>
      </c>
      <c r="B71" s="149">
        <f t="shared" si="3"/>
        <v>12</v>
      </c>
      <c r="C71" s="153" t="s">
        <v>625</v>
      </c>
      <c r="D71" s="151">
        <v>43087.618946759256</v>
      </c>
      <c r="E71" s="151">
        <v>43087.62226851852</v>
      </c>
      <c r="F71" s="150" t="s">
        <v>385</v>
      </c>
      <c r="G71" s="150" t="s">
        <v>85</v>
      </c>
    </row>
    <row r="72" spans="1:7" ht="16.5">
      <c r="A72" s="149">
        <f t="shared" si="2"/>
        <v>2017</v>
      </c>
      <c r="B72" s="149">
        <f t="shared" si="3"/>
        <v>12</v>
      </c>
      <c r="C72" s="153" t="s">
        <v>624</v>
      </c>
      <c r="D72" s="151">
        <v>43087.550219907411</v>
      </c>
      <c r="E72" s="151">
        <v>43087.720416666663</v>
      </c>
      <c r="F72" s="150" t="s">
        <v>201</v>
      </c>
      <c r="G72" s="150" t="s">
        <v>85</v>
      </c>
    </row>
    <row r="73" spans="1:7" ht="16.5">
      <c r="A73" s="149">
        <f t="shared" si="2"/>
        <v>2017</v>
      </c>
      <c r="B73" s="149">
        <f t="shared" si="3"/>
        <v>12</v>
      </c>
      <c r="C73" s="153" t="s">
        <v>623</v>
      </c>
      <c r="D73" s="151">
        <v>43088.439583333333</v>
      </c>
      <c r="E73" s="151">
        <v>43088.456134259257</v>
      </c>
      <c r="F73" s="150" t="s">
        <v>201</v>
      </c>
      <c r="G73" s="150" t="s">
        <v>85</v>
      </c>
    </row>
    <row r="74" spans="1:7" ht="16.5">
      <c r="A74" s="149">
        <f t="shared" si="2"/>
        <v>2017</v>
      </c>
      <c r="B74" s="149">
        <f t="shared" si="3"/>
        <v>12</v>
      </c>
      <c r="C74" s="153" t="s">
        <v>622</v>
      </c>
      <c r="D74" s="151">
        <v>43088.459479166668</v>
      </c>
      <c r="E74" s="151">
        <v>43088.463368055556</v>
      </c>
      <c r="F74" s="150" t="s">
        <v>201</v>
      </c>
      <c r="G74" s="150" t="s">
        <v>85</v>
      </c>
    </row>
    <row r="75" spans="1:7" ht="16.5">
      <c r="A75" s="149">
        <f t="shared" si="2"/>
        <v>2017</v>
      </c>
      <c r="B75" s="149">
        <f t="shared" si="3"/>
        <v>12</v>
      </c>
      <c r="C75" s="153" t="s">
        <v>621</v>
      </c>
      <c r="D75" s="151">
        <v>43088.913854166669</v>
      </c>
      <c r="E75" s="151">
        <v>43088.924803240741</v>
      </c>
      <c r="F75" s="150" t="s">
        <v>201</v>
      </c>
      <c r="G75" s="150" t="s">
        <v>85</v>
      </c>
    </row>
    <row r="76" spans="1:7" ht="16.5">
      <c r="A76" s="149">
        <f t="shared" si="2"/>
        <v>2017</v>
      </c>
      <c r="B76" s="149">
        <f t="shared" si="3"/>
        <v>12</v>
      </c>
      <c r="C76" s="153" t="s">
        <v>620</v>
      </c>
      <c r="D76" s="151">
        <v>43088.982789351852</v>
      </c>
      <c r="E76" s="151">
        <v>43089.327465277776</v>
      </c>
      <c r="F76" s="150" t="s">
        <v>201</v>
      </c>
      <c r="G76" s="150" t="s">
        <v>85</v>
      </c>
    </row>
    <row r="77" spans="1:7" ht="16.5">
      <c r="A77" s="149">
        <f t="shared" si="2"/>
        <v>2017</v>
      </c>
      <c r="B77" s="149">
        <f t="shared" si="3"/>
        <v>12</v>
      </c>
      <c r="C77" s="153" t="s">
        <v>619</v>
      </c>
      <c r="D77" s="151">
        <v>43090.537766203706</v>
      </c>
      <c r="E77" s="151">
        <v>43091.541064814817</v>
      </c>
      <c r="F77" s="150" t="s">
        <v>405</v>
      </c>
      <c r="G77" s="150" t="s">
        <v>85</v>
      </c>
    </row>
    <row r="78" spans="1:7" ht="16.5">
      <c r="A78" s="149">
        <f t="shared" si="2"/>
        <v>2017</v>
      </c>
      <c r="B78" s="149">
        <f t="shared" si="3"/>
        <v>12</v>
      </c>
      <c r="C78" s="153" t="s">
        <v>618</v>
      </c>
      <c r="D78" s="151">
        <v>43092.767777777779</v>
      </c>
      <c r="E78" s="151">
        <v>43092.768622685187</v>
      </c>
      <c r="F78" s="150" t="s">
        <v>396</v>
      </c>
      <c r="G78" s="150" t="s">
        <v>85</v>
      </c>
    </row>
    <row r="79" spans="1:7" ht="16.5">
      <c r="A79" s="149">
        <f t="shared" si="2"/>
        <v>2017</v>
      </c>
      <c r="B79" s="149">
        <f t="shared" si="3"/>
        <v>12</v>
      </c>
      <c r="C79" s="153" t="s">
        <v>617</v>
      </c>
      <c r="D79" s="151">
        <v>43096.424641203703</v>
      </c>
      <c r="E79" s="151">
        <v>43096.427164351851</v>
      </c>
      <c r="F79" s="150" t="s">
        <v>573</v>
      </c>
      <c r="G79" s="150" t="s">
        <v>85</v>
      </c>
    </row>
    <row r="80" spans="1:7" ht="16.5">
      <c r="A80" s="149">
        <f t="shared" si="2"/>
        <v>2017</v>
      </c>
      <c r="B80" s="149">
        <f t="shared" si="3"/>
        <v>12</v>
      </c>
      <c r="C80" s="153" t="s">
        <v>616</v>
      </c>
      <c r="D80" s="151">
        <v>43097.440358796295</v>
      </c>
      <c r="E80" s="151">
        <v>43097.445231481484</v>
      </c>
      <c r="F80" s="150" t="s">
        <v>369</v>
      </c>
      <c r="G80" s="150" t="s">
        <v>85</v>
      </c>
    </row>
    <row r="81" spans="1:7" ht="16.5">
      <c r="A81" s="149">
        <f t="shared" si="2"/>
        <v>2017</v>
      </c>
      <c r="B81" s="149">
        <f t="shared" si="3"/>
        <v>12</v>
      </c>
      <c r="C81" s="153" t="s">
        <v>615</v>
      </c>
      <c r="D81" s="151">
        <v>43097.438240740739</v>
      </c>
      <c r="E81" s="151">
        <v>43097.528703703705</v>
      </c>
      <c r="F81" s="150" t="s">
        <v>401</v>
      </c>
      <c r="G81" s="150" t="s">
        <v>85</v>
      </c>
    </row>
    <row r="82" spans="1:7" ht="16.5">
      <c r="A82" s="149">
        <f t="shared" si="2"/>
        <v>2017</v>
      </c>
      <c r="B82" s="149">
        <f t="shared" si="3"/>
        <v>12</v>
      </c>
      <c r="C82" s="153" t="s">
        <v>613</v>
      </c>
      <c r="D82" s="151">
        <v>43098.619780092595</v>
      </c>
      <c r="E82" s="151">
        <v>43098.622604166667</v>
      </c>
      <c r="F82" s="150" t="s">
        <v>614</v>
      </c>
      <c r="G82" s="150" t="s">
        <v>85</v>
      </c>
    </row>
    <row r="83" spans="1:7" ht="16.5">
      <c r="A83" s="149">
        <f t="shared" si="2"/>
        <v>2017</v>
      </c>
      <c r="B83" s="149">
        <f t="shared" si="3"/>
        <v>12</v>
      </c>
      <c r="C83" s="153" t="s">
        <v>612</v>
      </c>
      <c r="D83" s="151">
        <v>43098.641481481478</v>
      </c>
      <c r="E83" s="151">
        <v>43098.642569444448</v>
      </c>
      <c r="F83" s="150" t="s">
        <v>498</v>
      </c>
      <c r="G83" s="150" t="s">
        <v>85</v>
      </c>
    </row>
    <row r="84" spans="1:7" ht="16.5">
      <c r="A84" s="149">
        <f t="shared" si="2"/>
        <v>2017</v>
      </c>
      <c r="B84" s="149">
        <f t="shared" si="3"/>
        <v>12</v>
      </c>
      <c r="C84" s="153" t="s">
        <v>611</v>
      </c>
      <c r="D84" s="151">
        <v>43098.707557870373</v>
      </c>
      <c r="E84" s="151">
        <v>43098.740972222222</v>
      </c>
      <c r="F84" s="150" t="s">
        <v>413</v>
      </c>
      <c r="G84" s="150" t="s">
        <v>85</v>
      </c>
    </row>
    <row r="85" spans="1:7" ht="16.5">
      <c r="A85" s="149">
        <f t="shared" si="2"/>
        <v>2017</v>
      </c>
      <c r="B85" s="149">
        <f t="shared" si="3"/>
        <v>12</v>
      </c>
      <c r="C85" s="153" t="s">
        <v>610</v>
      </c>
      <c r="D85" s="151">
        <v>43099.693692129629</v>
      </c>
      <c r="E85" s="151">
        <v>43099.694745370369</v>
      </c>
      <c r="F85" s="150" t="s">
        <v>396</v>
      </c>
      <c r="G85" s="150" t="s">
        <v>85</v>
      </c>
    </row>
    <row r="86" spans="1:7" ht="16.5">
      <c r="A86" s="149">
        <f t="shared" si="2"/>
        <v>2017</v>
      </c>
      <c r="B86" s="149">
        <f t="shared" si="3"/>
        <v>12</v>
      </c>
      <c r="C86" s="153" t="s">
        <v>609</v>
      </c>
      <c r="D86" s="151">
        <v>43100.546782407408</v>
      </c>
      <c r="E86" s="151">
        <v>43100.54896990741</v>
      </c>
      <c r="F86" s="150" t="s">
        <v>462</v>
      </c>
      <c r="G86" s="150" t="s">
        <v>85</v>
      </c>
    </row>
    <row r="87" spans="1:7" ht="16.5">
      <c r="A87" s="149">
        <f t="shared" si="2"/>
        <v>2018</v>
      </c>
      <c r="B87" s="149">
        <f t="shared" si="3"/>
        <v>1</v>
      </c>
      <c r="C87" s="153" t="s">
        <v>608</v>
      </c>
      <c r="D87" s="151">
        <v>43106.933622685188</v>
      </c>
      <c r="E87" s="151">
        <v>43106.944953703707</v>
      </c>
      <c r="F87" s="150" t="s">
        <v>441</v>
      </c>
      <c r="G87" s="150" t="s">
        <v>85</v>
      </c>
    </row>
    <row r="88" spans="1:7" ht="16.5">
      <c r="A88" s="149">
        <f t="shared" si="2"/>
        <v>2018</v>
      </c>
      <c r="B88" s="149">
        <f t="shared" si="3"/>
        <v>1</v>
      </c>
      <c r="C88" s="153" t="s">
        <v>607</v>
      </c>
      <c r="D88" s="151">
        <v>43107.611307870371</v>
      </c>
      <c r="E88" s="151">
        <v>43107.61546296296</v>
      </c>
      <c r="F88" s="150" t="s">
        <v>200</v>
      </c>
      <c r="G88" s="150" t="s">
        <v>85</v>
      </c>
    </row>
    <row r="89" spans="1:7" ht="16.5">
      <c r="A89" s="149">
        <f t="shared" si="2"/>
        <v>2018</v>
      </c>
      <c r="B89" s="149">
        <f t="shared" si="3"/>
        <v>1</v>
      </c>
      <c r="C89" s="153" t="s">
        <v>606</v>
      </c>
      <c r="D89" s="151">
        <v>43108.409224537034</v>
      </c>
      <c r="E89" s="151">
        <v>43108.414687500001</v>
      </c>
      <c r="F89" s="150" t="s">
        <v>201</v>
      </c>
      <c r="G89" s="150" t="s">
        <v>85</v>
      </c>
    </row>
    <row r="90" spans="1:7" ht="16.5">
      <c r="A90" s="149">
        <f t="shared" si="2"/>
        <v>2018</v>
      </c>
      <c r="B90" s="149">
        <f t="shared" si="3"/>
        <v>1</v>
      </c>
      <c r="C90" s="153" t="s">
        <v>605</v>
      </c>
      <c r="D90" s="151">
        <v>43108.594340277778</v>
      </c>
      <c r="E90" s="151">
        <v>43108.78329861111</v>
      </c>
      <c r="F90" s="150" t="s">
        <v>441</v>
      </c>
      <c r="G90" s="150" t="s">
        <v>85</v>
      </c>
    </row>
    <row r="91" spans="1:7" ht="16.5">
      <c r="A91" s="149">
        <f t="shared" si="2"/>
        <v>2018</v>
      </c>
      <c r="B91" s="149">
        <f t="shared" si="3"/>
        <v>1</v>
      </c>
      <c r="C91" s="153" t="s">
        <v>604</v>
      </c>
      <c r="D91" s="151">
        <v>43109.783715277779</v>
      </c>
      <c r="E91" s="151">
        <v>43109.788090277776</v>
      </c>
      <c r="F91" s="150" t="s">
        <v>513</v>
      </c>
      <c r="G91" s="150" t="s">
        <v>85</v>
      </c>
    </row>
    <row r="92" spans="1:7" ht="16.5">
      <c r="A92" s="149">
        <f t="shared" si="2"/>
        <v>2018</v>
      </c>
      <c r="B92" s="149">
        <f t="shared" si="3"/>
        <v>1</v>
      </c>
      <c r="C92" s="153" t="s">
        <v>603</v>
      </c>
      <c r="D92" s="151">
        <v>43109.857893518521</v>
      </c>
      <c r="E92" s="151">
        <v>43109.87059027778</v>
      </c>
      <c r="F92" s="150" t="s">
        <v>419</v>
      </c>
      <c r="G92" s="150" t="s">
        <v>85</v>
      </c>
    </row>
    <row r="93" spans="1:7" ht="16.5">
      <c r="A93" s="149">
        <f t="shared" si="2"/>
        <v>2018</v>
      </c>
      <c r="B93" s="149">
        <f t="shared" si="3"/>
        <v>1</v>
      </c>
      <c r="C93" s="153" t="s">
        <v>602</v>
      </c>
      <c r="D93" s="151">
        <v>43109.859965277778</v>
      </c>
      <c r="E93" s="151">
        <v>43109.878958333335</v>
      </c>
      <c r="F93" s="150" t="s">
        <v>201</v>
      </c>
      <c r="G93" s="150" t="s">
        <v>85</v>
      </c>
    </row>
    <row r="94" spans="1:7" ht="16.5">
      <c r="A94" s="149">
        <f t="shared" si="2"/>
        <v>2018</v>
      </c>
      <c r="B94" s="149">
        <f t="shared" si="3"/>
        <v>1</v>
      </c>
      <c r="C94" s="153" t="s">
        <v>601</v>
      </c>
      <c r="D94" s="151">
        <v>43110.516585648147</v>
      </c>
      <c r="E94" s="151">
        <v>43110.533171296294</v>
      </c>
      <c r="F94" s="150" t="s">
        <v>199</v>
      </c>
      <c r="G94" s="150" t="s">
        <v>85</v>
      </c>
    </row>
    <row r="95" spans="1:7" ht="16.5">
      <c r="A95" s="149">
        <f t="shared" si="2"/>
        <v>2018</v>
      </c>
      <c r="B95" s="149">
        <f t="shared" si="3"/>
        <v>1</v>
      </c>
      <c r="C95" s="153" t="s">
        <v>600</v>
      </c>
      <c r="D95" s="151">
        <v>43110.87599537037</v>
      </c>
      <c r="E95" s="151">
        <v>43110.881678240738</v>
      </c>
      <c r="F95" s="150" t="s">
        <v>396</v>
      </c>
      <c r="G95" s="150" t="s">
        <v>85</v>
      </c>
    </row>
    <row r="96" spans="1:7" ht="16.5">
      <c r="A96" s="149">
        <f t="shared" si="2"/>
        <v>2018</v>
      </c>
      <c r="B96" s="149">
        <f t="shared" si="3"/>
        <v>1</v>
      </c>
      <c r="C96" s="153" t="s">
        <v>599</v>
      </c>
      <c r="D96" s="151">
        <v>43112.408263888887</v>
      </c>
      <c r="E96" s="151">
        <v>43112.409189814818</v>
      </c>
      <c r="F96" s="150" t="s">
        <v>441</v>
      </c>
      <c r="G96" s="150" t="s">
        <v>85</v>
      </c>
    </row>
    <row r="97" spans="1:7" ht="16.5">
      <c r="A97" s="149">
        <f t="shared" si="2"/>
        <v>2018</v>
      </c>
      <c r="B97" s="149">
        <f t="shared" si="3"/>
        <v>1</v>
      </c>
      <c r="C97" s="153" t="s">
        <v>598</v>
      </c>
      <c r="D97" s="151">
        <v>43112.6637962963</v>
      </c>
      <c r="E97" s="151">
        <v>43112.685335648152</v>
      </c>
      <c r="F97" s="150" t="s">
        <v>396</v>
      </c>
      <c r="G97" s="150" t="s">
        <v>85</v>
      </c>
    </row>
    <row r="98" spans="1:7" ht="16.5">
      <c r="A98" s="149">
        <f t="shared" si="2"/>
        <v>2018</v>
      </c>
      <c r="B98" s="149">
        <f t="shared" si="3"/>
        <v>1</v>
      </c>
      <c r="C98" s="153" t="s">
        <v>597</v>
      </c>
      <c r="D98" s="151">
        <v>43112.693159722221</v>
      </c>
      <c r="E98" s="151">
        <v>43112.693564814814</v>
      </c>
      <c r="F98" s="150" t="s">
        <v>446</v>
      </c>
      <c r="G98" s="150" t="s">
        <v>85</v>
      </c>
    </row>
    <row r="99" spans="1:7" ht="16.5">
      <c r="A99" s="149">
        <f t="shared" si="2"/>
        <v>2018</v>
      </c>
      <c r="B99" s="149">
        <f t="shared" si="3"/>
        <v>1</v>
      </c>
      <c r="C99" s="153" t="s">
        <v>596</v>
      </c>
      <c r="D99" s="151">
        <v>43112.93209490741</v>
      </c>
      <c r="E99" s="151">
        <v>43112.934502314813</v>
      </c>
      <c r="F99" s="150" t="s">
        <v>401</v>
      </c>
      <c r="G99" s="150" t="s">
        <v>85</v>
      </c>
    </row>
    <row r="100" spans="1:7" ht="16.5">
      <c r="A100" s="149">
        <f t="shared" si="2"/>
        <v>2018</v>
      </c>
      <c r="B100" s="149">
        <f t="shared" si="3"/>
        <v>1</v>
      </c>
      <c r="C100" s="153" t="s">
        <v>595</v>
      </c>
      <c r="D100" s="151">
        <v>43112.700682870367</v>
      </c>
      <c r="E100" s="151">
        <v>43114.444189814814</v>
      </c>
      <c r="F100" s="150" t="s">
        <v>401</v>
      </c>
      <c r="G100" s="150" t="s">
        <v>85</v>
      </c>
    </row>
    <row r="101" spans="1:7" ht="16.5">
      <c r="A101" s="149">
        <f t="shared" si="2"/>
        <v>2018</v>
      </c>
      <c r="B101" s="149">
        <f t="shared" si="3"/>
        <v>1</v>
      </c>
      <c r="C101" s="153" t="s">
        <v>594</v>
      </c>
      <c r="D101" s="151">
        <v>43114.63857638889</v>
      </c>
      <c r="E101" s="151">
        <v>43114.64261574074</v>
      </c>
      <c r="F101" s="150" t="s">
        <v>396</v>
      </c>
      <c r="G101" s="150" t="s">
        <v>85</v>
      </c>
    </row>
    <row r="102" spans="1:7" ht="16.5">
      <c r="A102" s="149">
        <f t="shared" si="2"/>
        <v>2018</v>
      </c>
      <c r="B102" s="149">
        <f t="shared" si="3"/>
        <v>1</v>
      </c>
      <c r="C102" s="153" t="s">
        <v>593</v>
      </c>
      <c r="D102" s="151">
        <v>43114.804131944446</v>
      </c>
      <c r="E102" s="151">
        <v>43114.810231481482</v>
      </c>
      <c r="F102" s="150" t="s">
        <v>419</v>
      </c>
      <c r="G102" s="150" t="s">
        <v>85</v>
      </c>
    </row>
    <row r="103" spans="1:7" ht="16.5">
      <c r="A103" s="149">
        <f t="shared" si="2"/>
        <v>2018</v>
      </c>
      <c r="B103" s="149">
        <f t="shared" si="3"/>
        <v>1</v>
      </c>
      <c r="C103" s="153" t="s">
        <v>592</v>
      </c>
      <c r="D103" s="151">
        <v>43115.692696759259</v>
      </c>
      <c r="E103" s="151">
        <v>43115.703842592593</v>
      </c>
      <c r="F103" s="150" t="s">
        <v>446</v>
      </c>
      <c r="G103" s="150" t="s">
        <v>85</v>
      </c>
    </row>
    <row r="104" spans="1:7" ht="16.5">
      <c r="A104" s="149">
        <f t="shared" si="2"/>
        <v>2018</v>
      </c>
      <c r="B104" s="149">
        <f t="shared" si="3"/>
        <v>1</v>
      </c>
      <c r="C104" s="153" t="s">
        <v>591</v>
      </c>
      <c r="D104" s="151">
        <v>43117.48033564815</v>
      </c>
      <c r="E104" s="151">
        <v>43117.482592592591</v>
      </c>
      <c r="F104" s="150" t="s">
        <v>396</v>
      </c>
      <c r="G104" s="150" t="s">
        <v>85</v>
      </c>
    </row>
    <row r="105" spans="1:7" ht="16.5">
      <c r="A105" s="149">
        <f t="shared" si="2"/>
        <v>2018</v>
      </c>
      <c r="B105" s="149">
        <f t="shared" si="3"/>
        <v>1</v>
      </c>
      <c r="C105" s="153" t="s">
        <v>590</v>
      </c>
      <c r="D105" s="151">
        <v>43117.871805555558</v>
      </c>
      <c r="E105" s="151">
        <v>43117.873611111114</v>
      </c>
      <c r="F105" s="150" t="s">
        <v>493</v>
      </c>
      <c r="G105" s="150" t="s">
        <v>85</v>
      </c>
    </row>
    <row r="106" spans="1:7" ht="16.5">
      <c r="A106" s="149">
        <f t="shared" si="2"/>
        <v>2018</v>
      </c>
      <c r="B106" s="149">
        <f t="shared" si="3"/>
        <v>1</v>
      </c>
      <c r="C106" s="153" t="s">
        <v>589</v>
      </c>
      <c r="D106" s="151">
        <v>43118.107604166667</v>
      </c>
      <c r="E106" s="151">
        <v>43118.331261574072</v>
      </c>
      <c r="F106" s="150" t="s">
        <v>201</v>
      </c>
      <c r="G106" s="150" t="s">
        <v>85</v>
      </c>
    </row>
    <row r="107" spans="1:7" ht="16.5">
      <c r="A107" s="149">
        <f t="shared" si="2"/>
        <v>2018</v>
      </c>
      <c r="B107" s="149">
        <f t="shared" si="3"/>
        <v>1</v>
      </c>
      <c r="C107" s="153" t="s">
        <v>588</v>
      </c>
      <c r="D107" s="151">
        <v>43118.465740740743</v>
      </c>
      <c r="E107" s="151">
        <v>43118.488055555557</v>
      </c>
      <c r="F107" s="150" t="s">
        <v>493</v>
      </c>
      <c r="G107" s="150" t="s">
        <v>85</v>
      </c>
    </row>
    <row r="108" spans="1:7" ht="16.5">
      <c r="A108" s="149">
        <f t="shared" si="2"/>
        <v>2018</v>
      </c>
      <c r="B108" s="149">
        <f t="shared" si="3"/>
        <v>1</v>
      </c>
      <c r="C108" s="153" t="s">
        <v>587</v>
      </c>
      <c r="D108" s="151">
        <v>43117.564814814818</v>
      </c>
      <c r="E108" s="151">
        <v>43118.501122685186</v>
      </c>
      <c r="F108" s="150" t="s">
        <v>200</v>
      </c>
      <c r="G108" s="150" t="s">
        <v>85</v>
      </c>
    </row>
    <row r="109" spans="1:7" ht="16.5">
      <c r="A109" s="149">
        <f t="shared" si="2"/>
        <v>2018</v>
      </c>
      <c r="B109" s="149">
        <f t="shared" si="3"/>
        <v>1</v>
      </c>
      <c r="C109" s="153" t="s">
        <v>586</v>
      </c>
      <c r="D109" s="151">
        <v>43118.615787037037</v>
      </c>
      <c r="E109" s="151">
        <v>43118.666087962964</v>
      </c>
      <c r="F109" s="150" t="s">
        <v>413</v>
      </c>
      <c r="G109" s="150" t="s">
        <v>85</v>
      </c>
    </row>
    <row r="110" spans="1:7" ht="16.5">
      <c r="A110" s="149">
        <f t="shared" si="2"/>
        <v>2018</v>
      </c>
      <c r="B110" s="149">
        <f t="shared" si="3"/>
        <v>1</v>
      </c>
      <c r="C110" s="153" t="s">
        <v>585</v>
      </c>
      <c r="D110" s="151">
        <v>43119.666481481479</v>
      </c>
      <c r="E110" s="151">
        <v>43119.668877314813</v>
      </c>
      <c r="F110" s="150" t="s">
        <v>498</v>
      </c>
      <c r="G110" s="150" t="s">
        <v>85</v>
      </c>
    </row>
    <row r="111" spans="1:7" ht="16.5">
      <c r="A111" s="149">
        <f t="shared" si="2"/>
        <v>2018</v>
      </c>
      <c r="B111" s="149">
        <f t="shared" si="3"/>
        <v>1</v>
      </c>
      <c r="C111" s="153" t="s">
        <v>584</v>
      </c>
      <c r="D111" s="151">
        <v>43121.878599537034</v>
      </c>
      <c r="E111" s="151">
        <v>43121.883912037039</v>
      </c>
      <c r="F111" s="150" t="s">
        <v>498</v>
      </c>
      <c r="G111" s="150" t="s">
        <v>85</v>
      </c>
    </row>
    <row r="112" spans="1:7" ht="16.5">
      <c r="A112" s="149">
        <f t="shared" si="2"/>
        <v>2018</v>
      </c>
      <c r="B112" s="149">
        <f t="shared" si="3"/>
        <v>1</v>
      </c>
      <c r="C112" s="153" t="s">
        <v>583</v>
      </c>
      <c r="D112" s="151">
        <v>43122.547511574077</v>
      </c>
      <c r="E112" s="151">
        <v>43122.554849537039</v>
      </c>
      <c r="F112" s="150" t="s">
        <v>200</v>
      </c>
      <c r="G112" s="150" t="s">
        <v>85</v>
      </c>
    </row>
    <row r="113" spans="1:7" ht="16.5">
      <c r="A113" s="149">
        <f t="shared" si="2"/>
        <v>2018</v>
      </c>
      <c r="B113" s="149">
        <f t="shared" si="3"/>
        <v>1</v>
      </c>
      <c r="C113" s="153" t="s">
        <v>582</v>
      </c>
      <c r="D113" s="151">
        <v>43056.452199074076</v>
      </c>
      <c r="E113" s="151">
        <v>43122.554930555554</v>
      </c>
      <c r="F113" s="150" t="s">
        <v>419</v>
      </c>
      <c r="G113" s="150" t="s">
        <v>85</v>
      </c>
    </row>
    <row r="114" spans="1:7" ht="16.5">
      <c r="A114" s="149">
        <f t="shared" si="2"/>
        <v>2018</v>
      </c>
      <c r="B114" s="149">
        <f t="shared" si="3"/>
        <v>1</v>
      </c>
      <c r="C114" s="153" t="s">
        <v>581</v>
      </c>
      <c r="D114" s="151">
        <v>43122.708969907406</v>
      </c>
      <c r="E114" s="151">
        <v>43122.712407407409</v>
      </c>
      <c r="F114" s="150" t="s">
        <v>452</v>
      </c>
      <c r="G114" s="150" t="s">
        <v>85</v>
      </c>
    </row>
    <row r="115" spans="1:7" ht="16.5">
      <c r="A115" s="149">
        <f t="shared" si="2"/>
        <v>2018</v>
      </c>
      <c r="B115" s="149">
        <f t="shared" si="3"/>
        <v>1</v>
      </c>
      <c r="C115" s="153" t="s">
        <v>580</v>
      </c>
      <c r="D115" s="151">
        <v>43122.549745370372</v>
      </c>
      <c r="E115" s="151">
        <v>43123.599444444444</v>
      </c>
      <c r="F115" s="150" t="s">
        <v>200</v>
      </c>
      <c r="G115" s="150" t="s">
        <v>85</v>
      </c>
    </row>
    <row r="116" spans="1:7" ht="16.5">
      <c r="A116" s="149">
        <f t="shared" si="2"/>
        <v>2018</v>
      </c>
      <c r="B116" s="149">
        <f t="shared" si="3"/>
        <v>1</v>
      </c>
      <c r="C116" s="153" t="s">
        <v>579</v>
      </c>
      <c r="D116" s="151">
        <v>43123.700370370374</v>
      </c>
      <c r="E116" s="151">
        <v>43123.711574074077</v>
      </c>
      <c r="F116" s="150" t="s">
        <v>498</v>
      </c>
      <c r="G116" s="150" t="s">
        <v>85</v>
      </c>
    </row>
    <row r="117" spans="1:7" ht="16.5">
      <c r="A117" s="149">
        <f t="shared" si="2"/>
        <v>2018</v>
      </c>
      <c r="B117" s="149">
        <f t="shared" si="3"/>
        <v>1</v>
      </c>
      <c r="C117" s="153" t="s">
        <v>578</v>
      </c>
      <c r="D117" s="151">
        <v>43124.682997685188</v>
      </c>
      <c r="E117" s="151">
        <v>43124.686006944445</v>
      </c>
      <c r="F117" s="150" t="s">
        <v>201</v>
      </c>
      <c r="G117" s="150" t="s">
        <v>85</v>
      </c>
    </row>
    <row r="118" spans="1:7" ht="16.5">
      <c r="A118" s="149">
        <f t="shared" si="2"/>
        <v>2018</v>
      </c>
      <c r="B118" s="149">
        <f t="shared" si="3"/>
        <v>1</v>
      </c>
      <c r="C118" s="153" t="s">
        <v>577</v>
      </c>
      <c r="D118" s="151">
        <v>43124.707743055558</v>
      </c>
      <c r="E118" s="151">
        <v>43124.724166666667</v>
      </c>
      <c r="F118" s="150" t="s">
        <v>396</v>
      </c>
      <c r="G118" s="150" t="s">
        <v>85</v>
      </c>
    </row>
    <row r="119" spans="1:7" ht="16.5">
      <c r="A119" s="149">
        <f t="shared" si="2"/>
        <v>2018</v>
      </c>
      <c r="B119" s="149">
        <f t="shared" si="3"/>
        <v>1</v>
      </c>
      <c r="C119" s="153" t="s">
        <v>576</v>
      </c>
      <c r="D119" s="151">
        <v>43125.647939814815</v>
      </c>
      <c r="E119" s="151">
        <v>43125.686874999999</v>
      </c>
      <c r="F119" s="150" t="s">
        <v>396</v>
      </c>
      <c r="G119" s="150" t="s">
        <v>85</v>
      </c>
    </row>
    <row r="120" spans="1:7" ht="16.5">
      <c r="A120" s="149">
        <f t="shared" si="2"/>
        <v>2018</v>
      </c>
      <c r="B120" s="149">
        <f t="shared" si="3"/>
        <v>1</v>
      </c>
      <c r="C120" s="153" t="s">
        <v>575</v>
      </c>
      <c r="D120" s="151">
        <v>43126.508958333332</v>
      </c>
      <c r="E120" s="151">
        <v>43126.512476851851</v>
      </c>
      <c r="F120" s="150" t="s">
        <v>201</v>
      </c>
      <c r="G120" s="150" t="s">
        <v>85</v>
      </c>
    </row>
    <row r="121" spans="1:7" ht="16.5">
      <c r="A121" s="149">
        <f t="shared" si="2"/>
        <v>2018</v>
      </c>
      <c r="B121" s="149">
        <f t="shared" si="3"/>
        <v>1</v>
      </c>
      <c r="C121" s="153" t="s">
        <v>574</v>
      </c>
      <c r="D121" s="151">
        <v>43126.771504629629</v>
      </c>
      <c r="E121" s="151">
        <v>43126.949861111112</v>
      </c>
      <c r="F121" s="150" t="s">
        <v>401</v>
      </c>
      <c r="G121" s="150" t="s">
        <v>85</v>
      </c>
    </row>
    <row r="122" spans="1:7" ht="16.5">
      <c r="A122" s="149">
        <f t="shared" si="2"/>
        <v>2018</v>
      </c>
      <c r="B122" s="149">
        <f t="shared" si="3"/>
        <v>1</v>
      </c>
      <c r="C122" s="153" t="s">
        <v>572</v>
      </c>
      <c r="D122" s="151">
        <v>43128.556504629632</v>
      </c>
      <c r="E122" s="151">
        <v>43128.610578703701</v>
      </c>
      <c r="F122" s="150" t="s">
        <v>573</v>
      </c>
      <c r="G122" s="150" t="s">
        <v>85</v>
      </c>
    </row>
    <row r="123" spans="1:7" ht="16.5">
      <c r="A123" s="149">
        <f t="shared" si="2"/>
        <v>2018</v>
      </c>
      <c r="B123" s="149">
        <f t="shared" si="3"/>
        <v>2</v>
      </c>
      <c r="C123" s="153" t="s">
        <v>571</v>
      </c>
      <c r="D123" s="151">
        <v>43132.546678240738</v>
      </c>
      <c r="E123" s="151">
        <v>43132.558148148149</v>
      </c>
      <c r="F123" s="150" t="s">
        <v>498</v>
      </c>
      <c r="G123" s="150" t="s">
        <v>85</v>
      </c>
    </row>
    <row r="124" spans="1:7" ht="16.5">
      <c r="A124" s="149">
        <f t="shared" si="2"/>
        <v>2018</v>
      </c>
      <c r="B124" s="149">
        <f t="shared" si="3"/>
        <v>2</v>
      </c>
      <c r="C124" s="153" t="s">
        <v>570</v>
      </c>
      <c r="D124" s="151">
        <v>43129.667939814812</v>
      </c>
      <c r="E124" s="151">
        <v>43132.637037037035</v>
      </c>
      <c r="F124" s="150" t="s">
        <v>201</v>
      </c>
      <c r="G124" s="150" t="s">
        <v>85</v>
      </c>
    </row>
    <row r="125" spans="1:7" ht="16.5">
      <c r="A125" s="149">
        <f t="shared" si="2"/>
        <v>2018</v>
      </c>
      <c r="B125" s="149">
        <f t="shared" si="3"/>
        <v>2</v>
      </c>
      <c r="C125" s="153" t="s">
        <v>569</v>
      </c>
      <c r="D125" s="151">
        <v>43134.802743055552</v>
      </c>
      <c r="E125" s="151">
        <v>43134.805023148147</v>
      </c>
      <c r="F125" s="150" t="s">
        <v>493</v>
      </c>
      <c r="G125" s="150" t="s">
        <v>85</v>
      </c>
    </row>
    <row r="126" spans="1:7" ht="16.5">
      <c r="A126" s="149">
        <f t="shared" si="2"/>
        <v>2018</v>
      </c>
      <c r="B126" s="149">
        <f t="shared" si="3"/>
        <v>2</v>
      </c>
      <c r="C126" s="153" t="s">
        <v>568</v>
      </c>
      <c r="D126" s="151">
        <v>43135.415972222225</v>
      </c>
      <c r="E126" s="151">
        <v>43135.489432870374</v>
      </c>
      <c r="F126" s="150" t="s">
        <v>419</v>
      </c>
      <c r="G126" s="150" t="s">
        <v>85</v>
      </c>
    </row>
    <row r="127" spans="1:7" ht="16.5">
      <c r="A127" s="149">
        <f t="shared" si="2"/>
        <v>2018</v>
      </c>
      <c r="B127" s="149">
        <f t="shared" si="3"/>
        <v>2</v>
      </c>
      <c r="C127" s="153" t="s">
        <v>567</v>
      </c>
      <c r="D127" s="151">
        <v>43138.604571759257</v>
      </c>
      <c r="E127" s="151">
        <v>43138.606886574074</v>
      </c>
      <c r="F127" s="150" t="s">
        <v>401</v>
      </c>
      <c r="G127" s="150" t="s">
        <v>85</v>
      </c>
    </row>
    <row r="128" spans="1:7" ht="16.5">
      <c r="A128" s="149">
        <f t="shared" si="2"/>
        <v>2018</v>
      </c>
      <c r="B128" s="149">
        <f t="shared" si="3"/>
        <v>2</v>
      </c>
      <c r="C128" s="153" t="s">
        <v>566</v>
      </c>
      <c r="D128" s="151">
        <v>43138.88013888889</v>
      </c>
      <c r="E128" s="151">
        <v>43138.887280092589</v>
      </c>
      <c r="F128" s="150" t="s">
        <v>385</v>
      </c>
      <c r="G128" s="150" t="s">
        <v>85</v>
      </c>
    </row>
    <row r="129" spans="1:7" ht="16.5">
      <c r="A129" s="149">
        <f t="shared" si="2"/>
        <v>2018</v>
      </c>
      <c r="B129" s="149">
        <f t="shared" si="3"/>
        <v>2</v>
      </c>
      <c r="C129" s="153" t="s">
        <v>565</v>
      </c>
      <c r="D129" s="151">
        <v>43147.579548611109</v>
      </c>
      <c r="E129" s="151">
        <v>43147.933344907404</v>
      </c>
      <c r="F129" s="150" t="s">
        <v>462</v>
      </c>
      <c r="G129" s="150" t="s">
        <v>85</v>
      </c>
    </row>
    <row r="130" spans="1:7" ht="16.5">
      <c r="A130" s="149">
        <f t="shared" ref="A130:A193" si="4">YEAR(E130)</f>
        <v>2018</v>
      </c>
      <c r="B130" s="149">
        <f t="shared" ref="B130:B193" si="5">MONTH(E130)</f>
        <v>2</v>
      </c>
      <c r="C130" s="153" t="s">
        <v>564</v>
      </c>
      <c r="D130" s="151">
        <v>43147.931145833332</v>
      </c>
      <c r="E130" s="151">
        <v>43147.937291666669</v>
      </c>
      <c r="F130" s="150" t="s">
        <v>405</v>
      </c>
      <c r="G130" s="150" t="s">
        <v>85</v>
      </c>
    </row>
    <row r="131" spans="1:7" ht="16.5">
      <c r="A131" s="149">
        <f t="shared" si="4"/>
        <v>2018</v>
      </c>
      <c r="B131" s="149">
        <f t="shared" si="5"/>
        <v>2</v>
      </c>
      <c r="C131" s="153" t="s">
        <v>563</v>
      </c>
      <c r="D131" s="151">
        <v>43145.456712962965</v>
      </c>
      <c r="E131" s="151">
        <v>43149.461018518516</v>
      </c>
      <c r="F131" s="150" t="s">
        <v>419</v>
      </c>
      <c r="G131" s="150" t="s">
        <v>85</v>
      </c>
    </row>
    <row r="132" spans="1:7" ht="16.5">
      <c r="A132" s="149">
        <f t="shared" si="4"/>
        <v>2018</v>
      </c>
      <c r="B132" s="149">
        <f t="shared" si="5"/>
        <v>2</v>
      </c>
      <c r="C132" s="153" t="s">
        <v>562</v>
      </c>
      <c r="D132" s="151">
        <v>43149.706875000003</v>
      </c>
      <c r="E132" s="151">
        <v>43149.720393518517</v>
      </c>
      <c r="F132" s="150" t="s">
        <v>396</v>
      </c>
      <c r="G132" s="150" t="s">
        <v>85</v>
      </c>
    </row>
    <row r="133" spans="1:7" ht="16.5">
      <c r="A133" s="149">
        <f t="shared" si="4"/>
        <v>2018</v>
      </c>
      <c r="B133" s="149">
        <f t="shared" si="5"/>
        <v>2</v>
      </c>
      <c r="C133" s="153" t="s">
        <v>561</v>
      </c>
      <c r="D133" s="151">
        <v>43149.898113425923</v>
      </c>
      <c r="E133" s="151">
        <v>43149.909236111111</v>
      </c>
      <c r="F133" s="150" t="s">
        <v>396</v>
      </c>
      <c r="G133" s="150" t="s">
        <v>85</v>
      </c>
    </row>
    <row r="134" spans="1:7" ht="16.5">
      <c r="A134" s="149">
        <f t="shared" si="4"/>
        <v>2018</v>
      </c>
      <c r="B134" s="149">
        <f t="shared" si="5"/>
        <v>2</v>
      </c>
      <c r="C134" s="153" t="s">
        <v>560</v>
      </c>
      <c r="D134" s="151">
        <v>43149.956712962965</v>
      </c>
      <c r="E134" s="151">
        <v>43149.967581018522</v>
      </c>
      <c r="F134" s="150" t="s">
        <v>413</v>
      </c>
      <c r="G134" s="150" t="s">
        <v>85</v>
      </c>
    </row>
    <row r="135" spans="1:7" ht="16.5">
      <c r="A135" s="149">
        <f t="shared" si="4"/>
        <v>2018</v>
      </c>
      <c r="B135" s="149">
        <f t="shared" si="5"/>
        <v>2</v>
      </c>
      <c r="C135" s="153" t="s">
        <v>559</v>
      </c>
      <c r="D135" s="151">
        <v>43150.512881944444</v>
      </c>
      <c r="E135" s="151">
        <v>43150.53230324074</v>
      </c>
      <c r="F135" s="150" t="s">
        <v>536</v>
      </c>
      <c r="G135" s="150" t="s">
        <v>85</v>
      </c>
    </row>
    <row r="136" spans="1:7" ht="16.5">
      <c r="A136" s="149">
        <f t="shared" si="4"/>
        <v>2018</v>
      </c>
      <c r="B136" s="149">
        <f t="shared" si="5"/>
        <v>2</v>
      </c>
      <c r="C136" s="153" t="s">
        <v>558</v>
      </c>
      <c r="D136" s="151">
        <v>43151.684108796297</v>
      </c>
      <c r="E136" s="151">
        <v>43151.704872685186</v>
      </c>
      <c r="F136" s="150" t="s">
        <v>201</v>
      </c>
      <c r="G136" s="150" t="s">
        <v>85</v>
      </c>
    </row>
    <row r="137" spans="1:7" ht="16.5">
      <c r="A137" s="149">
        <f t="shared" si="4"/>
        <v>2018</v>
      </c>
      <c r="B137" s="149">
        <f t="shared" si="5"/>
        <v>2</v>
      </c>
      <c r="C137" s="153" t="s">
        <v>557</v>
      </c>
      <c r="D137" s="151">
        <v>43151.708344907405</v>
      </c>
      <c r="E137" s="151">
        <v>43151.710717592592</v>
      </c>
      <c r="F137" s="150" t="s">
        <v>201</v>
      </c>
      <c r="G137" s="150" t="s">
        <v>85</v>
      </c>
    </row>
    <row r="138" spans="1:7" ht="16.5">
      <c r="A138" s="149">
        <f t="shared" si="4"/>
        <v>2018</v>
      </c>
      <c r="B138" s="149">
        <f t="shared" si="5"/>
        <v>2</v>
      </c>
      <c r="C138" s="153" t="s">
        <v>556</v>
      </c>
      <c r="D138" s="151">
        <v>43151.74559027778</v>
      </c>
      <c r="E138" s="151">
        <v>43151.750960648147</v>
      </c>
      <c r="F138" s="150" t="s">
        <v>396</v>
      </c>
      <c r="G138" s="150" t="s">
        <v>85</v>
      </c>
    </row>
    <row r="139" spans="1:7" ht="16.5">
      <c r="A139" s="149">
        <f t="shared" si="4"/>
        <v>2018</v>
      </c>
      <c r="B139" s="149">
        <f t="shared" si="5"/>
        <v>2</v>
      </c>
      <c r="C139" s="153" t="s">
        <v>555</v>
      </c>
      <c r="D139" s="151">
        <v>43152.803344907406</v>
      </c>
      <c r="E139" s="151">
        <v>43152.885138888887</v>
      </c>
      <c r="F139" s="150" t="s">
        <v>396</v>
      </c>
      <c r="G139" s="150" t="s">
        <v>85</v>
      </c>
    </row>
    <row r="140" spans="1:7" ht="16.5">
      <c r="A140" s="149">
        <f t="shared" si="4"/>
        <v>2018</v>
      </c>
      <c r="B140" s="149">
        <f t="shared" si="5"/>
        <v>2</v>
      </c>
      <c r="C140" s="153" t="s">
        <v>554</v>
      </c>
      <c r="D140" s="151">
        <v>43153.521435185183</v>
      </c>
      <c r="E140" s="151">
        <v>43153.527141203704</v>
      </c>
      <c r="F140" s="150" t="s">
        <v>369</v>
      </c>
      <c r="G140" s="150" t="s">
        <v>85</v>
      </c>
    </row>
    <row r="141" spans="1:7" ht="16.5">
      <c r="A141" s="149">
        <f t="shared" si="4"/>
        <v>2018</v>
      </c>
      <c r="B141" s="149">
        <f t="shared" si="5"/>
        <v>2</v>
      </c>
      <c r="C141" s="153" t="s">
        <v>553</v>
      </c>
      <c r="D141" s="151">
        <v>43153.827916666669</v>
      </c>
      <c r="E141" s="151">
        <v>43153.828136574077</v>
      </c>
      <c r="F141" s="150" t="s">
        <v>200</v>
      </c>
      <c r="G141" s="150" t="s">
        <v>85</v>
      </c>
    </row>
    <row r="142" spans="1:7" ht="16.5">
      <c r="A142" s="149">
        <f t="shared" si="4"/>
        <v>2018</v>
      </c>
      <c r="B142" s="149">
        <f t="shared" si="5"/>
        <v>2</v>
      </c>
      <c r="C142" s="153" t="s">
        <v>551</v>
      </c>
      <c r="D142" s="151">
        <v>43153.939375000002</v>
      </c>
      <c r="E142" s="151">
        <v>43154.456377314818</v>
      </c>
      <c r="F142" s="150" t="s">
        <v>552</v>
      </c>
      <c r="G142" s="150" t="s">
        <v>85</v>
      </c>
    </row>
    <row r="143" spans="1:7" ht="16.5">
      <c r="A143" s="149">
        <f t="shared" si="4"/>
        <v>2018</v>
      </c>
      <c r="B143" s="149">
        <f t="shared" si="5"/>
        <v>2</v>
      </c>
      <c r="C143" s="153" t="s">
        <v>550</v>
      </c>
      <c r="D143" s="151">
        <v>43152.090451388889</v>
      </c>
      <c r="E143" s="151">
        <v>43154.624421296299</v>
      </c>
      <c r="F143" s="150" t="s">
        <v>369</v>
      </c>
      <c r="G143" s="150" t="s">
        <v>85</v>
      </c>
    </row>
    <row r="144" spans="1:7" ht="16.5">
      <c r="A144" s="149">
        <f t="shared" si="4"/>
        <v>2018</v>
      </c>
      <c r="B144" s="149">
        <f t="shared" si="5"/>
        <v>2</v>
      </c>
      <c r="C144" s="153" t="s">
        <v>549</v>
      </c>
      <c r="D144" s="151">
        <v>43155.15388888889</v>
      </c>
      <c r="E144" s="151">
        <v>43155.445694444446</v>
      </c>
      <c r="F144" s="150" t="s">
        <v>396</v>
      </c>
      <c r="G144" s="150" t="s">
        <v>85</v>
      </c>
    </row>
    <row r="145" spans="1:7" ht="16.5">
      <c r="A145" s="149">
        <f t="shared" si="4"/>
        <v>2018</v>
      </c>
      <c r="B145" s="149">
        <f t="shared" si="5"/>
        <v>2</v>
      </c>
      <c r="C145" s="153" t="s">
        <v>548</v>
      </c>
      <c r="D145" s="151">
        <v>43158.901400462964</v>
      </c>
      <c r="E145" s="151">
        <v>43158.903912037036</v>
      </c>
      <c r="F145" s="150" t="s">
        <v>396</v>
      </c>
      <c r="G145" s="150" t="s">
        <v>85</v>
      </c>
    </row>
    <row r="146" spans="1:7" ht="16.5">
      <c r="A146" s="149">
        <f t="shared" si="4"/>
        <v>2018</v>
      </c>
      <c r="B146" s="149">
        <f t="shared" si="5"/>
        <v>2</v>
      </c>
      <c r="C146" s="153" t="s">
        <v>547</v>
      </c>
      <c r="D146" s="151">
        <v>43158.92386574074</v>
      </c>
      <c r="E146" s="151">
        <v>43158.954421296294</v>
      </c>
      <c r="F146" s="150" t="s">
        <v>441</v>
      </c>
      <c r="G146" s="150" t="s">
        <v>85</v>
      </c>
    </row>
    <row r="147" spans="1:7" ht="16.5">
      <c r="A147" s="149">
        <f t="shared" si="4"/>
        <v>2018</v>
      </c>
      <c r="B147" s="149">
        <f t="shared" si="5"/>
        <v>3</v>
      </c>
      <c r="C147" s="153" t="s">
        <v>546</v>
      </c>
      <c r="D147" s="151">
        <v>43159.909409722219</v>
      </c>
      <c r="E147" s="151">
        <v>43160.744201388887</v>
      </c>
      <c r="F147" s="150" t="s">
        <v>401</v>
      </c>
      <c r="G147" s="150" t="s">
        <v>85</v>
      </c>
    </row>
    <row r="148" spans="1:7" ht="16.5">
      <c r="A148" s="149">
        <f t="shared" si="4"/>
        <v>2018</v>
      </c>
      <c r="B148" s="149">
        <f t="shared" si="5"/>
        <v>3</v>
      </c>
      <c r="C148" s="153" t="s">
        <v>545</v>
      </c>
      <c r="D148" s="151">
        <v>43161.396412037036</v>
      </c>
      <c r="E148" s="151">
        <v>43161.400104166663</v>
      </c>
      <c r="F148" s="150" t="s">
        <v>493</v>
      </c>
      <c r="G148" s="150" t="s">
        <v>85</v>
      </c>
    </row>
    <row r="149" spans="1:7" ht="16.5">
      <c r="A149" s="149">
        <f t="shared" si="4"/>
        <v>2018</v>
      </c>
      <c r="B149" s="149">
        <f t="shared" si="5"/>
        <v>3</v>
      </c>
      <c r="C149" s="153" t="s">
        <v>544</v>
      </c>
      <c r="D149" s="151">
        <v>43161.564652777779</v>
      </c>
      <c r="E149" s="151">
        <v>43161.619872685187</v>
      </c>
      <c r="F149" s="150" t="s">
        <v>369</v>
      </c>
      <c r="G149" s="150" t="s">
        <v>85</v>
      </c>
    </row>
    <row r="150" spans="1:7" ht="16.5">
      <c r="A150" s="149">
        <f t="shared" si="4"/>
        <v>2018</v>
      </c>
      <c r="B150" s="149">
        <f t="shared" si="5"/>
        <v>3</v>
      </c>
      <c r="C150" s="153" t="s">
        <v>543</v>
      </c>
      <c r="D150" s="151">
        <v>43162.840416666666</v>
      </c>
      <c r="E150" s="151">
        <v>43163.499780092592</v>
      </c>
      <c r="F150" s="150" t="s">
        <v>405</v>
      </c>
      <c r="G150" s="150" t="s">
        <v>85</v>
      </c>
    </row>
    <row r="151" spans="1:7" ht="16.5">
      <c r="A151" s="149">
        <f t="shared" si="4"/>
        <v>2018</v>
      </c>
      <c r="B151" s="149">
        <f t="shared" si="5"/>
        <v>3</v>
      </c>
      <c r="C151" s="153" t="s">
        <v>542</v>
      </c>
      <c r="D151" s="151">
        <v>43158.356365740743</v>
      </c>
      <c r="E151" s="151">
        <v>43164.616018518522</v>
      </c>
      <c r="F151" s="150" t="s">
        <v>513</v>
      </c>
      <c r="G151" s="150" t="s">
        <v>85</v>
      </c>
    </row>
    <row r="152" spans="1:7" ht="16.5">
      <c r="A152" s="149">
        <f t="shared" si="4"/>
        <v>2018</v>
      </c>
      <c r="B152" s="149">
        <f t="shared" si="5"/>
        <v>3</v>
      </c>
      <c r="C152" s="153" t="s">
        <v>541</v>
      </c>
      <c r="D152" s="151">
        <v>43164.740162037036</v>
      </c>
      <c r="E152" s="151">
        <v>43164.752974537034</v>
      </c>
      <c r="F152" s="150" t="s">
        <v>201</v>
      </c>
      <c r="G152" s="150" t="s">
        <v>85</v>
      </c>
    </row>
    <row r="153" spans="1:7" ht="16.5">
      <c r="A153" s="149">
        <f t="shared" si="4"/>
        <v>2018</v>
      </c>
      <c r="B153" s="149">
        <f t="shared" si="5"/>
        <v>3</v>
      </c>
      <c r="C153" s="153" t="s">
        <v>540</v>
      </c>
      <c r="D153" s="151">
        <v>43165.786898148152</v>
      </c>
      <c r="E153" s="151">
        <v>43165.808622685188</v>
      </c>
      <c r="F153" s="150" t="s">
        <v>462</v>
      </c>
      <c r="G153" s="150" t="s">
        <v>85</v>
      </c>
    </row>
    <row r="154" spans="1:7" ht="16.5">
      <c r="A154" s="149">
        <f t="shared" si="4"/>
        <v>2018</v>
      </c>
      <c r="B154" s="149">
        <f t="shared" si="5"/>
        <v>3</v>
      </c>
      <c r="C154" s="153" t="s">
        <v>539</v>
      </c>
      <c r="D154" s="151">
        <v>43166.489120370374</v>
      </c>
      <c r="E154" s="151">
        <v>43166.499398148146</v>
      </c>
      <c r="F154" s="150" t="s">
        <v>396</v>
      </c>
      <c r="G154" s="150" t="s">
        <v>85</v>
      </c>
    </row>
    <row r="155" spans="1:7" ht="16.5">
      <c r="A155" s="149">
        <f t="shared" si="4"/>
        <v>2018</v>
      </c>
      <c r="B155" s="149">
        <f t="shared" si="5"/>
        <v>3</v>
      </c>
      <c r="C155" s="153" t="s">
        <v>538</v>
      </c>
      <c r="D155" s="151">
        <v>43166.92224537037</v>
      </c>
      <c r="E155" s="151">
        <v>43166.926087962966</v>
      </c>
      <c r="F155" s="150" t="s">
        <v>498</v>
      </c>
      <c r="G155" s="150" t="s">
        <v>85</v>
      </c>
    </row>
    <row r="156" spans="1:7" ht="16.5">
      <c r="A156" s="149">
        <f t="shared" si="4"/>
        <v>2018</v>
      </c>
      <c r="B156" s="149">
        <f t="shared" si="5"/>
        <v>3</v>
      </c>
      <c r="C156" s="153" t="s">
        <v>537</v>
      </c>
      <c r="D156" s="151">
        <v>43166.965937499997</v>
      </c>
      <c r="E156" s="151">
        <v>43167.729907407411</v>
      </c>
      <c r="F156" s="150" t="s">
        <v>419</v>
      </c>
      <c r="G156" s="150" t="s">
        <v>85</v>
      </c>
    </row>
    <row r="157" spans="1:7" ht="16.5">
      <c r="A157" s="149">
        <f t="shared" si="4"/>
        <v>2018</v>
      </c>
      <c r="B157" s="149">
        <f t="shared" si="5"/>
        <v>3</v>
      </c>
      <c r="C157" s="153" t="s">
        <v>535</v>
      </c>
      <c r="D157" s="151">
        <v>43167.870810185188</v>
      </c>
      <c r="E157" s="151">
        <v>43167.907187500001</v>
      </c>
      <c r="F157" s="150" t="s">
        <v>536</v>
      </c>
      <c r="G157" s="150" t="s">
        <v>85</v>
      </c>
    </row>
    <row r="158" spans="1:7" ht="16.5">
      <c r="A158" s="149">
        <f t="shared" si="4"/>
        <v>2018</v>
      </c>
      <c r="B158" s="149">
        <f t="shared" si="5"/>
        <v>3</v>
      </c>
      <c r="C158" s="153" t="s">
        <v>534</v>
      </c>
      <c r="D158" s="151">
        <v>43168.034097222226</v>
      </c>
      <c r="E158" s="151">
        <v>43168.369340277779</v>
      </c>
      <c r="F158" s="150" t="s">
        <v>419</v>
      </c>
      <c r="G158" s="150" t="s">
        <v>85</v>
      </c>
    </row>
    <row r="159" spans="1:7" ht="16.5">
      <c r="A159" s="149">
        <f t="shared" si="4"/>
        <v>2018</v>
      </c>
      <c r="B159" s="149">
        <f t="shared" si="5"/>
        <v>3</v>
      </c>
      <c r="C159" s="153" t="s">
        <v>533</v>
      </c>
      <c r="D159" s="151">
        <v>43168.014247685183</v>
      </c>
      <c r="E159" s="151">
        <v>43168.371412037035</v>
      </c>
      <c r="F159" s="150" t="s">
        <v>401</v>
      </c>
      <c r="G159" s="150" t="s">
        <v>85</v>
      </c>
    </row>
    <row r="160" spans="1:7" ht="16.5">
      <c r="A160" s="149">
        <f t="shared" si="4"/>
        <v>2018</v>
      </c>
      <c r="B160" s="149">
        <f t="shared" si="5"/>
        <v>3</v>
      </c>
      <c r="C160" s="153" t="s">
        <v>532</v>
      </c>
      <c r="D160" s="151">
        <v>43170.740254629629</v>
      </c>
      <c r="E160" s="151">
        <v>43170.743333333332</v>
      </c>
      <c r="F160" s="150" t="s">
        <v>396</v>
      </c>
      <c r="G160" s="150" t="s">
        <v>85</v>
      </c>
    </row>
    <row r="161" spans="1:7" ht="16.5">
      <c r="A161" s="149">
        <f t="shared" si="4"/>
        <v>2018</v>
      </c>
      <c r="B161" s="149">
        <f t="shared" si="5"/>
        <v>3</v>
      </c>
      <c r="C161" s="153" t="s">
        <v>531</v>
      </c>
      <c r="D161" s="151">
        <v>43170.745879629627</v>
      </c>
      <c r="E161" s="151">
        <v>43170.75513888889</v>
      </c>
      <c r="F161" s="150" t="s">
        <v>369</v>
      </c>
      <c r="G161" s="150" t="s">
        <v>85</v>
      </c>
    </row>
    <row r="162" spans="1:7" ht="16.5">
      <c r="A162" s="149">
        <f t="shared" si="4"/>
        <v>2018</v>
      </c>
      <c r="B162" s="149">
        <f t="shared" si="5"/>
        <v>3</v>
      </c>
      <c r="C162" s="153" t="s">
        <v>530</v>
      </c>
      <c r="D162" s="151">
        <v>43172.379537037035</v>
      </c>
      <c r="E162" s="151">
        <v>43172.396238425928</v>
      </c>
      <c r="F162" s="150" t="s">
        <v>401</v>
      </c>
      <c r="G162" s="150" t="s">
        <v>85</v>
      </c>
    </row>
    <row r="163" spans="1:7" ht="16.5">
      <c r="A163" s="149">
        <f t="shared" si="4"/>
        <v>2018</v>
      </c>
      <c r="B163" s="149">
        <f t="shared" si="5"/>
        <v>3</v>
      </c>
      <c r="C163" s="153" t="s">
        <v>529</v>
      </c>
      <c r="D163" s="151">
        <v>43176.639872685184</v>
      </c>
      <c r="E163" s="151">
        <v>43176.644386574073</v>
      </c>
      <c r="F163" s="150" t="s">
        <v>513</v>
      </c>
      <c r="G163" s="150" t="s">
        <v>85</v>
      </c>
    </row>
    <row r="164" spans="1:7" ht="16.5">
      <c r="A164" s="149">
        <f t="shared" si="4"/>
        <v>2018</v>
      </c>
      <c r="B164" s="149">
        <f t="shared" si="5"/>
        <v>3</v>
      </c>
      <c r="C164" s="153" t="s">
        <v>528</v>
      </c>
      <c r="D164" s="151">
        <v>43176.872916666667</v>
      </c>
      <c r="E164" s="151">
        <v>43176.881319444445</v>
      </c>
      <c r="F164" s="150" t="s">
        <v>396</v>
      </c>
      <c r="G164" s="150" t="s">
        <v>85</v>
      </c>
    </row>
    <row r="165" spans="1:7" ht="16.5">
      <c r="A165" s="149">
        <f t="shared" si="4"/>
        <v>2018</v>
      </c>
      <c r="B165" s="149">
        <f t="shared" si="5"/>
        <v>3</v>
      </c>
      <c r="C165" s="153" t="s">
        <v>527</v>
      </c>
      <c r="D165" s="151">
        <v>43177.559756944444</v>
      </c>
      <c r="E165" s="151">
        <v>43177.568449074075</v>
      </c>
      <c r="F165" s="150" t="s">
        <v>419</v>
      </c>
      <c r="G165" s="150" t="s">
        <v>85</v>
      </c>
    </row>
    <row r="166" spans="1:7" ht="16.5">
      <c r="A166" s="149">
        <f t="shared" si="4"/>
        <v>2018</v>
      </c>
      <c r="B166" s="149">
        <f t="shared" si="5"/>
        <v>3</v>
      </c>
      <c r="C166" s="153" t="s">
        <v>526</v>
      </c>
      <c r="D166" s="151">
        <v>43177.914166666669</v>
      </c>
      <c r="E166" s="151">
        <v>43177.936631944445</v>
      </c>
      <c r="F166" s="150" t="s">
        <v>401</v>
      </c>
      <c r="G166" s="150" t="s">
        <v>85</v>
      </c>
    </row>
    <row r="167" spans="1:7" ht="16.5">
      <c r="A167" s="149">
        <f t="shared" si="4"/>
        <v>2018</v>
      </c>
      <c r="B167" s="149">
        <f t="shared" si="5"/>
        <v>3</v>
      </c>
      <c r="C167" s="153" t="s">
        <v>525</v>
      </c>
      <c r="D167" s="151">
        <v>43178.701550925929</v>
      </c>
      <c r="E167" s="151">
        <v>43178.760277777779</v>
      </c>
      <c r="F167" s="150" t="s">
        <v>396</v>
      </c>
      <c r="G167" s="150" t="s">
        <v>85</v>
      </c>
    </row>
    <row r="168" spans="1:7" ht="16.5">
      <c r="A168" s="149">
        <f t="shared" si="4"/>
        <v>2018</v>
      </c>
      <c r="B168" s="149">
        <f t="shared" si="5"/>
        <v>3</v>
      </c>
      <c r="C168" s="153" t="s">
        <v>524</v>
      </c>
      <c r="D168" s="151">
        <v>43104.648726851854</v>
      </c>
      <c r="E168" s="151">
        <v>43180.477199074077</v>
      </c>
      <c r="F168" s="150" t="s">
        <v>396</v>
      </c>
      <c r="G168" s="150" t="s">
        <v>85</v>
      </c>
    </row>
    <row r="169" spans="1:7" ht="16.5">
      <c r="A169" s="149">
        <f t="shared" si="4"/>
        <v>2018</v>
      </c>
      <c r="B169" s="149">
        <f t="shared" si="5"/>
        <v>3</v>
      </c>
      <c r="C169" s="153" t="s">
        <v>523</v>
      </c>
      <c r="D169" s="151">
        <v>43180.603622685187</v>
      </c>
      <c r="E169" s="151">
        <v>43181.470983796295</v>
      </c>
      <c r="F169" s="150" t="s">
        <v>396</v>
      </c>
      <c r="G169" s="150" t="s">
        <v>85</v>
      </c>
    </row>
    <row r="170" spans="1:7" ht="16.5">
      <c r="A170" s="149">
        <f t="shared" si="4"/>
        <v>2018</v>
      </c>
      <c r="B170" s="149">
        <f t="shared" si="5"/>
        <v>3</v>
      </c>
      <c r="C170" s="153" t="s">
        <v>522</v>
      </c>
      <c r="D170" s="151">
        <v>43181.591469907406</v>
      </c>
      <c r="E170" s="151">
        <v>43181.612442129626</v>
      </c>
      <c r="F170" s="150" t="s">
        <v>419</v>
      </c>
      <c r="G170" s="150" t="s">
        <v>85</v>
      </c>
    </row>
    <row r="171" spans="1:7" ht="16.5">
      <c r="A171" s="149">
        <f t="shared" si="4"/>
        <v>2018</v>
      </c>
      <c r="B171" s="149">
        <f t="shared" si="5"/>
        <v>3</v>
      </c>
      <c r="C171" s="153" t="s">
        <v>521</v>
      </c>
      <c r="D171" s="151">
        <v>43183.575243055559</v>
      </c>
      <c r="E171" s="151">
        <v>43183.750069444446</v>
      </c>
      <c r="F171" s="150" t="s">
        <v>200</v>
      </c>
      <c r="G171" s="150" t="s">
        <v>85</v>
      </c>
    </row>
    <row r="172" spans="1:7" ht="16.5">
      <c r="A172" s="149">
        <f t="shared" si="4"/>
        <v>2018</v>
      </c>
      <c r="B172" s="149">
        <f t="shared" si="5"/>
        <v>3</v>
      </c>
      <c r="C172" s="153" t="s">
        <v>520</v>
      </c>
      <c r="D172" s="151">
        <v>43185.498124999998</v>
      </c>
      <c r="E172" s="151">
        <v>43185.640856481485</v>
      </c>
      <c r="F172" s="150" t="s">
        <v>446</v>
      </c>
      <c r="G172" s="150" t="s">
        <v>85</v>
      </c>
    </row>
    <row r="173" spans="1:7" ht="16.5">
      <c r="A173" s="149">
        <f t="shared" si="4"/>
        <v>2018</v>
      </c>
      <c r="B173" s="149">
        <f t="shared" si="5"/>
        <v>3</v>
      </c>
      <c r="C173" s="153" t="s">
        <v>519</v>
      </c>
      <c r="D173" s="151">
        <v>43186.693506944444</v>
      </c>
      <c r="E173" s="151">
        <v>43186.818541666667</v>
      </c>
      <c r="F173" s="150" t="s">
        <v>441</v>
      </c>
      <c r="G173" s="150" t="s">
        <v>85</v>
      </c>
    </row>
    <row r="174" spans="1:7" ht="16.5">
      <c r="A174" s="149">
        <f t="shared" si="4"/>
        <v>2018</v>
      </c>
      <c r="B174" s="149">
        <f t="shared" si="5"/>
        <v>3</v>
      </c>
      <c r="C174" s="153" t="s">
        <v>518</v>
      </c>
      <c r="D174" s="151">
        <v>43189.512615740743</v>
      </c>
      <c r="E174" s="151">
        <v>43189.655104166668</v>
      </c>
      <c r="F174" s="150" t="s">
        <v>462</v>
      </c>
      <c r="G174" s="150" t="s">
        <v>85</v>
      </c>
    </row>
    <row r="175" spans="1:7" ht="16.5">
      <c r="A175" s="149">
        <f t="shared" si="4"/>
        <v>2018</v>
      </c>
      <c r="B175" s="149">
        <f t="shared" si="5"/>
        <v>3</v>
      </c>
      <c r="C175" s="153" t="s">
        <v>517</v>
      </c>
      <c r="D175" s="151">
        <v>43189.692048611112</v>
      </c>
      <c r="E175" s="151">
        <v>43189.692523148151</v>
      </c>
      <c r="F175" s="150" t="s">
        <v>200</v>
      </c>
      <c r="G175" s="150" t="s">
        <v>85</v>
      </c>
    </row>
    <row r="176" spans="1:7" ht="16.5">
      <c r="A176" s="149">
        <f t="shared" si="4"/>
        <v>2018</v>
      </c>
      <c r="B176" s="149">
        <f t="shared" si="5"/>
        <v>3</v>
      </c>
      <c r="C176" s="153" t="s">
        <v>516</v>
      </c>
      <c r="D176" s="151">
        <v>43187.587222222224</v>
      </c>
      <c r="E176" s="151">
        <v>43190.711053240739</v>
      </c>
      <c r="F176" s="150" t="s">
        <v>405</v>
      </c>
      <c r="G176" s="150" t="s">
        <v>85</v>
      </c>
    </row>
    <row r="177" spans="1:7" ht="16.5">
      <c r="A177" s="149">
        <f t="shared" si="4"/>
        <v>2018</v>
      </c>
      <c r="B177" s="149">
        <f t="shared" si="5"/>
        <v>4</v>
      </c>
      <c r="C177" s="153" t="s">
        <v>515</v>
      </c>
      <c r="D177" s="151">
        <v>43187.89980324074</v>
      </c>
      <c r="E177" s="151">
        <v>43192.397847222222</v>
      </c>
      <c r="F177" s="150" t="s">
        <v>396</v>
      </c>
      <c r="G177" s="150" t="s">
        <v>85</v>
      </c>
    </row>
    <row r="178" spans="1:7" ht="16.5">
      <c r="A178" s="149">
        <f t="shared" si="4"/>
        <v>2018</v>
      </c>
      <c r="B178" s="149">
        <f t="shared" si="5"/>
        <v>4</v>
      </c>
      <c r="C178" s="153" t="s">
        <v>514</v>
      </c>
      <c r="D178" s="151">
        <v>43193.899236111109</v>
      </c>
      <c r="E178" s="151">
        <v>43193.907361111109</v>
      </c>
      <c r="F178" s="150" t="s">
        <v>401</v>
      </c>
      <c r="G178" s="150" t="s">
        <v>85</v>
      </c>
    </row>
    <row r="179" spans="1:7" ht="16.5">
      <c r="A179" s="149">
        <f t="shared" si="4"/>
        <v>2018</v>
      </c>
      <c r="B179" s="149">
        <f t="shared" si="5"/>
        <v>4</v>
      </c>
      <c r="C179" s="153" t="s">
        <v>512</v>
      </c>
      <c r="D179" s="151">
        <v>43194.625069444446</v>
      </c>
      <c r="E179" s="151">
        <v>43194.801423611112</v>
      </c>
      <c r="F179" s="150" t="s">
        <v>513</v>
      </c>
      <c r="G179" s="150" t="s">
        <v>85</v>
      </c>
    </row>
    <row r="180" spans="1:7" ht="16.5">
      <c r="A180" s="149">
        <f t="shared" si="4"/>
        <v>2018</v>
      </c>
      <c r="B180" s="149">
        <f t="shared" si="5"/>
        <v>4</v>
      </c>
      <c r="C180" s="153" t="s">
        <v>511</v>
      </c>
      <c r="D180" s="151">
        <v>43194.405810185184</v>
      </c>
      <c r="E180" s="151">
        <v>43195.360983796294</v>
      </c>
      <c r="F180" s="150" t="s">
        <v>462</v>
      </c>
      <c r="G180" s="150" t="s">
        <v>85</v>
      </c>
    </row>
    <row r="181" spans="1:7" ht="16.5">
      <c r="A181" s="149">
        <f t="shared" si="4"/>
        <v>2018</v>
      </c>
      <c r="B181" s="149">
        <f t="shared" si="5"/>
        <v>4</v>
      </c>
      <c r="C181" s="153" t="s">
        <v>510</v>
      </c>
      <c r="D181" s="151">
        <v>43195.337430555555</v>
      </c>
      <c r="E181" s="151">
        <v>43195.362256944441</v>
      </c>
      <c r="F181" s="150" t="s">
        <v>419</v>
      </c>
      <c r="G181" s="150" t="s">
        <v>85</v>
      </c>
    </row>
    <row r="182" spans="1:7" ht="16.5">
      <c r="A182" s="149">
        <f t="shared" si="4"/>
        <v>2018</v>
      </c>
      <c r="B182" s="149">
        <f t="shared" si="5"/>
        <v>4</v>
      </c>
      <c r="C182" s="153" t="s">
        <v>509</v>
      </c>
      <c r="D182" s="151">
        <v>43197.910057870373</v>
      </c>
      <c r="E182" s="151">
        <v>43198.518761574072</v>
      </c>
      <c r="F182" s="150" t="s">
        <v>419</v>
      </c>
      <c r="G182" s="150" t="s">
        <v>85</v>
      </c>
    </row>
    <row r="183" spans="1:7" ht="16.5">
      <c r="A183" s="149">
        <f t="shared" si="4"/>
        <v>2018</v>
      </c>
      <c r="B183" s="149">
        <f t="shared" si="5"/>
        <v>4</v>
      </c>
      <c r="C183" s="153" t="s">
        <v>508</v>
      </c>
      <c r="D183" s="151">
        <v>43201.545868055553</v>
      </c>
      <c r="E183" s="151">
        <v>43201.552094907405</v>
      </c>
      <c r="F183" s="150" t="s">
        <v>200</v>
      </c>
      <c r="G183" s="150" t="s">
        <v>85</v>
      </c>
    </row>
    <row r="184" spans="1:7" ht="16.5">
      <c r="A184" s="149">
        <f t="shared" si="4"/>
        <v>2018</v>
      </c>
      <c r="B184" s="149">
        <f t="shared" si="5"/>
        <v>4</v>
      </c>
      <c r="C184" s="153" t="s">
        <v>507</v>
      </c>
      <c r="D184" s="151">
        <v>43201.622372685182</v>
      </c>
      <c r="E184" s="151">
        <v>43201.626643518517</v>
      </c>
      <c r="F184" s="150" t="s">
        <v>396</v>
      </c>
      <c r="G184" s="150" t="s">
        <v>85</v>
      </c>
    </row>
    <row r="185" spans="1:7" ht="16.5">
      <c r="A185" s="149">
        <f t="shared" si="4"/>
        <v>2018</v>
      </c>
      <c r="B185" s="149">
        <f t="shared" si="5"/>
        <v>4</v>
      </c>
      <c r="C185" s="153" t="s">
        <v>506</v>
      </c>
      <c r="D185" s="151">
        <v>43202.004895833335</v>
      </c>
      <c r="E185" s="151">
        <v>43202.379664351851</v>
      </c>
      <c r="F185" s="150" t="s">
        <v>419</v>
      </c>
      <c r="G185" s="150" t="s">
        <v>85</v>
      </c>
    </row>
    <row r="186" spans="1:7" ht="16.5">
      <c r="A186" s="149">
        <f t="shared" si="4"/>
        <v>2018</v>
      </c>
      <c r="B186" s="149">
        <f t="shared" si="5"/>
        <v>4</v>
      </c>
      <c r="C186" s="153" t="s">
        <v>505</v>
      </c>
      <c r="D186" s="151">
        <v>43203.260057870371</v>
      </c>
      <c r="E186" s="151">
        <v>43203.746817129628</v>
      </c>
      <c r="F186" s="150" t="s">
        <v>200</v>
      </c>
      <c r="G186" s="150" t="s">
        <v>85</v>
      </c>
    </row>
    <row r="187" spans="1:7" ht="16.5">
      <c r="A187" s="149">
        <f t="shared" si="4"/>
        <v>2018</v>
      </c>
      <c r="B187" s="149">
        <f t="shared" si="5"/>
        <v>4</v>
      </c>
      <c r="C187" s="153" t="s">
        <v>504</v>
      </c>
      <c r="D187" s="151">
        <v>43205.560520833336</v>
      </c>
      <c r="E187" s="151">
        <v>43205.569247685184</v>
      </c>
      <c r="F187" s="150" t="s">
        <v>369</v>
      </c>
      <c r="G187" s="150" t="s">
        <v>85</v>
      </c>
    </row>
    <row r="188" spans="1:7" ht="16.5">
      <c r="A188" s="149">
        <f t="shared" si="4"/>
        <v>2018</v>
      </c>
      <c r="B188" s="149">
        <f t="shared" si="5"/>
        <v>4</v>
      </c>
      <c r="C188" s="153" t="s">
        <v>503</v>
      </c>
      <c r="D188" s="151">
        <v>43205.557604166665</v>
      </c>
      <c r="E188" s="151">
        <v>43205.587141203701</v>
      </c>
      <c r="F188" s="150" t="s">
        <v>498</v>
      </c>
      <c r="G188" s="150" t="s">
        <v>85</v>
      </c>
    </row>
    <row r="189" spans="1:7" ht="16.5">
      <c r="A189" s="149">
        <f t="shared" si="4"/>
        <v>2018</v>
      </c>
      <c r="B189" s="149">
        <f t="shared" si="5"/>
        <v>4</v>
      </c>
      <c r="C189" s="153" t="s">
        <v>502</v>
      </c>
      <c r="D189" s="151">
        <v>43207.471539351849</v>
      </c>
      <c r="E189" s="151">
        <v>43207.551782407405</v>
      </c>
      <c r="F189" s="150" t="s">
        <v>419</v>
      </c>
      <c r="G189" s="150" t="s">
        <v>85</v>
      </c>
    </row>
    <row r="190" spans="1:7" ht="16.5">
      <c r="A190" s="149">
        <f t="shared" si="4"/>
        <v>2018</v>
      </c>
      <c r="B190" s="149">
        <f t="shared" si="5"/>
        <v>4</v>
      </c>
      <c r="C190" s="153" t="s">
        <v>501</v>
      </c>
      <c r="D190" s="151">
        <v>43180.649155092593</v>
      </c>
      <c r="E190" s="151">
        <v>43207.796631944446</v>
      </c>
      <c r="F190" s="150" t="s">
        <v>396</v>
      </c>
      <c r="G190" s="150" t="s">
        <v>85</v>
      </c>
    </row>
    <row r="191" spans="1:7" ht="16.5">
      <c r="A191" s="149">
        <f t="shared" si="4"/>
        <v>2018</v>
      </c>
      <c r="B191" s="149">
        <f t="shared" si="5"/>
        <v>4</v>
      </c>
      <c r="C191" s="153" t="s">
        <v>500</v>
      </c>
      <c r="D191" s="151">
        <v>43208.0153125</v>
      </c>
      <c r="E191" s="151">
        <v>43208.353935185187</v>
      </c>
      <c r="F191" s="150" t="s">
        <v>200</v>
      </c>
      <c r="G191" s="150" t="s">
        <v>85</v>
      </c>
    </row>
    <row r="192" spans="1:7" ht="16.5">
      <c r="A192" s="149">
        <f t="shared" si="4"/>
        <v>2018</v>
      </c>
      <c r="B192" s="149">
        <f t="shared" si="5"/>
        <v>4</v>
      </c>
      <c r="C192" s="153" t="s">
        <v>499</v>
      </c>
      <c r="D192" s="151">
        <v>43209.703530092593</v>
      </c>
      <c r="E192" s="151">
        <v>43209.704247685186</v>
      </c>
      <c r="F192" s="150" t="s">
        <v>462</v>
      </c>
      <c r="G192" s="150" t="s">
        <v>85</v>
      </c>
    </row>
    <row r="193" spans="1:7" ht="16.5">
      <c r="A193" s="149">
        <f t="shared" si="4"/>
        <v>2018</v>
      </c>
      <c r="B193" s="149">
        <f t="shared" si="5"/>
        <v>4</v>
      </c>
      <c r="C193" s="153" t="s">
        <v>497</v>
      </c>
      <c r="D193" s="151">
        <v>43209.722928240742</v>
      </c>
      <c r="E193" s="151">
        <v>43209.730833333335</v>
      </c>
      <c r="F193" s="150" t="s">
        <v>498</v>
      </c>
      <c r="G193" s="150" t="s">
        <v>85</v>
      </c>
    </row>
    <row r="194" spans="1:7" ht="16.5">
      <c r="A194" s="149">
        <f t="shared" ref="A194:A257" si="6">YEAR(E194)</f>
        <v>2018</v>
      </c>
      <c r="B194" s="149">
        <f t="shared" ref="B194:B257" si="7">MONTH(E194)</f>
        <v>4</v>
      </c>
      <c r="C194" s="153" t="s">
        <v>496</v>
      </c>
      <c r="D194" s="151">
        <v>43209.353807870371</v>
      </c>
      <c r="E194" s="151">
        <v>43209.746516203704</v>
      </c>
      <c r="F194" s="150" t="s">
        <v>419</v>
      </c>
      <c r="G194" s="150" t="s">
        <v>85</v>
      </c>
    </row>
    <row r="195" spans="1:7" ht="16.5">
      <c r="A195" s="149">
        <f t="shared" si="6"/>
        <v>2018</v>
      </c>
      <c r="B195" s="149">
        <f t="shared" si="7"/>
        <v>4</v>
      </c>
      <c r="C195" s="153" t="s">
        <v>495</v>
      </c>
      <c r="D195" s="151">
        <v>43211.915532407409</v>
      </c>
      <c r="E195" s="151">
        <v>43212.606585648151</v>
      </c>
      <c r="F195" s="150" t="s">
        <v>201</v>
      </c>
      <c r="G195" s="150" t="s">
        <v>85</v>
      </c>
    </row>
    <row r="196" spans="1:7" ht="16.5">
      <c r="A196" s="149">
        <f t="shared" si="6"/>
        <v>2018</v>
      </c>
      <c r="B196" s="149">
        <f t="shared" si="7"/>
        <v>4</v>
      </c>
      <c r="C196" s="153" t="s">
        <v>494</v>
      </c>
      <c r="D196" s="151">
        <v>43213.493854166663</v>
      </c>
      <c r="E196" s="151">
        <v>43213.496238425927</v>
      </c>
      <c r="F196" s="150" t="s">
        <v>201</v>
      </c>
      <c r="G196" s="150" t="s">
        <v>85</v>
      </c>
    </row>
    <row r="197" spans="1:7" ht="16.5">
      <c r="A197" s="149">
        <f t="shared" si="6"/>
        <v>2018</v>
      </c>
      <c r="B197" s="149">
        <f t="shared" si="7"/>
        <v>4</v>
      </c>
      <c r="C197" s="153" t="s">
        <v>492</v>
      </c>
      <c r="D197" s="151">
        <v>43214.872407407405</v>
      </c>
      <c r="E197" s="151">
        <v>43214.888877314814</v>
      </c>
      <c r="F197" s="150" t="s">
        <v>493</v>
      </c>
      <c r="G197" s="150" t="s">
        <v>85</v>
      </c>
    </row>
    <row r="198" spans="1:7" ht="16.5">
      <c r="A198" s="149">
        <f t="shared" si="6"/>
        <v>2018</v>
      </c>
      <c r="B198" s="149">
        <f t="shared" si="7"/>
        <v>4</v>
      </c>
      <c r="C198" s="153" t="s">
        <v>491</v>
      </c>
      <c r="D198" s="151">
        <v>43216.793344907404</v>
      </c>
      <c r="E198" s="151">
        <v>43216.798206018517</v>
      </c>
      <c r="F198" s="150" t="s">
        <v>405</v>
      </c>
      <c r="G198" s="150" t="s">
        <v>85</v>
      </c>
    </row>
    <row r="199" spans="1:7" ht="16.5">
      <c r="A199" s="149">
        <f t="shared" si="6"/>
        <v>2018</v>
      </c>
      <c r="B199" s="149">
        <f t="shared" si="7"/>
        <v>4</v>
      </c>
      <c r="C199" s="153" t="s">
        <v>490</v>
      </c>
      <c r="D199" s="151">
        <v>43217.48159722222</v>
      </c>
      <c r="E199" s="151">
        <v>43217.523842592593</v>
      </c>
      <c r="F199" s="150" t="s">
        <v>401</v>
      </c>
      <c r="G199" s="150" t="s">
        <v>85</v>
      </c>
    </row>
    <row r="200" spans="1:7" ht="16.5">
      <c r="A200" s="149">
        <f t="shared" si="6"/>
        <v>2018</v>
      </c>
      <c r="B200" s="149">
        <f t="shared" si="7"/>
        <v>4</v>
      </c>
      <c r="C200" s="153" t="s">
        <v>489</v>
      </c>
      <c r="D200" s="151">
        <v>43217.789664351854</v>
      </c>
      <c r="E200" s="151">
        <v>43217.82130787037</v>
      </c>
      <c r="F200" s="150" t="s">
        <v>369</v>
      </c>
      <c r="G200" s="150" t="s">
        <v>85</v>
      </c>
    </row>
    <row r="201" spans="1:7" ht="16.5">
      <c r="A201" s="149">
        <f t="shared" si="6"/>
        <v>2018</v>
      </c>
      <c r="B201" s="149">
        <f t="shared" si="7"/>
        <v>4</v>
      </c>
      <c r="C201" s="153" t="s">
        <v>488</v>
      </c>
      <c r="D201" s="151">
        <v>43219.001736111109</v>
      </c>
      <c r="E201" s="151">
        <v>43219.012476851851</v>
      </c>
      <c r="F201" s="150" t="s">
        <v>369</v>
      </c>
      <c r="G201" s="150" t="s">
        <v>85</v>
      </c>
    </row>
    <row r="202" spans="1:7" ht="16.5">
      <c r="A202" s="149">
        <f t="shared" si="6"/>
        <v>2018</v>
      </c>
      <c r="B202" s="149">
        <f t="shared" si="7"/>
        <v>5</v>
      </c>
      <c r="C202" s="153" t="s">
        <v>254</v>
      </c>
      <c r="D202" s="151">
        <v>43224.289027777777</v>
      </c>
      <c r="E202" s="151">
        <v>43224.616875</v>
      </c>
      <c r="F202" s="150" t="s">
        <v>441</v>
      </c>
      <c r="G202" s="150" t="s">
        <v>85</v>
      </c>
    </row>
    <row r="203" spans="1:7" ht="16.5">
      <c r="A203" s="149">
        <f t="shared" si="6"/>
        <v>2018</v>
      </c>
      <c r="B203" s="149">
        <f t="shared" si="7"/>
        <v>5</v>
      </c>
      <c r="C203" s="153" t="s">
        <v>487</v>
      </c>
      <c r="D203" s="151">
        <v>43225.385416666664</v>
      </c>
      <c r="E203" s="151">
        <v>43225.436261574076</v>
      </c>
      <c r="F203" s="150" t="s">
        <v>369</v>
      </c>
      <c r="G203" s="150" t="s">
        <v>85</v>
      </c>
    </row>
    <row r="204" spans="1:7" ht="16.5">
      <c r="A204" s="149">
        <f t="shared" si="6"/>
        <v>2018</v>
      </c>
      <c r="B204" s="149">
        <f t="shared" si="7"/>
        <v>5</v>
      </c>
      <c r="C204" s="153" t="s">
        <v>486</v>
      </c>
      <c r="D204" s="151">
        <v>43229.483749999999</v>
      </c>
      <c r="E204" s="151">
        <v>43229.489942129629</v>
      </c>
      <c r="F204" s="150" t="s">
        <v>396</v>
      </c>
      <c r="G204" s="150" t="s">
        <v>85</v>
      </c>
    </row>
    <row r="205" spans="1:7" ht="16.5">
      <c r="A205" s="149">
        <f t="shared" si="6"/>
        <v>2018</v>
      </c>
      <c r="B205" s="149">
        <f t="shared" si="7"/>
        <v>5</v>
      </c>
      <c r="C205" s="153" t="s">
        <v>485</v>
      </c>
      <c r="D205" s="151">
        <v>43229.93954861111</v>
      </c>
      <c r="E205" s="151">
        <v>43229.940625000003</v>
      </c>
      <c r="F205" s="150" t="s">
        <v>200</v>
      </c>
      <c r="G205" s="150" t="s">
        <v>85</v>
      </c>
    </row>
    <row r="206" spans="1:7" ht="16.5">
      <c r="A206" s="149">
        <f t="shared" si="6"/>
        <v>2018</v>
      </c>
      <c r="B206" s="149">
        <f t="shared" si="7"/>
        <v>5</v>
      </c>
      <c r="C206" s="153" t="s">
        <v>484</v>
      </c>
      <c r="D206" s="151">
        <v>43229.963310185187</v>
      </c>
      <c r="E206" s="151">
        <v>43229.964004629626</v>
      </c>
      <c r="F206" s="150" t="s">
        <v>396</v>
      </c>
      <c r="G206" s="150" t="s">
        <v>85</v>
      </c>
    </row>
    <row r="207" spans="1:7" ht="16.5">
      <c r="A207" s="149">
        <f t="shared" si="6"/>
        <v>2018</v>
      </c>
      <c r="B207" s="149">
        <f t="shared" si="7"/>
        <v>5</v>
      </c>
      <c r="C207" s="153" t="s">
        <v>483</v>
      </c>
      <c r="D207" s="151">
        <v>43232.867650462962</v>
      </c>
      <c r="E207" s="151">
        <v>43232.912708333337</v>
      </c>
      <c r="F207" s="150" t="s">
        <v>419</v>
      </c>
      <c r="G207" s="150" t="s">
        <v>85</v>
      </c>
    </row>
    <row r="208" spans="1:7" ht="16.5">
      <c r="A208" s="149">
        <f t="shared" si="6"/>
        <v>2018</v>
      </c>
      <c r="B208" s="149">
        <f t="shared" si="7"/>
        <v>5</v>
      </c>
      <c r="C208" s="153" t="s">
        <v>482</v>
      </c>
      <c r="D208" s="151">
        <v>43235.663946759261</v>
      </c>
      <c r="E208" s="151">
        <v>43235.694050925929</v>
      </c>
      <c r="F208" s="150" t="s">
        <v>199</v>
      </c>
      <c r="G208" s="150" t="s">
        <v>85</v>
      </c>
    </row>
    <row r="209" spans="1:7" ht="16.5">
      <c r="A209" s="149">
        <f t="shared" si="6"/>
        <v>2018</v>
      </c>
      <c r="B209" s="149">
        <f t="shared" si="7"/>
        <v>5</v>
      </c>
      <c r="C209" s="153" t="s">
        <v>481</v>
      </c>
      <c r="D209" s="151">
        <v>43237.577800925923</v>
      </c>
      <c r="E209" s="151">
        <v>43237.579351851855</v>
      </c>
      <c r="F209" s="150" t="s">
        <v>201</v>
      </c>
      <c r="G209" s="150" t="s">
        <v>85</v>
      </c>
    </row>
    <row r="210" spans="1:7" ht="16.5">
      <c r="A210" s="149">
        <f t="shared" si="6"/>
        <v>2018</v>
      </c>
      <c r="B210" s="149">
        <f t="shared" si="7"/>
        <v>5</v>
      </c>
      <c r="C210" s="153" t="s">
        <v>480</v>
      </c>
      <c r="D210" s="151">
        <v>43240.986261574071</v>
      </c>
      <c r="E210" s="151">
        <v>43240.988634259258</v>
      </c>
      <c r="F210" s="150" t="s">
        <v>401</v>
      </c>
      <c r="G210" s="150" t="s">
        <v>85</v>
      </c>
    </row>
    <row r="211" spans="1:7" ht="16.5">
      <c r="A211" s="149">
        <f t="shared" si="6"/>
        <v>2018</v>
      </c>
      <c r="B211" s="149">
        <f t="shared" si="7"/>
        <v>5</v>
      </c>
      <c r="C211" s="153" t="s">
        <v>479</v>
      </c>
      <c r="D211" s="151">
        <v>43242.66605324074</v>
      </c>
      <c r="E211" s="151">
        <v>43242.667638888888</v>
      </c>
      <c r="F211" s="150" t="s">
        <v>396</v>
      </c>
      <c r="G211" s="150" t="s">
        <v>85</v>
      </c>
    </row>
    <row r="212" spans="1:7" ht="16.5">
      <c r="A212" s="149">
        <f t="shared" si="6"/>
        <v>2018</v>
      </c>
      <c r="B212" s="149">
        <f t="shared" si="7"/>
        <v>5</v>
      </c>
      <c r="C212" s="153" t="s">
        <v>282</v>
      </c>
      <c r="D212" s="151">
        <v>43243.668668981481</v>
      </c>
      <c r="E212" s="151">
        <v>43243.692766203705</v>
      </c>
      <c r="F212" s="150" t="s">
        <v>403</v>
      </c>
      <c r="G212" s="150" t="s">
        <v>85</v>
      </c>
    </row>
    <row r="213" spans="1:7" ht="16.5">
      <c r="A213" s="149">
        <f t="shared" si="6"/>
        <v>2018</v>
      </c>
      <c r="B213" s="149">
        <f t="shared" si="7"/>
        <v>5</v>
      </c>
      <c r="C213" s="153" t="s">
        <v>478</v>
      </c>
      <c r="D213" s="151">
        <v>43244.842812499999</v>
      </c>
      <c r="E213" s="151">
        <v>43244.845532407409</v>
      </c>
      <c r="F213" s="150" t="s">
        <v>369</v>
      </c>
      <c r="G213" s="150" t="s">
        <v>85</v>
      </c>
    </row>
    <row r="214" spans="1:7" ht="16.5">
      <c r="A214" s="149">
        <f t="shared" si="6"/>
        <v>2018</v>
      </c>
      <c r="B214" s="149">
        <f t="shared" si="7"/>
        <v>5</v>
      </c>
      <c r="C214" s="153" t="s">
        <v>477</v>
      </c>
      <c r="D214" s="151">
        <v>43246.288055555553</v>
      </c>
      <c r="E214" s="151">
        <v>43246.353043981479</v>
      </c>
      <c r="F214" s="150" t="s">
        <v>419</v>
      </c>
      <c r="G214" s="150" t="s">
        <v>85</v>
      </c>
    </row>
    <row r="215" spans="1:7" ht="16.5">
      <c r="A215" s="149">
        <f t="shared" si="6"/>
        <v>2018</v>
      </c>
      <c r="B215" s="149">
        <f t="shared" si="7"/>
        <v>5</v>
      </c>
      <c r="C215" s="153" t="s">
        <v>278</v>
      </c>
      <c r="D215" s="151">
        <v>43245.642824074072</v>
      </c>
      <c r="E215" s="151">
        <v>43246.353368055556</v>
      </c>
      <c r="F215" s="150" t="s">
        <v>446</v>
      </c>
      <c r="G215" s="150" t="s">
        <v>85</v>
      </c>
    </row>
    <row r="216" spans="1:7" ht="16.5">
      <c r="A216" s="149">
        <f t="shared" si="6"/>
        <v>2018</v>
      </c>
      <c r="B216" s="149">
        <f t="shared" si="7"/>
        <v>5</v>
      </c>
      <c r="C216" s="153" t="s">
        <v>274</v>
      </c>
      <c r="D216" s="151">
        <v>43246.420347222222</v>
      </c>
      <c r="E216" s="151">
        <v>43246.421597222223</v>
      </c>
      <c r="F216" s="150" t="s">
        <v>405</v>
      </c>
      <c r="G216" s="150" t="s">
        <v>85</v>
      </c>
    </row>
    <row r="217" spans="1:7" ht="16.5">
      <c r="A217" s="149">
        <f t="shared" si="6"/>
        <v>2018</v>
      </c>
      <c r="B217" s="149">
        <f t="shared" si="7"/>
        <v>5</v>
      </c>
      <c r="C217" s="153" t="s">
        <v>275</v>
      </c>
      <c r="D217" s="151">
        <v>43246.653541666667</v>
      </c>
      <c r="E217" s="151">
        <v>43246.662488425929</v>
      </c>
      <c r="F217" s="150" t="s">
        <v>405</v>
      </c>
      <c r="G217" s="150" t="s">
        <v>85</v>
      </c>
    </row>
    <row r="218" spans="1:7" ht="16.5">
      <c r="A218" s="149">
        <f t="shared" si="6"/>
        <v>2018</v>
      </c>
      <c r="B218" s="149">
        <f t="shared" si="7"/>
        <v>5</v>
      </c>
      <c r="C218" s="153" t="s">
        <v>476</v>
      </c>
      <c r="D218" s="151">
        <v>43246.767222222225</v>
      </c>
      <c r="E218" s="151">
        <v>43246.80060185185</v>
      </c>
      <c r="F218" s="150" t="s">
        <v>200</v>
      </c>
      <c r="G218" s="150" t="s">
        <v>85</v>
      </c>
    </row>
    <row r="219" spans="1:7" ht="16.5">
      <c r="A219" s="149">
        <f t="shared" si="6"/>
        <v>2018</v>
      </c>
      <c r="B219" s="149">
        <f t="shared" si="7"/>
        <v>5</v>
      </c>
      <c r="C219" s="153" t="s">
        <v>475</v>
      </c>
      <c r="D219" s="151">
        <v>43247.422569444447</v>
      </c>
      <c r="E219" s="151">
        <v>43247.425706018519</v>
      </c>
      <c r="F219" s="150" t="s">
        <v>201</v>
      </c>
      <c r="G219" s="150" t="s">
        <v>85</v>
      </c>
    </row>
    <row r="220" spans="1:7" ht="16.5">
      <c r="A220" s="149">
        <f t="shared" si="6"/>
        <v>2018</v>
      </c>
      <c r="B220" s="149">
        <f t="shared" si="7"/>
        <v>5</v>
      </c>
      <c r="C220" s="153" t="s">
        <v>474</v>
      </c>
      <c r="D220" s="151">
        <v>43247.68509259259</v>
      </c>
      <c r="E220" s="151">
        <v>43247.6878125</v>
      </c>
      <c r="F220" s="150" t="s">
        <v>201</v>
      </c>
      <c r="G220" s="150" t="s">
        <v>85</v>
      </c>
    </row>
    <row r="221" spans="1:7" ht="16.5">
      <c r="A221" s="149">
        <f t="shared" si="6"/>
        <v>2018</v>
      </c>
      <c r="B221" s="149">
        <f t="shared" si="7"/>
        <v>5</v>
      </c>
      <c r="C221" s="153" t="s">
        <v>473</v>
      </c>
      <c r="D221" s="151">
        <v>43248.811863425923</v>
      </c>
      <c r="E221" s="151">
        <v>43248.812615740739</v>
      </c>
      <c r="F221" s="150" t="s">
        <v>200</v>
      </c>
      <c r="G221" s="150" t="s">
        <v>85</v>
      </c>
    </row>
    <row r="222" spans="1:7" ht="16.5">
      <c r="A222" s="149">
        <f t="shared" si="6"/>
        <v>2018</v>
      </c>
      <c r="B222" s="149">
        <f t="shared" si="7"/>
        <v>5</v>
      </c>
      <c r="C222" s="153" t="s">
        <v>472</v>
      </c>
      <c r="D222" s="151">
        <v>43249.92224537037</v>
      </c>
      <c r="E222" s="151">
        <v>43249.931388888886</v>
      </c>
      <c r="F222" s="150" t="s">
        <v>401</v>
      </c>
      <c r="G222" s="150" t="s">
        <v>85</v>
      </c>
    </row>
    <row r="223" spans="1:7" ht="16.5">
      <c r="A223" s="149">
        <f t="shared" si="6"/>
        <v>2018</v>
      </c>
      <c r="B223" s="149">
        <f t="shared" si="7"/>
        <v>5</v>
      </c>
      <c r="C223" s="153" t="s">
        <v>298</v>
      </c>
      <c r="D223" s="151">
        <v>43250.414050925923</v>
      </c>
      <c r="E223" s="151">
        <v>43250.420590277776</v>
      </c>
      <c r="F223" s="150" t="s">
        <v>201</v>
      </c>
      <c r="G223" s="150" t="s">
        <v>85</v>
      </c>
    </row>
    <row r="224" spans="1:7" ht="16.5">
      <c r="A224" s="149">
        <f t="shared" si="6"/>
        <v>2018</v>
      </c>
      <c r="B224" s="149">
        <f t="shared" si="7"/>
        <v>5</v>
      </c>
      <c r="C224" s="153" t="s">
        <v>471</v>
      </c>
      <c r="D224" s="151">
        <v>43250.493935185186</v>
      </c>
      <c r="E224" s="151">
        <v>43250.49763888889</v>
      </c>
      <c r="F224" s="150" t="s">
        <v>200</v>
      </c>
      <c r="G224" s="150" t="s">
        <v>85</v>
      </c>
    </row>
    <row r="225" spans="1:7" ht="16.5">
      <c r="A225" s="149">
        <f t="shared" si="6"/>
        <v>2018</v>
      </c>
      <c r="B225" s="149">
        <f t="shared" si="7"/>
        <v>5</v>
      </c>
      <c r="C225" s="153" t="s">
        <v>296</v>
      </c>
      <c r="D225" s="151">
        <v>43250.51048611111</v>
      </c>
      <c r="E225" s="151">
        <v>43250.512835648151</v>
      </c>
      <c r="F225" s="150" t="s">
        <v>401</v>
      </c>
      <c r="G225" s="150" t="s">
        <v>85</v>
      </c>
    </row>
    <row r="226" spans="1:7" ht="16.5">
      <c r="A226" s="149">
        <f t="shared" si="6"/>
        <v>2018</v>
      </c>
      <c r="B226" s="149">
        <f t="shared" si="7"/>
        <v>5</v>
      </c>
      <c r="C226" s="153" t="s">
        <v>470</v>
      </c>
      <c r="D226" s="151">
        <v>43111.453715277778</v>
      </c>
      <c r="E226" s="151">
        <v>43251.702291666668</v>
      </c>
      <c r="F226" s="150" t="s">
        <v>385</v>
      </c>
      <c r="G226" s="150" t="s">
        <v>85</v>
      </c>
    </row>
    <row r="227" spans="1:7" ht="16.5">
      <c r="A227" s="149">
        <f t="shared" si="6"/>
        <v>2018</v>
      </c>
      <c r="B227" s="149">
        <f t="shared" si="7"/>
        <v>6</v>
      </c>
      <c r="C227" s="153" t="s">
        <v>463</v>
      </c>
      <c r="D227" s="151">
        <v>43252.918124999997</v>
      </c>
      <c r="E227" s="151">
        <v>43253.316307870373</v>
      </c>
      <c r="F227" s="150" t="s">
        <v>419</v>
      </c>
      <c r="G227" s="150" t="s">
        <v>85</v>
      </c>
    </row>
    <row r="228" spans="1:7" ht="16.5">
      <c r="A228" s="149">
        <f t="shared" si="6"/>
        <v>2018</v>
      </c>
      <c r="B228" s="149">
        <f t="shared" si="7"/>
        <v>6</v>
      </c>
      <c r="C228" s="153" t="s">
        <v>461</v>
      </c>
      <c r="D228" s="151">
        <v>43253.487372685187</v>
      </c>
      <c r="E228" s="151">
        <v>43253.502025462964</v>
      </c>
      <c r="F228" s="150" t="s">
        <v>462</v>
      </c>
      <c r="G228" s="150" t="s">
        <v>85</v>
      </c>
    </row>
    <row r="229" spans="1:7" ht="16.5">
      <c r="A229" s="149">
        <f t="shared" si="6"/>
        <v>2018</v>
      </c>
      <c r="B229" s="149">
        <f t="shared" si="7"/>
        <v>6</v>
      </c>
      <c r="C229" s="153" t="s">
        <v>460</v>
      </c>
      <c r="D229" s="151">
        <v>43255.488703703704</v>
      </c>
      <c r="E229" s="151">
        <v>43255.526701388888</v>
      </c>
      <c r="F229" s="150" t="s">
        <v>200</v>
      </c>
      <c r="G229" s="150" t="s">
        <v>85</v>
      </c>
    </row>
    <row r="230" spans="1:7" ht="16.5">
      <c r="A230" s="149">
        <f t="shared" si="6"/>
        <v>2018</v>
      </c>
      <c r="B230" s="149">
        <f t="shared" si="7"/>
        <v>6</v>
      </c>
      <c r="C230" s="153" t="s">
        <v>459</v>
      </c>
      <c r="D230" s="151">
        <v>43255.59957175926</v>
      </c>
      <c r="E230" s="151">
        <v>43255.600069444445</v>
      </c>
      <c r="F230" s="150" t="s">
        <v>401</v>
      </c>
      <c r="G230" s="150" t="s">
        <v>85</v>
      </c>
    </row>
    <row r="231" spans="1:7" ht="16.5">
      <c r="A231" s="149">
        <f t="shared" si="6"/>
        <v>2018</v>
      </c>
      <c r="B231" s="149">
        <f t="shared" si="7"/>
        <v>6</v>
      </c>
      <c r="C231" s="153" t="s">
        <v>458</v>
      </c>
      <c r="D231" s="151">
        <v>43071.875254629631</v>
      </c>
      <c r="E231" s="151">
        <v>43255.903541666667</v>
      </c>
      <c r="F231" s="150" t="s">
        <v>401</v>
      </c>
      <c r="G231" s="150" t="s">
        <v>85</v>
      </c>
    </row>
    <row r="232" spans="1:7" ht="16.5">
      <c r="A232" s="149">
        <f t="shared" si="6"/>
        <v>2018</v>
      </c>
      <c r="B232" s="149">
        <f t="shared" si="7"/>
        <v>6</v>
      </c>
      <c r="C232" s="153" t="s">
        <v>457</v>
      </c>
      <c r="D232" s="151">
        <v>43256.461122685185</v>
      </c>
      <c r="E232" s="151">
        <v>43256.516064814816</v>
      </c>
      <c r="F232" s="150" t="s">
        <v>201</v>
      </c>
      <c r="G232" s="150" t="s">
        <v>85</v>
      </c>
    </row>
    <row r="233" spans="1:7" ht="16.5">
      <c r="A233" s="149">
        <f t="shared" si="6"/>
        <v>2018</v>
      </c>
      <c r="B233" s="149">
        <f t="shared" si="7"/>
        <v>6</v>
      </c>
      <c r="C233" s="153" t="s">
        <v>456</v>
      </c>
      <c r="D233" s="151">
        <v>43250.41547453704</v>
      </c>
      <c r="E233" s="151">
        <v>43256.516296296293</v>
      </c>
      <c r="F233" s="150" t="s">
        <v>201</v>
      </c>
      <c r="G233" s="150" t="s">
        <v>85</v>
      </c>
    </row>
    <row r="234" spans="1:7" ht="16.5">
      <c r="A234" s="149">
        <f t="shared" si="6"/>
        <v>2018</v>
      </c>
      <c r="B234" s="149">
        <f t="shared" si="7"/>
        <v>6</v>
      </c>
      <c r="C234" s="153" t="s">
        <v>455</v>
      </c>
      <c r="D234" s="151">
        <v>43255.741481481484</v>
      </c>
      <c r="E234" s="151">
        <v>43256.521238425928</v>
      </c>
      <c r="F234" s="150" t="s">
        <v>369</v>
      </c>
      <c r="G234" s="150" t="s">
        <v>85</v>
      </c>
    </row>
    <row r="235" spans="1:7" ht="16.5">
      <c r="A235" s="149">
        <f t="shared" si="6"/>
        <v>2018</v>
      </c>
      <c r="B235" s="149">
        <f t="shared" si="7"/>
        <v>6</v>
      </c>
      <c r="C235" s="153" t="s">
        <v>454</v>
      </c>
      <c r="D235" s="151">
        <v>43256.629143518519</v>
      </c>
      <c r="E235" s="151">
        <v>43256.629976851851</v>
      </c>
      <c r="F235" s="150" t="s">
        <v>201</v>
      </c>
      <c r="G235" s="150" t="s">
        <v>85</v>
      </c>
    </row>
    <row r="236" spans="1:7" ht="16.5">
      <c r="A236" s="149">
        <f t="shared" si="6"/>
        <v>2018</v>
      </c>
      <c r="B236" s="149">
        <f t="shared" si="7"/>
        <v>6</v>
      </c>
      <c r="C236" s="153" t="s">
        <v>453</v>
      </c>
      <c r="D236" s="151">
        <v>43260.454027777778</v>
      </c>
      <c r="E236" s="151">
        <v>43260.45826388889</v>
      </c>
      <c r="F236" s="150" t="s">
        <v>199</v>
      </c>
      <c r="G236" s="150" t="s">
        <v>85</v>
      </c>
    </row>
    <row r="237" spans="1:7" ht="16.5">
      <c r="A237" s="149">
        <f t="shared" si="6"/>
        <v>2018</v>
      </c>
      <c r="B237" s="149">
        <f t="shared" si="7"/>
        <v>6</v>
      </c>
      <c r="C237" s="153" t="s">
        <v>451</v>
      </c>
      <c r="D237" s="151">
        <v>43260.661574074074</v>
      </c>
      <c r="E237" s="151">
        <v>43260.664421296293</v>
      </c>
      <c r="F237" s="150" t="s">
        <v>452</v>
      </c>
      <c r="G237" s="150" t="s">
        <v>85</v>
      </c>
    </row>
    <row r="238" spans="1:7" ht="16.5">
      <c r="A238" s="149">
        <f t="shared" si="6"/>
        <v>2018</v>
      </c>
      <c r="B238" s="149">
        <f t="shared" si="7"/>
        <v>6</v>
      </c>
      <c r="C238" s="153" t="s">
        <v>450</v>
      </c>
      <c r="D238" s="151">
        <v>43267.901226851849</v>
      </c>
      <c r="E238" s="151">
        <v>43267.933576388888</v>
      </c>
      <c r="F238" s="150" t="s">
        <v>401</v>
      </c>
      <c r="G238" s="150" t="s">
        <v>85</v>
      </c>
    </row>
    <row r="239" spans="1:7" ht="16.5">
      <c r="A239" s="149">
        <f t="shared" si="6"/>
        <v>2018</v>
      </c>
      <c r="B239" s="149">
        <f t="shared" si="7"/>
        <v>6</v>
      </c>
      <c r="C239" s="153" t="s">
        <v>449</v>
      </c>
      <c r="D239" s="151">
        <v>43268.892372685186</v>
      </c>
      <c r="E239" s="151">
        <v>43268.941296296296</v>
      </c>
      <c r="F239" s="150" t="s">
        <v>413</v>
      </c>
      <c r="G239" s="150" t="s">
        <v>85</v>
      </c>
    </row>
    <row r="240" spans="1:7" ht="16.5">
      <c r="A240" s="149">
        <f t="shared" si="6"/>
        <v>2018</v>
      </c>
      <c r="B240" s="149">
        <f t="shared" si="7"/>
        <v>6</v>
      </c>
      <c r="C240" s="153" t="s">
        <v>448</v>
      </c>
      <c r="D240" s="151">
        <v>43269.511840277781</v>
      </c>
      <c r="E240" s="151">
        <v>43269.544039351851</v>
      </c>
      <c r="F240" s="150" t="s">
        <v>200</v>
      </c>
      <c r="G240" s="150" t="s">
        <v>85</v>
      </c>
    </row>
    <row r="241" spans="1:7" ht="16.5">
      <c r="A241" s="149">
        <f t="shared" si="6"/>
        <v>2018</v>
      </c>
      <c r="B241" s="149">
        <f t="shared" si="7"/>
        <v>6</v>
      </c>
      <c r="C241" s="153" t="s">
        <v>447</v>
      </c>
      <c r="D241" s="151">
        <v>43269.725902777776</v>
      </c>
      <c r="E241" s="151">
        <v>43269.747812499998</v>
      </c>
      <c r="F241" s="150" t="s">
        <v>385</v>
      </c>
      <c r="G241" s="150" t="s">
        <v>85</v>
      </c>
    </row>
    <row r="242" spans="1:7" ht="16.5">
      <c r="A242" s="149">
        <f t="shared" si="6"/>
        <v>2018</v>
      </c>
      <c r="B242" s="149">
        <f t="shared" si="7"/>
        <v>6</v>
      </c>
      <c r="C242" s="153" t="s">
        <v>445</v>
      </c>
      <c r="D242" s="151">
        <v>43270.754918981482</v>
      </c>
      <c r="E242" s="151">
        <v>43270.765625</v>
      </c>
      <c r="F242" s="150" t="s">
        <v>446</v>
      </c>
      <c r="G242" s="150" t="s">
        <v>85</v>
      </c>
    </row>
    <row r="243" spans="1:7" ht="16.5">
      <c r="A243" s="149">
        <f t="shared" si="6"/>
        <v>2018</v>
      </c>
      <c r="B243" s="149">
        <f t="shared" si="7"/>
        <v>6</v>
      </c>
      <c r="C243" s="153" t="s">
        <v>444</v>
      </c>
      <c r="D243" s="151">
        <v>43270.919861111113</v>
      </c>
      <c r="E243" s="151">
        <v>43270.927037037036</v>
      </c>
      <c r="F243" s="150" t="s">
        <v>201</v>
      </c>
      <c r="G243" s="150" t="s">
        <v>85</v>
      </c>
    </row>
    <row r="244" spans="1:7" ht="16.5">
      <c r="A244" s="149">
        <f t="shared" si="6"/>
        <v>2018</v>
      </c>
      <c r="B244" s="149">
        <f t="shared" si="7"/>
        <v>6</v>
      </c>
      <c r="C244" s="153" t="s">
        <v>443</v>
      </c>
      <c r="D244" s="151">
        <v>43273.463101851848</v>
      </c>
      <c r="E244" s="151">
        <v>43273.473923611113</v>
      </c>
      <c r="F244" s="150" t="s">
        <v>201</v>
      </c>
      <c r="G244" s="150" t="s">
        <v>85</v>
      </c>
    </row>
    <row r="245" spans="1:7" ht="16.5">
      <c r="A245" s="149">
        <f t="shared" si="6"/>
        <v>2018</v>
      </c>
      <c r="B245" s="149">
        <f t="shared" si="7"/>
        <v>6</v>
      </c>
      <c r="C245" s="153" t="s">
        <v>350</v>
      </c>
      <c r="D245" s="151">
        <v>43273.506157407406</v>
      </c>
      <c r="E245" s="151">
        <v>43273.540879629632</v>
      </c>
      <c r="F245" s="150" t="s">
        <v>200</v>
      </c>
      <c r="G245" s="150" t="s">
        <v>85</v>
      </c>
    </row>
    <row r="246" spans="1:7" ht="16.5">
      <c r="A246" s="149">
        <f t="shared" si="6"/>
        <v>2018</v>
      </c>
      <c r="B246" s="149">
        <f t="shared" si="7"/>
        <v>6</v>
      </c>
      <c r="C246" s="153" t="s">
        <v>442</v>
      </c>
      <c r="D246" s="151">
        <v>43267.406076388892</v>
      </c>
      <c r="E246" s="151">
        <v>43273.595717592594</v>
      </c>
      <c r="F246" s="150" t="s">
        <v>419</v>
      </c>
      <c r="G246" s="150" t="s">
        <v>85</v>
      </c>
    </row>
    <row r="247" spans="1:7" ht="16.5">
      <c r="A247" s="149">
        <f t="shared" si="6"/>
        <v>2018</v>
      </c>
      <c r="B247" s="149">
        <f t="shared" si="7"/>
        <v>6</v>
      </c>
      <c r="C247" s="153" t="s">
        <v>440</v>
      </c>
      <c r="D247" s="151">
        <v>43273.017048611109</v>
      </c>
      <c r="E247" s="151">
        <v>43273.632777777777</v>
      </c>
      <c r="F247" s="150" t="s">
        <v>441</v>
      </c>
      <c r="G247" s="150" t="s">
        <v>85</v>
      </c>
    </row>
    <row r="248" spans="1:7" ht="16.5">
      <c r="A248" s="149">
        <f t="shared" si="6"/>
        <v>2018</v>
      </c>
      <c r="B248" s="149">
        <f t="shared" si="7"/>
        <v>6</v>
      </c>
      <c r="C248" s="153" t="s">
        <v>439</v>
      </c>
      <c r="D248" s="151">
        <v>43274.482314814813</v>
      </c>
      <c r="E248" s="151">
        <v>43274.496736111112</v>
      </c>
      <c r="F248" s="150" t="s">
        <v>401</v>
      </c>
      <c r="G248" s="150" t="s">
        <v>85</v>
      </c>
    </row>
    <row r="249" spans="1:7" ht="16.5">
      <c r="A249" s="149">
        <f t="shared" si="6"/>
        <v>2018</v>
      </c>
      <c r="B249" s="149">
        <f t="shared" si="7"/>
        <v>6</v>
      </c>
      <c r="C249" s="153" t="s">
        <v>438</v>
      </c>
      <c r="D249" s="151">
        <v>43274.690520833334</v>
      </c>
      <c r="E249" s="151">
        <v>43274.766296296293</v>
      </c>
      <c r="F249" s="150" t="s">
        <v>199</v>
      </c>
      <c r="G249" s="150" t="s">
        <v>85</v>
      </c>
    </row>
    <row r="250" spans="1:7" ht="16.5">
      <c r="A250" s="149">
        <f t="shared" si="6"/>
        <v>2018</v>
      </c>
      <c r="B250" s="149">
        <f t="shared" si="7"/>
        <v>6</v>
      </c>
      <c r="C250" s="153" t="s">
        <v>437</v>
      </c>
      <c r="D250" s="151">
        <v>43274.873113425929</v>
      </c>
      <c r="E250" s="151">
        <v>43275.757800925923</v>
      </c>
      <c r="F250" s="150" t="s">
        <v>385</v>
      </c>
      <c r="G250" s="150" t="s">
        <v>85</v>
      </c>
    </row>
    <row r="251" spans="1:7" ht="16.5">
      <c r="A251" s="149">
        <f t="shared" si="6"/>
        <v>2018</v>
      </c>
      <c r="B251" s="149">
        <f t="shared" si="7"/>
        <v>6</v>
      </c>
      <c r="C251" s="153" t="s">
        <v>436</v>
      </c>
      <c r="D251" s="151">
        <v>43276.515405092592</v>
      </c>
      <c r="E251" s="151">
        <v>43276.51840277778</v>
      </c>
      <c r="F251" s="150" t="s">
        <v>200</v>
      </c>
      <c r="G251" s="150" t="s">
        <v>85</v>
      </c>
    </row>
    <row r="252" spans="1:7" ht="16.5">
      <c r="A252" s="149">
        <f t="shared" si="6"/>
        <v>2018</v>
      </c>
      <c r="B252" s="149">
        <f t="shared" si="7"/>
        <v>6</v>
      </c>
      <c r="C252" s="153" t="s">
        <v>435</v>
      </c>
      <c r="D252" s="151">
        <v>43276.565081018518</v>
      </c>
      <c r="E252" s="151">
        <v>43276.569456018522</v>
      </c>
      <c r="F252" s="150" t="s">
        <v>385</v>
      </c>
      <c r="G252" s="150" t="s">
        <v>85</v>
      </c>
    </row>
    <row r="253" spans="1:7" ht="16.5">
      <c r="A253" s="149">
        <f t="shared" si="6"/>
        <v>2018</v>
      </c>
      <c r="B253" s="149">
        <f t="shared" si="7"/>
        <v>6</v>
      </c>
      <c r="C253" s="153" t="s">
        <v>434</v>
      </c>
      <c r="D253" s="151">
        <v>43276.686921296299</v>
      </c>
      <c r="E253" s="151">
        <v>43276.722025462965</v>
      </c>
      <c r="F253" s="150" t="s">
        <v>385</v>
      </c>
      <c r="G253" s="150" t="s">
        <v>85</v>
      </c>
    </row>
    <row r="254" spans="1:7" ht="16.5">
      <c r="A254" s="149">
        <f t="shared" si="6"/>
        <v>2018</v>
      </c>
      <c r="B254" s="149">
        <f t="shared" si="7"/>
        <v>6</v>
      </c>
      <c r="C254" s="153" t="s">
        <v>433</v>
      </c>
      <c r="D254" s="151">
        <v>43277.551793981482</v>
      </c>
      <c r="E254" s="151">
        <v>43277.56523148148</v>
      </c>
      <c r="F254" s="150" t="s">
        <v>201</v>
      </c>
      <c r="G254" s="150" t="s">
        <v>85</v>
      </c>
    </row>
    <row r="255" spans="1:7" ht="16.5">
      <c r="A255" s="149">
        <f t="shared" si="6"/>
        <v>2018</v>
      </c>
      <c r="B255" s="149">
        <f t="shared" si="7"/>
        <v>6</v>
      </c>
      <c r="C255" s="153" t="s">
        <v>432</v>
      </c>
      <c r="D255" s="151">
        <v>43279.387488425928</v>
      </c>
      <c r="E255" s="151">
        <v>43279.403460648151</v>
      </c>
      <c r="F255" s="150" t="s">
        <v>200</v>
      </c>
      <c r="G255" s="150" t="s">
        <v>85</v>
      </c>
    </row>
    <row r="256" spans="1:7" ht="16.5">
      <c r="A256" s="149">
        <f t="shared" si="6"/>
        <v>2018</v>
      </c>
      <c r="B256" s="149">
        <f t="shared" si="7"/>
        <v>6</v>
      </c>
      <c r="C256" s="153" t="s">
        <v>699</v>
      </c>
      <c r="D256" s="151">
        <v>43279.747916666667</v>
      </c>
      <c r="E256" s="151">
        <v>43279.678472222222</v>
      </c>
      <c r="F256" s="150" t="s">
        <v>396</v>
      </c>
      <c r="G256" s="150" t="s">
        <v>85</v>
      </c>
    </row>
    <row r="257" spans="1:7" ht="16.5">
      <c r="A257" s="149">
        <f t="shared" si="6"/>
        <v>2018</v>
      </c>
      <c r="B257" s="149">
        <f t="shared" si="7"/>
        <v>6</v>
      </c>
      <c r="C257" s="153" t="s">
        <v>706</v>
      </c>
      <c r="D257" s="151">
        <v>43279.85</v>
      </c>
      <c r="E257" s="151">
        <v>43279.853472222225</v>
      </c>
      <c r="F257" s="150" t="s">
        <v>200</v>
      </c>
      <c r="G257" s="150" t="s">
        <v>85</v>
      </c>
    </row>
    <row r="258" spans="1:7" ht="16.5">
      <c r="A258" s="149">
        <f t="shared" ref="A258:A321" si="8">YEAR(E258)</f>
        <v>2018</v>
      </c>
      <c r="B258" s="149">
        <f t="shared" ref="B258:B321" si="9">MONTH(E258)</f>
        <v>6</v>
      </c>
      <c r="C258" s="153" t="s">
        <v>704</v>
      </c>
      <c r="D258" s="151">
        <v>43279.852083333331</v>
      </c>
      <c r="E258" s="151">
        <v>43280.573611111111</v>
      </c>
      <c r="F258" s="150" t="s">
        <v>498</v>
      </c>
      <c r="G258" s="150" t="s">
        <v>85</v>
      </c>
    </row>
    <row r="259" spans="1:7" ht="16.5">
      <c r="A259" s="149">
        <f t="shared" si="8"/>
        <v>2018</v>
      </c>
      <c r="B259" s="149">
        <f t="shared" si="9"/>
        <v>6</v>
      </c>
      <c r="C259" s="153" t="s">
        <v>697</v>
      </c>
      <c r="D259" s="151">
        <v>43280.540277777778</v>
      </c>
      <c r="E259" s="151">
        <v>43280.678472222222</v>
      </c>
      <c r="F259" s="150" t="s">
        <v>201</v>
      </c>
      <c r="G259" s="150" t="s">
        <v>85</v>
      </c>
    </row>
    <row r="260" spans="1:7" ht="16.5">
      <c r="A260" s="149">
        <f t="shared" si="8"/>
        <v>2018</v>
      </c>
      <c r="B260" s="149">
        <f t="shared" si="9"/>
        <v>6</v>
      </c>
      <c r="C260" s="153" t="s">
        <v>696</v>
      </c>
      <c r="D260" s="151">
        <v>43281.262499999997</v>
      </c>
      <c r="E260" s="151">
        <v>43281.762499999997</v>
      </c>
      <c r="F260" s="150" t="s">
        <v>405</v>
      </c>
      <c r="G260" s="150" t="s">
        <v>85</v>
      </c>
    </row>
    <row r="261" spans="1:7" ht="16.5">
      <c r="A261" s="149">
        <f t="shared" si="8"/>
        <v>2018</v>
      </c>
      <c r="B261" s="149">
        <f t="shared" si="9"/>
        <v>6</v>
      </c>
      <c r="C261" s="153" t="s">
        <v>698</v>
      </c>
      <c r="D261" s="151">
        <v>43281.899305555555</v>
      </c>
      <c r="E261" s="151">
        <v>43281.901388888888</v>
      </c>
      <c r="F261" s="150" t="s">
        <v>441</v>
      </c>
      <c r="G261" s="150" t="s">
        <v>85</v>
      </c>
    </row>
    <row r="262" spans="1:7" ht="16.5">
      <c r="A262" s="149">
        <f t="shared" si="8"/>
        <v>2018</v>
      </c>
      <c r="B262" s="149">
        <f t="shared" si="9"/>
        <v>7</v>
      </c>
      <c r="C262" s="153" t="s">
        <v>707</v>
      </c>
      <c r="D262" s="151">
        <v>43282.695833333331</v>
      </c>
      <c r="E262" s="151">
        <v>43282.695833333331</v>
      </c>
      <c r="F262" s="150" t="s">
        <v>201</v>
      </c>
      <c r="G262" s="150" t="s">
        <v>85</v>
      </c>
    </row>
    <row r="263" spans="1:7" ht="16.5">
      <c r="A263" s="149">
        <f t="shared" si="8"/>
        <v>2018</v>
      </c>
      <c r="B263" s="149">
        <f t="shared" si="9"/>
        <v>7</v>
      </c>
      <c r="C263" s="153" t="s">
        <v>701</v>
      </c>
      <c r="D263" s="151">
        <v>43282.768750000003</v>
      </c>
      <c r="E263" s="151">
        <v>43282.768750000003</v>
      </c>
      <c r="F263" s="150" t="s">
        <v>369</v>
      </c>
      <c r="G263" s="150" t="s">
        <v>85</v>
      </c>
    </row>
    <row r="264" spans="1:7" ht="16.5">
      <c r="A264" s="149">
        <f t="shared" si="8"/>
        <v>2018</v>
      </c>
      <c r="B264" s="149">
        <f t="shared" si="9"/>
        <v>7</v>
      </c>
      <c r="C264" s="153" t="s">
        <v>700</v>
      </c>
      <c r="D264" s="151">
        <v>43283.362500000003</v>
      </c>
      <c r="E264" s="151">
        <v>43283.393750000003</v>
      </c>
      <c r="F264" s="150" t="s">
        <v>413</v>
      </c>
      <c r="G264" s="150" t="s">
        <v>85</v>
      </c>
    </row>
    <row r="265" spans="1:7" ht="16.5">
      <c r="A265" s="149">
        <f t="shared" si="8"/>
        <v>2018</v>
      </c>
      <c r="B265" s="149">
        <f t="shared" si="9"/>
        <v>7</v>
      </c>
      <c r="C265" s="153" t="s">
        <v>702</v>
      </c>
      <c r="D265" s="151">
        <v>43283.461805555555</v>
      </c>
      <c r="E265" s="151">
        <v>43283.476388888892</v>
      </c>
      <c r="F265" s="150" t="s">
        <v>401</v>
      </c>
      <c r="G265" s="150" t="s">
        <v>85</v>
      </c>
    </row>
    <row r="266" spans="1:7" ht="16.5">
      <c r="A266" s="149">
        <f t="shared" si="8"/>
        <v>2018</v>
      </c>
      <c r="B266" s="149">
        <f t="shared" si="9"/>
        <v>7</v>
      </c>
      <c r="C266" s="153" t="s">
        <v>708</v>
      </c>
      <c r="D266" s="151">
        <v>43283.476388888892</v>
      </c>
      <c r="E266" s="151">
        <v>43283.477777777778</v>
      </c>
      <c r="F266" s="150" t="s">
        <v>413</v>
      </c>
      <c r="G266" s="150" t="s">
        <v>85</v>
      </c>
    </row>
    <row r="267" spans="1:7" ht="16.5">
      <c r="A267" s="149">
        <f t="shared" si="8"/>
        <v>2018</v>
      </c>
      <c r="B267" s="149">
        <f t="shared" si="9"/>
        <v>7</v>
      </c>
      <c r="C267" s="153" t="s">
        <v>703</v>
      </c>
      <c r="D267" s="151">
        <v>43283.602777777778</v>
      </c>
      <c r="E267" s="151">
        <v>43283.890972222223</v>
      </c>
      <c r="F267" s="150" t="s">
        <v>446</v>
      </c>
      <c r="G267" s="150" t="s">
        <v>85</v>
      </c>
    </row>
    <row r="268" spans="1:7" ht="16.5">
      <c r="A268" s="149">
        <f t="shared" si="8"/>
        <v>2018</v>
      </c>
      <c r="B268" s="149">
        <f t="shared" si="9"/>
        <v>7</v>
      </c>
      <c r="C268" s="153" t="s">
        <v>705</v>
      </c>
      <c r="D268" s="151">
        <v>43284.105555555558</v>
      </c>
      <c r="E268" s="151">
        <v>43284.337500000001</v>
      </c>
      <c r="F268" s="150" t="s">
        <v>396</v>
      </c>
      <c r="G268" s="150" t="s">
        <v>85</v>
      </c>
    </row>
    <row r="269" spans="1:7" ht="16.5">
      <c r="A269" s="149">
        <f t="shared" si="8"/>
        <v>2018</v>
      </c>
      <c r="B269" s="149">
        <f t="shared" si="9"/>
        <v>7</v>
      </c>
      <c r="C269" s="153" t="s">
        <v>431</v>
      </c>
      <c r="D269" s="151">
        <v>43284.525243055556</v>
      </c>
      <c r="E269" s="151">
        <v>43284.533136574071</v>
      </c>
      <c r="F269" s="150" t="s">
        <v>200</v>
      </c>
      <c r="G269" s="150" t="s">
        <v>85</v>
      </c>
    </row>
    <row r="270" spans="1:7" ht="16.5">
      <c r="A270" s="149">
        <f t="shared" si="8"/>
        <v>2018</v>
      </c>
      <c r="B270" s="149">
        <f t="shared" si="9"/>
        <v>7</v>
      </c>
      <c r="C270" s="153" t="s">
        <v>430</v>
      </c>
      <c r="D270" s="151">
        <v>43284.8984837963</v>
      </c>
      <c r="E270" s="151">
        <v>43284.902453703704</v>
      </c>
      <c r="F270" s="150" t="s">
        <v>401</v>
      </c>
      <c r="G270" s="150" t="s">
        <v>85</v>
      </c>
    </row>
    <row r="271" spans="1:7" ht="16.5">
      <c r="A271" s="149">
        <f t="shared" si="8"/>
        <v>2018</v>
      </c>
      <c r="B271" s="149">
        <f t="shared" si="9"/>
        <v>7</v>
      </c>
      <c r="C271" s="153" t="s">
        <v>429</v>
      </c>
      <c r="D271" s="151">
        <v>43286.361875000002</v>
      </c>
      <c r="E271" s="151">
        <v>43286.43854166667</v>
      </c>
      <c r="F271" s="150" t="s">
        <v>200</v>
      </c>
      <c r="G271" s="150" t="s">
        <v>85</v>
      </c>
    </row>
    <row r="272" spans="1:7" ht="16.5">
      <c r="A272" s="149">
        <f t="shared" si="8"/>
        <v>2018</v>
      </c>
      <c r="B272" s="149">
        <f t="shared" si="9"/>
        <v>7</v>
      </c>
      <c r="C272" s="153" t="s">
        <v>428</v>
      </c>
      <c r="D272" s="151">
        <v>43286.433854166666</v>
      </c>
      <c r="E272" s="151">
        <v>43286.438958333332</v>
      </c>
      <c r="F272" s="150" t="s">
        <v>401</v>
      </c>
      <c r="G272" s="150" t="s">
        <v>85</v>
      </c>
    </row>
    <row r="273" spans="1:7" ht="16.5">
      <c r="A273" s="149">
        <f t="shared" si="8"/>
        <v>2018</v>
      </c>
      <c r="B273" s="149">
        <f t="shared" si="9"/>
        <v>7</v>
      </c>
      <c r="C273" s="153" t="s">
        <v>427</v>
      </c>
      <c r="D273" s="151">
        <v>43285.919398148151</v>
      </c>
      <c r="E273" s="151">
        <v>43286.440486111111</v>
      </c>
      <c r="F273" s="150" t="s">
        <v>201</v>
      </c>
      <c r="G273" s="150" t="s">
        <v>85</v>
      </c>
    </row>
    <row r="274" spans="1:7" ht="16.5">
      <c r="A274" s="149">
        <f t="shared" si="8"/>
        <v>2018</v>
      </c>
      <c r="B274" s="149">
        <f t="shared" si="9"/>
        <v>7</v>
      </c>
      <c r="C274" s="153" t="s">
        <v>426</v>
      </c>
      <c r="D274" s="151">
        <v>43285.909201388888</v>
      </c>
      <c r="E274" s="151">
        <v>43286.44190972222</v>
      </c>
      <c r="F274" s="150" t="s">
        <v>405</v>
      </c>
      <c r="G274" s="150" t="s">
        <v>85</v>
      </c>
    </row>
    <row r="275" spans="1:7" ht="16.5">
      <c r="A275" s="149">
        <f t="shared" si="8"/>
        <v>2018</v>
      </c>
      <c r="B275" s="149">
        <f t="shared" si="9"/>
        <v>7</v>
      </c>
      <c r="C275" s="153" t="s">
        <v>425</v>
      </c>
      <c r="D275" s="151">
        <v>43286.650520833333</v>
      </c>
      <c r="E275" s="151">
        <v>43286.662986111114</v>
      </c>
      <c r="F275" s="150" t="s">
        <v>201</v>
      </c>
      <c r="G275" s="150" t="s">
        <v>85</v>
      </c>
    </row>
    <row r="276" spans="1:7" ht="16.5">
      <c r="A276" s="149">
        <f t="shared" si="8"/>
        <v>2018</v>
      </c>
      <c r="B276" s="149">
        <f t="shared" si="9"/>
        <v>7</v>
      </c>
      <c r="C276" s="153" t="s">
        <v>424</v>
      </c>
      <c r="D276" s="151">
        <v>43286.74119212963</v>
      </c>
      <c r="E276" s="151">
        <v>43286.744155092594</v>
      </c>
      <c r="F276" s="150" t="s">
        <v>200</v>
      </c>
      <c r="G276" s="150" t="s">
        <v>85</v>
      </c>
    </row>
    <row r="277" spans="1:7" ht="16.5">
      <c r="A277" s="149">
        <f t="shared" si="8"/>
        <v>2018</v>
      </c>
      <c r="B277" s="149">
        <f t="shared" si="9"/>
        <v>7</v>
      </c>
      <c r="C277" s="153" t="s">
        <v>423</v>
      </c>
      <c r="D277" s="151">
        <v>43286.836006944446</v>
      </c>
      <c r="E277" s="151">
        <v>43287.659895833334</v>
      </c>
      <c r="F277" s="150" t="s">
        <v>201</v>
      </c>
      <c r="G277" s="150" t="s">
        <v>85</v>
      </c>
    </row>
    <row r="278" spans="1:7" ht="16.5">
      <c r="A278" s="149">
        <f t="shared" si="8"/>
        <v>2018</v>
      </c>
      <c r="B278" s="149">
        <f t="shared" si="9"/>
        <v>7</v>
      </c>
      <c r="C278" s="153" t="s">
        <v>422</v>
      </c>
      <c r="D278" s="151">
        <v>43166.984594907408</v>
      </c>
      <c r="E278" s="151">
        <v>43287.675798611112</v>
      </c>
      <c r="F278" s="150" t="s">
        <v>199</v>
      </c>
      <c r="G278" s="150" t="s">
        <v>85</v>
      </c>
    </row>
    <row r="279" spans="1:7" ht="16.5">
      <c r="A279" s="149">
        <f t="shared" si="8"/>
        <v>2018</v>
      </c>
      <c r="B279" s="149">
        <f t="shared" si="9"/>
        <v>7</v>
      </c>
      <c r="C279" s="153" t="s">
        <v>421</v>
      </c>
      <c r="D279" s="151">
        <v>43290.85261574074</v>
      </c>
      <c r="E279" s="151">
        <v>43290.865671296298</v>
      </c>
      <c r="F279" s="150" t="s">
        <v>201</v>
      </c>
      <c r="G279" s="150" t="s">
        <v>85</v>
      </c>
    </row>
    <row r="280" spans="1:7" ht="16.5">
      <c r="A280" s="149">
        <f t="shared" si="8"/>
        <v>2018</v>
      </c>
      <c r="B280" s="149">
        <f t="shared" si="9"/>
        <v>7</v>
      </c>
      <c r="C280" s="153" t="s">
        <v>420</v>
      </c>
      <c r="D280" s="151">
        <v>43286.002349537041</v>
      </c>
      <c r="E280" s="151">
        <v>43291.463229166664</v>
      </c>
      <c r="F280" s="150" t="s">
        <v>201</v>
      </c>
      <c r="G280" s="150" t="s">
        <v>85</v>
      </c>
    </row>
    <row r="281" spans="1:7" ht="16.5">
      <c r="A281" s="149">
        <f t="shared" si="8"/>
        <v>2018</v>
      </c>
      <c r="B281" s="149">
        <f t="shared" si="9"/>
        <v>7</v>
      </c>
      <c r="C281" s="153" t="s">
        <v>418</v>
      </c>
      <c r="D281" s="151">
        <v>43292.418703703705</v>
      </c>
      <c r="E281" s="151">
        <v>43292.430937500001</v>
      </c>
      <c r="F281" s="150" t="s">
        <v>419</v>
      </c>
      <c r="G281" s="150" t="s">
        <v>85</v>
      </c>
    </row>
    <row r="282" spans="1:7" ht="16.5">
      <c r="A282" s="149">
        <f t="shared" si="8"/>
        <v>2018</v>
      </c>
      <c r="B282" s="149">
        <f t="shared" si="9"/>
        <v>7</v>
      </c>
      <c r="C282" s="153" t="s">
        <v>417</v>
      </c>
      <c r="D282" s="151">
        <v>43294.531840277778</v>
      </c>
      <c r="E282" s="151">
        <v>43294.541018518517</v>
      </c>
      <c r="F282" s="150" t="s">
        <v>385</v>
      </c>
      <c r="G282" s="150" t="s">
        <v>85</v>
      </c>
    </row>
    <row r="283" spans="1:7" ht="16.5">
      <c r="A283" s="149">
        <f t="shared" si="8"/>
        <v>2018</v>
      </c>
      <c r="B283" s="149">
        <f t="shared" si="9"/>
        <v>7</v>
      </c>
      <c r="C283" s="153" t="s">
        <v>416</v>
      </c>
      <c r="D283" s="151">
        <v>43295.628020833334</v>
      </c>
      <c r="E283" s="151">
        <v>43295.633009259262</v>
      </c>
      <c r="F283" s="150" t="s">
        <v>401</v>
      </c>
      <c r="G283" s="150" t="s">
        <v>85</v>
      </c>
    </row>
    <row r="284" spans="1:7" ht="16.5">
      <c r="A284" s="149">
        <f t="shared" si="8"/>
        <v>2018</v>
      </c>
      <c r="B284" s="149">
        <f t="shared" si="9"/>
        <v>7</v>
      </c>
      <c r="C284" s="153" t="s">
        <v>415</v>
      </c>
      <c r="D284" s="151">
        <v>43294.871099537035</v>
      </c>
      <c r="E284" s="151">
        <v>43296.536238425928</v>
      </c>
      <c r="F284" s="150" t="s">
        <v>201</v>
      </c>
      <c r="G284" s="150" t="s">
        <v>85</v>
      </c>
    </row>
    <row r="285" spans="1:7" ht="16.5">
      <c r="A285" s="149">
        <f t="shared" si="8"/>
        <v>2018</v>
      </c>
      <c r="B285" s="149">
        <f t="shared" si="9"/>
        <v>7</v>
      </c>
      <c r="C285" s="153" t="s">
        <v>414</v>
      </c>
      <c r="D285" s="151">
        <v>43298.028055555558</v>
      </c>
      <c r="E285" s="151">
        <v>43298.472673611112</v>
      </c>
      <c r="F285" s="150" t="s">
        <v>403</v>
      </c>
      <c r="G285" s="150" t="s">
        <v>85</v>
      </c>
    </row>
    <row r="286" spans="1:7" ht="16.5">
      <c r="A286" s="149">
        <f t="shared" si="8"/>
        <v>2018</v>
      </c>
      <c r="B286" s="149">
        <f t="shared" si="9"/>
        <v>7</v>
      </c>
      <c r="C286" s="153" t="s">
        <v>412</v>
      </c>
      <c r="D286" s="151">
        <v>43299.667453703703</v>
      </c>
      <c r="E286" s="151">
        <v>43299.672523148147</v>
      </c>
      <c r="F286" s="150" t="s">
        <v>413</v>
      </c>
      <c r="G286" s="150" t="s">
        <v>85</v>
      </c>
    </row>
    <row r="287" spans="1:7" ht="16.5">
      <c r="A287" s="149">
        <f t="shared" si="8"/>
        <v>2018</v>
      </c>
      <c r="B287" s="149">
        <f t="shared" si="9"/>
        <v>7</v>
      </c>
      <c r="C287" s="153" t="s">
        <v>411</v>
      </c>
      <c r="D287" s="151">
        <v>43299.151886574073</v>
      </c>
      <c r="E287" s="151">
        <v>43299.674768518518</v>
      </c>
      <c r="F287" s="150" t="s">
        <v>200</v>
      </c>
      <c r="G287" s="150" t="s">
        <v>85</v>
      </c>
    </row>
    <row r="288" spans="1:7" ht="16.5">
      <c r="A288" s="149">
        <f t="shared" si="8"/>
        <v>2018</v>
      </c>
      <c r="B288" s="149">
        <f t="shared" si="9"/>
        <v>7</v>
      </c>
      <c r="C288" s="153" t="s">
        <v>410</v>
      </c>
      <c r="D288" s="151">
        <v>43300.559872685182</v>
      </c>
      <c r="E288" s="151">
        <v>43300.562754629631</v>
      </c>
      <c r="F288" s="150" t="s">
        <v>401</v>
      </c>
      <c r="G288" s="150" t="s">
        <v>85</v>
      </c>
    </row>
    <row r="289" spans="1:7" ht="16.5">
      <c r="A289" s="149">
        <f t="shared" si="8"/>
        <v>2018</v>
      </c>
      <c r="B289" s="149">
        <f t="shared" si="9"/>
        <v>7</v>
      </c>
      <c r="C289" s="153" t="s">
        <v>409</v>
      </c>
      <c r="D289" s="151">
        <v>43301.336111111108</v>
      </c>
      <c r="E289" s="151">
        <v>43301.543379629627</v>
      </c>
      <c r="F289" s="150" t="s">
        <v>396</v>
      </c>
      <c r="G289" s="150" t="s">
        <v>85</v>
      </c>
    </row>
    <row r="290" spans="1:7" ht="16.5">
      <c r="A290" s="149">
        <f t="shared" si="8"/>
        <v>2018</v>
      </c>
      <c r="B290" s="149">
        <f t="shared" si="9"/>
        <v>7</v>
      </c>
      <c r="C290" s="153" t="s">
        <v>408</v>
      </c>
      <c r="D290" s="151">
        <v>43301.592581018522</v>
      </c>
      <c r="E290" s="151">
        <v>43301.601354166669</v>
      </c>
      <c r="F290" s="150" t="s">
        <v>200</v>
      </c>
      <c r="G290" s="150" t="s">
        <v>85</v>
      </c>
    </row>
    <row r="291" spans="1:7" ht="16.5">
      <c r="A291" s="149">
        <f t="shared" si="8"/>
        <v>2018</v>
      </c>
      <c r="B291" s="149">
        <f t="shared" si="9"/>
        <v>7</v>
      </c>
      <c r="C291" s="153" t="s">
        <v>407</v>
      </c>
      <c r="D291" s="151">
        <v>43301.658599537041</v>
      </c>
      <c r="E291" s="151">
        <v>43301.668240740742</v>
      </c>
      <c r="F291" s="150" t="s">
        <v>369</v>
      </c>
      <c r="G291" s="150" t="s">
        <v>85</v>
      </c>
    </row>
    <row r="292" spans="1:7" ht="16.5">
      <c r="A292" s="149">
        <f t="shared" si="8"/>
        <v>2018</v>
      </c>
      <c r="B292" s="149">
        <f t="shared" si="9"/>
        <v>7</v>
      </c>
      <c r="C292" s="153" t="s">
        <v>406</v>
      </c>
      <c r="D292" s="151">
        <v>43301.697372685187</v>
      </c>
      <c r="E292" s="151">
        <v>43301.72115740741</v>
      </c>
      <c r="F292" s="150" t="s">
        <v>201</v>
      </c>
      <c r="G292" s="150" t="s">
        <v>85</v>
      </c>
    </row>
    <row r="293" spans="1:7" ht="16.5">
      <c r="A293" s="149">
        <f t="shared" si="8"/>
        <v>2018</v>
      </c>
      <c r="B293" s="149">
        <f t="shared" si="9"/>
        <v>7</v>
      </c>
      <c r="C293" s="153" t="s">
        <v>404</v>
      </c>
      <c r="D293" s="151">
        <v>43302.789814814816</v>
      </c>
      <c r="E293" s="151">
        <v>43302.904398148145</v>
      </c>
      <c r="F293" s="150" t="s">
        <v>405</v>
      </c>
      <c r="G293" s="150" t="s">
        <v>85</v>
      </c>
    </row>
    <row r="294" spans="1:7" ht="16.5">
      <c r="A294" s="149">
        <f t="shared" si="8"/>
        <v>2018</v>
      </c>
      <c r="B294" s="149">
        <f t="shared" si="9"/>
        <v>7</v>
      </c>
      <c r="C294" s="153" t="s">
        <v>402</v>
      </c>
      <c r="D294" s="151">
        <v>43303.418819444443</v>
      </c>
      <c r="E294" s="151">
        <v>43303.493692129632</v>
      </c>
      <c r="F294" s="150" t="s">
        <v>403</v>
      </c>
      <c r="G294" s="150" t="s">
        <v>85</v>
      </c>
    </row>
    <row r="295" spans="1:7" ht="16.5">
      <c r="A295" s="149">
        <f t="shared" si="8"/>
        <v>2018</v>
      </c>
      <c r="B295" s="149">
        <f t="shared" si="9"/>
        <v>7</v>
      </c>
      <c r="C295" s="153" t="s">
        <v>400</v>
      </c>
      <c r="D295" s="151">
        <v>43303.953136574077</v>
      </c>
      <c r="E295" s="151">
        <v>43303.956967592596</v>
      </c>
      <c r="F295" s="150" t="s">
        <v>401</v>
      </c>
      <c r="G295" s="150" t="s">
        <v>85</v>
      </c>
    </row>
    <row r="296" spans="1:7" ht="16.5">
      <c r="A296" s="149">
        <f t="shared" si="8"/>
        <v>2018</v>
      </c>
      <c r="B296" s="149">
        <f t="shared" si="9"/>
        <v>7</v>
      </c>
      <c r="C296" s="153" t="s">
        <v>710</v>
      </c>
      <c r="D296" s="151">
        <v>43306.827384259261</v>
      </c>
      <c r="E296" s="151">
        <v>43306.849560185183</v>
      </c>
      <c r="F296" s="150" t="s">
        <v>369</v>
      </c>
      <c r="G296" s="150" t="s">
        <v>85</v>
      </c>
    </row>
    <row r="297" spans="1:7" ht="16.5">
      <c r="A297" s="149">
        <f t="shared" si="8"/>
        <v>2018</v>
      </c>
      <c r="B297" s="149">
        <f t="shared" si="9"/>
        <v>7</v>
      </c>
      <c r="C297" s="153" t="s">
        <v>709</v>
      </c>
      <c r="D297" s="151">
        <v>43307.453969907408</v>
      </c>
      <c r="E297" s="151">
        <v>43307.460219907407</v>
      </c>
      <c r="F297" s="150" t="s">
        <v>200</v>
      </c>
      <c r="G297" s="150" t="s">
        <v>85</v>
      </c>
    </row>
    <row r="298" spans="1:7" ht="16.5">
      <c r="A298" s="149">
        <f t="shared" si="8"/>
        <v>2018</v>
      </c>
      <c r="B298" s="149">
        <f t="shared" si="9"/>
        <v>7</v>
      </c>
      <c r="C298" s="153" t="s">
        <v>406</v>
      </c>
      <c r="D298" s="151">
        <v>43301.697372685187</v>
      </c>
      <c r="E298" s="151">
        <v>43307.651550925926</v>
      </c>
      <c r="F298" s="150" t="s">
        <v>201</v>
      </c>
      <c r="G298" s="150" t="s">
        <v>85</v>
      </c>
    </row>
    <row r="299" spans="1:7" ht="16.5">
      <c r="A299" s="149">
        <f t="shared" si="8"/>
        <v>2018</v>
      </c>
      <c r="B299" s="149">
        <f t="shared" si="9"/>
        <v>7</v>
      </c>
      <c r="C299" s="153" t="s">
        <v>728</v>
      </c>
      <c r="D299" s="151">
        <v>43309.841770833336</v>
      </c>
      <c r="E299" s="151">
        <v>43309.897523148145</v>
      </c>
      <c r="F299" s="150" t="s">
        <v>199</v>
      </c>
      <c r="G299" s="150" t="s">
        <v>85</v>
      </c>
    </row>
    <row r="300" spans="1:7" ht="16.5">
      <c r="A300" s="149">
        <f t="shared" si="8"/>
        <v>2018</v>
      </c>
      <c r="B300" s="149">
        <f t="shared" si="9"/>
        <v>7</v>
      </c>
      <c r="C300" s="153" t="s">
        <v>727</v>
      </c>
      <c r="D300" s="151">
        <v>43310.397175925929</v>
      </c>
      <c r="E300" s="151">
        <v>43310.397557870368</v>
      </c>
      <c r="F300" s="150" t="s">
        <v>200</v>
      </c>
      <c r="G300" s="150" t="s">
        <v>85</v>
      </c>
    </row>
    <row r="301" spans="1:7" ht="16.5">
      <c r="A301" s="149">
        <f t="shared" si="8"/>
        <v>2018</v>
      </c>
      <c r="B301" s="149">
        <f t="shared" si="9"/>
        <v>7</v>
      </c>
      <c r="C301" s="153" t="s">
        <v>726</v>
      </c>
      <c r="D301" s="151">
        <v>43310.596354166664</v>
      </c>
      <c r="E301" s="151">
        <v>43310.628784722219</v>
      </c>
      <c r="F301" s="150" t="s">
        <v>401</v>
      </c>
      <c r="G301" s="150" t="s">
        <v>85</v>
      </c>
    </row>
    <row r="302" spans="1:7" ht="16.5">
      <c r="A302" s="149">
        <f t="shared" si="8"/>
        <v>2018</v>
      </c>
      <c r="B302" s="149">
        <f t="shared" si="9"/>
        <v>7</v>
      </c>
      <c r="C302" s="153" t="s">
        <v>725</v>
      </c>
      <c r="D302" s="151">
        <v>43311.689652777779</v>
      </c>
      <c r="E302" s="151">
        <v>43311.697650462964</v>
      </c>
      <c r="F302" s="150" t="s">
        <v>446</v>
      </c>
      <c r="G302" s="150" t="s">
        <v>85</v>
      </c>
    </row>
    <row r="303" spans="1:7" ht="16.5">
      <c r="A303" s="149">
        <f t="shared" si="8"/>
        <v>2018</v>
      </c>
      <c r="B303" s="149">
        <f t="shared" si="9"/>
        <v>7</v>
      </c>
      <c r="C303" s="153" t="s">
        <v>724</v>
      </c>
      <c r="D303" s="151">
        <v>43312.490497685183</v>
      </c>
      <c r="E303" s="151">
        <v>43312.491516203707</v>
      </c>
      <c r="F303" s="150" t="s">
        <v>498</v>
      </c>
      <c r="G303" s="150" t="s">
        <v>85</v>
      </c>
    </row>
    <row r="304" spans="1:7" ht="16.5">
      <c r="A304" s="149">
        <f t="shared" si="8"/>
        <v>2018</v>
      </c>
      <c r="B304" s="149">
        <f t="shared" si="9"/>
        <v>8</v>
      </c>
      <c r="C304" s="153" t="s">
        <v>746</v>
      </c>
      <c r="D304" s="151">
        <v>43313.476701388892</v>
      </c>
      <c r="E304" s="151">
        <v>43313.48</v>
      </c>
      <c r="F304" s="150" t="s">
        <v>401</v>
      </c>
      <c r="G304" s="150" t="s">
        <v>85</v>
      </c>
    </row>
    <row r="305" spans="1:7" ht="16.5">
      <c r="A305" s="149">
        <f t="shared" si="8"/>
        <v>2018</v>
      </c>
      <c r="B305" s="149">
        <f t="shared" si="9"/>
        <v>8</v>
      </c>
      <c r="C305" s="153" t="s">
        <v>745</v>
      </c>
      <c r="D305" s="151">
        <v>43313.493101851855</v>
      </c>
      <c r="E305" s="151">
        <v>43313.507372685184</v>
      </c>
      <c r="F305" s="150" t="s">
        <v>369</v>
      </c>
      <c r="G305" s="150" t="s">
        <v>85</v>
      </c>
    </row>
    <row r="306" spans="1:7" ht="16.5">
      <c r="A306" s="149">
        <f t="shared" si="8"/>
        <v>2018</v>
      </c>
      <c r="B306" s="149">
        <f t="shared" si="9"/>
        <v>8</v>
      </c>
      <c r="C306" s="153" t="s">
        <v>744</v>
      </c>
      <c r="D306" s="151">
        <v>43313.642361111109</v>
      </c>
      <c r="E306" s="151">
        <v>43313.652291666665</v>
      </c>
      <c r="F306" s="150" t="s">
        <v>385</v>
      </c>
      <c r="G306" s="150" t="s">
        <v>85</v>
      </c>
    </row>
    <row r="307" spans="1:7" ht="16.5">
      <c r="A307" s="149">
        <f t="shared" si="8"/>
        <v>2018</v>
      </c>
      <c r="B307" s="149">
        <f t="shared" si="9"/>
        <v>8</v>
      </c>
      <c r="C307" s="153" t="s">
        <v>743</v>
      </c>
      <c r="D307" s="151">
        <v>43314.612118055556</v>
      </c>
      <c r="E307" s="151">
        <v>43314.643599537034</v>
      </c>
      <c r="F307" s="150" t="s">
        <v>419</v>
      </c>
      <c r="G307" s="150" t="s">
        <v>85</v>
      </c>
    </row>
    <row r="308" spans="1:7" ht="16.5">
      <c r="A308" s="149">
        <f t="shared" si="8"/>
        <v>2018</v>
      </c>
      <c r="B308" s="149">
        <f t="shared" si="9"/>
        <v>8</v>
      </c>
      <c r="C308" s="153" t="s">
        <v>742</v>
      </c>
      <c r="D308" s="151">
        <v>43314.750173611108</v>
      </c>
      <c r="E308" s="151">
        <v>43314.831886574073</v>
      </c>
      <c r="F308" s="150" t="s">
        <v>413</v>
      </c>
      <c r="G308" s="150" t="s">
        <v>85</v>
      </c>
    </row>
    <row r="309" spans="1:7" ht="16.5">
      <c r="A309" s="149">
        <f t="shared" si="8"/>
        <v>2018</v>
      </c>
      <c r="B309" s="149">
        <f t="shared" si="9"/>
        <v>8</v>
      </c>
      <c r="C309" s="153" t="s">
        <v>741</v>
      </c>
      <c r="D309" s="151">
        <v>43315.626331018517</v>
      </c>
      <c r="E309" s="151">
        <v>43316.385358796295</v>
      </c>
      <c r="F309" s="150" t="s">
        <v>199</v>
      </c>
      <c r="G309" s="150" t="s">
        <v>85</v>
      </c>
    </row>
    <row r="310" spans="1:7" ht="16.5">
      <c r="A310" s="149">
        <f t="shared" si="8"/>
        <v>2018</v>
      </c>
      <c r="B310" s="149">
        <f t="shared" si="9"/>
        <v>8</v>
      </c>
      <c r="C310" s="153" t="s">
        <v>740</v>
      </c>
      <c r="D310" s="151">
        <v>43316.388912037037</v>
      </c>
      <c r="E310" s="151">
        <v>43316.391701388886</v>
      </c>
      <c r="F310" s="150" t="s">
        <v>385</v>
      </c>
      <c r="G310" s="150" t="s">
        <v>85</v>
      </c>
    </row>
    <row r="311" spans="1:7" ht="16.5">
      <c r="A311" s="149">
        <f t="shared" si="8"/>
        <v>2018</v>
      </c>
      <c r="B311" s="149">
        <f t="shared" si="9"/>
        <v>8</v>
      </c>
      <c r="C311" s="153" t="s">
        <v>739</v>
      </c>
      <c r="D311" s="151">
        <v>43316.410636574074</v>
      </c>
      <c r="E311" s="151">
        <v>43316.441134259258</v>
      </c>
      <c r="F311" s="150" t="s">
        <v>199</v>
      </c>
      <c r="G311" s="150" t="s">
        <v>85</v>
      </c>
    </row>
    <row r="312" spans="1:7" ht="16.5">
      <c r="A312" s="149">
        <f t="shared" si="8"/>
        <v>2018</v>
      </c>
      <c r="B312" s="149">
        <f t="shared" si="9"/>
        <v>8</v>
      </c>
      <c r="C312" s="153" t="s">
        <v>751</v>
      </c>
      <c r="D312" s="151">
        <v>43315.974247685182</v>
      </c>
      <c r="E312" s="151">
        <v>43316.441342592596</v>
      </c>
      <c r="F312" s="150" t="s">
        <v>385</v>
      </c>
      <c r="G312" s="150" t="s">
        <v>85</v>
      </c>
    </row>
    <row r="313" spans="1:7" ht="16.5">
      <c r="A313" s="149">
        <f t="shared" si="8"/>
        <v>2018</v>
      </c>
      <c r="B313" s="149">
        <f t="shared" si="9"/>
        <v>8</v>
      </c>
      <c r="C313" s="153" t="s">
        <v>750</v>
      </c>
      <c r="D313" s="151">
        <v>43317.438946759263</v>
      </c>
      <c r="E313" s="151">
        <v>43317.441400462965</v>
      </c>
      <c r="F313" s="150" t="s">
        <v>385</v>
      </c>
      <c r="G313" s="150" t="s">
        <v>85</v>
      </c>
    </row>
    <row r="314" spans="1:7" ht="16.5">
      <c r="A314" s="149">
        <f t="shared" si="8"/>
        <v>2018</v>
      </c>
      <c r="B314" s="149">
        <f t="shared" si="9"/>
        <v>8</v>
      </c>
      <c r="C314" s="153" t="s">
        <v>749</v>
      </c>
      <c r="D314" s="151">
        <v>43319.244537037041</v>
      </c>
      <c r="E314" s="151">
        <v>43319.311979166669</v>
      </c>
      <c r="F314" s="150" t="s">
        <v>419</v>
      </c>
      <c r="G314" s="150" t="s">
        <v>85</v>
      </c>
    </row>
    <row r="315" spans="1:7" ht="16.5">
      <c r="A315" s="149">
        <f t="shared" si="8"/>
        <v>2018</v>
      </c>
      <c r="B315" s="149">
        <f t="shared" si="9"/>
        <v>8</v>
      </c>
      <c r="C315" s="153" t="s">
        <v>748</v>
      </c>
      <c r="D315" s="151">
        <v>43319.495243055557</v>
      </c>
      <c r="E315" s="151">
        <v>43319.511377314811</v>
      </c>
      <c r="F315" s="150" t="s">
        <v>385</v>
      </c>
      <c r="G315" s="150" t="s">
        <v>85</v>
      </c>
    </row>
    <row r="316" spans="1:7" ht="16.5">
      <c r="A316" s="149">
        <f t="shared" si="8"/>
        <v>2018</v>
      </c>
      <c r="B316" s="149">
        <f t="shared" si="9"/>
        <v>8</v>
      </c>
      <c r="C316" s="153" t="s">
        <v>747</v>
      </c>
      <c r="D316" s="151">
        <v>43319.958854166667</v>
      </c>
      <c r="E316" s="151">
        <v>43319.959502314814</v>
      </c>
      <c r="F316" s="150" t="s">
        <v>199</v>
      </c>
      <c r="G316" s="150" t="s">
        <v>85</v>
      </c>
    </row>
    <row r="317" spans="1:7" ht="16.5">
      <c r="A317" s="149">
        <f t="shared" si="8"/>
        <v>2018</v>
      </c>
      <c r="B317" s="149">
        <f t="shared" si="9"/>
        <v>8</v>
      </c>
      <c r="C317" s="153" t="s">
        <v>763</v>
      </c>
      <c r="D317" s="151">
        <v>43320.061967592592</v>
      </c>
      <c r="E317" s="151">
        <v>43320.337337962963</v>
      </c>
      <c r="F317" s="150" t="s">
        <v>369</v>
      </c>
      <c r="G317" s="150" t="s">
        <v>85</v>
      </c>
    </row>
    <row r="318" spans="1:7" ht="16.5">
      <c r="A318" s="149">
        <f t="shared" si="8"/>
        <v>2018</v>
      </c>
      <c r="B318" s="149">
        <f t="shared" si="9"/>
        <v>8</v>
      </c>
      <c r="C318" s="153" t="s">
        <v>762</v>
      </c>
      <c r="D318" s="151">
        <v>43320.476365740738</v>
      </c>
      <c r="E318" s="151">
        <v>43320.498888888891</v>
      </c>
      <c r="F318" s="150" t="s">
        <v>403</v>
      </c>
      <c r="G318" s="150" t="s">
        <v>85</v>
      </c>
    </row>
    <row r="319" spans="1:7" ht="16.5">
      <c r="A319" s="149">
        <f t="shared" si="8"/>
        <v>2018</v>
      </c>
      <c r="B319" s="149">
        <f t="shared" si="9"/>
        <v>8</v>
      </c>
      <c r="C319" s="153" t="s">
        <v>761</v>
      </c>
      <c r="D319" s="151">
        <v>43320.630624999998</v>
      </c>
      <c r="E319" s="151">
        <v>43320.631145833337</v>
      </c>
      <c r="F319" s="150" t="s">
        <v>200</v>
      </c>
      <c r="G319" s="150" t="s">
        <v>85</v>
      </c>
    </row>
    <row r="320" spans="1:7" ht="16.5">
      <c r="A320" s="149">
        <f t="shared" si="8"/>
        <v>2018</v>
      </c>
      <c r="B320" s="149">
        <f t="shared" si="9"/>
        <v>8</v>
      </c>
      <c r="C320" s="153" t="s">
        <v>760</v>
      </c>
      <c r="D320" s="151">
        <v>43321.075254629628</v>
      </c>
      <c r="E320" s="151">
        <v>43321.406840277778</v>
      </c>
      <c r="F320" s="150" t="s">
        <v>385</v>
      </c>
      <c r="G320" s="150" t="s">
        <v>85</v>
      </c>
    </row>
    <row r="321" spans="1:7" ht="16.5">
      <c r="A321" s="149">
        <f t="shared" si="8"/>
        <v>2018</v>
      </c>
      <c r="B321" s="149">
        <f t="shared" si="9"/>
        <v>8</v>
      </c>
      <c r="C321" s="153" t="s">
        <v>767</v>
      </c>
      <c r="D321" s="151">
        <v>43323.435532407406</v>
      </c>
      <c r="E321" s="151">
        <v>43323.447685185187</v>
      </c>
      <c r="F321" s="150" t="s">
        <v>200</v>
      </c>
      <c r="G321" s="150" t="s">
        <v>85</v>
      </c>
    </row>
    <row r="322" spans="1:7" ht="16.5">
      <c r="A322" s="149">
        <f t="shared" ref="A322:A361" si="10">YEAR(E322)</f>
        <v>2018</v>
      </c>
      <c r="B322" s="149">
        <f t="shared" ref="B322:B361" si="11">MONTH(E322)</f>
        <v>8</v>
      </c>
      <c r="C322" s="153" t="s">
        <v>766</v>
      </c>
      <c r="D322" s="151">
        <v>43322.882164351853</v>
      </c>
      <c r="E322" s="151">
        <v>43323.606666666667</v>
      </c>
      <c r="F322" s="150" t="s">
        <v>401</v>
      </c>
      <c r="G322" s="150" t="s">
        <v>85</v>
      </c>
    </row>
    <row r="323" spans="1:7" ht="16.5">
      <c r="A323" s="149">
        <f t="shared" si="10"/>
        <v>2018</v>
      </c>
      <c r="B323" s="149">
        <f t="shared" si="11"/>
        <v>8</v>
      </c>
      <c r="C323" s="153" t="s">
        <v>749</v>
      </c>
      <c r="D323" s="151">
        <v>43319.244537037041</v>
      </c>
      <c r="E323" s="151">
        <v>43324.31821759259</v>
      </c>
      <c r="F323" s="150" t="s">
        <v>369</v>
      </c>
      <c r="G323" s="150" t="s">
        <v>85</v>
      </c>
    </row>
    <row r="324" spans="1:7" ht="16.5">
      <c r="A324" s="149">
        <f t="shared" si="10"/>
        <v>2018</v>
      </c>
      <c r="B324" s="149">
        <f t="shared" si="11"/>
        <v>8</v>
      </c>
      <c r="C324" s="153" t="s">
        <v>765</v>
      </c>
      <c r="D324" s="151">
        <v>43324.542500000003</v>
      </c>
      <c r="E324" s="151">
        <v>43324.5471875</v>
      </c>
      <c r="F324" s="150" t="s">
        <v>200</v>
      </c>
      <c r="G324" s="150" t="s">
        <v>85</v>
      </c>
    </row>
    <row r="325" spans="1:7" ht="16.5">
      <c r="A325" s="149">
        <f t="shared" si="10"/>
        <v>2018</v>
      </c>
      <c r="B325" s="149">
        <f t="shared" si="11"/>
        <v>8</v>
      </c>
      <c r="C325" s="153" t="s">
        <v>779</v>
      </c>
      <c r="D325" s="151">
        <v>43325.363599537035</v>
      </c>
      <c r="E325" s="151">
        <v>43325.369826388887</v>
      </c>
      <c r="F325" s="150" t="s">
        <v>201</v>
      </c>
      <c r="G325" s="150" t="s">
        <v>85</v>
      </c>
    </row>
    <row r="326" spans="1:7" ht="16.5">
      <c r="A326" s="149">
        <f t="shared" si="10"/>
        <v>2018</v>
      </c>
      <c r="B326" s="149">
        <f t="shared" si="11"/>
        <v>8</v>
      </c>
      <c r="C326" s="153" t="s">
        <v>778</v>
      </c>
      <c r="D326" s="151">
        <v>43326.565081018518</v>
      </c>
      <c r="E326" s="151">
        <v>43326.566261574073</v>
      </c>
      <c r="F326" s="150" t="s">
        <v>199</v>
      </c>
      <c r="G326" s="150" t="s">
        <v>85</v>
      </c>
    </row>
    <row r="327" spans="1:7" ht="16.5">
      <c r="A327" s="149">
        <f t="shared" si="10"/>
        <v>2018</v>
      </c>
      <c r="B327" s="149">
        <f t="shared" si="11"/>
        <v>8</v>
      </c>
      <c r="C327" s="153" t="s">
        <v>777</v>
      </c>
      <c r="D327" s="151">
        <v>43326.668819444443</v>
      </c>
      <c r="E327" s="151">
        <v>43326.673634259256</v>
      </c>
      <c r="F327" s="150" t="s">
        <v>201</v>
      </c>
      <c r="G327" s="150" t="s">
        <v>85</v>
      </c>
    </row>
    <row r="328" spans="1:7" ht="16.5">
      <c r="A328" s="149">
        <f t="shared" si="10"/>
        <v>2018</v>
      </c>
      <c r="B328" s="149">
        <f t="shared" si="11"/>
        <v>8</v>
      </c>
      <c r="C328" s="153" t="s">
        <v>776</v>
      </c>
      <c r="D328" s="151">
        <v>43327.363368055558</v>
      </c>
      <c r="E328" s="151">
        <v>43327.378541666665</v>
      </c>
      <c r="F328" s="150" t="s">
        <v>405</v>
      </c>
      <c r="G328" s="150" t="s">
        <v>85</v>
      </c>
    </row>
    <row r="329" spans="1:7" ht="16.5">
      <c r="A329" s="149">
        <f t="shared" si="10"/>
        <v>2018</v>
      </c>
      <c r="B329" s="149">
        <f t="shared" si="11"/>
        <v>8</v>
      </c>
      <c r="C329" s="153" t="s">
        <v>775</v>
      </c>
      <c r="D329" s="151">
        <v>43327.582905092589</v>
      </c>
      <c r="E329" s="151">
        <v>43327.592418981483</v>
      </c>
      <c r="F329" s="150" t="s">
        <v>405</v>
      </c>
      <c r="G329" s="150" t="s">
        <v>85</v>
      </c>
    </row>
    <row r="330" spans="1:7" ht="16.5">
      <c r="A330" s="149">
        <f t="shared" si="10"/>
        <v>2018</v>
      </c>
      <c r="B330" s="149">
        <f t="shared" si="11"/>
        <v>8</v>
      </c>
      <c r="C330" s="153" t="s">
        <v>745</v>
      </c>
      <c r="D330" s="151">
        <v>43313.493101851855</v>
      </c>
      <c r="E330" s="151">
        <v>43328.546030092592</v>
      </c>
      <c r="F330" s="150" t="s">
        <v>369</v>
      </c>
      <c r="G330" s="150" t="s">
        <v>85</v>
      </c>
    </row>
    <row r="331" spans="1:7" ht="16.5">
      <c r="A331" s="149">
        <f t="shared" si="10"/>
        <v>2018</v>
      </c>
      <c r="B331" s="149">
        <f t="shared" si="11"/>
        <v>8</v>
      </c>
      <c r="C331" s="153" t="s">
        <v>787</v>
      </c>
      <c r="D331" s="151">
        <v>43329.997754629629</v>
      </c>
      <c r="E331" s="151">
        <v>43330.378564814811</v>
      </c>
      <c r="F331" s="150" t="s">
        <v>419</v>
      </c>
      <c r="G331" s="150" t="s">
        <v>85</v>
      </c>
    </row>
    <row r="332" spans="1:7" ht="16.5">
      <c r="A332" s="149">
        <f t="shared" si="10"/>
        <v>2018</v>
      </c>
      <c r="B332" s="149">
        <f t="shared" si="11"/>
        <v>8</v>
      </c>
      <c r="C332" s="153" t="s">
        <v>788</v>
      </c>
      <c r="D332" s="151">
        <v>43330.02270833333</v>
      </c>
      <c r="E332" s="151">
        <v>43330.581574074073</v>
      </c>
      <c r="F332" s="150" t="s">
        <v>441</v>
      </c>
      <c r="G332" s="150" t="s">
        <v>85</v>
      </c>
    </row>
    <row r="333" spans="1:7" ht="16.5">
      <c r="A333" s="149">
        <f t="shared" si="10"/>
        <v>2018</v>
      </c>
      <c r="B333" s="149">
        <f t="shared" si="11"/>
        <v>8</v>
      </c>
      <c r="C333" s="153" t="s">
        <v>789</v>
      </c>
      <c r="D333" s="151">
        <v>43330.667303240742</v>
      </c>
      <c r="E333" s="151">
        <v>43330.705648148149</v>
      </c>
      <c r="F333" s="150" t="s">
        <v>413</v>
      </c>
      <c r="G333" s="150" t="s">
        <v>85</v>
      </c>
    </row>
    <row r="334" spans="1:7" ht="16.5">
      <c r="A334" s="149">
        <f t="shared" si="10"/>
        <v>2018</v>
      </c>
      <c r="B334" s="149">
        <f t="shared" si="11"/>
        <v>8</v>
      </c>
      <c r="C334" s="153" t="s">
        <v>790</v>
      </c>
      <c r="D334" s="151">
        <v>43330.845972222225</v>
      </c>
      <c r="E334" s="151">
        <v>43330.880659722221</v>
      </c>
      <c r="F334" s="150" t="s">
        <v>200</v>
      </c>
      <c r="G334" s="150" t="s">
        <v>85</v>
      </c>
    </row>
    <row r="335" spans="1:7" ht="16.5">
      <c r="A335" s="149">
        <f t="shared" si="10"/>
        <v>2018</v>
      </c>
      <c r="B335" s="149">
        <f t="shared" si="11"/>
        <v>8</v>
      </c>
      <c r="C335" s="153" t="s">
        <v>791</v>
      </c>
      <c r="D335" s="151">
        <v>43331.433692129627</v>
      </c>
      <c r="E335" s="151">
        <v>43331.473819444444</v>
      </c>
      <c r="F335" s="150" t="s">
        <v>199</v>
      </c>
      <c r="G335" s="150" t="s">
        <v>85</v>
      </c>
    </row>
    <row r="336" spans="1:7" ht="16.5">
      <c r="A336" s="149">
        <f t="shared" si="10"/>
        <v>2018</v>
      </c>
      <c r="B336" s="149">
        <f t="shared" si="11"/>
        <v>8</v>
      </c>
      <c r="C336" s="153" t="s">
        <v>792</v>
      </c>
      <c r="D336" s="151">
        <v>43330.719328703701</v>
      </c>
      <c r="E336" s="151">
        <v>43331.506296296298</v>
      </c>
      <c r="F336" s="150" t="s">
        <v>419</v>
      </c>
      <c r="G336" s="150" t="s">
        <v>85</v>
      </c>
    </row>
    <row r="337" spans="1:7" ht="16.5">
      <c r="A337" s="149">
        <f t="shared" si="10"/>
        <v>2018</v>
      </c>
      <c r="B337" s="149">
        <f t="shared" si="11"/>
        <v>8</v>
      </c>
      <c r="C337" s="153" t="s">
        <v>793</v>
      </c>
      <c r="D337" s="151">
        <v>43331.566678240742</v>
      </c>
      <c r="E337" s="151">
        <v>43331.569236111114</v>
      </c>
      <c r="F337" s="150" t="s">
        <v>401</v>
      </c>
      <c r="G337" s="150" t="s">
        <v>85</v>
      </c>
    </row>
    <row r="338" spans="1:7" ht="16.5">
      <c r="A338" s="149">
        <f t="shared" si="10"/>
        <v>2018</v>
      </c>
      <c r="B338" s="149">
        <f t="shared" si="11"/>
        <v>8</v>
      </c>
      <c r="C338" s="153" t="s">
        <v>794</v>
      </c>
      <c r="D338" s="151">
        <v>43332.927754629629</v>
      </c>
      <c r="E338" s="151">
        <v>43332.928136574075</v>
      </c>
      <c r="F338" s="150" t="s">
        <v>385</v>
      </c>
      <c r="G338" s="150" t="s">
        <v>85</v>
      </c>
    </row>
    <row r="339" spans="1:7" ht="16.5">
      <c r="A339" s="149">
        <f t="shared" si="10"/>
        <v>2018</v>
      </c>
      <c r="B339" s="149">
        <f t="shared" si="11"/>
        <v>8</v>
      </c>
      <c r="C339" s="153" t="s">
        <v>795</v>
      </c>
      <c r="D339" s="151">
        <v>43332.974861111114</v>
      </c>
      <c r="E339" s="151">
        <v>43332.976076388892</v>
      </c>
      <c r="F339" s="150" t="s">
        <v>385</v>
      </c>
      <c r="G339" s="150" t="s">
        <v>85</v>
      </c>
    </row>
    <row r="340" spans="1:7" ht="16.5">
      <c r="A340" s="149">
        <f t="shared" si="10"/>
        <v>2018</v>
      </c>
      <c r="B340" s="149">
        <f t="shared" si="11"/>
        <v>8</v>
      </c>
      <c r="C340" s="153" t="s">
        <v>793</v>
      </c>
      <c r="D340" s="151">
        <v>43331.566678240742</v>
      </c>
      <c r="E340" s="151">
        <v>43332.977847222224</v>
      </c>
      <c r="F340" s="150" t="s">
        <v>401</v>
      </c>
      <c r="G340" s="150" t="s">
        <v>85</v>
      </c>
    </row>
    <row r="341" spans="1:7" ht="16.5">
      <c r="A341" s="149">
        <f t="shared" si="10"/>
        <v>2018</v>
      </c>
      <c r="B341" s="149">
        <f t="shared" si="11"/>
        <v>8</v>
      </c>
      <c r="C341" s="153" t="s">
        <v>796</v>
      </c>
      <c r="D341" s="151">
        <v>43333.444039351853</v>
      </c>
      <c r="E341" s="151">
        <v>43333.484965277778</v>
      </c>
      <c r="F341" s="150" t="s">
        <v>200</v>
      </c>
      <c r="G341" s="150" t="s">
        <v>85</v>
      </c>
    </row>
    <row r="342" spans="1:7" ht="16.5">
      <c r="A342" s="149">
        <f t="shared" si="10"/>
        <v>2018</v>
      </c>
      <c r="B342" s="149">
        <f t="shared" si="11"/>
        <v>8</v>
      </c>
      <c r="C342" s="153" t="s">
        <v>797</v>
      </c>
      <c r="D342" s="151">
        <v>43333.561585648145</v>
      </c>
      <c r="E342" s="151">
        <v>43333.568032407406</v>
      </c>
      <c r="F342" s="150" t="s">
        <v>614</v>
      </c>
      <c r="G342" s="150" t="s">
        <v>85</v>
      </c>
    </row>
    <row r="343" spans="1:7" ht="16.5">
      <c r="A343" s="149">
        <f t="shared" si="10"/>
        <v>2018</v>
      </c>
      <c r="B343" s="149">
        <f t="shared" si="11"/>
        <v>8</v>
      </c>
      <c r="C343" s="153" t="s">
        <v>798</v>
      </c>
      <c r="D343" s="151">
        <v>43333.86650462963</v>
      </c>
      <c r="E343" s="151">
        <v>43334.326585648145</v>
      </c>
      <c r="F343" s="150" t="s">
        <v>201</v>
      </c>
      <c r="G343" s="150" t="s">
        <v>85</v>
      </c>
    </row>
    <row r="344" spans="1:7" ht="16.5">
      <c r="A344" s="149">
        <f t="shared" si="10"/>
        <v>2018</v>
      </c>
      <c r="B344" s="149">
        <f t="shared" si="11"/>
        <v>8</v>
      </c>
      <c r="C344" s="153" t="s">
        <v>799</v>
      </c>
      <c r="D344" s="151">
        <v>43334.512731481482</v>
      </c>
      <c r="E344" s="151">
        <v>43334.515092592592</v>
      </c>
      <c r="F344" s="150" t="s">
        <v>413</v>
      </c>
      <c r="G344" s="150" t="s">
        <v>85</v>
      </c>
    </row>
    <row r="345" spans="1:7" ht="16.5">
      <c r="A345" s="149">
        <f t="shared" si="10"/>
        <v>2018</v>
      </c>
      <c r="B345" s="149">
        <f t="shared" si="11"/>
        <v>8</v>
      </c>
      <c r="C345" s="153" t="s">
        <v>800</v>
      </c>
      <c r="D345" s="151">
        <v>43334.772604166668</v>
      </c>
      <c r="E345" s="151">
        <v>43334.774780092594</v>
      </c>
      <c r="F345" s="150" t="s">
        <v>201</v>
      </c>
      <c r="G345" s="150" t="s">
        <v>85</v>
      </c>
    </row>
    <row r="346" spans="1:7" ht="16.5">
      <c r="A346" s="149">
        <f t="shared" si="10"/>
        <v>2018</v>
      </c>
      <c r="B346" s="149">
        <f t="shared" si="11"/>
        <v>8</v>
      </c>
      <c r="C346" s="153" t="s">
        <v>801</v>
      </c>
      <c r="D346" s="151">
        <v>43334.832638888889</v>
      </c>
      <c r="E346" s="151">
        <v>43334.862326388888</v>
      </c>
      <c r="F346" s="150" t="s">
        <v>369</v>
      </c>
      <c r="G346" s="150" t="s">
        <v>85</v>
      </c>
    </row>
    <row r="347" spans="1:7" ht="16.5">
      <c r="A347" s="149">
        <f t="shared" si="10"/>
        <v>2018</v>
      </c>
      <c r="B347" s="149">
        <f t="shared" si="11"/>
        <v>8</v>
      </c>
      <c r="C347" s="153" t="s">
        <v>802</v>
      </c>
      <c r="D347" s="151">
        <v>43335.31077546296</v>
      </c>
      <c r="E347" s="151">
        <v>43335.36037037037</v>
      </c>
      <c r="F347" s="150" t="s">
        <v>201</v>
      </c>
      <c r="G347" s="150" t="s">
        <v>85</v>
      </c>
    </row>
    <row r="348" spans="1:7" ht="16.5">
      <c r="A348" s="149">
        <f t="shared" si="10"/>
        <v>2018</v>
      </c>
      <c r="B348" s="149">
        <f t="shared" si="11"/>
        <v>8</v>
      </c>
      <c r="C348" s="153" t="s">
        <v>803</v>
      </c>
      <c r="D348" s="151">
        <v>43335.360312500001</v>
      </c>
      <c r="E348" s="151">
        <v>43335.417314814818</v>
      </c>
      <c r="F348" s="150" t="s">
        <v>385</v>
      </c>
      <c r="G348" s="150" t="s">
        <v>85</v>
      </c>
    </row>
    <row r="349" spans="1:7" ht="16.5">
      <c r="A349" s="149">
        <f t="shared" si="10"/>
        <v>2018</v>
      </c>
      <c r="B349" s="149">
        <f t="shared" si="11"/>
        <v>8</v>
      </c>
      <c r="C349" s="153" t="s">
        <v>804</v>
      </c>
      <c r="D349" s="151">
        <v>43335.592951388891</v>
      </c>
      <c r="E349" s="151">
        <v>43335.623715277776</v>
      </c>
      <c r="F349" s="150" t="s">
        <v>401</v>
      </c>
      <c r="G349" s="150" t="s">
        <v>85</v>
      </c>
    </row>
    <row r="350" spans="1:7" ht="16.5">
      <c r="A350" s="149">
        <f t="shared" si="10"/>
        <v>2018</v>
      </c>
      <c r="B350" s="149">
        <f t="shared" si="11"/>
        <v>8</v>
      </c>
      <c r="C350" s="153" t="s">
        <v>806</v>
      </c>
      <c r="D350" s="151">
        <v>43338.812048611115</v>
      </c>
      <c r="E350" s="151">
        <v>43338.88553240741</v>
      </c>
      <c r="F350" s="150" t="s">
        <v>369</v>
      </c>
      <c r="G350" s="150" t="s">
        <v>85</v>
      </c>
    </row>
    <row r="351" spans="1:7" ht="16.5">
      <c r="A351" s="149">
        <f t="shared" si="10"/>
        <v>2018</v>
      </c>
      <c r="B351" s="149">
        <f t="shared" si="11"/>
        <v>8</v>
      </c>
      <c r="C351" s="153" t="s">
        <v>805</v>
      </c>
      <c r="D351" s="151">
        <v>43338.88621527778</v>
      </c>
      <c r="E351" s="151">
        <v>43338.952268518522</v>
      </c>
      <c r="F351" s="150" t="s">
        <v>385</v>
      </c>
      <c r="G351" s="150" t="s">
        <v>85</v>
      </c>
    </row>
    <row r="352" spans="1:7" ht="16.5">
      <c r="A352" s="149">
        <f t="shared" si="10"/>
        <v>2018</v>
      </c>
      <c r="B352" s="149">
        <f t="shared" si="11"/>
        <v>8</v>
      </c>
      <c r="C352" s="153" t="s">
        <v>812</v>
      </c>
      <c r="D352" s="151">
        <v>43339.392453703702</v>
      </c>
      <c r="E352" s="151">
        <v>43339.431793981479</v>
      </c>
      <c r="F352" s="150" t="s">
        <v>200</v>
      </c>
      <c r="G352" s="150" t="s">
        <v>85</v>
      </c>
    </row>
    <row r="353" spans="1:7" ht="16.5">
      <c r="A353" s="149">
        <f t="shared" si="10"/>
        <v>2018</v>
      </c>
      <c r="B353" s="149">
        <f t="shared" si="11"/>
        <v>8</v>
      </c>
      <c r="C353" s="153" t="s">
        <v>811</v>
      </c>
      <c r="D353" s="151">
        <v>43339.523101851853</v>
      </c>
      <c r="E353" s="151">
        <v>43339.523969907408</v>
      </c>
      <c r="F353" s="150" t="s">
        <v>396</v>
      </c>
      <c r="G353" s="150" t="s">
        <v>85</v>
      </c>
    </row>
    <row r="354" spans="1:7" ht="16.5">
      <c r="A354" s="149">
        <f t="shared" si="10"/>
        <v>2018</v>
      </c>
      <c r="B354" s="149">
        <f t="shared" si="11"/>
        <v>8</v>
      </c>
      <c r="C354" s="153" t="s">
        <v>810</v>
      </c>
      <c r="D354" s="151">
        <v>43340.928229166668</v>
      </c>
      <c r="E354" s="151">
        <v>43341.340856481482</v>
      </c>
      <c r="F354" s="150" t="s">
        <v>462</v>
      </c>
      <c r="G354" s="150" t="s">
        <v>85</v>
      </c>
    </row>
    <row r="355" spans="1:7" ht="16.5">
      <c r="A355" s="149">
        <f t="shared" si="10"/>
        <v>2018</v>
      </c>
      <c r="B355" s="149">
        <f t="shared" si="11"/>
        <v>8</v>
      </c>
      <c r="C355" s="153" t="s">
        <v>809</v>
      </c>
      <c r="D355" s="151">
        <v>43341.036273148151</v>
      </c>
      <c r="E355" s="151">
        <v>43341.404664351852</v>
      </c>
      <c r="F355" s="150" t="s">
        <v>369</v>
      </c>
      <c r="G355" s="150" t="s">
        <v>85</v>
      </c>
    </row>
    <row r="356" spans="1:7" ht="16.5">
      <c r="A356" s="149">
        <f t="shared" si="10"/>
        <v>2018</v>
      </c>
      <c r="B356" s="149">
        <f t="shared" si="11"/>
        <v>8</v>
      </c>
      <c r="C356" s="153" t="s">
        <v>808</v>
      </c>
      <c r="D356" s="151">
        <v>43341.637997685182</v>
      </c>
      <c r="E356" s="151">
        <v>43341.688067129631</v>
      </c>
      <c r="F356" s="150" t="s">
        <v>385</v>
      </c>
      <c r="G356" s="150" t="s">
        <v>85</v>
      </c>
    </row>
    <row r="357" spans="1:7" ht="16.5">
      <c r="A357" s="149">
        <f t="shared" si="10"/>
        <v>2018</v>
      </c>
      <c r="B357" s="149">
        <f t="shared" si="11"/>
        <v>8</v>
      </c>
      <c r="C357" s="153" t="s">
        <v>807</v>
      </c>
      <c r="D357" s="151">
        <v>43341.701574074075</v>
      </c>
      <c r="E357" s="151">
        <v>43341.737534722219</v>
      </c>
      <c r="F357" s="150" t="s">
        <v>403</v>
      </c>
      <c r="G357" s="150" t="s">
        <v>85</v>
      </c>
    </row>
    <row r="358" spans="1:7" ht="16.5">
      <c r="A358" s="149">
        <f t="shared" si="10"/>
        <v>2018</v>
      </c>
      <c r="B358" s="149">
        <f t="shared" si="11"/>
        <v>8</v>
      </c>
      <c r="C358" s="153" t="s">
        <v>797</v>
      </c>
      <c r="D358" s="151">
        <v>43333.561585648145</v>
      </c>
      <c r="E358" s="151">
        <v>43341.924097222225</v>
      </c>
      <c r="F358" s="150" t="s">
        <v>614</v>
      </c>
      <c r="G358" s="150" t="s">
        <v>85</v>
      </c>
    </row>
    <row r="359" spans="1:7" ht="16.5">
      <c r="A359" s="149">
        <f t="shared" si="10"/>
        <v>2018</v>
      </c>
      <c r="B359" s="149">
        <f t="shared" si="11"/>
        <v>8</v>
      </c>
      <c r="C359" s="153" t="s">
        <v>863</v>
      </c>
      <c r="D359" s="151">
        <v>43341.899733796294</v>
      </c>
      <c r="E359" s="151">
        <v>43342.720555555556</v>
      </c>
      <c r="F359" s="150" t="s">
        <v>493</v>
      </c>
      <c r="G359" s="150" t="s">
        <v>85</v>
      </c>
    </row>
    <row r="360" spans="1:7" ht="16.5">
      <c r="A360" s="149">
        <f t="shared" si="10"/>
        <v>2018</v>
      </c>
      <c r="B360" s="149">
        <f t="shared" si="11"/>
        <v>8</v>
      </c>
      <c r="C360" s="153" t="s">
        <v>862</v>
      </c>
      <c r="D360" s="151">
        <v>43342.792384259257</v>
      </c>
      <c r="E360" s="151">
        <v>43342.862372685187</v>
      </c>
      <c r="F360" s="150" t="s">
        <v>413</v>
      </c>
      <c r="G360" s="150" t="s">
        <v>85</v>
      </c>
    </row>
    <row r="361" spans="1:7" ht="16.5">
      <c r="A361" s="149">
        <f t="shared" si="10"/>
        <v>2018</v>
      </c>
      <c r="B361" s="149">
        <f t="shared" si="11"/>
        <v>8</v>
      </c>
      <c r="C361" s="153" t="s">
        <v>861</v>
      </c>
      <c r="D361" s="151">
        <v>43343.529733796298</v>
      </c>
      <c r="E361" s="151">
        <v>43343.535439814812</v>
      </c>
      <c r="F361" s="150" t="s">
        <v>446</v>
      </c>
      <c r="G361" s="150" t="s">
        <v>85</v>
      </c>
    </row>
  </sheetData>
  <sortState ref="A2:I361">
    <sortCondition ref="E2:E361"/>
  </sortState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zoomScale="128" zoomScaleNormal="130" workbookViewId="0">
      <selection activeCell="D4" sqref="D4"/>
    </sheetView>
  </sheetViews>
  <sheetFormatPr defaultColWidth="8.875" defaultRowHeight="13.5"/>
  <cols>
    <col min="1" max="2" width="8.875" style="92"/>
    <col min="3" max="3" width="12.875" style="1" customWidth="1"/>
    <col min="4" max="4" width="12.625" style="1" customWidth="1"/>
    <col min="5" max="5" width="11.625" style="1" customWidth="1"/>
    <col min="6" max="6" width="8.875" style="1"/>
    <col min="7" max="7" width="14.375" style="1" customWidth="1"/>
    <col min="8" max="8" width="14.375" style="156" customWidth="1"/>
    <col min="9" max="9" width="12.125" style="1" customWidth="1"/>
  </cols>
  <sheetData>
    <row r="1" spans="1:9" ht="16.5">
      <c r="A1" s="5" t="s">
        <v>125</v>
      </c>
      <c r="B1" s="5" t="s">
        <v>127</v>
      </c>
      <c r="C1" s="2" t="s">
        <v>138</v>
      </c>
      <c r="D1" s="2" t="s">
        <v>136</v>
      </c>
      <c r="E1" s="2" t="s">
        <v>15</v>
      </c>
      <c r="F1" s="2" t="s">
        <v>16</v>
      </c>
      <c r="G1" s="2" t="s">
        <v>17</v>
      </c>
      <c r="H1" s="155" t="s">
        <v>729</v>
      </c>
      <c r="I1" s="2" t="s">
        <v>18</v>
      </c>
    </row>
    <row r="2" spans="1:9" ht="16.5">
      <c r="A2" s="65">
        <f t="shared" ref="A2:A65" si="0">YEAR(C2)</f>
        <v>2018</v>
      </c>
      <c r="B2" s="65">
        <f t="shared" ref="B2:B65" si="1">MONTH(C2)</f>
        <v>4</v>
      </c>
      <c r="C2" s="40">
        <v>43191</v>
      </c>
      <c r="D2" s="82">
        <v>0.51180555555555551</v>
      </c>
      <c r="E2" s="81" t="s">
        <v>6</v>
      </c>
      <c r="F2" s="81"/>
      <c r="G2" s="81">
        <v>13752531174</v>
      </c>
      <c r="H2" s="84"/>
      <c r="I2" s="81" t="s">
        <v>5</v>
      </c>
    </row>
    <row r="3" spans="1:9" ht="16.5">
      <c r="A3" s="65">
        <f t="shared" si="0"/>
        <v>2018</v>
      </c>
      <c r="B3" s="65">
        <f t="shared" si="1"/>
        <v>4</v>
      </c>
      <c r="C3" s="40">
        <v>43192</v>
      </c>
      <c r="D3" s="82">
        <v>0.48680555555555555</v>
      </c>
      <c r="E3" s="81" t="s">
        <v>10</v>
      </c>
      <c r="F3" s="81" t="s">
        <v>9</v>
      </c>
      <c r="G3" s="81">
        <v>13116037691</v>
      </c>
      <c r="H3" s="84"/>
      <c r="I3" s="81" t="s">
        <v>7</v>
      </c>
    </row>
    <row r="4" spans="1:9" ht="16.5">
      <c r="A4" s="65">
        <f t="shared" si="0"/>
        <v>2018</v>
      </c>
      <c r="B4" s="65">
        <f t="shared" si="1"/>
        <v>4</v>
      </c>
      <c r="C4" s="40">
        <v>43192</v>
      </c>
      <c r="D4" s="82">
        <v>2.9166666666666664E-2</v>
      </c>
      <c r="E4" s="81" t="s">
        <v>8</v>
      </c>
      <c r="F4" s="81" t="s">
        <v>9</v>
      </c>
      <c r="G4" s="81">
        <v>15002293639</v>
      </c>
      <c r="H4" s="84"/>
      <c r="I4" s="81" t="s">
        <v>5</v>
      </c>
    </row>
    <row r="5" spans="1:9" ht="16.5">
      <c r="A5" s="65">
        <f t="shared" si="0"/>
        <v>2018</v>
      </c>
      <c r="B5" s="65">
        <f t="shared" si="1"/>
        <v>4</v>
      </c>
      <c r="C5" s="40">
        <v>43192</v>
      </c>
      <c r="D5" s="82">
        <v>0.46111111111111108</v>
      </c>
      <c r="E5" s="81" t="s">
        <v>10</v>
      </c>
      <c r="F5" s="81" t="s">
        <v>9</v>
      </c>
      <c r="G5" s="81">
        <v>15002293639</v>
      </c>
      <c r="H5" s="84"/>
      <c r="I5" s="81" t="s">
        <v>7</v>
      </c>
    </row>
    <row r="6" spans="1:9" ht="16.5">
      <c r="A6" s="65">
        <f t="shared" si="0"/>
        <v>2018</v>
      </c>
      <c r="B6" s="65">
        <f t="shared" si="1"/>
        <v>4</v>
      </c>
      <c r="C6" s="40">
        <v>43192</v>
      </c>
      <c r="D6" s="82">
        <v>0.50902777777777775</v>
      </c>
      <c r="E6" s="81" t="s">
        <v>8</v>
      </c>
      <c r="F6" s="81" t="s">
        <v>9</v>
      </c>
      <c r="G6" s="81">
        <v>13752531174</v>
      </c>
      <c r="H6" s="84"/>
      <c r="I6" s="81" t="s">
        <v>5</v>
      </c>
    </row>
    <row r="7" spans="1:9" ht="16.5">
      <c r="A7" s="65">
        <f t="shared" si="0"/>
        <v>2018</v>
      </c>
      <c r="B7" s="65">
        <f t="shared" si="1"/>
        <v>4</v>
      </c>
      <c r="C7" s="40">
        <v>43193</v>
      </c>
      <c r="D7" s="82">
        <v>0.72430555555555554</v>
      </c>
      <c r="E7" s="81" t="s">
        <v>10</v>
      </c>
      <c r="F7" s="81" t="s">
        <v>9</v>
      </c>
      <c r="G7" s="81">
        <v>15122182222</v>
      </c>
      <c r="H7" s="84"/>
      <c r="I7" s="81" t="s">
        <v>7</v>
      </c>
    </row>
    <row r="8" spans="1:9" ht="16.5">
      <c r="A8" s="65">
        <f t="shared" si="0"/>
        <v>2018</v>
      </c>
      <c r="B8" s="65">
        <f t="shared" si="1"/>
        <v>4</v>
      </c>
      <c r="C8" s="40">
        <v>43193</v>
      </c>
      <c r="D8" s="82">
        <v>0.72222222222222221</v>
      </c>
      <c r="E8" s="81" t="s">
        <v>8</v>
      </c>
      <c r="F8" s="81" t="s">
        <v>9</v>
      </c>
      <c r="G8" s="81">
        <v>15122182222</v>
      </c>
      <c r="H8" s="84"/>
      <c r="I8" s="81" t="s">
        <v>5</v>
      </c>
    </row>
    <row r="9" spans="1:9" ht="16.5">
      <c r="A9" s="65">
        <f t="shared" si="0"/>
        <v>2018</v>
      </c>
      <c r="B9" s="65">
        <f t="shared" si="1"/>
        <v>4</v>
      </c>
      <c r="C9" s="40">
        <v>43194</v>
      </c>
      <c r="D9" s="82">
        <v>0.67499999999999993</v>
      </c>
      <c r="E9" s="81" t="s">
        <v>10</v>
      </c>
      <c r="F9" s="81" t="s">
        <v>9</v>
      </c>
      <c r="G9" s="81">
        <v>15722245155</v>
      </c>
      <c r="H9" s="84"/>
      <c r="I9" s="81" t="s">
        <v>5</v>
      </c>
    </row>
    <row r="10" spans="1:9" ht="16.5">
      <c r="A10" s="65">
        <f t="shared" si="0"/>
        <v>2018</v>
      </c>
      <c r="B10" s="65">
        <f t="shared" si="1"/>
        <v>4</v>
      </c>
      <c r="C10" s="40">
        <v>43194</v>
      </c>
      <c r="D10" s="82">
        <v>0.8125</v>
      </c>
      <c r="E10" s="81" t="s">
        <v>8</v>
      </c>
      <c r="F10" s="81" t="s">
        <v>9</v>
      </c>
      <c r="G10" s="81">
        <v>13902116266</v>
      </c>
      <c r="H10" s="84"/>
      <c r="I10" s="81" t="s">
        <v>5</v>
      </c>
    </row>
    <row r="11" spans="1:9" ht="16.5">
      <c r="A11" s="65">
        <f t="shared" si="0"/>
        <v>2018</v>
      </c>
      <c r="B11" s="65">
        <f t="shared" si="1"/>
        <v>4</v>
      </c>
      <c r="C11" s="40">
        <v>43194</v>
      </c>
      <c r="D11" s="82">
        <v>0.4152777777777778</v>
      </c>
      <c r="E11" s="81" t="s">
        <v>11</v>
      </c>
      <c r="F11" s="81" t="s">
        <v>13</v>
      </c>
      <c r="G11" s="81">
        <v>13902116266</v>
      </c>
      <c r="H11" s="84"/>
      <c r="I11" s="81" t="s">
        <v>5</v>
      </c>
    </row>
    <row r="12" spans="1:9" ht="16.5">
      <c r="A12" s="65">
        <f t="shared" si="0"/>
        <v>2018</v>
      </c>
      <c r="B12" s="65">
        <f t="shared" si="1"/>
        <v>4</v>
      </c>
      <c r="C12" s="40">
        <v>43195</v>
      </c>
      <c r="D12" s="82">
        <v>0.48125000000000001</v>
      </c>
      <c r="E12" s="81" t="s">
        <v>8</v>
      </c>
      <c r="F12" s="81" t="s">
        <v>9</v>
      </c>
      <c r="G12" s="81">
        <v>18920352932</v>
      </c>
      <c r="H12" s="84"/>
      <c r="I12" s="81" t="s">
        <v>5</v>
      </c>
    </row>
    <row r="13" spans="1:9" ht="16.5">
      <c r="A13" s="65">
        <f t="shared" si="0"/>
        <v>2018</v>
      </c>
      <c r="B13" s="65">
        <f t="shared" si="1"/>
        <v>4</v>
      </c>
      <c r="C13" s="40">
        <v>43196</v>
      </c>
      <c r="D13" s="82">
        <v>0.79513888888888884</v>
      </c>
      <c r="E13" s="81" t="s">
        <v>8</v>
      </c>
      <c r="F13" s="81" t="s">
        <v>9</v>
      </c>
      <c r="G13" s="81">
        <v>17330991009</v>
      </c>
      <c r="H13" s="84"/>
      <c r="I13" s="81" t="s">
        <v>5</v>
      </c>
    </row>
    <row r="14" spans="1:9" ht="16.5">
      <c r="A14" s="65">
        <f t="shared" si="0"/>
        <v>2018</v>
      </c>
      <c r="B14" s="65">
        <f t="shared" si="1"/>
        <v>4</v>
      </c>
      <c r="C14" s="40">
        <v>43196</v>
      </c>
      <c r="D14" s="82">
        <v>0.60138888888888886</v>
      </c>
      <c r="E14" s="81" t="s">
        <v>10</v>
      </c>
      <c r="F14" s="81" t="s">
        <v>9</v>
      </c>
      <c r="G14" s="81">
        <v>18722059583</v>
      </c>
      <c r="H14" s="84"/>
      <c r="I14" s="81" t="s">
        <v>7</v>
      </c>
    </row>
    <row r="15" spans="1:9" ht="16.5">
      <c r="A15" s="65">
        <f t="shared" si="0"/>
        <v>2018</v>
      </c>
      <c r="B15" s="65">
        <f t="shared" si="1"/>
        <v>4</v>
      </c>
      <c r="C15" s="40">
        <v>43196</v>
      </c>
      <c r="D15" s="82">
        <v>0.45763888888888887</v>
      </c>
      <c r="E15" s="81" t="s">
        <v>10</v>
      </c>
      <c r="F15" s="81" t="s">
        <v>9</v>
      </c>
      <c r="G15" s="81">
        <v>15620004183</v>
      </c>
      <c r="H15" s="84"/>
      <c r="I15" s="81" t="s">
        <v>7</v>
      </c>
    </row>
    <row r="16" spans="1:9" ht="16.5">
      <c r="A16" s="65">
        <f t="shared" si="0"/>
        <v>2018</v>
      </c>
      <c r="B16" s="65">
        <f t="shared" si="1"/>
        <v>4</v>
      </c>
      <c r="C16" s="40">
        <v>43196</v>
      </c>
      <c r="D16" s="82">
        <v>0.47569444444444442</v>
      </c>
      <c r="E16" s="81" t="s">
        <v>10</v>
      </c>
      <c r="F16" s="81" t="s">
        <v>9</v>
      </c>
      <c r="G16" s="81">
        <v>18902177796</v>
      </c>
      <c r="H16" s="84"/>
      <c r="I16" s="81" t="s">
        <v>7</v>
      </c>
    </row>
    <row r="17" spans="1:9" ht="16.5">
      <c r="A17" s="65">
        <f t="shared" si="0"/>
        <v>2018</v>
      </c>
      <c r="B17" s="65">
        <f t="shared" si="1"/>
        <v>4</v>
      </c>
      <c r="C17" s="40">
        <v>43197</v>
      </c>
      <c r="D17" s="82">
        <v>0.64930555555555558</v>
      </c>
      <c r="E17" s="81" t="s">
        <v>10</v>
      </c>
      <c r="F17" s="81" t="s">
        <v>9</v>
      </c>
      <c r="G17" s="81">
        <v>13920670935</v>
      </c>
      <c r="H17" s="84"/>
      <c r="I17" s="81" t="s">
        <v>5</v>
      </c>
    </row>
    <row r="18" spans="1:9" ht="16.5">
      <c r="A18" s="65">
        <f t="shared" si="0"/>
        <v>2018</v>
      </c>
      <c r="B18" s="65">
        <f t="shared" si="1"/>
        <v>4</v>
      </c>
      <c r="C18" s="40">
        <v>43199</v>
      </c>
      <c r="D18" s="82">
        <v>0.47291666666666665</v>
      </c>
      <c r="E18" s="81" t="s">
        <v>10</v>
      </c>
      <c r="F18" s="81" t="s">
        <v>9</v>
      </c>
      <c r="G18" s="81">
        <v>15522217569</v>
      </c>
      <c r="H18" s="84"/>
      <c r="I18" s="81" t="s">
        <v>7</v>
      </c>
    </row>
    <row r="19" spans="1:9" ht="16.5">
      <c r="A19" s="65">
        <f t="shared" si="0"/>
        <v>2018</v>
      </c>
      <c r="B19" s="65">
        <f t="shared" si="1"/>
        <v>4</v>
      </c>
      <c r="C19" s="40">
        <v>43201</v>
      </c>
      <c r="D19" s="82">
        <v>0.60763888888888895</v>
      </c>
      <c r="E19" s="81" t="s">
        <v>6</v>
      </c>
      <c r="F19" s="81"/>
      <c r="G19" s="81">
        <v>13752090055</v>
      </c>
      <c r="H19" s="84"/>
      <c r="I19" s="81" t="s">
        <v>12</v>
      </c>
    </row>
    <row r="20" spans="1:9" ht="16.5">
      <c r="A20" s="65">
        <f t="shared" si="0"/>
        <v>2018</v>
      </c>
      <c r="B20" s="65">
        <f t="shared" si="1"/>
        <v>4</v>
      </c>
      <c r="C20" s="40">
        <v>43201</v>
      </c>
      <c r="D20" s="82">
        <v>0.56319444444444444</v>
      </c>
      <c r="E20" s="81" t="s">
        <v>10</v>
      </c>
      <c r="F20" s="81" t="s">
        <v>9</v>
      </c>
      <c r="G20" s="81">
        <v>15022222415</v>
      </c>
      <c r="H20" s="84"/>
      <c r="I20" s="81" t="s">
        <v>12</v>
      </c>
    </row>
    <row r="21" spans="1:9" ht="16.5">
      <c r="A21" s="65">
        <f t="shared" si="0"/>
        <v>2018</v>
      </c>
      <c r="B21" s="65">
        <f t="shared" si="1"/>
        <v>4</v>
      </c>
      <c r="C21" s="40">
        <v>43202</v>
      </c>
      <c r="D21" s="82">
        <v>0.74722222222222223</v>
      </c>
      <c r="E21" s="81" t="s">
        <v>10</v>
      </c>
      <c r="F21" s="81" t="s">
        <v>9</v>
      </c>
      <c r="G21" s="81">
        <v>15510940502</v>
      </c>
      <c r="H21" s="84"/>
      <c r="I21" s="81" t="s">
        <v>7</v>
      </c>
    </row>
    <row r="22" spans="1:9" ht="16.5">
      <c r="A22" s="65">
        <f t="shared" si="0"/>
        <v>2018</v>
      </c>
      <c r="B22" s="65">
        <f t="shared" si="1"/>
        <v>4</v>
      </c>
      <c r="C22" s="40">
        <v>43202</v>
      </c>
      <c r="D22" s="82">
        <v>0.59375</v>
      </c>
      <c r="E22" s="81" t="s">
        <v>8</v>
      </c>
      <c r="F22" s="81" t="s">
        <v>9</v>
      </c>
      <c r="G22" s="81">
        <v>13602030389</v>
      </c>
      <c r="H22" s="84"/>
      <c r="I22" s="81" t="s">
        <v>5</v>
      </c>
    </row>
    <row r="23" spans="1:9" ht="16.5">
      <c r="A23" s="65">
        <f t="shared" si="0"/>
        <v>2018</v>
      </c>
      <c r="B23" s="65">
        <f t="shared" si="1"/>
        <v>4</v>
      </c>
      <c r="C23" s="40">
        <v>43202</v>
      </c>
      <c r="D23" s="82">
        <v>0.67708333333333337</v>
      </c>
      <c r="E23" s="81" t="s">
        <v>10</v>
      </c>
      <c r="F23" s="81" t="s">
        <v>9</v>
      </c>
      <c r="G23" s="81">
        <v>13920322887</v>
      </c>
      <c r="H23" s="84"/>
      <c r="I23" s="81" t="s">
        <v>7</v>
      </c>
    </row>
    <row r="24" spans="1:9" ht="16.5">
      <c r="A24" s="65">
        <f t="shared" si="0"/>
        <v>2018</v>
      </c>
      <c r="B24" s="65">
        <f t="shared" si="1"/>
        <v>4</v>
      </c>
      <c r="C24" s="40">
        <v>43202</v>
      </c>
      <c r="D24" s="82">
        <v>0.5854166666666667</v>
      </c>
      <c r="E24" s="81" t="s">
        <v>10</v>
      </c>
      <c r="F24" s="81" t="s">
        <v>9</v>
      </c>
      <c r="G24" s="81">
        <v>18622953391</v>
      </c>
      <c r="H24" s="84"/>
      <c r="I24" s="81" t="s">
        <v>7</v>
      </c>
    </row>
    <row r="25" spans="1:9" ht="16.5">
      <c r="A25" s="65">
        <f t="shared" si="0"/>
        <v>2018</v>
      </c>
      <c r="B25" s="65">
        <f t="shared" si="1"/>
        <v>4</v>
      </c>
      <c r="C25" s="40">
        <v>43203</v>
      </c>
      <c r="D25" s="82">
        <v>0.4680555555555555</v>
      </c>
      <c r="E25" s="81" t="s">
        <v>10</v>
      </c>
      <c r="F25" s="81" t="s">
        <v>9</v>
      </c>
      <c r="G25" s="81">
        <v>13622180163</v>
      </c>
      <c r="H25" s="84"/>
      <c r="I25" s="81" t="s">
        <v>7</v>
      </c>
    </row>
    <row r="26" spans="1:9" ht="16.5">
      <c r="A26" s="65">
        <f t="shared" si="0"/>
        <v>2018</v>
      </c>
      <c r="B26" s="65">
        <f t="shared" si="1"/>
        <v>4</v>
      </c>
      <c r="C26" s="40">
        <v>43203</v>
      </c>
      <c r="D26" s="82">
        <v>0.57847222222222217</v>
      </c>
      <c r="E26" s="81" t="s">
        <v>10</v>
      </c>
      <c r="F26" s="81" t="s">
        <v>9</v>
      </c>
      <c r="G26" s="81">
        <v>2283578486</v>
      </c>
      <c r="H26" s="84"/>
      <c r="I26" s="81" t="s">
        <v>14</v>
      </c>
    </row>
    <row r="27" spans="1:9" ht="16.5">
      <c r="A27" s="65">
        <f t="shared" si="0"/>
        <v>2018</v>
      </c>
      <c r="B27" s="65">
        <f t="shared" si="1"/>
        <v>4</v>
      </c>
      <c r="C27" s="40">
        <v>43204</v>
      </c>
      <c r="D27" s="82">
        <v>0.5708333333333333</v>
      </c>
      <c r="E27" s="81" t="s">
        <v>10</v>
      </c>
      <c r="F27" s="81" t="s">
        <v>9</v>
      </c>
      <c r="G27" s="81">
        <v>13163053115</v>
      </c>
      <c r="H27" s="84"/>
      <c r="I27" s="81" t="s">
        <v>5</v>
      </c>
    </row>
    <row r="28" spans="1:9" ht="16.5">
      <c r="A28" s="65">
        <f t="shared" si="0"/>
        <v>2018</v>
      </c>
      <c r="B28" s="65">
        <f t="shared" si="1"/>
        <v>4</v>
      </c>
      <c r="C28" s="40">
        <v>43204</v>
      </c>
      <c r="D28" s="82">
        <v>0.52152777777777781</v>
      </c>
      <c r="E28" s="81" t="s">
        <v>10</v>
      </c>
      <c r="F28" s="81" t="s">
        <v>9</v>
      </c>
      <c r="G28" s="81">
        <v>17636328363</v>
      </c>
      <c r="H28" s="84"/>
      <c r="I28" s="81" t="s">
        <v>7</v>
      </c>
    </row>
    <row r="29" spans="1:9" ht="16.5">
      <c r="A29" s="65">
        <f t="shared" si="0"/>
        <v>2018</v>
      </c>
      <c r="B29" s="65">
        <f t="shared" si="1"/>
        <v>4</v>
      </c>
      <c r="C29" s="40">
        <v>43206</v>
      </c>
      <c r="D29" s="82">
        <v>0.5854166666666667</v>
      </c>
      <c r="E29" s="81" t="s">
        <v>147</v>
      </c>
      <c r="F29" s="81" t="s">
        <v>207</v>
      </c>
      <c r="G29" s="81">
        <v>17636328363</v>
      </c>
      <c r="H29" s="84"/>
      <c r="I29" s="81" t="s">
        <v>208</v>
      </c>
    </row>
    <row r="30" spans="1:9" ht="16.5">
      <c r="A30" s="65">
        <f t="shared" si="0"/>
        <v>2018</v>
      </c>
      <c r="B30" s="65">
        <f t="shared" si="1"/>
        <v>4</v>
      </c>
      <c r="C30" s="40">
        <v>43207</v>
      </c>
      <c r="D30" s="82">
        <v>0.52708333333333335</v>
      </c>
      <c r="E30" s="81" t="s">
        <v>147</v>
      </c>
      <c r="F30" s="81" t="s">
        <v>207</v>
      </c>
      <c r="G30" s="81">
        <v>18920220521</v>
      </c>
      <c r="H30" s="84"/>
      <c r="I30" s="81" t="s">
        <v>208</v>
      </c>
    </row>
    <row r="31" spans="1:9" ht="16.5">
      <c r="A31" s="65">
        <f t="shared" si="0"/>
        <v>2018</v>
      </c>
      <c r="B31" s="65">
        <f t="shared" si="1"/>
        <v>4</v>
      </c>
      <c r="C31" s="40">
        <v>43208</v>
      </c>
      <c r="D31" s="82">
        <v>0.54166666666666663</v>
      </c>
      <c r="E31" s="81" t="s">
        <v>147</v>
      </c>
      <c r="F31" s="81" t="s">
        <v>207</v>
      </c>
      <c r="G31" s="81">
        <v>15620988588</v>
      </c>
      <c r="H31" s="84"/>
      <c r="I31" s="81" t="s">
        <v>209</v>
      </c>
    </row>
    <row r="32" spans="1:9" ht="16.5">
      <c r="A32" s="65">
        <f t="shared" si="0"/>
        <v>2018</v>
      </c>
      <c r="B32" s="65">
        <f t="shared" si="1"/>
        <v>4</v>
      </c>
      <c r="C32" s="40">
        <v>43208</v>
      </c>
      <c r="D32" s="82">
        <v>0.69861111111111107</v>
      </c>
      <c r="E32" s="81" t="s">
        <v>147</v>
      </c>
      <c r="F32" s="81" t="s">
        <v>207</v>
      </c>
      <c r="G32" s="81">
        <v>18202583566</v>
      </c>
      <c r="H32" s="84"/>
      <c r="I32" s="81" t="s">
        <v>209</v>
      </c>
    </row>
    <row r="33" spans="1:9" ht="16.5">
      <c r="A33" s="65">
        <f t="shared" si="0"/>
        <v>2018</v>
      </c>
      <c r="B33" s="65">
        <f t="shared" si="1"/>
        <v>4</v>
      </c>
      <c r="C33" s="40">
        <v>43208</v>
      </c>
      <c r="D33" s="82">
        <v>0.39999999999999997</v>
      </c>
      <c r="E33" s="81" t="s">
        <v>151</v>
      </c>
      <c r="F33" s="81"/>
      <c r="G33" s="81">
        <v>15655955511</v>
      </c>
      <c r="H33" s="84"/>
      <c r="I33" s="81" t="s">
        <v>209</v>
      </c>
    </row>
    <row r="34" spans="1:9" ht="16.5">
      <c r="A34" s="65">
        <f t="shared" si="0"/>
        <v>2018</v>
      </c>
      <c r="B34" s="65">
        <f t="shared" si="1"/>
        <v>4</v>
      </c>
      <c r="C34" s="40">
        <v>43209</v>
      </c>
      <c r="D34" s="82">
        <v>0.43541666666666662</v>
      </c>
      <c r="E34" s="81" t="s">
        <v>147</v>
      </c>
      <c r="F34" s="81" t="s">
        <v>207</v>
      </c>
      <c r="G34" s="81">
        <v>18526043322</v>
      </c>
      <c r="H34" s="84"/>
      <c r="I34" s="81" t="s">
        <v>210</v>
      </c>
    </row>
    <row r="35" spans="1:9" ht="16.5">
      <c r="A35" s="65">
        <f t="shared" si="0"/>
        <v>2018</v>
      </c>
      <c r="B35" s="65">
        <f t="shared" si="1"/>
        <v>4</v>
      </c>
      <c r="C35" s="40">
        <v>43209</v>
      </c>
      <c r="D35" s="82">
        <v>0.70347222222222217</v>
      </c>
      <c r="E35" s="81" t="s">
        <v>123</v>
      </c>
      <c r="F35" s="81" t="s">
        <v>211</v>
      </c>
      <c r="G35" s="81">
        <v>18553388832</v>
      </c>
      <c r="H35" s="84"/>
      <c r="I35" s="81" t="s">
        <v>209</v>
      </c>
    </row>
    <row r="36" spans="1:9" ht="16.5">
      <c r="A36" s="65">
        <f t="shared" si="0"/>
        <v>2018</v>
      </c>
      <c r="B36" s="65">
        <f t="shared" si="1"/>
        <v>4</v>
      </c>
      <c r="C36" s="40">
        <v>43210</v>
      </c>
      <c r="D36" s="82">
        <v>0.58124999999999993</v>
      </c>
      <c r="E36" s="81" t="s">
        <v>147</v>
      </c>
      <c r="F36" s="81" t="s">
        <v>207</v>
      </c>
      <c r="G36" s="81">
        <v>2223106859</v>
      </c>
      <c r="H36" s="84"/>
      <c r="I36" s="81" t="s">
        <v>212</v>
      </c>
    </row>
    <row r="37" spans="1:9" ht="16.5">
      <c r="A37" s="65">
        <f t="shared" si="0"/>
        <v>2018</v>
      </c>
      <c r="B37" s="65">
        <f t="shared" si="1"/>
        <v>4</v>
      </c>
      <c r="C37" s="40">
        <v>43210</v>
      </c>
      <c r="D37" s="82">
        <v>0.56458333333333333</v>
      </c>
      <c r="E37" s="81" t="s">
        <v>147</v>
      </c>
      <c r="F37" s="81" t="s">
        <v>207</v>
      </c>
      <c r="G37" s="81">
        <v>15922126326</v>
      </c>
      <c r="H37" s="84"/>
      <c r="I37" s="81" t="s">
        <v>208</v>
      </c>
    </row>
    <row r="38" spans="1:9" ht="16.5">
      <c r="A38" s="65">
        <f t="shared" si="0"/>
        <v>2018</v>
      </c>
      <c r="B38" s="65">
        <f t="shared" si="1"/>
        <v>4</v>
      </c>
      <c r="C38" s="40">
        <v>43211</v>
      </c>
      <c r="D38" s="82">
        <v>0.68125000000000002</v>
      </c>
      <c r="E38" s="81" t="s">
        <v>147</v>
      </c>
      <c r="F38" s="81" t="s">
        <v>207</v>
      </c>
      <c r="G38" s="81">
        <v>18502637354</v>
      </c>
      <c r="H38" s="84"/>
      <c r="I38" s="81" t="s">
        <v>208</v>
      </c>
    </row>
    <row r="39" spans="1:9" ht="16.5">
      <c r="A39" s="65">
        <f t="shared" si="0"/>
        <v>2018</v>
      </c>
      <c r="B39" s="65">
        <f t="shared" si="1"/>
        <v>4</v>
      </c>
      <c r="C39" s="40">
        <v>43211</v>
      </c>
      <c r="D39" s="82">
        <v>0.51874999999999993</v>
      </c>
      <c r="E39" s="81" t="s">
        <v>147</v>
      </c>
      <c r="F39" s="81" t="s">
        <v>207</v>
      </c>
      <c r="G39" s="81">
        <v>15922126326</v>
      </c>
      <c r="H39" s="84"/>
      <c r="I39" s="81" t="s">
        <v>208</v>
      </c>
    </row>
    <row r="40" spans="1:9" ht="16.5">
      <c r="A40" s="65">
        <f t="shared" si="0"/>
        <v>2018</v>
      </c>
      <c r="B40" s="65">
        <f t="shared" si="1"/>
        <v>4</v>
      </c>
      <c r="C40" s="40">
        <v>43211</v>
      </c>
      <c r="D40" s="82">
        <v>0.39027777777777778</v>
      </c>
      <c r="E40" s="81" t="s">
        <v>147</v>
      </c>
      <c r="F40" s="81" t="s">
        <v>207</v>
      </c>
      <c r="G40" s="81">
        <v>13702186219</v>
      </c>
      <c r="H40" s="84"/>
      <c r="I40" s="81" t="s">
        <v>208</v>
      </c>
    </row>
    <row r="41" spans="1:9" ht="16.5">
      <c r="A41" s="65">
        <f t="shared" si="0"/>
        <v>2018</v>
      </c>
      <c r="B41" s="65">
        <f t="shared" si="1"/>
        <v>4</v>
      </c>
      <c r="C41" s="40">
        <v>43211</v>
      </c>
      <c r="D41" s="82">
        <v>0.41041666666666665</v>
      </c>
      <c r="E41" s="81" t="s">
        <v>147</v>
      </c>
      <c r="F41" s="81" t="s">
        <v>207</v>
      </c>
      <c r="G41" s="81">
        <v>15222752731</v>
      </c>
      <c r="H41" s="84"/>
      <c r="I41" s="81" t="s">
        <v>208</v>
      </c>
    </row>
    <row r="42" spans="1:9" ht="16.5">
      <c r="A42" s="65">
        <f t="shared" si="0"/>
        <v>2018</v>
      </c>
      <c r="B42" s="65">
        <f t="shared" si="1"/>
        <v>4</v>
      </c>
      <c r="C42" s="40">
        <v>43211</v>
      </c>
      <c r="D42" s="82">
        <v>0.39027777777777778</v>
      </c>
      <c r="E42" s="81" t="s">
        <v>145</v>
      </c>
      <c r="F42" s="81" t="s">
        <v>207</v>
      </c>
      <c r="G42" s="81">
        <v>13702186219</v>
      </c>
      <c r="H42" s="84"/>
      <c r="I42" s="81" t="s">
        <v>209</v>
      </c>
    </row>
    <row r="43" spans="1:9" ht="16.5">
      <c r="A43" s="65">
        <f t="shared" si="0"/>
        <v>2018</v>
      </c>
      <c r="B43" s="65">
        <f t="shared" si="1"/>
        <v>4</v>
      </c>
      <c r="C43" s="40">
        <v>43212</v>
      </c>
      <c r="D43" s="82">
        <v>0.68402777777777779</v>
      </c>
      <c r="E43" s="81" t="s">
        <v>147</v>
      </c>
      <c r="F43" s="81" t="s">
        <v>207</v>
      </c>
      <c r="G43" s="81">
        <v>15222152275</v>
      </c>
      <c r="H43" s="84"/>
      <c r="I43" s="81" t="s">
        <v>208</v>
      </c>
    </row>
    <row r="44" spans="1:9" ht="16.5">
      <c r="A44" s="65">
        <f t="shared" si="0"/>
        <v>2018</v>
      </c>
      <c r="B44" s="65">
        <f t="shared" si="1"/>
        <v>4</v>
      </c>
      <c r="C44" s="40">
        <v>43213</v>
      </c>
      <c r="D44" s="82">
        <v>0.74513888888888891</v>
      </c>
      <c r="E44" s="81" t="s">
        <v>147</v>
      </c>
      <c r="F44" s="81" t="s">
        <v>207</v>
      </c>
      <c r="G44" s="81">
        <v>18020057227</v>
      </c>
      <c r="H44" s="84"/>
      <c r="I44" s="81" t="s">
        <v>208</v>
      </c>
    </row>
    <row r="45" spans="1:9" ht="16.5">
      <c r="A45" s="65">
        <f t="shared" si="0"/>
        <v>2018</v>
      </c>
      <c r="B45" s="65">
        <f t="shared" si="1"/>
        <v>4</v>
      </c>
      <c r="C45" s="40">
        <v>43213</v>
      </c>
      <c r="D45" s="82">
        <v>0.59652777777777777</v>
      </c>
      <c r="E45" s="81" t="s">
        <v>147</v>
      </c>
      <c r="F45" s="81" t="s">
        <v>207</v>
      </c>
      <c r="G45" s="81">
        <v>18322084016</v>
      </c>
      <c r="H45" s="84"/>
      <c r="I45" s="81" t="s">
        <v>208</v>
      </c>
    </row>
    <row r="46" spans="1:9" ht="16.5">
      <c r="A46" s="65">
        <f t="shared" si="0"/>
        <v>2018</v>
      </c>
      <c r="B46" s="65">
        <f t="shared" si="1"/>
        <v>4</v>
      </c>
      <c r="C46" s="40">
        <v>43213</v>
      </c>
      <c r="D46" s="82">
        <v>0.40902777777777777</v>
      </c>
      <c r="E46" s="81" t="s">
        <v>147</v>
      </c>
      <c r="F46" s="81" t="s">
        <v>207</v>
      </c>
      <c r="G46" s="81">
        <v>18622708006</v>
      </c>
      <c r="H46" s="84"/>
      <c r="I46" s="81" t="s">
        <v>208</v>
      </c>
    </row>
    <row r="47" spans="1:9" ht="16.5">
      <c r="A47" s="65">
        <f t="shared" si="0"/>
        <v>2018</v>
      </c>
      <c r="B47" s="65">
        <f t="shared" si="1"/>
        <v>4</v>
      </c>
      <c r="C47" s="40">
        <v>43213</v>
      </c>
      <c r="D47" s="82">
        <v>0.45069444444444445</v>
      </c>
      <c r="E47" s="81" t="s">
        <v>147</v>
      </c>
      <c r="F47" s="81" t="s">
        <v>207</v>
      </c>
      <c r="G47" s="81">
        <v>18502637354</v>
      </c>
      <c r="H47" s="84"/>
      <c r="I47" s="81" t="s">
        <v>209</v>
      </c>
    </row>
    <row r="48" spans="1:9" ht="16.5">
      <c r="A48" s="65">
        <f t="shared" si="0"/>
        <v>2018</v>
      </c>
      <c r="B48" s="65">
        <f t="shared" si="1"/>
        <v>4</v>
      </c>
      <c r="C48" s="40">
        <v>43214</v>
      </c>
      <c r="D48" s="82">
        <v>0.81041666666666667</v>
      </c>
      <c r="E48" s="81" t="s">
        <v>145</v>
      </c>
      <c r="F48" s="81" t="s">
        <v>207</v>
      </c>
      <c r="G48" s="81">
        <v>13502018337</v>
      </c>
      <c r="H48" s="84"/>
      <c r="I48" s="81" t="s">
        <v>208</v>
      </c>
    </row>
    <row r="49" spans="1:9" ht="16.5">
      <c r="A49" s="65">
        <f t="shared" si="0"/>
        <v>2018</v>
      </c>
      <c r="B49" s="65">
        <f t="shared" si="1"/>
        <v>4</v>
      </c>
      <c r="C49" s="40">
        <v>43214</v>
      </c>
      <c r="D49" s="82">
        <v>0.43194444444444446</v>
      </c>
      <c r="E49" s="81" t="s">
        <v>147</v>
      </c>
      <c r="F49" s="81" t="s">
        <v>207</v>
      </c>
      <c r="G49" s="81">
        <v>2223106859</v>
      </c>
      <c r="H49" s="84"/>
      <c r="I49" s="81" t="s">
        <v>210</v>
      </c>
    </row>
    <row r="50" spans="1:9" ht="16.5">
      <c r="A50" s="65">
        <f t="shared" si="0"/>
        <v>2018</v>
      </c>
      <c r="B50" s="65">
        <f t="shared" si="1"/>
        <v>4</v>
      </c>
      <c r="C50" s="40">
        <v>43216</v>
      </c>
      <c r="D50" s="82">
        <v>0.40763888888888888</v>
      </c>
      <c r="E50" s="81" t="s">
        <v>147</v>
      </c>
      <c r="F50" s="81" t="s">
        <v>207</v>
      </c>
      <c r="G50" s="81">
        <v>13820821372</v>
      </c>
      <c r="H50" s="84"/>
      <c r="I50" s="81" t="s">
        <v>209</v>
      </c>
    </row>
    <row r="51" spans="1:9" ht="16.5">
      <c r="A51" s="65">
        <f t="shared" si="0"/>
        <v>2018</v>
      </c>
      <c r="B51" s="65">
        <f t="shared" si="1"/>
        <v>4</v>
      </c>
      <c r="C51" s="40">
        <v>43217</v>
      </c>
      <c r="D51" s="82">
        <v>0.7402777777777777</v>
      </c>
      <c r="E51" s="81" t="s">
        <v>147</v>
      </c>
      <c r="F51" s="81" t="s">
        <v>207</v>
      </c>
      <c r="G51" s="81">
        <v>13001344460</v>
      </c>
      <c r="H51" s="84"/>
      <c r="I51" s="81" t="s">
        <v>209</v>
      </c>
    </row>
    <row r="52" spans="1:9" ht="16.5">
      <c r="A52" s="65">
        <f t="shared" si="0"/>
        <v>2018</v>
      </c>
      <c r="B52" s="65">
        <f t="shared" si="1"/>
        <v>4</v>
      </c>
      <c r="C52" s="40">
        <v>43217</v>
      </c>
      <c r="D52" s="82">
        <v>0.80902777777777779</v>
      </c>
      <c r="E52" s="81" t="s">
        <v>147</v>
      </c>
      <c r="F52" s="81" t="s">
        <v>207</v>
      </c>
      <c r="G52" s="81">
        <v>13820039239</v>
      </c>
      <c r="H52" s="84"/>
      <c r="I52" s="81" t="s">
        <v>208</v>
      </c>
    </row>
    <row r="53" spans="1:9" ht="16.5">
      <c r="A53" s="65">
        <f t="shared" si="0"/>
        <v>2018</v>
      </c>
      <c r="B53" s="65">
        <f t="shared" si="1"/>
        <v>4</v>
      </c>
      <c r="C53" s="40">
        <v>43219</v>
      </c>
      <c r="D53" s="82">
        <v>0.78749999999999998</v>
      </c>
      <c r="E53" s="81" t="s">
        <v>145</v>
      </c>
      <c r="F53" s="81" t="s">
        <v>207</v>
      </c>
      <c r="G53" s="81">
        <v>13911767563</v>
      </c>
      <c r="H53" s="84"/>
      <c r="I53" s="81" t="s">
        <v>209</v>
      </c>
    </row>
    <row r="54" spans="1:9" ht="16.5">
      <c r="A54" s="65">
        <f t="shared" si="0"/>
        <v>2018</v>
      </c>
      <c r="B54" s="65">
        <f t="shared" si="1"/>
        <v>4</v>
      </c>
      <c r="C54" s="40">
        <v>43219</v>
      </c>
      <c r="D54" s="82">
        <v>6.9444444444444447E-4</v>
      </c>
      <c r="E54" s="81" t="s">
        <v>151</v>
      </c>
      <c r="F54" s="81"/>
      <c r="G54" s="81">
        <v>13920639977</v>
      </c>
      <c r="H54" s="84"/>
      <c r="I54" s="81" t="s">
        <v>209</v>
      </c>
    </row>
    <row r="55" spans="1:9" ht="16.5">
      <c r="A55" s="65">
        <f t="shared" si="0"/>
        <v>2018</v>
      </c>
      <c r="B55" s="65">
        <f t="shared" si="1"/>
        <v>5</v>
      </c>
      <c r="C55" s="40">
        <v>43222</v>
      </c>
      <c r="D55" s="82">
        <v>0.64583333333333337</v>
      </c>
      <c r="E55" s="81" t="s">
        <v>151</v>
      </c>
      <c r="F55" s="81"/>
      <c r="G55" s="81">
        <v>15033081225</v>
      </c>
      <c r="H55" s="84"/>
      <c r="I55" s="81" t="s">
        <v>209</v>
      </c>
    </row>
    <row r="56" spans="1:9" ht="16.5">
      <c r="A56" s="65">
        <f t="shared" si="0"/>
        <v>2018</v>
      </c>
      <c r="B56" s="65">
        <f t="shared" si="1"/>
        <v>5</v>
      </c>
      <c r="C56" s="40">
        <v>43223</v>
      </c>
      <c r="D56" s="82">
        <v>0.56388888888888888</v>
      </c>
      <c r="E56" s="81" t="s">
        <v>147</v>
      </c>
      <c r="F56" s="81" t="s">
        <v>9</v>
      </c>
      <c r="G56" s="81">
        <v>13911791671</v>
      </c>
      <c r="H56" s="84"/>
      <c r="I56" s="81" t="s">
        <v>230</v>
      </c>
    </row>
    <row r="57" spans="1:9" ht="16.5">
      <c r="A57" s="65">
        <f t="shared" si="0"/>
        <v>2018</v>
      </c>
      <c r="B57" s="65">
        <f t="shared" si="1"/>
        <v>5</v>
      </c>
      <c r="C57" s="40">
        <v>43223</v>
      </c>
      <c r="D57" s="82">
        <v>0.6166666666666667</v>
      </c>
      <c r="E57" s="81" t="s">
        <v>145</v>
      </c>
      <c r="F57" s="81" t="s">
        <v>9</v>
      </c>
      <c r="G57" s="81">
        <v>15722010719</v>
      </c>
      <c r="H57" s="84"/>
      <c r="I57" s="81" t="s">
        <v>209</v>
      </c>
    </row>
    <row r="58" spans="1:9" ht="16.5">
      <c r="A58" s="65">
        <f t="shared" si="0"/>
        <v>2018</v>
      </c>
      <c r="B58" s="65">
        <f t="shared" si="1"/>
        <v>5</v>
      </c>
      <c r="C58" s="40">
        <v>43226</v>
      </c>
      <c r="D58" s="82">
        <v>0.58611111111111114</v>
      </c>
      <c r="E58" s="81" t="s">
        <v>147</v>
      </c>
      <c r="F58" s="81" t="s">
        <v>9</v>
      </c>
      <c r="G58" s="81">
        <v>13702186219</v>
      </c>
      <c r="H58" s="84"/>
      <c r="I58" s="81" t="s">
        <v>230</v>
      </c>
    </row>
    <row r="59" spans="1:9" ht="16.5">
      <c r="A59" s="65">
        <f t="shared" si="0"/>
        <v>2018</v>
      </c>
      <c r="B59" s="65">
        <f t="shared" si="1"/>
        <v>5</v>
      </c>
      <c r="C59" s="40">
        <v>43226</v>
      </c>
      <c r="D59" s="82">
        <v>0.36249999999999999</v>
      </c>
      <c r="E59" s="81" t="s">
        <v>145</v>
      </c>
      <c r="F59" s="81" t="s">
        <v>9</v>
      </c>
      <c r="G59" s="81">
        <v>18222604993</v>
      </c>
      <c r="H59" s="84"/>
      <c r="I59" s="81" t="s">
        <v>209</v>
      </c>
    </row>
    <row r="60" spans="1:9" ht="16.5">
      <c r="A60" s="65">
        <f t="shared" si="0"/>
        <v>2018</v>
      </c>
      <c r="B60" s="65">
        <f t="shared" si="1"/>
        <v>5</v>
      </c>
      <c r="C60" s="40">
        <v>43227</v>
      </c>
      <c r="D60" s="82">
        <v>0.73263888888888884</v>
      </c>
      <c r="E60" s="81" t="s">
        <v>147</v>
      </c>
      <c r="F60" s="81" t="s">
        <v>9</v>
      </c>
      <c r="G60" s="81">
        <v>13622153140</v>
      </c>
      <c r="H60" s="84"/>
      <c r="I60" s="81" t="s">
        <v>208</v>
      </c>
    </row>
    <row r="61" spans="1:9" ht="16.5">
      <c r="A61" s="65">
        <f t="shared" si="0"/>
        <v>2018</v>
      </c>
      <c r="B61" s="65">
        <f t="shared" si="1"/>
        <v>5</v>
      </c>
      <c r="C61" s="40">
        <v>43227</v>
      </c>
      <c r="D61" s="82">
        <v>0.72986111111111107</v>
      </c>
      <c r="E61" s="81" t="s">
        <v>147</v>
      </c>
      <c r="F61" s="81" t="s">
        <v>9</v>
      </c>
      <c r="G61" s="81">
        <v>18622910788</v>
      </c>
      <c r="H61" s="84"/>
      <c r="I61" s="81" t="s">
        <v>208</v>
      </c>
    </row>
    <row r="62" spans="1:9" ht="16.5">
      <c r="A62" s="65">
        <f t="shared" si="0"/>
        <v>2018</v>
      </c>
      <c r="B62" s="65">
        <f t="shared" si="1"/>
        <v>5</v>
      </c>
      <c r="C62" s="40">
        <v>43227</v>
      </c>
      <c r="D62" s="82">
        <v>0.61527777777777781</v>
      </c>
      <c r="E62" s="81" t="s">
        <v>147</v>
      </c>
      <c r="F62" s="81" t="s">
        <v>9</v>
      </c>
      <c r="G62" s="81">
        <v>17695603678</v>
      </c>
      <c r="H62" s="84"/>
      <c r="I62" s="81" t="s">
        <v>230</v>
      </c>
    </row>
    <row r="63" spans="1:9" ht="16.5">
      <c r="A63" s="65">
        <f t="shared" si="0"/>
        <v>2018</v>
      </c>
      <c r="B63" s="65">
        <f t="shared" si="1"/>
        <v>5</v>
      </c>
      <c r="C63" s="40">
        <v>43227</v>
      </c>
      <c r="D63" s="82">
        <v>0.58263888888888882</v>
      </c>
      <c r="E63" s="81" t="s">
        <v>147</v>
      </c>
      <c r="F63" s="81" t="s">
        <v>9</v>
      </c>
      <c r="G63" s="81">
        <v>18502246576</v>
      </c>
      <c r="H63" s="84"/>
      <c r="I63" s="81" t="s">
        <v>230</v>
      </c>
    </row>
    <row r="64" spans="1:9" ht="16.5">
      <c r="A64" s="65">
        <f t="shared" si="0"/>
        <v>2018</v>
      </c>
      <c r="B64" s="65">
        <f t="shared" si="1"/>
        <v>5</v>
      </c>
      <c r="C64" s="40">
        <v>43228</v>
      </c>
      <c r="D64" s="82">
        <v>0.74652777777777779</v>
      </c>
      <c r="E64" s="81" t="s">
        <v>147</v>
      </c>
      <c r="F64" s="81" t="s">
        <v>9</v>
      </c>
      <c r="G64" s="81">
        <v>18622641721</v>
      </c>
      <c r="H64" s="84"/>
      <c r="I64" s="81" t="s">
        <v>208</v>
      </c>
    </row>
    <row r="65" spans="1:9" ht="16.5">
      <c r="A65" s="65">
        <f t="shared" si="0"/>
        <v>2018</v>
      </c>
      <c r="B65" s="65">
        <f t="shared" si="1"/>
        <v>5</v>
      </c>
      <c r="C65" s="40">
        <v>43228</v>
      </c>
      <c r="D65" s="82">
        <v>0.4381944444444445</v>
      </c>
      <c r="E65" s="81" t="s">
        <v>147</v>
      </c>
      <c r="F65" s="81" t="s">
        <v>9</v>
      </c>
      <c r="G65" s="81">
        <v>18630803750</v>
      </c>
      <c r="H65" s="84"/>
      <c r="I65" s="81" t="s">
        <v>209</v>
      </c>
    </row>
    <row r="66" spans="1:9" ht="16.5">
      <c r="A66" s="65">
        <f t="shared" ref="A66:A129" si="2">YEAR(C66)</f>
        <v>2018</v>
      </c>
      <c r="B66" s="65">
        <f t="shared" ref="B66:B129" si="3">MONTH(C66)</f>
        <v>5</v>
      </c>
      <c r="C66" s="40">
        <v>43229</v>
      </c>
      <c r="D66" s="82">
        <v>0.96319444444444446</v>
      </c>
      <c r="E66" s="81" t="s">
        <v>123</v>
      </c>
      <c r="F66" s="81" t="s">
        <v>13</v>
      </c>
      <c r="G66" s="81">
        <v>17703865671</v>
      </c>
      <c r="H66" s="84"/>
      <c r="I66" s="81" t="s">
        <v>209</v>
      </c>
    </row>
    <row r="67" spans="1:9" ht="16.5">
      <c r="A67" s="65">
        <f t="shared" si="2"/>
        <v>2018</v>
      </c>
      <c r="B67" s="65">
        <f t="shared" si="3"/>
        <v>5</v>
      </c>
      <c r="C67" s="40">
        <v>43231</v>
      </c>
      <c r="D67" s="82">
        <v>0.82500000000000007</v>
      </c>
      <c r="E67" s="81" t="s">
        <v>151</v>
      </c>
      <c r="F67" s="81"/>
      <c r="G67" s="81">
        <v>18945000992</v>
      </c>
      <c r="H67" s="84"/>
      <c r="I67" s="81" t="s">
        <v>208</v>
      </c>
    </row>
    <row r="68" spans="1:9" ht="16.5">
      <c r="A68" s="65">
        <f t="shared" si="2"/>
        <v>2018</v>
      </c>
      <c r="B68" s="65">
        <f t="shared" si="3"/>
        <v>5</v>
      </c>
      <c r="C68" s="40">
        <v>43231</v>
      </c>
      <c r="D68" s="82">
        <v>0.4465277777777778</v>
      </c>
      <c r="E68" s="81" t="s">
        <v>154</v>
      </c>
      <c r="F68" s="81"/>
      <c r="G68" s="81">
        <v>15222220307</v>
      </c>
      <c r="H68" s="84"/>
      <c r="I68" s="81" t="s">
        <v>210</v>
      </c>
    </row>
    <row r="69" spans="1:9" ht="16.5">
      <c r="A69" s="65">
        <f t="shared" si="2"/>
        <v>2018</v>
      </c>
      <c r="B69" s="65">
        <f t="shared" si="3"/>
        <v>5</v>
      </c>
      <c r="C69" s="40">
        <v>43232</v>
      </c>
      <c r="D69" s="82">
        <v>2.0833333333333332E-2</v>
      </c>
      <c r="E69" s="81" t="s">
        <v>154</v>
      </c>
      <c r="F69" s="81"/>
      <c r="G69" s="81">
        <v>15359205279</v>
      </c>
      <c r="H69" s="84"/>
      <c r="I69" s="81" t="s">
        <v>209</v>
      </c>
    </row>
    <row r="70" spans="1:9" ht="16.5">
      <c r="A70" s="65">
        <f t="shared" si="2"/>
        <v>2018</v>
      </c>
      <c r="B70" s="65">
        <f t="shared" si="3"/>
        <v>5</v>
      </c>
      <c r="C70" s="40">
        <v>43233</v>
      </c>
      <c r="D70" s="82">
        <v>0.73263888888888884</v>
      </c>
      <c r="E70" s="81" t="s">
        <v>147</v>
      </c>
      <c r="F70" s="81" t="s">
        <v>9</v>
      </c>
      <c r="G70" s="81">
        <v>15022692569</v>
      </c>
      <c r="H70" s="84"/>
      <c r="I70" s="81" t="s">
        <v>208</v>
      </c>
    </row>
    <row r="71" spans="1:9" ht="16.5">
      <c r="A71" s="65">
        <f t="shared" si="2"/>
        <v>2018</v>
      </c>
      <c r="B71" s="65">
        <f t="shared" si="3"/>
        <v>5</v>
      </c>
      <c r="C71" s="40">
        <v>43235</v>
      </c>
      <c r="D71" s="82">
        <v>0.48055555555555557</v>
      </c>
      <c r="E71" s="81" t="s">
        <v>147</v>
      </c>
      <c r="F71" s="81" t="s">
        <v>9</v>
      </c>
      <c r="G71" s="81">
        <v>15011371442</v>
      </c>
      <c r="H71" s="84"/>
      <c r="I71" s="81" t="s">
        <v>209</v>
      </c>
    </row>
    <row r="72" spans="1:9" ht="16.5">
      <c r="A72" s="65">
        <f t="shared" si="2"/>
        <v>2018</v>
      </c>
      <c r="B72" s="65">
        <f t="shared" si="3"/>
        <v>5</v>
      </c>
      <c r="C72" s="40">
        <v>43235</v>
      </c>
      <c r="D72" s="82">
        <v>0.6479166666666667</v>
      </c>
      <c r="E72" s="81" t="s">
        <v>147</v>
      </c>
      <c r="F72" s="81" t="s">
        <v>9</v>
      </c>
      <c r="G72" s="81">
        <v>15641587779</v>
      </c>
      <c r="H72" s="84"/>
      <c r="I72" s="81" t="s">
        <v>208</v>
      </c>
    </row>
    <row r="73" spans="1:9" ht="16.5">
      <c r="A73" s="65">
        <f t="shared" si="2"/>
        <v>2018</v>
      </c>
      <c r="B73" s="65">
        <f t="shared" si="3"/>
        <v>5</v>
      </c>
      <c r="C73" s="40">
        <v>43237</v>
      </c>
      <c r="D73" s="82">
        <v>0.57916666666666672</v>
      </c>
      <c r="E73" s="81" t="s">
        <v>123</v>
      </c>
      <c r="F73" s="81" t="s">
        <v>13</v>
      </c>
      <c r="G73" s="81">
        <v>13672128710</v>
      </c>
      <c r="H73" s="84"/>
      <c r="I73" s="81" t="s">
        <v>209</v>
      </c>
    </row>
    <row r="74" spans="1:9" ht="16.5">
      <c r="A74" s="65">
        <f t="shared" si="2"/>
        <v>2018</v>
      </c>
      <c r="B74" s="65">
        <f t="shared" si="3"/>
        <v>5</v>
      </c>
      <c r="C74" s="40">
        <v>43240</v>
      </c>
      <c r="D74" s="82">
        <v>0.56597222222222221</v>
      </c>
      <c r="E74" s="81" t="s">
        <v>147</v>
      </c>
      <c r="F74" s="81" t="s">
        <v>9</v>
      </c>
      <c r="G74" s="81">
        <v>13902082782</v>
      </c>
      <c r="H74" s="84"/>
      <c r="I74" s="81" t="s">
        <v>208</v>
      </c>
    </row>
    <row r="75" spans="1:9" ht="16.5">
      <c r="A75" s="65">
        <f t="shared" si="2"/>
        <v>2018</v>
      </c>
      <c r="B75" s="65">
        <f t="shared" si="3"/>
        <v>5</v>
      </c>
      <c r="C75" s="40">
        <v>43241</v>
      </c>
      <c r="D75" s="82">
        <v>0.49513888888888885</v>
      </c>
      <c r="E75" s="81" t="s">
        <v>151</v>
      </c>
      <c r="F75" s="81"/>
      <c r="G75" s="81">
        <v>15933882863</v>
      </c>
      <c r="H75" s="84"/>
      <c r="I75" s="81" t="s">
        <v>209</v>
      </c>
    </row>
    <row r="76" spans="1:9" ht="16.5">
      <c r="A76" s="65">
        <f t="shared" si="2"/>
        <v>2018</v>
      </c>
      <c r="B76" s="65">
        <f t="shared" si="3"/>
        <v>5</v>
      </c>
      <c r="C76" s="40">
        <v>43244</v>
      </c>
      <c r="D76" s="82">
        <v>0.61111111111111105</v>
      </c>
      <c r="E76" s="81" t="s">
        <v>147</v>
      </c>
      <c r="F76" s="81" t="s">
        <v>9</v>
      </c>
      <c r="G76" s="81">
        <v>2288133077</v>
      </c>
      <c r="H76" s="84"/>
      <c r="I76" s="81" t="s">
        <v>212</v>
      </c>
    </row>
    <row r="77" spans="1:9" ht="16.5">
      <c r="A77" s="65">
        <f t="shared" si="2"/>
        <v>2018</v>
      </c>
      <c r="B77" s="65">
        <f t="shared" si="3"/>
        <v>5</v>
      </c>
      <c r="C77" s="40">
        <v>43245</v>
      </c>
      <c r="D77" s="82">
        <v>0.71805555555555556</v>
      </c>
      <c r="E77" s="81" t="s">
        <v>147</v>
      </c>
      <c r="F77" s="81" t="s">
        <v>9</v>
      </c>
      <c r="G77" s="81">
        <v>15222019258</v>
      </c>
      <c r="H77" s="84"/>
      <c r="I77" s="81" t="s">
        <v>208</v>
      </c>
    </row>
    <row r="78" spans="1:9" ht="16.5">
      <c r="A78" s="65">
        <f t="shared" si="2"/>
        <v>2018</v>
      </c>
      <c r="B78" s="65">
        <f t="shared" si="3"/>
        <v>5</v>
      </c>
      <c r="C78" s="40">
        <v>43246</v>
      </c>
      <c r="D78" s="82">
        <v>0.37291666666666662</v>
      </c>
      <c r="E78" s="81" t="s">
        <v>147</v>
      </c>
      <c r="F78" s="81" t="s">
        <v>9</v>
      </c>
      <c r="G78" s="81">
        <v>17636393941</v>
      </c>
      <c r="H78" s="84"/>
      <c r="I78" s="81" t="s">
        <v>209</v>
      </c>
    </row>
    <row r="79" spans="1:9" ht="16.5">
      <c r="A79" s="65">
        <f t="shared" si="2"/>
        <v>2018</v>
      </c>
      <c r="B79" s="65">
        <f t="shared" si="3"/>
        <v>5</v>
      </c>
      <c r="C79" s="40">
        <v>43246</v>
      </c>
      <c r="D79" s="82">
        <v>0.64097222222222217</v>
      </c>
      <c r="E79" s="81" t="s">
        <v>147</v>
      </c>
      <c r="F79" s="81" t="s">
        <v>9</v>
      </c>
      <c r="G79" s="81">
        <v>2259088381</v>
      </c>
      <c r="H79" s="84"/>
      <c r="I79" s="81" t="s">
        <v>208</v>
      </c>
    </row>
    <row r="80" spans="1:9" ht="16.5">
      <c r="A80" s="65">
        <f t="shared" si="2"/>
        <v>2018</v>
      </c>
      <c r="B80" s="65">
        <f t="shared" si="3"/>
        <v>5</v>
      </c>
      <c r="C80" s="40">
        <v>43247</v>
      </c>
      <c r="D80" s="82">
        <v>0.55069444444444449</v>
      </c>
      <c r="E80" s="81" t="s">
        <v>147</v>
      </c>
      <c r="F80" s="81" t="s">
        <v>9</v>
      </c>
      <c r="G80" s="81">
        <v>13652048937</v>
      </c>
      <c r="H80" s="84"/>
      <c r="I80" s="81" t="s">
        <v>230</v>
      </c>
    </row>
    <row r="81" spans="1:9" ht="16.5">
      <c r="A81" s="65">
        <f t="shared" si="2"/>
        <v>2018</v>
      </c>
      <c r="B81" s="65">
        <f t="shared" si="3"/>
        <v>5</v>
      </c>
      <c r="C81" s="40">
        <v>43249</v>
      </c>
      <c r="D81" s="82">
        <v>0.83750000000000002</v>
      </c>
      <c r="E81" s="81" t="s">
        <v>151</v>
      </c>
      <c r="F81" s="81"/>
      <c r="G81" s="81">
        <v>15911064417</v>
      </c>
      <c r="H81" s="84"/>
      <c r="I81" s="81" t="s">
        <v>209</v>
      </c>
    </row>
    <row r="82" spans="1:9" ht="16.5">
      <c r="A82" s="65">
        <f t="shared" si="2"/>
        <v>2018</v>
      </c>
      <c r="B82" s="65">
        <f t="shared" si="3"/>
        <v>5</v>
      </c>
      <c r="C82" s="40">
        <v>43249</v>
      </c>
      <c r="D82" s="82">
        <v>0.375</v>
      </c>
      <c r="E82" s="81" t="s">
        <v>147</v>
      </c>
      <c r="F82" s="81" t="s">
        <v>9</v>
      </c>
      <c r="G82" s="81">
        <v>13702076734</v>
      </c>
      <c r="H82" s="84"/>
      <c r="I82" s="81" t="s">
        <v>208</v>
      </c>
    </row>
    <row r="83" spans="1:9" ht="16.5">
      <c r="A83" s="65">
        <f t="shared" si="2"/>
        <v>2018</v>
      </c>
      <c r="B83" s="65">
        <f t="shared" si="3"/>
        <v>5</v>
      </c>
      <c r="C83" s="40">
        <v>43249</v>
      </c>
      <c r="D83" s="82">
        <v>0.4069444444444445</v>
      </c>
      <c r="E83" s="81" t="s">
        <v>145</v>
      </c>
      <c r="F83" s="81" t="s">
        <v>9</v>
      </c>
      <c r="G83" s="81">
        <v>13132182610</v>
      </c>
      <c r="H83" s="84"/>
      <c r="I83" s="81" t="s">
        <v>209</v>
      </c>
    </row>
    <row r="84" spans="1:9" ht="16.5">
      <c r="A84" s="65">
        <f t="shared" si="2"/>
        <v>2018</v>
      </c>
      <c r="B84" s="65">
        <f t="shared" si="3"/>
        <v>6</v>
      </c>
      <c r="C84" s="40">
        <v>43252</v>
      </c>
      <c r="D84" s="82">
        <v>0.94097222222222221</v>
      </c>
      <c r="E84" s="81" t="s">
        <v>145</v>
      </c>
      <c r="F84" s="81" t="s">
        <v>9</v>
      </c>
      <c r="G84" s="81">
        <v>18522535206</v>
      </c>
      <c r="H84" s="84"/>
      <c r="I84" s="81" t="s">
        <v>209</v>
      </c>
    </row>
    <row r="85" spans="1:9" ht="16.5">
      <c r="A85" s="65">
        <f t="shared" si="2"/>
        <v>2018</v>
      </c>
      <c r="B85" s="65">
        <f t="shared" si="3"/>
        <v>6</v>
      </c>
      <c r="C85" s="40">
        <v>43253</v>
      </c>
      <c r="D85" s="82">
        <v>0.4055555555555555</v>
      </c>
      <c r="E85" s="81" t="s">
        <v>151</v>
      </c>
      <c r="F85" s="81"/>
      <c r="G85" s="81">
        <v>15904090211</v>
      </c>
      <c r="H85" s="84"/>
      <c r="I85" s="81" t="s">
        <v>209</v>
      </c>
    </row>
    <row r="86" spans="1:9" ht="16.5">
      <c r="A86" s="65">
        <f t="shared" si="2"/>
        <v>2018</v>
      </c>
      <c r="B86" s="65">
        <f t="shared" si="3"/>
        <v>6</v>
      </c>
      <c r="C86" s="40">
        <v>43254</v>
      </c>
      <c r="D86" s="82">
        <v>0.85277777777777775</v>
      </c>
      <c r="E86" s="81" t="s">
        <v>145</v>
      </c>
      <c r="F86" s="81" t="s">
        <v>9</v>
      </c>
      <c r="G86" s="81">
        <v>18522125508</v>
      </c>
      <c r="H86" s="84"/>
      <c r="I86" s="81" t="s">
        <v>209</v>
      </c>
    </row>
    <row r="87" spans="1:9" ht="16.5">
      <c r="A87" s="65">
        <f t="shared" si="2"/>
        <v>2018</v>
      </c>
      <c r="B87" s="65">
        <f t="shared" si="3"/>
        <v>6</v>
      </c>
      <c r="C87" s="40">
        <v>43254</v>
      </c>
      <c r="D87" s="82">
        <v>0.67361111111111116</v>
      </c>
      <c r="E87" s="81" t="s">
        <v>147</v>
      </c>
      <c r="F87" s="81" t="s">
        <v>9</v>
      </c>
      <c r="G87" s="81">
        <v>18649177283</v>
      </c>
      <c r="H87" s="84"/>
      <c r="I87" s="81" t="s">
        <v>208</v>
      </c>
    </row>
    <row r="88" spans="1:9" ht="16.5">
      <c r="A88" s="65">
        <f t="shared" si="2"/>
        <v>2018</v>
      </c>
      <c r="B88" s="65">
        <f t="shared" si="3"/>
        <v>6</v>
      </c>
      <c r="C88" s="40">
        <v>43255</v>
      </c>
      <c r="D88" s="82">
        <v>0.65</v>
      </c>
      <c r="E88" s="81" t="s">
        <v>147</v>
      </c>
      <c r="F88" s="81" t="s">
        <v>9</v>
      </c>
      <c r="G88" s="81">
        <v>15022407854</v>
      </c>
      <c r="H88" s="84"/>
      <c r="I88" s="81" t="s">
        <v>208</v>
      </c>
    </row>
    <row r="89" spans="1:9" ht="16.5">
      <c r="A89" s="65">
        <f t="shared" si="2"/>
        <v>2018</v>
      </c>
      <c r="B89" s="65">
        <f t="shared" si="3"/>
        <v>6</v>
      </c>
      <c r="C89" s="40">
        <v>43255</v>
      </c>
      <c r="D89" s="82">
        <v>0.70416666666666661</v>
      </c>
      <c r="E89" s="81" t="s">
        <v>147</v>
      </c>
      <c r="F89" s="81" t="s">
        <v>9</v>
      </c>
      <c r="G89" s="81">
        <v>17622820042</v>
      </c>
      <c r="H89" s="84"/>
      <c r="I89" s="81" t="s">
        <v>210</v>
      </c>
    </row>
    <row r="90" spans="1:9" ht="16.5">
      <c r="A90" s="65">
        <f t="shared" si="2"/>
        <v>2018</v>
      </c>
      <c r="B90" s="65">
        <f t="shared" si="3"/>
        <v>6</v>
      </c>
      <c r="C90" s="40">
        <v>43255</v>
      </c>
      <c r="D90" s="82">
        <v>0.64374999999999993</v>
      </c>
      <c r="E90" s="81" t="s">
        <v>151</v>
      </c>
      <c r="F90" s="81"/>
      <c r="G90" s="81">
        <v>13752312672</v>
      </c>
      <c r="H90" s="84"/>
      <c r="I90" s="81" t="s">
        <v>209</v>
      </c>
    </row>
    <row r="91" spans="1:9" ht="16.5">
      <c r="A91" s="65">
        <f t="shared" si="2"/>
        <v>2018</v>
      </c>
      <c r="B91" s="65">
        <f t="shared" si="3"/>
        <v>6</v>
      </c>
      <c r="C91" s="40">
        <v>43255</v>
      </c>
      <c r="D91" s="82">
        <v>0.64236111111111105</v>
      </c>
      <c r="E91" s="81" t="s">
        <v>145</v>
      </c>
      <c r="F91" s="81" t="s">
        <v>9</v>
      </c>
      <c r="G91" s="81">
        <v>18920138516</v>
      </c>
      <c r="H91" s="84"/>
      <c r="I91" s="81" t="s">
        <v>209</v>
      </c>
    </row>
    <row r="92" spans="1:9" ht="16.5">
      <c r="A92" s="65">
        <f t="shared" si="2"/>
        <v>2018</v>
      </c>
      <c r="B92" s="65">
        <f t="shared" si="3"/>
        <v>6</v>
      </c>
      <c r="C92" s="40">
        <v>43255</v>
      </c>
      <c r="D92" s="82">
        <v>0.4861111111111111</v>
      </c>
      <c r="E92" s="81" t="s">
        <v>151</v>
      </c>
      <c r="F92" s="81"/>
      <c r="G92" s="81">
        <v>15620117313</v>
      </c>
      <c r="H92" s="84"/>
      <c r="I92" s="81" t="s">
        <v>209</v>
      </c>
    </row>
    <row r="93" spans="1:9" ht="16.5">
      <c r="A93" s="65">
        <f t="shared" si="2"/>
        <v>2018</v>
      </c>
      <c r="B93" s="65">
        <f t="shared" si="3"/>
        <v>6</v>
      </c>
      <c r="C93" s="40">
        <v>43257</v>
      </c>
      <c r="D93" s="82">
        <v>0.67708333333333337</v>
      </c>
      <c r="E93" s="81" t="s">
        <v>147</v>
      </c>
      <c r="F93" s="81" t="s">
        <v>9</v>
      </c>
      <c r="G93" s="81">
        <v>13682164377</v>
      </c>
      <c r="H93" s="84"/>
      <c r="I93" s="81" t="s">
        <v>208</v>
      </c>
    </row>
    <row r="94" spans="1:9" ht="16.5">
      <c r="A94" s="65">
        <f t="shared" si="2"/>
        <v>2018</v>
      </c>
      <c r="B94" s="65">
        <f t="shared" si="3"/>
        <v>6</v>
      </c>
      <c r="C94" s="40">
        <v>43257</v>
      </c>
      <c r="D94" s="82">
        <v>0.53333333333333333</v>
      </c>
      <c r="E94" s="81" t="s">
        <v>147</v>
      </c>
      <c r="F94" s="81" t="s">
        <v>9</v>
      </c>
      <c r="G94" s="81">
        <v>13102003622</v>
      </c>
      <c r="H94" s="84"/>
      <c r="I94" s="81" t="s">
        <v>208</v>
      </c>
    </row>
    <row r="95" spans="1:9" ht="16.5">
      <c r="A95" s="65">
        <f t="shared" si="2"/>
        <v>2018</v>
      </c>
      <c r="B95" s="65">
        <f t="shared" si="3"/>
        <v>6</v>
      </c>
      <c r="C95" s="40">
        <v>43257</v>
      </c>
      <c r="D95" s="82">
        <v>0.94236111111111109</v>
      </c>
      <c r="E95" s="81" t="s">
        <v>151</v>
      </c>
      <c r="F95" s="81"/>
      <c r="G95" s="81">
        <v>18526507077</v>
      </c>
      <c r="H95" s="84"/>
      <c r="I95" s="81" t="s">
        <v>209</v>
      </c>
    </row>
    <row r="96" spans="1:9" ht="16.5">
      <c r="A96" s="65">
        <f t="shared" si="2"/>
        <v>2018</v>
      </c>
      <c r="B96" s="65">
        <f t="shared" si="3"/>
        <v>6</v>
      </c>
      <c r="C96" s="40">
        <v>43258</v>
      </c>
      <c r="D96" s="82">
        <v>0.6791666666666667</v>
      </c>
      <c r="E96" s="81" t="s">
        <v>147</v>
      </c>
      <c r="F96" s="81" t="s">
        <v>9</v>
      </c>
      <c r="G96" s="81">
        <v>15222148116</v>
      </c>
      <c r="H96" s="84"/>
      <c r="I96" s="81" t="s">
        <v>208</v>
      </c>
    </row>
    <row r="97" spans="1:9" ht="16.5">
      <c r="A97" s="65">
        <f t="shared" si="2"/>
        <v>2018</v>
      </c>
      <c r="B97" s="65">
        <f t="shared" si="3"/>
        <v>6</v>
      </c>
      <c r="C97" s="40">
        <v>43259</v>
      </c>
      <c r="D97" s="82">
        <v>0.71527777777777779</v>
      </c>
      <c r="E97" s="81" t="s">
        <v>147</v>
      </c>
      <c r="F97" s="81" t="s">
        <v>9</v>
      </c>
      <c r="G97" s="81">
        <v>18630959057</v>
      </c>
      <c r="H97" s="84"/>
      <c r="I97" s="81" t="s">
        <v>209</v>
      </c>
    </row>
    <row r="98" spans="1:9" ht="16.5">
      <c r="A98" s="65">
        <f t="shared" si="2"/>
        <v>2018</v>
      </c>
      <c r="B98" s="65">
        <f t="shared" si="3"/>
        <v>6</v>
      </c>
      <c r="C98" s="40">
        <v>43260</v>
      </c>
      <c r="D98" s="82">
        <v>0.66388888888888886</v>
      </c>
      <c r="E98" s="81" t="s">
        <v>123</v>
      </c>
      <c r="F98" s="81" t="s">
        <v>13</v>
      </c>
      <c r="G98" s="81">
        <v>13752404010</v>
      </c>
      <c r="H98" s="84"/>
      <c r="I98" s="81" t="s">
        <v>209</v>
      </c>
    </row>
    <row r="99" spans="1:9" ht="16.5">
      <c r="A99" s="65">
        <f t="shared" si="2"/>
        <v>2018</v>
      </c>
      <c r="B99" s="65">
        <f t="shared" si="3"/>
        <v>6</v>
      </c>
      <c r="C99" s="40">
        <v>43260</v>
      </c>
      <c r="D99" s="82">
        <v>0.70972222222222225</v>
      </c>
      <c r="E99" s="81" t="s">
        <v>147</v>
      </c>
      <c r="F99" s="81" t="s">
        <v>9</v>
      </c>
      <c r="G99" s="81">
        <v>18341349278</v>
      </c>
      <c r="H99" s="84"/>
      <c r="I99" s="81" t="s">
        <v>208</v>
      </c>
    </row>
    <row r="100" spans="1:9" ht="16.5">
      <c r="A100" s="65">
        <f t="shared" si="2"/>
        <v>2018</v>
      </c>
      <c r="B100" s="65">
        <f t="shared" si="3"/>
        <v>6</v>
      </c>
      <c r="C100" s="40">
        <v>43260</v>
      </c>
      <c r="D100" s="82">
        <v>0.34513888888888888</v>
      </c>
      <c r="E100" s="81" t="s">
        <v>145</v>
      </c>
      <c r="F100" s="81" t="s">
        <v>9</v>
      </c>
      <c r="G100" s="81">
        <v>15222017208</v>
      </c>
      <c r="H100" s="84"/>
      <c r="I100" s="81" t="s">
        <v>209</v>
      </c>
    </row>
    <row r="101" spans="1:9" ht="16.5">
      <c r="A101" s="65">
        <f t="shared" si="2"/>
        <v>2018</v>
      </c>
      <c r="B101" s="65">
        <f t="shared" si="3"/>
        <v>6</v>
      </c>
      <c r="C101" s="40">
        <v>43261</v>
      </c>
      <c r="D101" s="82">
        <v>0.7909722222222223</v>
      </c>
      <c r="E101" s="81" t="s">
        <v>147</v>
      </c>
      <c r="F101" s="81" t="s">
        <v>9</v>
      </c>
      <c r="G101" s="81">
        <v>17610786885</v>
      </c>
      <c r="H101" s="84"/>
      <c r="I101" s="81" t="s">
        <v>208</v>
      </c>
    </row>
    <row r="102" spans="1:9" ht="16.5">
      <c r="A102" s="65">
        <f t="shared" si="2"/>
        <v>2018</v>
      </c>
      <c r="B102" s="65">
        <f t="shared" si="3"/>
        <v>6</v>
      </c>
      <c r="C102" s="40">
        <v>43261</v>
      </c>
      <c r="D102" s="82">
        <v>0.43958333333333338</v>
      </c>
      <c r="E102" s="81" t="s">
        <v>147</v>
      </c>
      <c r="F102" s="81" t="s">
        <v>9</v>
      </c>
      <c r="G102" s="81">
        <v>17622704915</v>
      </c>
      <c r="H102" s="84"/>
      <c r="I102" s="81" t="s">
        <v>230</v>
      </c>
    </row>
    <row r="103" spans="1:9" ht="16.5">
      <c r="A103" s="65">
        <f t="shared" si="2"/>
        <v>2018</v>
      </c>
      <c r="B103" s="65">
        <f t="shared" si="3"/>
        <v>6</v>
      </c>
      <c r="C103" s="40">
        <v>43261</v>
      </c>
      <c r="D103" s="82">
        <v>0.4861111111111111</v>
      </c>
      <c r="E103" s="81" t="s">
        <v>147</v>
      </c>
      <c r="F103" s="81" t="s">
        <v>9</v>
      </c>
      <c r="G103" s="81">
        <v>13821327362</v>
      </c>
      <c r="H103" s="84"/>
      <c r="I103" s="81" t="s">
        <v>208</v>
      </c>
    </row>
    <row r="104" spans="1:9" ht="16.5">
      <c r="A104" s="65">
        <f t="shared" si="2"/>
        <v>2018</v>
      </c>
      <c r="B104" s="65">
        <f t="shared" si="3"/>
        <v>6</v>
      </c>
      <c r="C104" s="40">
        <v>43261</v>
      </c>
      <c r="D104" s="82">
        <v>0.7104166666666667</v>
      </c>
      <c r="E104" s="81" t="s">
        <v>147</v>
      </c>
      <c r="F104" s="81" t="s">
        <v>9</v>
      </c>
      <c r="G104" s="81">
        <v>18502205430</v>
      </c>
      <c r="H104" s="84"/>
      <c r="I104" s="81" t="s">
        <v>208</v>
      </c>
    </row>
    <row r="105" spans="1:9" ht="16.5">
      <c r="A105" s="65">
        <f t="shared" si="2"/>
        <v>2018</v>
      </c>
      <c r="B105" s="65">
        <f t="shared" si="3"/>
        <v>6</v>
      </c>
      <c r="C105" s="40">
        <v>43261</v>
      </c>
      <c r="D105" s="82">
        <v>0.48958333333333331</v>
      </c>
      <c r="E105" s="81" t="s">
        <v>147</v>
      </c>
      <c r="F105" s="81" t="s">
        <v>9</v>
      </c>
      <c r="G105" s="81">
        <v>13502185693</v>
      </c>
      <c r="H105" s="84"/>
      <c r="I105" s="81" t="s">
        <v>212</v>
      </c>
    </row>
    <row r="106" spans="1:9" ht="16.5">
      <c r="A106" s="65">
        <f t="shared" si="2"/>
        <v>2018</v>
      </c>
      <c r="B106" s="65">
        <f t="shared" si="3"/>
        <v>6</v>
      </c>
      <c r="C106" s="40">
        <v>43262</v>
      </c>
      <c r="D106" s="82">
        <v>0.47222222222222227</v>
      </c>
      <c r="E106" s="81" t="s">
        <v>147</v>
      </c>
      <c r="F106" s="81" t="s">
        <v>9</v>
      </c>
      <c r="G106" s="81">
        <v>13821327362</v>
      </c>
      <c r="H106" s="84"/>
      <c r="I106" s="81" t="s">
        <v>209</v>
      </c>
    </row>
    <row r="107" spans="1:9" ht="16.5">
      <c r="A107" s="65">
        <f t="shared" si="2"/>
        <v>2018</v>
      </c>
      <c r="B107" s="65">
        <f t="shared" si="3"/>
        <v>6</v>
      </c>
      <c r="C107" s="40">
        <v>43263</v>
      </c>
      <c r="D107" s="82">
        <v>0.66249999999999998</v>
      </c>
      <c r="E107" s="81" t="s">
        <v>151</v>
      </c>
      <c r="F107" s="81"/>
      <c r="G107" s="81">
        <v>17695756559</v>
      </c>
      <c r="H107" s="84"/>
      <c r="I107" s="81" t="s">
        <v>209</v>
      </c>
    </row>
    <row r="108" spans="1:9" ht="16.5">
      <c r="A108" s="65">
        <f t="shared" si="2"/>
        <v>2018</v>
      </c>
      <c r="B108" s="65">
        <f t="shared" si="3"/>
        <v>6</v>
      </c>
      <c r="C108" s="40">
        <v>43263</v>
      </c>
      <c r="D108" s="82">
        <v>0.58333333333333337</v>
      </c>
      <c r="E108" s="81" t="s">
        <v>145</v>
      </c>
      <c r="F108" s="81" t="s">
        <v>9</v>
      </c>
      <c r="G108" s="81">
        <v>18622180195</v>
      </c>
      <c r="H108" s="84"/>
      <c r="I108" s="81" t="s">
        <v>209</v>
      </c>
    </row>
    <row r="109" spans="1:9" ht="16.5">
      <c r="A109" s="65">
        <f t="shared" si="2"/>
        <v>2018</v>
      </c>
      <c r="B109" s="65">
        <f t="shared" si="3"/>
        <v>6</v>
      </c>
      <c r="C109" s="40">
        <v>43263</v>
      </c>
      <c r="D109" s="82">
        <v>0.40208333333333335</v>
      </c>
      <c r="E109" s="81" t="s">
        <v>147</v>
      </c>
      <c r="F109" s="81" t="s">
        <v>9</v>
      </c>
      <c r="G109" s="81">
        <v>17670751239</v>
      </c>
      <c r="H109" s="84"/>
      <c r="I109" s="81" t="s">
        <v>208</v>
      </c>
    </row>
    <row r="110" spans="1:9" ht="16.5">
      <c r="A110" s="65">
        <f t="shared" si="2"/>
        <v>2018</v>
      </c>
      <c r="B110" s="65">
        <f t="shared" si="3"/>
        <v>6</v>
      </c>
      <c r="C110" s="40">
        <v>43263</v>
      </c>
      <c r="D110" s="82">
        <v>0.61944444444444446</v>
      </c>
      <c r="E110" s="81" t="s">
        <v>147</v>
      </c>
      <c r="F110" s="81" t="s">
        <v>9</v>
      </c>
      <c r="G110" s="81">
        <v>13132551185</v>
      </c>
      <c r="H110" s="84"/>
      <c r="I110" s="81" t="s">
        <v>208</v>
      </c>
    </row>
    <row r="111" spans="1:9" ht="16.5">
      <c r="A111" s="65">
        <f t="shared" si="2"/>
        <v>2018</v>
      </c>
      <c r="B111" s="65">
        <f t="shared" si="3"/>
        <v>6</v>
      </c>
      <c r="C111" s="40">
        <v>43263</v>
      </c>
      <c r="D111" s="82">
        <v>0.58333333333333337</v>
      </c>
      <c r="E111" s="81" t="s">
        <v>147</v>
      </c>
      <c r="F111" s="81" t="s">
        <v>9</v>
      </c>
      <c r="G111" s="81">
        <v>18622180195</v>
      </c>
      <c r="H111" s="84"/>
      <c r="I111" s="81" t="s">
        <v>208</v>
      </c>
    </row>
    <row r="112" spans="1:9" ht="16.5">
      <c r="A112" s="65">
        <f t="shared" si="2"/>
        <v>2018</v>
      </c>
      <c r="B112" s="65">
        <f t="shared" si="3"/>
        <v>6</v>
      </c>
      <c r="C112" s="40">
        <v>43264</v>
      </c>
      <c r="D112" s="82">
        <v>0.67152777777777783</v>
      </c>
      <c r="E112" s="81" t="s">
        <v>145</v>
      </c>
      <c r="F112" s="81" t="s">
        <v>9</v>
      </c>
      <c r="G112" s="81">
        <v>15663469766</v>
      </c>
      <c r="H112" s="84"/>
      <c r="I112" s="81" t="s">
        <v>209</v>
      </c>
    </row>
    <row r="113" spans="1:9" ht="16.5">
      <c r="A113" s="65">
        <f t="shared" si="2"/>
        <v>2018</v>
      </c>
      <c r="B113" s="65">
        <f t="shared" si="3"/>
        <v>6</v>
      </c>
      <c r="C113" s="40">
        <v>43264</v>
      </c>
      <c r="D113" s="82">
        <v>0.39166666666666666</v>
      </c>
      <c r="E113" s="81" t="s">
        <v>154</v>
      </c>
      <c r="F113" s="81"/>
      <c r="G113" s="81">
        <v>13132551185</v>
      </c>
      <c r="H113" s="84"/>
      <c r="I113" s="81" t="s">
        <v>209</v>
      </c>
    </row>
    <row r="114" spans="1:9" ht="16.5">
      <c r="A114" s="65">
        <f t="shared" si="2"/>
        <v>2018</v>
      </c>
      <c r="B114" s="65">
        <f t="shared" si="3"/>
        <v>6</v>
      </c>
      <c r="C114" s="40">
        <v>43265</v>
      </c>
      <c r="D114" s="82">
        <v>0.81597222222222221</v>
      </c>
      <c r="E114" s="81" t="s">
        <v>145</v>
      </c>
      <c r="F114" s="81" t="s">
        <v>9</v>
      </c>
      <c r="G114" s="81">
        <v>13920730832</v>
      </c>
      <c r="H114" s="84"/>
      <c r="I114" s="81" t="s">
        <v>209</v>
      </c>
    </row>
    <row r="115" spans="1:9" ht="16.5">
      <c r="A115" s="65">
        <f t="shared" si="2"/>
        <v>2018</v>
      </c>
      <c r="B115" s="65">
        <f t="shared" si="3"/>
        <v>6</v>
      </c>
      <c r="C115" s="40">
        <v>43265</v>
      </c>
      <c r="D115" s="82">
        <v>0.61736111111111114</v>
      </c>
      <c r="E115" s="81" t="s">
        <v>147</v>
      </c>
      <c r="F115" s="81" t="s">
        <v>9</v>
      </c>
      <c r="G115" s="81">
        <v>13920299757</v>
      </c>
      <c r="H115" s="84"/>
      <c r="I115" s="81" t="s">
        <v>208</v>
      </c>
    </row>
    <row r="116" spans="1:9" ht="16.5">
      <c r="A116" s="65">
        <f t="shared" si="2"/>
        <v>2018</v>
      </c>
      <c r="B116" s="65">
        <f t="shared" si="3"/>
        <v>6</v>
      </c>
      <c r="C116" s="40">
        <v>43266</v>
      </c>
      <c r="D116" s="82">
        <v>0.67361111111111116</v>
      </c>
      <c r="E116" s="81" t="s">
        <v>147</v>
      </c>
      <c r="F116" s="81" t="s">
        <v>9</v>
      </c>
      <c r="G116" s="81">
        <v>18920260012</v>
      </c>
      <c r="H116" s="84"/>
      <c r="I116" s="81" t="s">
        <v>208</v>
      </c>
    </row>
    <row r="117" spans="1:9" ht="16.5">
      <c r="A117" s="65">
        <f t="shared" si="2"/>
        <v>2018</v>
      </c>
      <c r="B117" s="65">
        <f t="shared" si="3"/>
        <v>6</v>
      </c>
      <c r="C117" s="40">
        <v>43266</v>
      </c>
      <c r="D117" s="82">
        <v>0.56666666666666665</v>
      </c>
      <c r="E117" s="81" t="s">
        <v>147</v>
      </c>
      <c r="F117" s="81" t="s">
        <v>9</v>
      </c>
      <c r="G117" s="81">
        <v>15645956751</v>
      </c>
      <c r="H117" s="84"/>
      <c r="I117" s="81" t="s">
        <v>209</v>
      </c>
    </row>
    <row r="118" spans="1:9" ht="16.5">
      <c r="A118" s="65">
        <f t="shared" si="2"/>
        <v>2018</v>
      </c>
      <c r="B118" s="65">
        <f t="shared" si="3"/>
        <v>6</v>
      </c>
      <c r="C118" s="40">
        <v>43266</v>
      </c>
      <c r="D118" s="82">
        <v>0.40763888888888888</v>
      </c>
      <c r="E118" s="81" t="s">
        <v>147</v>
      </c>
      <c r="F118" s="81" t="s">
        <v>9</v>
      </c>
      <c r="G118" s="81">
        <v>13323391162</v>
      </c>
      <c r="H118" s="84"/>
      <c r="I118" s="81" t="s">
        <v>209</v>
      </c>
    </row>
    <row r="119" spans="1:9" ht="16.5">
      <c r="A119" s="65">
        <f t="shared" si="2"/>
        <v>2018</v>
      </c>
      <c r="B119" s="65">
        <f t="shared" si="3"/>
        <v>6</v>
      </c>
      <c r="C119" s="40">
        <v>43266</v>
      </c>
      <c r="D119" s="82">
        <v>0.41319444444444442</v>
      </c>
      <c r="E119" s="81" t="s">
        <v>147</v>
      </c>
      <c r="F119" s="81" t="s">
        <v>9</v>
      </c>
      <c r="G119" s="81">
        <v>13820955895</v>
      </c>
      <c r="H119" s="84"/>
      <c r="I119" s="81" t="s">
        <v>209</v>
      </c>
    </row>
    <row r="120" spans="1:9" ht="16.5">
      <c r="A120" s="65">
        <f t="shared" si="2"/>
        <v>2018</v>
      </c>
      <c r="B120" s="65">
        <f t="shared" si="3"/>
        <v>6</v>
      </c>
      <c r="C120" s="40">
        <v>43267</v>
      </c>
      <c r="D120" s="82">
        <v>0.52638888888888891</v>
      </c>
      <c r="E120" s="81" t="s">
        <v>147</v>
      </c>
      <c r="F120" s="81" t="s">
        <v>9</v>
      </c>
      <c r="G120" s="81">
        <v>13702116563</v>
      </c>
      <c r="H120" s="84"/>
      <c r="I120" s="81" t="s">
        <v>208</v>
      </c>
    </row>
    <row r="121" spans="1:9" ht="16.5">
      <c r="A121" s="65">
        <f t="shared" si="2"/>
        <v>2018</v>
      </c>
      <c r="B121" s="65">
        <f t="shared" si="3"/>
        <v>6</v>
      </c>
      <c r="C121" s="40">
        <v>43268</v>
      </c>
      <c r="D121" s="82">
        <v>0.47986111111111113</v>
      </c>
      <c r="E121" s="81" t="s">
        <v>147</v>
      </c>
      <c r="F121" s="81" t="s">
        <v>9</v>
      </c>
      <c r="G121" s="81">
        <v>17695522957</v>
      </c>
      <c r="H121" s="84"/>
      <c r="I121" s="81" t="s">
        <v>208</v>
      </c>
    </row>
    <row r="122" spans="1:9" ht="16.5">
      <c r="A122" s="65">
        <f t="shared" si="2"/>
        <v>2018</v>
      </c>
      <c r="B122" s="65">
        <f t="shared" si="3"/>
        <v>6</v>
      </c>
      <c r="C122" s="40">
        <v>43270</v>
      </c>
      <c r="D122" s="82">
        <v>0.45347222222222222</v>
      </c>
      <c r="E122" s="81" t="s">
        <v>147</v>
      </c>
      <c r="F122" s="81" t="s">
        <v>9</v>
      </c>
      <c r="G122" s="81">
        <v>13662118262</v>
      </c>
      <c r="H122" s="84"/>
      <c r="I122" s="81" t="s">
        <v>208</v>
      </c>
    </row>
    <row r="123" spans="1:9" ht="16.5">
      <c r="A123" s="65">
        <f t="shared" si="2"/>
        <v>2018</v>
      </c>
      <c r="B123" s="65">
        <f t="shared" si="3"/>
        <v>6</v>
      </c>
      <c r="C123" s="40">
        <v>43271</v>
      </c>
      <c r="D123" s="82">
        <v>0.65208333333333335</v>
      </c>
      <c r="E123" s="81" t="s">
        <v>151</v>
      </c>
      <c r="F123" s="81"/>
      <c r="G123" s="81">
        <v>18722699089</v>
      </c>
      <c r="H123" s="84"/>
      <c r="I123" s="81" t="s">
        <v>209</v>
      </c>
    </row>
    <row r="124" spans="1:9" ht="16.5">
      <c r="A124" s="65">
        <f t="shared" si="2"/>
        <v>2018</v>
      </c>
      <c r="B124" s="65">
        <f t="shared" si="3"/>
        <v>6</v>
      </c>
      <c r="C124" s="40">
        <v>43272</v>
      </c>
      <c r="D124" s="82">
        <v>0.73125000000000007</v>
      </c>
      <c r="E124" s="81" t="s">
        <v>147</v>
      </c>
      <c r="F124" s="81" t="s">
        <v>9</v>
      </c>
      <c r="G124" s="81">
        <v>15575007770</v>
      </c>
      <c r="H124" s="84"/>
      <c r="I124" s="81" t="s">
        <v>208</v>
      </c>
    </row>
    <row r="125" spans="1:9" ht="16.5">
      <c r="A125" s="65">
        <f t="shared" si="2"/>
        <v>2018</v>
      </c>
      <c r="B125" s="65">
        <f t="shared" si="3"/>
        <v>6</v>
      </c>
      <c r="C125" s="40">
        <v>43272</v>
      </c>
      <c r="D125" s="82">
        <v>0.59930555555555554</v>
      </c>
      <c r="E125" s="81" t="s">
        <v>147</v>
      </c>
      <c r="F125" s="81" t="s">
        <v>9</v>
      </c>
      <c r="G125" s="81">
        <v>18510881005</v>
      </c>
      <c r="H125" s="84"/>
      <c r="I125" s="81" t="s">
        <v>209</v>
      </c>
    </row>
    <row r="126" spans="1:9" ht="16.5">
      <c r="A126" s="65">
        <f t="shared" si="2"/>
        <v>2018</v>
      </c>
      <c r="B126" s="65">
        <f t="shared" si="3"/>
        <v>6</v>
      </c>
      <c r="C126" s="40">
        <v>43273</v>
      </c>
      <c r="D126" s="82">
        <v>0.80486111111111114</v>
      </c>
      <c r="E126" s="81" t="s">
        <v>147</v>
      </c>
      <c r="F126" s="81" t="s">
        <v>9</v>
      </c>
      <c r="G126" s="81">
        <v>18630858175</v>
      </c>
      <c r="H126" s="84"/>
      <c r="I126" s="81" t="s">
        <v>208</v>
      </c>
    </row>
    <row r="127" spans="1:9" ht="16.5">
      <c r="A127" s="65">
        <f t="shared" si="2"/>
        <v>2018</v>
      </c>
      <c r="B127" s="65">
        <f t="shared" si="3"/>
        <v>6</v>
      </c>
      <c r="C127" s="40">
        <v>43273</v>
      </c>
      <c r="D127" s="82">
        <v>0.46458333333333335</v>
      </c>
      <c r="E127" s="81" t="s">
        <v>145</v>
      </c>
      <c r="F127" s="81" t="s">
        <v>9</v>
      </c>
      <c r="G127" s="81">
        <v>15332183017</v>
      </c>
      <c r="H127" s="84"/>
      <c r="I127" s="81" t="s">
        <v>209</v>
      </c>
    </row>
    <row r="128" spans="1:9" ht="16.5">
      <c r="A128" s="65">
        <f t="shared" si="2"/>
        <v>2018</v>
      </c>
      <c r="B128" s="65">
        <f t="shared" si="3"/>
        <v>6</v>
      </c>
      <c r="C128" s="40">
        <v>43273</v>
      </c>
      <c r="D128" s="82">
        <v>0.68194444444444446</v>
      </c>
      <c r="E128" s="81" t="s">
        <v>145</v>
      </c>
      <c r="F128" s="81" t="s">
        <v>9</v>
      </c>
      <c r="G128" s="81">
        <v>13994004949</v>
      </c>
      <c r="H128" s="84"/>
      <c r="I128" s="81" t="s">
        <v>209</v>
      </c>
    </row>
    <row r="129" spans="1:9" ht="16.5">
      <c r="A129" s="65">
        <f t="shared" si="2"/>
        <v>2018</v>
      </c>
      <c r="B129" s="65">
        <f t="shared" si="3"/>
        <v>6</v>
      </c>
      <c r="C129" s="40">
        <v>43273</v>
      </c>
      <c r="D129" s="82">
        <v>0.7284722222222223</v>
      </c>
      <c r="E129" s="81" t="s">
        <v>147</v>
      </c>
      <c r="F129" s="81" t="s">
        <v>9</v>
      </c>
      <c r="G129" s="81">
        <v>18622160535</v>
      </c>
      <c r="H129" s="84"/>
      <c r="I129" s="81" t="s">
        <v>208</v>
      </c>
    </row>
    <row r="130" spans="1:9" ht="16.5">
      <c r="A130" s="65">
        <f t="shared" ref="A130:A193" si="4">YEAR(C130)</f>
        <v>2018</v>
      </c>
      <c r="B130" s="65">
        <f t="shared" ref="B130:B193" si="5">MONTH(C130)</f>
        <v>6</v>
      </c>
      <c r="C130" s="40">
        <v>43273</v>
      </c>
      <c r="D130" s="82">
        <v>0.68263888888888891</v>
      </c>
      <c r="E130" s="81" t="s">
        <v>151</v>
      </c>
      <c r="F130" s="81"/>
      <c r="G130" s="81">
        <v>13994004949</v>
      </c>
      <c r="H130" s="84"/>
      <c r="I130" s="81" t="s">
        <v>209</v>
      </c>
    </row>
    <row r="131" spans="1:9" ht="16.5">
      <c r="A131" s="65">
        <f t="shared" si="4"/>
        <v>2018</v>
      </c>
      <c r="B131" s="65">
        <f t="shared" si="5"/>
        <v>6</v>
      </c>
      <c r="C131" s="40">
        <v>43275</v>
      </c>
      <c r="D131" s="82">
        <v>0.37083333333333335</v>
      </c>
      <c r="E131" s="81" t="s">
        <v>147</v>
      </c>
      <c r="F131" s="81" t="s">
        <v>9</v>
      </c>
      <c r="G131" s="81">
        <v>13752649694</v>
      </c>
      <c r="H131" s="84"/>
      <c r="I131" s="81" t="s">
        <v>209</v>
      </c>
    </row>
    <row r="132" spans="1:9" ht="16.5">
      <c r="A132" s="65">
        <f t="shared" si="4"/>
        <v>2018</v>
      </c>
      <c r="B132" s="65">
        <f t="shared" si="5"/>
        <v>6</v>
      </c>
      <c r="C132" s="40">
        <v>43276</v>
      </c>
      <c r="D132" s="82">
        <v>0.51736111111111105</v>
      </c>
      <c r="E132" s="81" t="s">
        <v>123</v>
      </c>
      <c r="F132" s="81" t="s">
        <v>13</v>
      </c>
      <c r="G132" s="81">
        <v>15022030510</v>
      </c>
      <c r="H132" s="84"/>
      <c r="I132" s="81" t="s">
        <v>209</v>
      </c>
    </row>
    <row r="133" spans="1:9" ht="16.5">
      <c r="A133" s="65">
        <f t="shared" si="4"/>
        <v>2018</v>
      </c>
      <c r="B133" s="65">
        <f t="shared" si="5"/>
        <v>6</v>
      </c>
      <c r="C133" s="40">
        <v>43276</v>
      </c>
      <c r="D133" s="82">
        <v>0.72361111111111109</v>
      </c>
      <c r="E133" s="81" t="s">
        <v>147</v>
      </c>
      <c r="F133" s="81" t="s">
        <v>9</v>
      </c>
      <c r="G133" s="81">
        <v>13752095715</v>
      </c>
      <c r="H133" s="84"/>
      <c r="I133" s="81" t="s">
        <v>208</v>
      </c>
    </row>
    <row r="134" spans="1:9" ht="16.5">
      <c r="A134" s="65">
        <f t="shared" si="4"/>
        <v>2018</v>
      </c>
      <c r="B134" s="65">
        <f t="shared" si="5"/>
        <v>6</v>
      </c>
      <c r="C134" s="40">
        <v>43277</v>
      </c>
      <c r="D134" s="82">
        <v>0.42499999999999999</v>
      </c>
      <c r="E134" s="81" t="s">
        <v>147</v>
      </c>
      <c r="F134" s="81" t="s">
        <v>9</v>
      </c>
      <c r="G134" s="81">
        <v>15522537925</v>
      </c>
      <c r="H134" s="84"/>
      <c r="I134" s="81" t="s">
        <v>208</v>
      </c>
    </row>
    <row r="135" spans="1:9" ht="16.5">
      <c r="A135" s="65">
        <f t="shared" si="4"/>
        <v>2018</v>
      </c>
      <c r="B135" s="65">
        <f t="shared" si="5"/>
        <v>6</v>
      </c>
      <c r="C135" s="40">
        <v>43278</v>
      </c>
      <c r="D135" s="82">
        <v>0.73402777777777783</v>
      </c>
      <c r="E135" s="81" t="s">
        <v>147</v>
      </c>
      <c r="F135" s="81" t="s">
        <v>9</v>
      </c>
      <c r="G135" s="81">
        <v>15022448371</v>
      </c>
      <c r="H135" s="84"/>
      <c r="I135" s="81" t="s">
        <v>208</v>
      </c>
    </row>
    <row r="136" spans="1:9" ht="16.5">
      <c r="A136" s="65">
        <f t="shared" si="4"/>
        <v>2018</v>
      </c>
      <c r="B136" s="65">
        <f t="shared" si="5"/>
        <v>6</v>
      </c>
      <c r="C136" s="40">
        <v>43278</v>
      </c>
      <c r="D136" s="82">
        <v>0.44791666666666669</v>
      </c>
      <c r="E136" s="81" t="s">
        <v>147</v>
      </c>
      <c r="F136" s="81" t="s">
        <v>9</v>
      </c>
      <c r="G136" s="81">
        <v>13752613992</v>
      </c>
      <c r="H136" s="84"/>
      <c r="I136" s="81" t="s">
        <v>208</v>
      </c>
    </row>
    <row r="137" spans="1:9" ht="16.5">
      <c r="A137" s="65">
        <f t="shared" si="4"/>
        <v>2018</v>
      </c>
      <c r="B137" s="65">
        <f t="shared" si="5"/>
        <v>6</v>
      </c>
      <c r="C137" s="40">
        <v>43279</v>
      </c>
      <c r="D137" s="82">
        <v>0.66041666666666665</v>
      </c>
      <c r="E137" s="81" t="s">
        <v>147</v>
      </c>
      <c r="F137" s="81" t="s">
        <v>9</v>
      </c>
      <c r="G137" s="81">
        <v>15922243397</v>
      </c>
      <c r="H137" s="84"/>
      <c r="I137" s="81" t="s">
        <v>208</v>
      </c>
    </row>
    <row r="138" spans="1:9" ht="16.5">
      <c r="A138" s="65">
        <f t="shared" si="4"/>
        <v>2018</v>
      </c>
      <c r="B138" s="65">
        <f t="shared" si="5"/>
        <v>6</v>
      </c>
      <c r="C138" s="40">
        <v>43279</v>
      </c>
      <c r="D138" s="82">
        <v>0.51597222222222217</v>
      </c>
      <c r="E138" s="81" t="s">
        <v>147</v>
      </c>
      <c r="F138" s="81" t="s">
        <v>9</v>
      </c>
      <c r="G138" s="81">
        <v>18526600163</v>
      </c>
      <c r="H138" s="84"/>
      <c r="I138" s="81" t="s">
        <v>208</v>
      </c>
    </row>
    <row r="139" spans="1:9" ht="16.5">
      <c r="A139" s="65">
        <f t="shared" si="4"/>
        <v>2018</v>
      </c>
      <c r="B139" s="65">
        <f t="shared" si="5"/>
        <v>6</v>
      </c>
      <c r="C139" s="40">
        <v>43280</v>
      </c>
      <c r="D139" s="82">
        <v>0.6972222222222223</v>
      </c>
      <c r="E139" s="81" t="s">
        <v>145</v>
      </c>
      <c r="F139" s="81" t="s">
        <v>9</v>
      </c>
      <c r="G139" s="81">
        <v>13820858982</v>
      </c>
      <c r="H139" s="84"/>
      <c r="I139" s="81" t="s">
        <v>209</v>
      </c>
    </row>
    <row r="140" spans="1:9" ht="16.5">
      <c r="A140" s="65">
        <f t="shared" si="4"/>
        <v>2018</v>
      </c>
      <c r="B140" s="65">
        <f t="shared" si="5"/>
        <v>6</v>
      </c>
      <c r="C140" s="40">
        <v>43280</v>
      </c>
      <c r="D140" s="82">
        <v>0.58402777777777781</v>
      </c>
      <c r="E140" s="81" t="s">
        <v>147</v>
      </c>
      <c r="F140" s="81" t="s">
        <v>9</v>
      </c>
      <c r="G140" s="81">
        <v>13622126283</v>
      </c>
      <c r="H140" s="84"/>
      <c r="I140" s="81" t="s">
        <v>209</v>
      </c>
    </row>
    <row r="141" spans="1:9" ht="16.5">
      <c r="A141" s="65">
        <f t="shared" si="4"/>
        <v>2018</v>
      </c>
      <c r="B141" s="65">
        <f t="shared" si="5"/>
        <v>6</v>
      </c>
      <c r="C141" s="40">
        <v>43280</v>
      </c>
      <c r="D141" s="82">
        <v>0.58958333333333335</v>
      </c>
      <c r="E141" s="81" t="s">
        <v>151</v>
      </c>
      <c r="F141" s="81"/>
      <c r="G141" s="81">
        <v>18722164363</v>
      </c>
      <c r="H141" s="84"/>
      <c r="I141" s="81" t="s">
        <v>208</v>
      </c>
    </row>
    <row r="142" spans="1:9" ht="16.5">
      <c r="A142" s="65">
        <f t="shared" si="4"/>
        <v>2018</v>
      </c>
      <c r="B142" s="65">
        <f t="shared" si="5"/>
        <v>6</v>
      </c>
      <c r="C142" s="40">
        <v>43280</v>
      </c>
      <c r="D142" s="82">
        <v>0.58263888888888882</v>
      </c>
      <c r="E142" s="81" t="s">
        <v>147</v>
      </c>
      <c r="F142" s="81" t="s">
        <v>9</v>
      </c>
      <c r="G142" s="81">
        <v>18722699089</v>
      </c>
      <c r="H142" s="84"/>
      <c r="I142" s="81" t="s">
        <v>208</v>
      </c>
    </row>
    <row r="143" spans="1:9" ht="16.5">
      <c r="A143" s="65">
        <f t="shared" si="4"/>
        <v>2018</v>
      </c>
      <c r="B143" s="65">
        <f t="shared" si="5"/>
        <v>6</v>
      </c>
      <c r="C143" s="40">
        <v>43280</v>
      </c>
      <c r="D143" s="82">
        <v>0.39930555555555558</v>
      </c>
      <c r="E143" s="81" t="s">
        <v>147</v>
      </c>
      <c r="F143" s="81" t="s">
        <v>9</v>
      </c>
      <c r="G143" s="81">
        <v>15222481326</v>
      </c>
      <c r="H143" s="84"/>
      <c r="I143" s="81" t="s">
        <v>208</v>
      </c>
    </row>
    <row r="144" spans="1:9" ht="16.5">
      <c r="A144" s="65">
        <f t="shared" si="4"/>
        <v>2018</v>
      </c>
      <c r="B144" s="65">
        <f t="shared" si="5"/>
        <v>6</v>
      </c>
      <c r="C144" s="40">
        <v>43280</v>
      </c>
      <c r="D144" s="82">
        <v>0.48055555555555557</v>
      </c>
      <c r="E144" s="81" t="s">
        <v>147</v>
      </c>
      <c r="F144" s="81" t="s">
        <v>9</v>
      </c>
      <c r="G144" s="81">
        <v>15618616125</v>
      </c>
      <c r="H144" s="84"/>
      <c r="I144" s="81" t="s">
        <v>208</v>
      </c>
    </row>
    <row r="145" spans="1:9" ht="16.5">
      <c r="A145" s="65">
        <f t="shared" si="4"/>
        <v>2018</v>
      </c>
      <c r="B145" s="65">
        <f t="shared" si="5"/>
        <v>6</v>
      </c>
      <c r="C145" s="40">
        <v>43281</v>
      </c>
      <c r="D145" s="82">
        <v>0.76944444444444438</v>
      </c>
      <c r="E145" s="81" t="s">
        <v>151</v>
      </c>
      <c r="F145" s="81" t="s">
        <v>355</v>
      </c>
      <c r="G145" s="81">
        <v>13612016421</v>
      </c>
      <c r="H145" s="84"/>
      <c r="I145" s="81" t="s">
        <v>208</v>
      </c>
    </row>
    <row r="146" spans="1:9" ht="16.5">
      <c r="A146" s="65">
        <f t="shared" si="4"/>
        <v>2018</v>
      </c>
      <c r="B146" s="65">
        <f t="shared" si="5"/>
        <v>7</v>
      </c>
      <c r="C146" s="40">
        <v>43282</v>
      </c>
      <c r="D146" s="82">
        <v>0.77013888888888893</v>
      </c>
      <c r="E146" s="81" t="s">
        <v>145</v>
      </c>
      <c r="F146" s="81" t="s">
        <v>9</v>
      </c>
      <c r="G146" s="81">
        <v>18302283673</v>
      </c>
      <c r="H146" s="84"/>
      <c r="I146" s="81" t="s">
        <v>209</v>
      </c>
    </row>
    <row r="147" spans="1:9" ht="16.5">
      <c r="A147" s="65">
        <f t="shared" si="4"/>
        <v>2018</v>
      </c>
      <c r="B147" s="65">
        <f t="shared" si="5"/>
        <v>7</v>
      </c>
      <c r="C147" s="40">
        <v>43282</v>
      </c>
      <c r="D147" s="82">
        <v>0.44166666666666665</v>
      </c>
      <c r="E147" s="81" t="s">
        <v>147</v>
      </c>
      <c r="F147" s="81" t="s">
        <v>9</v>
      </c>
      <c r="G147" s="81">
        <v>15222481326</v>
      </c>
      <c r="H147" s="84"/>
      <c r="I147" s="81" t="s">
        <v>230</v>
      </c>
    </row>
    <row r="148" spans="1:9" ht="16.5">
      <c r="A148" s="65">
        <f t="shared" si="4"/>
        <v>2018</v>
      </c>
      <c r="B148" s="65">
        <f t="shared" si="5"/>
        <v>7</v>
      </c>
      <c r="C148" s="40">
        <v>43284</v>
      </c>
      <c r="D148" s="82">
        <v>0.45208333333333334</v>
      </c>
      <c r="E148" s="81" t="s">
        <v>147</v>
      </c>
      <c r="F148" s="81" t="s">
        <v>9</v>
      </c>
      <c r="G148" s="81">
        <v>15822890496</v>
      </c>
      <c r="H148" s="84"/>
      <c r="I148" s="81" t="s">
        <v>209</v>
      </c>
    </row>
    <row r="149" spans="1:9" ht="16.5">
      <c r="A149" s="65">
        <f t="shared" si="4"/>
        <v>2018</v>
      </c>
      <c r="B149" s="65">
        <f t="shared" si="5"/>
        <v>7</v>
      </c>
      <c r="C149" s="40">
        <v>43284</v>
      </c>
      <c r="D149" s="82">
        <v>0.60625000000000007</v>
      </c>
      <c r="E149" s="81" t="s">
        <v>151</v>
      </c>
      <c r="F149" s="81"/>
      <c r="G149" s="81">
        <v>15822121127</v>
      </c>
      <c r="H149" s="84"/>
      <c r="I149" s="81" t="s">
        <v>208</v>
      </c>
    </row>
    <row r="150" spans="1:9" ht="16.5">
      <c r="A150" s="65">
        <f t="shared" si="4"/>
        <v>2018</v>
      </c>
      <c r="B150" s="65">
        <f t="shared" si="5"/>
        <v>7</v>
      </c>
      <c r="C150" s="40">
        <v>43284</v>
      </c>
      <c r="D150" s="82">
        <v>0.40069444444444446</v>
      </c>
      <c r="E150" s="81" t="s">
        <v>147</v>
      </c>
      <c r="F150" s="81" t="s">
        <v>9</v>
      </c>
      <c r="G150" s="81">
        <v>13662014321</v>
      </c>
      <c r="H150" s="84"/>
      <c r="I150" s="81" t="s">
        <v>208</v>
      </c>
    </row>
    <row r="151" spans="1:9" ht="16.5">
      <c r="A151" s="65">
        <f t="shared" si="4"/>
        <v>2018</v>
      </c>
      <c r="B151" s="65">
        <f t="shared" si="5"/>
        <v>7</v>
      </c>
      <c r="C151" s="40">
        <v>43285</v>
      </c>
      <c r="D151" s="82">
        <v>0.42569444444444443</v>
      </c>
      <c r="E151" s="81" t="s">
        <v>147</v>
      </c>
      <c r="F151" s="81" t="s">
        <v>9</v>
      </c>
      <c r="G151" s="81">
        <v>18622806660</v>
      </c>
      <c r="H151" s="84"/>
      <c r="I151" s="81" t="s">
        <v>210</v>
      </c>
    </row>
    <row r="152" spans="1:9" ht="16.5">
      <c r="A152" s="65">
        <f t="shared" si="4"/>
        <v>2018</v>
      </c>
      <c r="B152" s="65">
        <f t="shared" si="5"/>
        <v>7</v>
      </c>
      <c r="C152" s="40">
        <v>43286</v>
      </c>
      <c r="D152" s="82">
        <v>0.42986111111111108</v>
      </c>
      <c r="E152" s="81" t="s">
        <v>147</v>
      </c>
      <c r="F152" s="81" t="s">
        <v>9</v>
      </c>
      <c r="G152" s="81">
        <v>15222002826</v>
      </c>
      <c r="H152" s="84"/>
      <c r="I152" s="81" t="s">
        <v>209</v>
      </c>
    </row>
    <row r="153" spans="1:9" ht="16.5">
      <c r="A153" s="65">
        <f t="shared" si="4"/>
        <v>2018</v>
      </c>
      <c r="B153" s="65">
        <f t="shared" si="5"/>
        <v>7</v>
      </c>
      <c r="C153" s="40">
        <v>43286</v>
      </c>
      <c r="D153" s="82">
        <v>0.4458333333333333</v>
      </c>
      <c r="E153" s="81" t="s">
        <v>147</v>
      </c>
      <c r="F153" s="81" t="s">
        <v>9</v>
      </c>
      <c r="G153" s="81">
        <v>13920800282</v>
      </c>
      <c r="H153" s="84"/>
      <c r="I153" s="81" t="s">
        <v>230</v>
      </c>
    </row>
    <row r="154" spans="1:9" ht="16.5">
      <c r="A154" s="65">
        <f t="shared" si="4"/>
        <v>2018</v>
      </c>
      <c r="B154" s="65">
        <f t="shared" si="5"/>
        <v>7</v>
      </c>
      <c r="C154" s="40">
        <v>43286</v>
      </c>
      <c r="D154" s="82">
        <v>0.65277777777777779</v>
      </c>
      <c r="E154" s="81" t="s">
        <v>123</v>
      </c>
      <c r="F154" s="81" t="s">
        <v>13</v>
      </c>
      <c r="G154" s="81">
        <v>18602271916</v>
      </c>
      <c r="H154" s="84"/>
      <c r="I154" s="81" t="s">
        <v>209</v>
      </c>
    </row>
    <row r="155" spans="1:9" ht="16.5">
      <c r="A155" s="65">
        <f t="shared" si="4"/>
        <v>2018</v>
      </c>
      <c r="B155" s="65">
        <f t="shared" si="5"/>
        <v>7</v>
      </c>
      <c r="C155" s="40">
        <v>43286</v>
      </c>
      <c r="D155" s="82">
        <v>0.44513888888888892</v>
      </c>
      <c r="E155" s="81" t="s">
        <v>145</v>
      </c>
      <c r="F155" s="81" t="s">
        <v>9</v>
      </c>
      <c r="G155" s="81">
        <v>13920800282</v>
      </c>
      <c r="H155" s="84"/>
      <c r="I155" s="81" t="s">
        <v>209</v>
      </c>
    </row>
    <row r="156" spans="1:9" ht="16.5">
      <c r="A156" s="65">
        <f t="shared" si="4"/>
        <v>2018</v>
      </c>
      <c r="B156" s="65">
        <f t="shared" si="5"/>
        <v>7</v>
      </c>
      <c r="C156" s="40">
        <v>43287</v>
      </c>
      <c r="D156" s="82">
        <v>0.48125000000000001</v>
      </c>
      <c r="E156" s="81" t="s">
        <v>147</v>
      </c>
      <c r="F156" s="81" t="s">
        <v>9</v>
      </c>
      <c r="G156" s="81">
        <v>13662014321</v>
      </c>
      <c r="H156" s="84"/>
      <c r="I156" s="81" t="s">
        <v>209</v>
      </c>
    </row>
    <row r="157" spans="1:9" ht="16.5">
      <c r="A157" s="65">
        <f t="shared" si="4"/>
        <v>2018</v>
      </c>
      <c r="B157" s="65">
        <f t="shared" si="5"/>
        <v>7</v>
      </c>
      <c r="C157" s="40">
        <v>43287</v>
      </c>
      <c r="D157" s="82">
        <v>0.50208333333333333</v>
      </c>
      <c r="E157" s="81" t="s">
        <v>147</v>
      </c>
      <c r="F157" s="81" t="s">
        <v>9</v>
      </c>
      <c r="G157" s="81">
        <v>18622806660</v>
      </c>
      <c r="H157" s="84"/>
      <c r="I157" s="81" t="s">
        <v>209</v>
      </c>
    </row>
    <row r="158" spans="1:9" ht="16.5">
      <c r="A158" s="65">
        <f t="shared" si="4"/>
        <v>2018</v>
      </c>
      <c r="B158" s="65">
        <f t="shared" si="5"/>
        <v>7</v>
      </c>
      <c r="C158" s="40">
        <v>43289</v>
      </c>
      <c r="D158" s="82">
        <v>0.70208333333333339</v>
      </c>
      <c r="E158" s="81" t="s">
        <v>147</v>
      </c>
      <c r="F158" s="81" t="s">
        <v>9</v>
      </c>
      <c r="G158" s="81">
        <v>18202583566</v>
      </c>
      <c r="H158" s="84"/>
      <c r="I158" s="81" t="s">
        <v>209</v>
      </c>
    </row>
    <row r="159" spans="1:9" ht="16.5">
      <c r="A159" s="65">
        <f t="shared" si="4"/>
        <v>2018</v>
      </c>
      <c r="B159" s="65">
        <f t="shared" si="5"/>
        <v>7</v>
      </c>
      <c r="C159" s="40">
        <v>43289</v>
      </c>
      <c r="D159" s="82">
        <v>0.4375</v>
      </c>
      <c r="E159" s="81" t="s">
        <v>147</v>
      </c>
      <c r="F159" s="81" t="s">
        <v>9</v>
      </c>
      <c r="G159" s="81">
        <v>15332050758</v>
      </c>
      <c r="H159" s="84"/>
      <c r="I159" s="81" t="s">
        <v>210</v>
      </c>
    </row>
    <row r="160" spans="1:9" ht="16.5">
      <c r="A160" s="65">
        <f t="shared" si="4"/>
        <v>2018</v>
      </c>
      <c r="B160" s="65">
        <f t="shared" si="5"/>
        <v>7</v>
      </c>
      <c r="C160" s="40">
        <v>43289</v>
      </c>
      <c r="D160" s="82">
        <v>0.43124999999999997</v>
      </c>
      <c r="E160" s="81" t="s">
        <v>147</v>
      </c>
      <c r="F160" s="81" t="s">
        <v>9</v>
      </c>
      <c r="G160" s="81">
        <v>18722586131</v>
      </c>
      <c r="H160" s="84"/>
      <c r="I160" s="81" t="s">
        <v>230</v>
      </c>
    </row>
    <row r="161" spans="1:9" ht="16.5">
      <c r="A161" s="65">
        <f t="shared" si="4"/>
        <v>2018</v>
      </c>
      <c r="B161" s="65">
        <f t="shared" si="5"/>
        <v>7</v>
      </c>
      <c r="C161" s="40">
        <v>43290</v>
      </c>
      <c r="D161" s="82">
        <v>0.42083333333333334</v>
      </c>
      <c r="E161" s="81" t="s">
        <v>147</v>
      </c>
      <c r="F161" s="81" t="s">
        <v>9</v>
      </c>
      <c r="G161" s="81">
        <v>13752078089</v>
      </c>
      <c r="H161" s="84"/>
      <c r="I161" s="81" t="s">
        <v>208</v>
      </c>
    </row>
    <row r="162" spans="1:9" ht="16.5">
      <c r="A162" s="65">
        <f t="shared" si="4"/>
        <v>2018</v>
      </c>
      <c r="B162" s="65">
        <f t="shared" si="5"/>
        <v>7</v>
      </c>
      <c r="C162" s="40">
        <v>43291</v>
      </c>
      <c r="D162" s="82">
        <v>0.73472222222222217</v>
      </c>
      <c r="E162" s="81" t="s">
        <v>147</v>
      </c>
      <c r="F162" s="81" t="s">
        <v>9</v>
      </c>
      <c r="G162" s="81">
        <v>13813802849</v>
      </c>
      <c r="H162" s="84"/>
      <c r="I162" s="81" t="s">
        <v>208</v>
      </c>
    </row>
    <row r="163" spans="1:9" ht="16.5">
      <c r="A163" s="65">
        <f t="shared" si="4"/>
        <v>2018</v>
      </c>
      <c r="B163" s="65">
        <f t="shared" si="5"/>
        <v>7</v>
      </c>
      <c r="C163" s="40">
        <v>43292</v>
      </c>
      <c r="D163" s="82">
        <v>0.4236111111111111</v>
      </c>
      <c r="E163" s="81" t="s">
        <v>145</v>
      </c>
      <c r="F163" s="81" t="s">
        <v>9</v>
      </c>
      <c r="G163" s="81">
        <v>13011387505</v>
      </c>
      <c r="H163" s="84"/>
      <c r="I163" s="81" t="s">
        <v>209</v>
      </c>
    </row>
    <row r="164" spans="1:9" ht="16.5">
      <c r="A164" s="65">
        <f t="shared" si="4"/>
        <v>2018</v>
      </c>
      <c r="B164" s="65">
        <f t="shared" si="5"/>
        <v>7</v>
      </c>
      <c r="C164" s="40">
        <v>43293</v>
      </c>
      <c r="D164" s="82">
        <v>0.74375000000000002</v>
      </c>
      <c r="E164" s="81" t="s">
        <v>147</v>
      </c>
      <c r="F164" s="81" t="s">
        <v>9</v>
      </c>
      <c r="G164" s="81">
        <v>15022100283</v>
      </c>
      <c r="H164" s="84"/>
      <c r="I164" s="81" t="s">
        <v>208</v>
      </c>
    </row>
    <row r="165" spans="1:9" ht="16.5">
      <c r="A165" s="65">
        <f t="shared" si="4"/>
        <v>2018</v>
      </c>
      <c r="B165" s="65">
        <f t="shared" si="5"/>
        <v>7</v>
      </c>
      <c r="C165" s="40">
        <v>43293</v>
      </c>
      <c r="D165" s="82">
        <v>0.50555555555555554</v>
      </c>
      <c r="E165" s="81" t="s">
        <v>147</v>
      </c>
      <c r="F165" s="81" t="s">
        <v>9</v>
      </c>
      <c r="G165" s="81">
        <v>18790925558</v>
      </c>
      <c r="H165" s="84"/>
      <c r="I165" s="81" t="s">
        <v>208</v>
      </c>
    </row>
    <row r="166" spans="1:9" ht="16.5">
      <c r="A166" s="65">
        <f t="shared" si="4"/>
        <v>2018</v>
      </c>
      <c r="B166" s="65">
        <f t="shared" si="5"/>
        <v>7</v>
      </c>
      <c r="C166" s="40">
        <v>43294</v>
      </c>
      <c r="D166" s="82">
        <v>0.8222222222222223</v>
      </c>
      <c r="E166" s="81" t="s">
        <v>145</v>
      </c>
      <c r="F166" s="81" t="s">
        <v>9</v>
      </c>
      <c r="G166" s="81">
        <v>15620370655</v>
      </c>
      <c r="H166" s="84"/>
      <c r="I166" s="81" t="s">
        <v>209</v>
      </c>
    </row>
    <row r="167" spans="1:9" ht="16.5">
      <c r="A167" s="65">
        <f t="shared" si="4"/>
        <v>2018</v>
      </c>
      <c r="B167" s="65">
        <f t="shared" si="5"/>
        <v>7</v>
      </c>
      <c r="C167" s="40">
        <v>43294</v>
      </c>
      <c r="D167" s="82">
        <v>0.80069444444444438</v>
      </c>
      <c r="E167" s="81" t="s">
        <v>145</v>
      </c>
      <c r="F167" s="81" t="s">
        <v>9</v>
      </c>
      <c r="G167" s="81">
        <v>18920060665</v>
      </c>
      <c r="H167" s="84"/>
      <c r="I167" s="81" t="s">
        <v>209</v>
      </c>
    </row>
    <row r="168" spans="1:9" ht="16.5">
      <c r="A168" s="65">
        <f t="shared" si="4"/>
        <v>2018</v>
      </c>
      <c r="B168" s="65">
        <f t="shared" si="5"/>
        <v>7</v>
      </c>
      <c r="C168" s="40">
        <v>43294</v>
      </c>
      <c r="D168" s="82">
        <v>0.72152777777777777</v>
      </c>
      <c r="E168" s="81" t="s">
        <v>147</v>
      </c>
      <c r="F168" s="81" t="s">
        <v>9</v>
      </c>
      <c r="G168" s="81">
        <v>15922016889</v>
      </c>
      <c r="H168" s="84"/>
      <c r="I168" s="81" t="s">
        <v>208</v>
      </c>
    </row>
    <row r="169" spans="1:9" ht="16.5">
      <c r="A169" s="65">
        <f t="shared" si="4"/>
        <v>2018</v>
      </c>
      <c r="B169" s="65">
        <f t="shared" si="5"/>
        <v>7</v>
      </c>
      <c r="C169" s="40">
        <v>43295</v>
      </c>
      <c r="D169" s="82">
        <v>0.71805555555555556</v>
      </c>
      <c r="E169" s="81" t="s">
        <v>147</v>
      </c>
      <c r="F169" s="81" t="s">
        <v>9</v>
      </c>
      <c r="G169" s="81">
        <v>15002200082</v>
      </c>
      <c r="H169" s="84"/>
      <c r="I169" s="81" t="s">
        <v>208</v>
      </c>
    </row>
    <row r="170" spans="1:9" ht="16.5">
      <c r="A170" s="65">
        <f t="shared" si="4"/>
        <v>2018</v>
      </c>
      <c r="B170" s="65">
        <f t="shared" si="5"/>
        <v>7</v>
      </c>
      <c r="C170" s="40">
        <v>43295</v>
      </c>
      <c r="D170" s="82">
        <v>0.63680555555555551</v>
      </c>
      <c r="E170" s="81" t="s">
        <v>147</v>
      </c>
      <c r="F170" s="81" t="s">
        <v>9</v>
      </c>
      <c r="G170" s="81">
        <v>13920322887</v>
      </c>
      <c r="H170" s="84"/>
      <c r="I170" s="81" t="s">
        <v>208</v>
      </c>
    </row>
    <row r="171" spans="1:9" ht="16.5">
      <c r="A171" s="65">
        <f t="shared" si="4"/>
        <v>2018</v>
      </c>
      <c r="B171" s="65">
        <f t="shared" si="5"/>
        <v>7</v>
      </c>
      <c r="C171" s="40">
        <v>43295</v>
      </c>
      <c r="D171" s="82">
        <v>0.63958333333333328</v>
      </c>
      <c r="E171" s="81" t="s">
        <v>147</v>
      </c>
      <c r="F171" s="81" t="s">
        <v>9</v>
      </c>
      <c r="G171" s="81">
        <v>18920060665</v>
      </c>
      <c r="H171" s="84"/>
      <c r="I171" s="81" t="s">
        <v>208</v>
      </c>
    </row>
    <row r="172" spans="1:9" ht="16.5">
      <c r="A172" s="65">
        <f t="shared" si="4"/>
        <v>2018</v>
      </c>
      <c r="B172" s="65">
        <f t="shared" si="5"/>
        <v>7</v>
      </c>
      <c r="C172" s="40">
        <v>43295</v>
      </c>
      <c r="D172" s="82">
        <v>0.6166666666666667</v>
      </c>
      <c r="E172" s="81" t="s">
        <v>147</v>
      </c>
      <c r="F172" s="81" t="s">
        <v>9</v>
      </c>
      <c r="G172" s="81">
        <v>15822481230</v>
      </c>
      <c r="H172" s="84"/>
      <c r="I172" s="81" t="s">
        <v>208</v>
      </c>
    </row>
    <row r="173" spans="1:9" ht="16.5">
      <c r="A173" s="65">
        <f t="shared" si="4"/>
        <v>2018</v>
      </c>
      <c r="B173" s="65">
        <f t="shared" si="5"/>
        <v>7</v>
      </c>
      <c r="C173" s="40">
        <v>43295</v>
      </c>
      <c r="D173" s="82">
        <v>0.58680555555555558</v>
      </c>
      <c r="E173" s="81" t="s">
        <v>151</v>
      </c>
      <c r="F173" s="81"/>
      <c r="G173" s="81">
        <v>18302294028</v>
      </c>
      <c r="H173" s="84"/>
      <c r="I173" s="81" t="s">
        <v>209</v>
      </c>
    </row>
    <row r="174" spans="1:9" ht="16.5">
      <c r="A174" s="65">
        <f t="shared" si="4"/>
        <v>2018</v>
      </c>
      <c r="B174" s="65">
        <f t="shared" si="5"/>
        <v>7</v>
      </c>
      <c r="C174" s="40">
        <v>43297</v>
      </c>
      <c r="D174" s="82">
        <v>0.47916666666666669</v>
      </c>
      <c r="E174" s="81" t="s">
        <v>151</v>
      </c>
      <c r="F174" s="81" t="s">
        <v>397</v>
      </c>
      <c r="G174" s="81">
        <v>15650518806</v>
      </c>
      <c r="H174" s="84"/>
      <c r="I174" s="81" t="s">
        <v>208</v>
      </c>
    </row>
    <row r="175" spans="1:9" ht="16.5">
      <c r="A175" s="65">
        <f t="shared" si="4"/>
        <v>2018</v>
      </c>
      <c r="B175" s="65">
        <f t="shared" si="5"/>
        <v>7</v>
      </c>
      <c r="C175" s="40">
        <v>43299</v>
      </c>
      <c r="D175" s="82">
        <v>0.73888888888888893</v>
      </c>
      <c r="E175" s="81" t="s">
        <v>147</v>
      </c>
      <c r="F175" s="81" t="s">
        <v>9</v>
      </c>
      <c r="G175" s="81">
        <v>16602605720</v>
      </c>
      <c r="H175" s="84"/>
      <c r="I175" s="81" t="s">
        <v>208</v>
      </c>
    </row>
    <row r="176" spans="1:9" ht="16.5">
      <c r="A176" s="65">
        <f t="shared" si="4"/>
        <v>2018</v>
      </c>
      <c r="B176" s="65">
        <f t="shared" si="5"/>
        <v>7</v>
      </c>
      <c r="C176" s="40">
        <v>43301</v>
      </c>
      <c r="D176" s="82">
        <v>0.4680555555555555</v>
      </c>
      <c r="E176" s="81" t="s">
        <v>147</v>
      </c>
      <c r="F176" s="81" t="s">
        <v>9</v>
      </c>
      <c r="G176" s="81">
        <v>15222105503</v>
      </c>
      <c r="H176" s="84"/>
      <c r="I176" s="81" t="s">
        <v>209</v>
      </c>
    </row>
    <row r="177" spans="1:9" ht="16.5">
      <c r="A177" s="65">
        <f t="shared" si="4"/>
        <v>2018</v>
      </c>
      <c r="B177" s="65">
        <f t="shared" si="5"/>
        <v>7</v>
      </c>
      <c r="C177" s="40">
        <v>43301</v>
      </c>
      <c r="D177" s="82">
        <v>0.59166666666666667</v>
      </c>
      <c r="E177" s="81" t="s">
        <v>151</v>
      </c>
      <c r="F177" s="81"/>
      <c r="G177" s="81">
        <v>15231283199</v>
      </c>
      <c r="H177" s="84"/>
      <c r="I177" s="81" t="s">
        <v>209</v>
      </c>
    </row>
    <row r="178" spans="1:9" ht="16.5">
      <c r="A178" s="65">
        <f t="shared" si="4"/>
        <v>2018</v>
      </c>
      <c r="B178" s="65">
        <f t="shared" si="5"/>
        <v>7</v>
      </c>
      <c r="C178" s="40">
        <v>43301</v>
      </c>
      <c r="D178" s="82">
        <v>0.60069444444444442</v>
      </c>
      <c r="E178" s="81" t="s">
        <v>123</v>
      </c>
      <c r="F178" s="81" t="s">
        <v>13</v>
      </c>
      <c r="G178" s="81">
        <v>18602250667</v>
      </c>
      <c r="H178" s="84"/>
      <c r="I178" s="81" t="s">
        <v>209</v>
      </c>
    </row>
    <row r="179" spans="1:9" ht="16.5">
      <c r="A179" s="65">
        <f t="shared" si="4"/>
        <v>2018</v>
      </c>
      <c r="B179" s="65">
        <f t="shared" si="5"/>
        <v>7</v>
      </c>
      <c r="C179" s="40">
        <v>43302</v>
      </c>
      <c r="D179" s="82">
        <v>0.75763888888888886</v>
      </c>
      <c r="E179" s="81" t="s">
        <v>145</v>
      </c>
      <c r="F179" s="81" t="s">
        <v>9</v>
      </c>
      <c r="G179" s="81">
        <v>15940450249</v>
      </c>
      <c r="H179" s="84"/>
      <c r="I179" s="81" t="s">
        <v>230</v>
      </c>
    </row>
    <row r="180" spans="1:9" ht="16.5">
      <c r="A180" s="65">
        <f t="shared" si="4"/>
        <v>2018</v>
      </c>
      <c r="B180" s="65">
        <f t="shared" si="5"/>
        <v>7</v>
      </c>
      <c r="C180" s="40">
        <v>43302</v>
      </c>
      <c r="D180" s="82">
        <v>0.7055555555555556</v>
      </c>
      <c r="E180" s="81" t="s">
        <v>151</v>
      </c>
      <c r="F180" s="81"/>
      <c r="G180" s="81">
        <v>15002545758</v>
      </c>
      <c r="H180" s="84"/>
      <c r="I180" s="81" t="s">
        <v>230</v>
      </c>
    </row>
    <row r="181" spans="1:9" ht="16.5">
      <c r="A181" s="65">
        <f t="shared" si="4"/>
        <v>2018</v>
      </c>
      <c r="B181" s="65">
        <f t="shared" si="5"/>
        <v>7</v>
      </c>
      <c r="C181" s="40">
        <v>43304</v>
      </c>
      <c r="D181" s="82">
        <v>0.42291666666666666</v>
      </c>
      <c r="E181" s="81" t="s">
        <v>147</v>
      </c>
      <c r="F181" s="81" t="s">
        <v>9</v>
      </c>
      <c r="G181" s="81">
        <v>13920322645</v>
      </c>
      <c r="H181" s="84"/>
      <c r="I181" s="81" t="s">
        <v>208</v>
      </c>
    </row>
    <row r="182" spans="1:9" ht="16.5">
      <c r="A182" s="65">
        <f t="shared" si="4"/>
        <v>2018</v>
      </c>
      <c r="B182" s="65">
        <f t="shared" si="5"/>
        <v>7</v>
      </c>
      <c r="C182" s="40">
        <v>43305</v>
      </c>
      <c r="D182" s="82">
        <v>0.63888888888888895</v>
      </c>
      <c r="E182" s="81" t="s">
        <v>147</v>
      </c>
      <c r="F182" s="81" t="s">
        <v>9</v>
      </c>
      <c r="G182" s="81">
        <v>13301800722</v>
      </c>
      <c r="H182" s="84"/>
      <c r="I182" s="81" t="s">
        <v>208</v>
      </c>
    </row>
    <row r="183" spans="1:9" ht="16.5">
      <c r="A183" s="65">
        <f t="shared" si="4"/>
        <v>2018</v>
      </c>
      <c r="B183" s="65">
        <f t="shared" si="5"/>
        <v>7</v>
      </c>
      <c r="C183" s="40">
        <v>43306</v>
      </c>
      <c r="D183" s="82">
        <v>0.69236111111111109</v>
      </c>
      <c r="E183" s="81" t="s">
        <v>147</v>
      </c>
      <c r="F183" s="81" t="s">
        <v>9</v>
      </c>
      <c r="G183" s="81">
        <v>13821578377</v>
      </c>
      <c r="H183" s="84"/>
      <c r="I183" s="81" t="s">
        <v>208</v>
      </c>
    </row>
    <row r="184" spans="1:9" ht="16.5">
      <c r="A184" s="65">
        <f t="shared" si="4"/>
        <v>2018</v>
      </c>
      <c r="B184" s="65">
        <f t="shared" si="5"/>
        <v>7</v>
      </c>
      <c r="C184" s="40">
        <v>43306</v>
      </c>
      <c r="D184" s="82">
        <v>0.4993055555555555</v>
      </c>
      <c r="E184" s="81" t="s">
        <v>147</v>
      </c>
      <c r="F184" s="81" t="s">
        <v>9</v>
      </c>
      <c r="G184" s="81">
        <v>15222886808</v>
      </c>
      <c r="H184" s="84"/>
      <c r="I184" s="81" t="s">
        <v>230</v>
      </c>
    </row>
    <row r="185" spans="1:9" ht="16.5">
      <c r="A185" s="65">
        <f t="shared" si="4"/>
        <v>2018</v>
      </c>
      <c r="B185" s="65">
        <f t="shared" si="5"/>
        <v>7</v>
      </c>
      <c r="C185" s="40">
        <v>43307</v>
      </c>
      <c r="D185" s="82">
        <v>0.65694444444444444</v>
      </c>
      <c r="E185" s="81" t="s">
        <v>147</v>
      </c>
      <c r="F185" s="81" t="s">
        <v>9</v>
      </c>
      <c r="G185" s="81">
        <v>15333813893</v>
      </c>
      <c r="H185" s="84"/>
      <c r="I185" s="81" t="s">
        <v>212</v>
      </c>
    </row>
    <row r="186" spans="1:9" ht="16.5">
      <c r="A186" s="65">
        <f t="shared" si="4"/>
        <v>2018</v>
      </c>
      <c r="B186" s="65">
        <f t="shared" si="5"/>
        <v>7</v>
      </c>
      <c r="C186" s="40">
        <v>43307</v>
      </c>
      <c r="D186" s="82">
        <v>0.65</v>
      </c>
      <c r="E186" s="81" t="s">
        <v>123</v>
      </c>
      <c r="F186" s="81" t="s">
        <v>13</v>
      </c>
      <c r="G186" s="81">
        <v>17694923430</v>
      </c>
      <c r="H186" s="84"/>
      <c r="I186" s="81" t="s">
        <v>209</v>
      </c>
    </row>
    <row r="187" spans="1:9" ht="16.5">
      <c r="A187" s="65">
        <f t="shared" si="4"/>
        <v>2018</v>
      </c>
      <c r="B187" s="65">
        <f t="shared" si="5"/>
        <v>7</v>
      </c>
      <c r="C187" s="40">
        <v>43307</v>
      </c>
      <c r="D187" s="82">
        <v>0.64513888888888882</v>
      </c>
      <c r="E187" s="81" t="s">
        <v>147</v>
      </c>
      <c r="F187" s="81" t="s">
        <v>9</v>
      </c>
      <c r="G187" s="81">
        <v>15522082755</v>
      </c>
      <c r="H187" s="84"/>
      <c r="I187" s="81" t="s">
        <v>212</v>
      </c>
    </row>
    <row r="188" spans="1:9" ht="16.5">
      <c r="A188" s="65">
        <f t="shared" si="4"/>
        <v>2018</v>
      </c>
      <c r="B188" s="65">
        <f t="shared" si="5"/>
        <v>7</v>
      </c>
      <c r="C188" s="40">
        <v>43308</v>
      </c>
      <c r="D188" s="82">
        <v>0.7055555555555556</v>
      </c>
      <c r="E188" s="81" t="s">
        <v>147</v>
      </c>
      <c r="F188" s="81" t="s">
        <v>9</v>
      </c>
      <c r="G188" s="81">
        <v>15822481230</v>
      </c>
      <c r="H188" s="84"/>
      <c r="I188" s="81" t="s">
        <v>208</v>
      </c>
    </row>
    <row r="189" spans="1:9" ht="16.5">
      <c r="A189" s="65">
        <f t="shared" si="4"/>
        <v>2018</v>
      </c>
      <c r="B189" s="65">
        <f t="shared" si="5"/>
        <v>7</v>
      </c>
      <c r="C189" s="40">
        <v>43308</v>
      </c>
      <c r="D189" s="82">
        <v>0.62222222222222223</v>
      </c>
      <c r="E189" s="81" t="s">
        <v>147</v>
      </c>
      <c r="F189" s="81" t="s">
        <v>9</v>
      </c>
      <c r="G189" s="81">
        <v>13502189529</v>
      </c>
      <c r="H189" s="84"/>
      <c r="I189" s="81" t="s">
        <v>208</v>
      </c>
    </row>
    <row r="190" spans="1:9" ht="16.5">
      <c r="A190" s="65">
        <f t="shared" si="4"/>
        <v>2018</v>
      </c>
      <c r="B190" s="65">
        <f t="shared" si="5"/>
        <v>7</v>
      </c>
      <c r="C190" s="40">
        <v>43308</v>
      </c>
      <c r="D190" s="82">
        <v>0.47569444444444442</v>
      </c>
      <c r="E190" s="81" t="s">
        <v>147</v>
      </c>
      <c r="F190" s="81" t="s">
        <v>9</v>
      </c>
      <c r="G190" s="81">
        <v>18622085193</v>
      </c>
      <c r="H190" s="84"/>
      <c r="I190" s="81" t="s">
        <v>230</v>
      </c>
    </row>
    <row r="191" spans="1:9" ht="16.5">
      <c r="A191" s="65">
        <f t="shared" si="4"/>
        <v>2018</v>
      </c>
      <c r="B191" s="65">
        <f t="shared" si="5"/>
        <v>7</v>
      </c>
      <c r="C191" s="40">
        <v>43310</v>
      </c>
      <c r="D191" s="82">
        <v>0.67986111111111114</v>
      </c>
      <c r="E191" s="81" t="s">
        <v>151</v>
      </c>
      <c r="F191" s="81"/>
      <c r="G191" s="81">
        <v>15502229295</v>
      </c>
      <c r="H191" s="84"/>
      <c r="I191" s="81" t="s">
        <v>208</v>
      </c>
    </row>
    <row r="192" spans="1:9" ht="16.5">
      <c r="A192" s="65">
        <f t="shared" si="4"/>
        <v>2018</v>
      </c>
      <c r="B192" s="65">
        <f t="shared" si="5"/>
        <v>7</v>
      </c>
      <c r="C192" s="40">
        <v>43310</v>
      </c>
      <c r="D192" s="82">
        <v>0.3979166666666667</v>
      </c>
      <c r="E192" s="81" t="s">
        <v>151</v>
      </c>
      <c r="F192" s="81"/>
      <c r="G192" s="81">
        <v>13821128406</v>
      </c>
      <c r="H192" s="84" t="s">
        <v>730</v>
      </c>
      <c r="I192" s="81" t="s">
        <v>208</v>
      </c>
    </row>
    <row r="193" spans="1:9" ht="16.5">
      <c r="A193" s="65">
        <f t="shared" si="4"/>
        <v>2018</v>
      </c>
      <c r="B193" s="65">
        <f t="shared" si="5"/>
        <v>7</v>
      </c>
      <c r="C193" s="40">
        <v>43311</v>
      </c>
      <c r="D193" s="82">
        <v>0.86319444444444438</v>
      </c>
      <c r="E193" s="81" t="s">
        <v>151</v>
      </c>
      <c r="F193" s="81"/>
      <c r="G193" s="81">
        <v>17320098176</v>
      </c>
      <c r="H193" s="84"/>
      <c r="I193" s="81" t="s">
        <v>208</v>
      </c>
    </row>
    <row r="194" spans="1:9" ht="16.5">
      <c r="A194" s="65">
        <f t="shared" ref="A194:A213" si="6">YEAR(C194)</f>
        <v>2018</v>
      </c>
      <c r="B194" s="65">
        <f t="shared" ref="B194:B227" si="7">MONTH(C194)</f>
        <v>7</v>
      </c>
      <c r="C194" s="40">
        <v>43311</v>
      </c>
      <c r="D194" s="82">
        <v>0.70972222222222225</v>
      </c>
      <c r="E194" s="81" t="s">
        <v>147</v>
      </c>
      <c r="F194" s="81" t="s">
        <v>9</v>
      </c>
      <c r="G194" s="81">
        <v>17502223729</v>
      </c>
      <c r="H194" s="84"/>
      <c r="I194" s="81" t="s">
        <v>208</v>
      </c>
    </row>
    <row r="195" spans="1:9" ht="16.5">
      <c r="A195" s="65">
        <f t="shared" si="6"/>
        <v>2018</v>
      </c>
      <c r="B195" s="65">
        <f t="shared" si="7"/>
        <v>7</v>
      </c>
      <c r="C195" s="40">
        <v>43312</v>
      </c>
      <c r="D195" s="82">
        <v>0.47638888888888892</v>
      </c>
      <c r="E195" s="81" t="s">
        <v>147</v>
      </c>
      <c r="F195" s="81" t="s">
        <v>9</v>
      </c>
      <c r="G195" s="81">
        <v>18311147005</v>
      </c>
      <c r="H195" s="84"/>
      <c r="I195" s="81" t="s">
        <v>208</v>
      </c>
    </row>
    <row r="196" spans="1:9" ht="16.5">
      <c r="A196" s="65">
        <f t="shared" si="6"/>
        <v>2018</v>
      </c>
      <c r="B196" s="65">
        <f t="shared" si="7"/>
        <v>8</v>
      </c>
      <c r="C196" s="40">
        <v>43313</v>
      </c>
      <c r="D196" s="82">
        <v>0.72152777777777777</v>
      </c>
      <c r="E196" s="81" t="s">
        <v>147</v>
      </c>
      <c r="F196" s="81" t="s">
        <v>9</v>
      </c>
      <c r="G196" s="81">
        <v>17622890081</v>
      </c>
      <c r="H196" s="84"/>
      <c r="I196" s="81" t="s">
        <v>208</v>
      </c>
    </row>
    <row r="197" spans="1:9" ht="16.5">
      <c r="A197" s="65">
        <f t="shared" si="6"/>
        <v>2018</v>
      </c>
      <c r="B197" s="65">
        <f t="shared" si="7"/>
        <v>8</v>
      </c>
      <c r="C197" s="40">
        <v>43313</v>
      </c>
      <c r="D197" s="82">
        <v>0.7631944444444444</v>
      </c>
      <c r="E197" s="81" t="s">
        <v>145</v>
      </c>
      <c r="F197" s="81" t="s">
        <v>9</v>
      </c>
      <c r="G197" s="81">
        <v>15122863141</v>
      </c>
      <c r="H197" s="84"/>
      <c r="I197" s="81" t="s">
        <v>209</v>
      </c>
    </row>
    <row r="198" spans="1:9" ht="16.5">
      <c r="A198" s="65">
        <f t="shared" si="6"/>
        <v>2018</v>
      </c>
      <c r="B198" s="65">
        <f t="shared" si="7"/>
        <v>8</v>
      </c>
      <c r="C198" s="40">
        <v>43314</v>
      </c>
      <c r="D198" s="82">
        <v>0.63055555555555554</v>
      </c>
      <c r="E198" s="81" t="s">
        <v>123</v>
      </c>
      <c r="F198" s="81" t="s">
        <v>13</v>
      </c>
      <c r="G198" s="81">
        <v>18622322008</v>
      </c>
      <c r="H198" s="84" t="s">
        <v>738</v>
      </c>
      <c r="I198" s="81" t="s">
        <v>209</v>
      </c>
    </row>
    <row r="199" spans="1:9" ht="16.5">
      <c r="A199" s="65">
        <f t="shared" si="6"/>
        <v>2018</v>
      </c>
      <c r="B199" s="65">
        <f t="shared" si="7"/>
        <v>8</v>
      </c>
      <c r="C199" s="40">
        <v>43314</v>
      </c>
      <c r="D199" s="82">
        <v>0.44861111111111113</v>
      </c>
      <c r="E199" s="81" t="s">
        <v>147</v>
      </c>
      <c r="F199" s="81" t="s">
        <v>9</v>
      </c>
      <c r="G199" s="81">
        <v>13207620049</v>
      </c>
      <c r="H199" s="84"/>
      <c r="I199" s="81" t="s">
        <v>208</v>
      </c>
    </row>
    <row r="200" spans="1:9" ht="16.5">
      <c r="A200" s="65">
        <f t="shared" si="6"/>
        <v>2018</v>
      </c>
      <c r="B200" s="65">
        <f t="shared" si="7"/>
        <v>8</v>
      </c>
      <c r="C200" s="40">
        <v>43315</v>
      </c>
      <c r="D200" s="82">
        <v>0.97986111111111107</v>
      </c>
      <c r="E200" s="81" t="s">
        <v>145</v>
      </c>
      <c r="F200" s="81" t="s">
        <v>9</v>
      </c>
      <c r="G200" s="81">
        <v>15117917300</v>
      </c>
      <c r="H200" s="84"/>
      <c r="I200" s="81" t="s">
        <v>209</v>
      </c>
    </row>
    <row r="201" spans="1:9" ht="16.5">
      <c r="A201" s="65">
        <f t="shared" si="6"/>
        <v>2018</v>
      </c>
      <c r="B201" s="65">
        <f t="shared" si="7"/>
        <v>8</v>
      </c>
      <c r="C201" s="40">
        <v>43315</v>
      </c>
      <c r="D201" s="82">
        <v>0.64236111111111105</v>
      </c>
      <c r="E201" s="81" t="s">
        <v>147</v>
      </c>
      <c r="F201" s="81" t="s">
        <v>9</v>
      </c>
      <c r="G201" s="81">
        <v>15022599715</v>
      </c>
      <c r="H201" s="84"/>
      <c r="I201" s="81" t="s">
        <v>208</v>
      </c>
    </row>
    <row r="202" spans="1:9" ht="16.5">
      <c r="A202" s="65">
        <f t="shared" si="6"/>
        <v>2018</v>
      </c>
      <c r="B202" s="65">
        <f t="shared" si="7"/>
        <v>8</v>
      </c>
      <c r="C202" s="40">
        <v>43316</v>
      </c>
      <c r="D202" s="82">
        <v>0.48680555555555555</v>
      </c>
      <c r="E202" s="81" t="s">
        <v>147</v>
      </c>
      <c r="F202" s="81" t="s">
        <v>9</v>
      </c>
      <c r="G202" s="81">
        <v>13602166493</v>
      </c>
      <c r="H202" s="84"/>
      <c r="I202" s="81" t="s">
        <v>208</v>
      </c>
    </row>
    <row r="203" spans="1:9" ht="16.5">
      <c r="A203" s="65">
        <f t="shared" si="6"/>
        <v>2018</v>
      </c>
      <c r="B203" s="65">
        <f t="shared" si="7"/>
        <v>8</v>
      </c>
      <c r="C203" s="40">
        <v>43316</v>
      </c>
      <c r="D203" s="82">
        <v>0.38958333333333334</v>
      </c>
      <c r="E203" s="81" t="s">
        <v>123</v>
      </c>
      <c r="F203" s="81" t="s">
        <v>13</v>
      </c>
      <c r="G203" s="81">
        <v>18202294107</v>
      </c>
      <c r="H203" s="84">
        <v>18202294107</v>
      </c>
      <c r="I203" s="81" t="s">
        <v>209</v>
      </c>
    </row>
    <row r="204" spans="1:9" ht="16.5">
      <c r="A204" s="65">
        <f t="shared" si="6"/>
        <v>2018</v>
      </c>
      <c r="B204" s="65">
        <f t="shared" si="7"/>
        <v>8</v>
      </c>
      <c r="C204" s="40">
        <v>43317</v>
      </c>
      <c r="D204" s="82">
        <v>0.49305555555555558</v>
      </c>
      <c r="E204" s="81" t="s">
        <v>147</v>
      </c>
      <c r="F204" s="81" t="s">
        <v>9</v>
      </c>
      <c r="G204" s="81">
        <v>18020051026</v>
      </c>
      <c r="H204" s="84"/>
      <c r="I204" s="81" t="s">
        <v>208</v>
      </c>
    </row>
    <row r="205" spans="1:9" ht="16.5">
      <c r="A205" s="65">
        <f t="shared" si="6"/>
        <v>2018</v>
      </c>
      <c r="B205" s="65">
        <f t="shared" si="7"/>
        <v>8</v>
      </c>
      <c r="C205" s="40">
        <v>43317</v>
      </c>
      <c r="D205" s="82">
        <v>0.43402777777777773</v>
      </c>
      <c r="E205" s="81" t="s">
        <v>147</v>
      </c>
      <c r="F205" s="81" t="s">
        <v>9</v>
      </c>
      <c r="G205" s="81">
        <v>18222882423</v>
      </c>
      <c r="H205" s="84"/>
      <c r="I205" s="81" t="s">
        <v>208</v>
      </c>
    </row>
    <row r="206" spans="1:9" ht="16.5">
      <c r="A206" s="65">
        <f t="shared" si="6"/>
        <v>2018</v>
      </c>
      <c r="B206" s="65">
        <f t="shared" si="7"/>
        <v>8</v>
      </c>
      <c r="C206" s="40">
        <v>43320</v>
      </c>
      <c r="D206" s="82">
        <v>0.65347222222222223</v>
      </c>
      <c r="E206" s="81" t="s">
        <v>147</v>
      </c>
      <c r="F206" s="81" t="s">
        <v>9</v>
      </c>
      <c r="G206" s="81">
        <v>15202229520</v>
      </c>
      <c r="H206" s="84"/>
      <c r="I206" s="81" t="s">
        <v>208</v>
      </c>
    </row>
    <row r="207" spans="1:9" ht="16.5">
      <c r="A207" s="65">
        <f t="shared" si="6"/>
        <v>2018</v>
      </c>
      <c r="B207" s="65">
        <f t="shared" si="7"/>
        <v>8</v>
      </c>
      <c r="C207" s="40">
        <v>43321</v>
      </c>
      <c r="D207" s="82">
        <v>0.84444444444444444</v>
      </c>
      <c r="E207" s="81" t="s">
        <v>123</v>
      </c>
      <c r="F207" s="81" t="s">
        <v>13</v>
      </c>
      <c r="G207" s="81">
        <v>15989141211</v>
      </c>
      <c r="H207" s="84" t="s">
        <v>768</v>
      </c>
      <c r="I207" s="81" t="s">
        <v>209</v>
      </c>
    </row>
    <row r="208" spans="1:9" ht="16.5">
      <c r="A208" s="65">
        <f t="shared" si="6"/>
        <v>2018</v>
      </c>
      <c r="B208" s="65">
        <f t="shared" si="7"/>
        <v>8</v>
      </c>
      <c r="C208" s="40">
        <v>43323</v>
      </c>
      <c r="D208" s="82">
        <v>0.76111111111111107</v>
      </c>
      <c r="E208" s="81" t="s">
        <v>145</v>
      </c>
      <c r="F208" s="81" t="s">
        <v>9</v>
      </c>
      <c r="G208" s="81">
        <v>18644087328</v>
      </c>
      <c r="H208" s="84"/>
      <c r="I208" s="81" t="s">
        <v>209</v>
      </c>
    </row>
    <row r="209" spans="1:9" ht="16.5">
      <c r="A209" s="65">
        <f t="shared" si="6"/>
        <v>2018</v>
      </c>
      <c r="B209" s="65">
        <f t="shared" si="7"/>
        <v>8</v>
      </c>
      <c r="C209" s="40">
        <v>43323</v>
      </c>
      <c r="D209" s="82">
        <v>0.39305555555555555</v>
      </c>
      <c r="E209" s="81" t="s">
        <v>147</v>
      </c>
      <c r="F209" s="81" t="s">
        <v>9</v>
      </c>
      <c r="G209" s="81">
        <v>15522578258</v>
      </c>
      <c r="H209" s="84"/>
      <c r="I209" s="81" t="s">
        <v>209</v>
      </c>
    </row>
    <row r="210" spans="1:9" ht="16.5">
      <c r="A210" s="65">
        <f t="shared" si="6"/>
        <v>2018</v>
      </c>
      <c r="B210" s="65">
        <f t="shared" si="7"/>
        <v>8</v>
      </c>
      <c r="C210" s="40">
        <v>43324</v>
      </c>
      <c r="D210" s="82">
        <v>0.4375</v>
      </c>
      <c r="E210" s="81" t="s">
        <v>147</v>
      </c>
      <c r="F210" s="81" t="s">
        <v>9</v>
      </c>
      <c r="G210" s="81">
        <v>18147113348</v>
      </c>
      <c r="H210" s="84"/>
      <c r="I210" s="81" t="s">
        <v>212</v>
      </c>
    </row>
    <row r="211" spans="1:9" ht="16.5">
      <c r="A211" s="65">
        <f t="shared" si="6"/>
        <v>2018</v>
      </c>
      <c r="B211" s="65">
        <f t="shared" si="7"/>
        <v>8</v>
      </c>
      <c r="C211" s="40">
        <v>43325</v>
      </c>
      <c r="D211" s="82">
        <v>0.59027777777777779</v>
      </c>
      <c r="E211" s="81" t="s">
        <v>147</v>
      </c>
      <c r="F211" s="81" t="s">
        <v>9</v>
      </c>
      <c r="G211" s="81">
        <v>13207620049</v>
      </c>
      <c r="H211" s="84"/>
      <c r="I211" s="81" t="s">
        <v>209</v>
      </c>
    </row>
    <row r="212" spans="1:9" ht="16.5">
      <c r="A212" s="65">
        <f t="shared" si="6"/>
        <v>2018</v>
      </c>
      <c r="B212" s="65">
        <f t="shared" si="7"/>
        <v>8</v>
      </c>
      <c r="C212" s="40">
        <v>43325</v>
      </c>
      <c r="D212" s="82">
        <v>0.59027777777777779</v>
      </c>
      <c r="E212" s="81" t="s">
        <v>145</v>
      </c>
      <c r="F212" s="81" t="s">
        <v>9</v>
      </c>
      <c r="G212" s="81">
        <v>13752049320</v>
      </c>
      <c r="H212" s="84"/>
      <c r="I212" s="81" t="s">
        <v>209</v>
      </c>
    </row>
    <row r="213" spans="1:9" ht="16.5">
      <c r="A213" s="65">
        <f t="shared" si="6"/>
        <v>2018</v>
      </c>
      <c r="B213" s="65">
        <f t="shared" si="7"/>
        <v>8</v>
      </c>
      <c r="C213" s="40">
        <v>43326</v>
      </c>
      <c r="D213" s="82">
        <v>0.64652777777777781</v>
      </c>
      <c r="E213" s="81" t="s">
        <v>147</v>
      </c>
      <c r="F213" s="81" t="s">
        <v>9</v>
      </c>
      <c r="G213" s="81">
        <v>13389909627</v>
      </c>
      <c r="H213" s="84"/>
      <c r="I213" s="81" t="s">
        <v>208</v>
      </c>
    </row>
    <row r="214" spans="1:9" ht="16.5">
      <c r="A214" s="65">
        <f t="shared" ref="A214:A227" si="8">YEAR(C214)</f>
        <v>2018</v>
      </c>
      <c r="B214" s="65">
        <f t="shared" si="7"/>
        <v>8</v>
      </c>
      <c r="C214" s="40">
        <v>43329</v>
      </c>
      <c r="D214" s="82">
        <v>0.80902777777777779</v>
      </c>
      <c r="E214" s="81" t="s">
        <v>813</v>
      </c>
      <c r="F214" s="81" t="s">
        <v>9</v>
      </c>
      <c r="G214" s="81">
        <v>15900392004</v>
      </c>
      <c r="H214" s="84"/>
      <c r="I214" s="81" t="s">
        <v>814</v>
      </c>
    </row>
    <row r="215" spans="1:9" ht="16.5">
      <c r="A215" s="65">
        <f t="shared" si="8"/>
        <v>2018</v>
      </c>
      <c r="B215" s="65">
        <f t="shared" si="7"/>
        <v>8</v>
      </c>
      <c r="C215" s="40">
        <v>43329</v>
      </c>
      <c r="D215" s="82">
        <v>0.72638888888888886</v>
      </c>
      <c r="E215" s="81" t="s">
        <v>815</v>
      </c>
      <c r="F215" s="81" t="s">
        <v>9</v>
      </c>
      <c r="G215" s="81">
        <v>13516154001</v>
      </c>
      <c r="H215" s="84"/>
      <c r="I215" s="81" t="s">
        <v>816</v>
      </c>
    </row>
    <row r="216" spans="1:9" ht="16.5">
      <c r="A216" s="65">
        <f t="shared" si="8"/>
        <v>2018</v>
      </c>
      <c r="B216" s="65">
        <f t="shared" si="7"/>
        <v>8</v>
      </c>
      <c r="C216" s="40">
        <v>43330</v>
      </c>
      <c r="D216" s="82">
        <v>0.65</v>
      </c>
      <c r="E216" s="81" t="s">
        <v>815</v>
      </c>
      <c r="F216" s="81" t="s">
        <v>9</v>
      </c>
      <c r="G216" s="81">
        <v>13602008454</v>
      </c>
      <c r="H216" s="84"/>
      <c r="I216" s="81" t="s">
        <v>816</v>
      </c>
    </row>
    <row r="217" spans="1:9" ht="16.5">
      <c r="A217" s="65">
        <f t="shared" si="8"/>
        <v>2018</v>
      </c>
      <c r="B217" s="65">
        <f t="shared" si="7"/>
        <v>8</v>
      </c>
      <c r="C217" s="40">
        <v>43331</v>
      </c>
      <c r="D217" s="82">
        <v>0.83958333333333324</v>
      </c>
      <c r="E217" s="81" t="s">
        <v>813</v>
      </c>
      <c r="F217" s="81" t="s">
        <v>9</v>
      </c>
      <c r="G217" s="81">
        <v>15510865836</v>
      </c>
      <c r="H217" s="84"/>
      <c r="I217" s="81" t="s">
        <v>814</v>
      </c>
    </row>
    <row r="218" spans="1:9" ht="16.5">
      <c r="A218" s="65">
        <f t="shared" si="8"/>
        <v>2018</v>
      </c>
      <c r="B218" s="65">
        <f t="shared" si="7"/>
        <v>8</v>
      </c>
      <c r="C218" s="40">
        <v>43331</v>
      </c>
      <c r="D218" s="82">
        <v>0.82013888888888886</v>
      </c>
      <c r="E218" s="81" t="s">
        <v>813</v>
      </c>
      <c r="F218" s="81" t="s">
        <v>9</v>
      </c>
      <c r="G218" s="81">
        <v>13920322645</v>
      </c>
      <c r="H218" s="84"/>
      <c r="I218" s="81" t="s">
        <v>814</v>
      </c>
    </row>
    <row r="219" spans="1:9" ht="16.5">
      <c r="A219" s="65">
        <f t="shared" si="8"/>
        <v>2018</v>
      </c>
      <c r="B219" s="65">
        <f t="shared" si="7"/>
        <v>8</v>
      </c>
      <c r="C219" s="40">
        <v>43331</v>
      </c>
      <c r="D219" s="82">
        <v>0.77500000000000002</v>
      </c>
      <c r="E219" s="81" t="s">
        <v>813</v>
      </c>
      <c r="F219" s="81" t="s">
        <v>9</v>
      </c>
      <c r="G219" s="81">
        <v>2152291997</v>
      </c>
      <c r="H219" s="84"/>
      <c r="I219" s="81" t="s">
        <v>814</v>
      </c>
    </row>
    <row r="220" spans="1:9" ht="16.5">
      <c r="A220" s="65">
        <f t="shared" si="8"/>
        <v>2018</v>
      </c>
      <c r="B220" s="65">
        <f t="shared" si="7"/>
        <v>8</v>
      </c>
      <c r="C220" s="40">
        <v>43331</v>
      </c>
      <c r="D220" s="82">
        <v>0.66875000000000007</v>
      </c>
      <c r="E220" s="81" t="s">
        <v>815</v>
      </c>
      <c r="F220" s="81" t="s">
        <v>9</v>
      </c>
      <c r="G220" s="81">
        <v>13642123842</v>
      </c>
      <c r="H220" s="84"/>
      <c r="I220" s="81" t="s">
        <v>816</v>
      </c>
    </row>
    <row r="221" spans="1:9" ht="16.5">
      <c r="A221" s="65">
        <f t="shared" si="8"/>
        <v>2018</v>
      </c>
      <c r="B221" s="65">
        <f t="shared" si="7"/>
        <v>8</v>
      </c>
      <c r="C221" s="40">
        <v>43333</v>
      </c>
      <c r="D221" s="82">
        <v>0.7729166666666667</v>
      </c>
      <c r="E221" s="81" t="s">
        <v>815</v>
      </c>
      <c r="F221" s="81" t="s">
        <v>9</v>
      </c>
      <c r="G221" s="81">
        <v>13617719510</v>
      </c>
      <c r="H221" s="84"/>
      <c r="I221" s="81" t="s">
        <v>816</v>
      </c>
    </row>
    <row r="222" spans="1:9" ht="16.5">
      <c r="A222" s="65">
        <f t="shared" si="8"/>
        <v>2018</v>
      </c>
      <c r="B222" s="65">
        <f t="shared" si="7"/>
        <v>8</v>
      </c>
      <c r="C222" s="40">
        <v>43334</v>
      </c>
      <c r="D222" s="82">
        <v>0.43333333333333335</v>
      </c>
      <c r="E222" s="81" t="s">
        <v>815</v>
      </c>
      <c r="F222" s="81" t="s">
        <v>9</v>
      </c>
      <c r="G222" s="81">
        <v>18202229707</v>
      </c>
      <c r="H222" s="84"/>
      <c r="I222" s="81" t="s">
        <v>817</v>
      </c>
    </row>
    <row r="223" spans="1:9" ht="16.5">
      <c r="A223" s="65">
        <f t="shared" si="8"/>
        <v>2018</v>
      </c>
      <c r="B223" s="65">
        <f t="shared" si="7"/>
        <v>8</v>
      </c>
      <c r="C223" s="40">
        <v>43335</v>
      </c>
      <c r="D223" s="82">
        <v>0.66388888888888886</v>
      </c>
      <c r="E223" s="81" t="s">
        <v>815</v>
      </c>
      <c r="F223" s="81" t="s">
        <v>9</v>
      </c>
      <c r="G223" s="81">
        <v>15002294407</v>
      </c>
      <c r="H223" s="84"/>
      <c r="I223" s="81" t="s">
        <v>816</v>
      </c>
    </row>
    <row r="224" spans="1:9" ht="16.5">
      <c r="A224" s="65">
        <f t="shared" si="8"/>
        <v>2018</v>
      </c>
      <c r="B224" s="65">
        <f t="shared" si="7"/>
        <v>8</v>
      </c>
      <c r="C224" s="40">
        <v>43335</v>
      </c>
      <c r="D224" s="82">
        <v>0.56666666666666665</v>
      </c>
      <c r="E224" s="81" t="s">
        <v>815</v>
      </c>
      <c r="F224" s="81" t="s">
        <v>9</v>
      </c>
      <c r="G224" s="81">
        <v>18302271618</v>
      </c>
      <c r="H224" s="84"/>
      <c r="I224" s="81" t="s">
        <v>816</v>
      </c>
    </row>
    <row r="225" spans="1:9" ht="16.5">
      <c r="A225" s="65">
        <f t="shared" si="8"/>
        <v>2018</v>
      </c>
      <c r="B225" s="65">
        <f t="shared" si="7"/>
        <v>8</v>
      </c>
      <c r="C225" s="40">
        <v>43338</v>
      </c>
      <c r="D225" s="82">
        <v>0.71944444444444444</v>
      </c>
      <c r="E225" s="81" t="s">
        <v>815</v>
      </c>
      <c r="F225" s="81" t="s">
        <v>9</v>
      </c>
      <c r="G225" s="81">
        <v>13920186613</v>
      </c>
      <c r="H225" s="84"/>
      <c r="I225" s="81" t="s">
        <v>818</v>
      </c>
    </row>
    <row r="226" spans="1:9" ht="16.5">
      <c r="A226" s="65">
        <f t="shared" si="8"/>
        <v>2018</v>
      </c>
      <c r="B226" s="65">
        <f t="shared" si="7"/>
        <v>8</v>
      </c>
      <c r="C226" s="40">
        <v>43338</v>
      </c>
      <c r="D226" s="82">
        <v>0.3972222222222222</v>
      </c>
      <c r="E226" s="81" t="s">
        <v>815</v>
      </c>
      <c r="F226" s="81" t="s">
        <v>9</v>
      </c>
      <c r="G226" s="81">
        <v>15302062737</v>
      </c>
      <c r="H226" s="84"/>
      <c r="I226" s="81" t="s">
        <v>816</v>
      </c>
    </row>
    <row r="227" spans="1:9" ht="16.5">
      <c r="A227" s="65">
        <f t="shared" si="8"/>
        <v>2018</v>
      </c>
      <c r="B227" s="65">
        <f t="shared" si="7"/>
        <v>8</v>
      </c>
      <c r="C227" s="40">
        <v>43336</v>
      </c>
      <c r="D227" s="82">
        <v>0.45416666666666666</v>
      </c>
      <c r="E227" s="81" t="s">
        <v>815</v>
      </c>
      <c r="F227" s="81" t="s">
        <v>9</v>
      </c>
      <c r="G227" s="81">
        <v>13820191891</v>
      </c>
      <c r="H227" s="84"/>
      <c r="I227" s="81" t="s">
        <v>817</v>
      </c>
    </row>
    <row r="228" spans="1:9" ht="16.5">
      <c r="A228" s="65">
        <f t="shared" ref="A228:A232" si="9">YEAR(C228)</f>
        <v>2018</v>
      </c>
      <c r="B228" s="65">
        <f t="shared" ref="B228:B232" si="10">MONTH(C228)</f>
        <v>8</v>
      </c>
      <c r="C228" s="40">
        <v>43343</v>
      </c>
      <c r="D228" s="82">
        <v>0.5083333333333333</v>
      </c>
      <c r="E228" s="81" t="s">
        <v>864</v>
      </c>
      <c r="F228" s="81"/>
      <c r="G228" s="81">
        <v>13752265035</v>
      </c>
      <c r="H228" s="84"/>
      <c r="I228" s="81" t="s">
        <v>814</v>
      </c>
    </row>
    <row r="229" spans="1:9" ht="16.5">
      <c r="A229" s="65">
        <f t="shared" si="9"/>
        <v>2018</v>
      </c>
      <c r="B229" s="65">
        <f t="shared" si="10"/>
        <v>8</v>
      </c>
      <c r="C229" s="40">
        <v>43341</v>
      </c>
      <c r="D229" s="82">
        <v>0.62083333333333335</v>
      </c>
      <c r="E229" s="81" t="s">
        <v>815</v>
      </c>
      <c r="F229" s="81" t="s">
        <v>9</v>
      </c>
      <c r="G229" s="81">
        <v>15922217037</v>
      </c>
      <c r="H229" s="84"/>
      <c r="I229" s="81" t="s">
        <v>816</v>
      </c>
    </row>
    <row r="230" spans="1:9" ht="16.5">
      <c r="A230" s="65">
        <f t="shared" si="9"/>
        <v>2018</v>
      </c>
      <c r="B230" s="65">
        <f t="shared" si="10"/>
        <v>8</v>
      </c>
      <c r="C230" s="40">
        <v>43341</v>
      </c>
      <c r="D230" s="82">
        <v>0.62013888888888891</v>
      </c>
      <c r="E230" s="81" t="s">
        <v>815</v>
      </c>
      <c r="F230" s="81" t="s">
        <v>9</v>
      </c>
      <c r="G230" s="81">
        <v>15922217037</v>
      </c>
      <c r="H230" s="84"/>
      <c r="I230" s="81" t="s">
        <v>816</v>
      </c>
    </row>
    <row r="231" spans="1:9" ht="16.5">
      <c r="A231" s="65">
        <f t="shared" si="9"/>
        <v>2018</v>
      </c>
      <c r="B231" s="65">
        <f t="shared" si="10"/>
        <v>8</v>
      </c>
      <c r="C231" s="40">
        <v>43339</v>
      </c>
      <c r="D231" s="82">
        <v>0.56874999999999998</v>
      </c>
      <c r="E231" s="81" t="s">
        <v>813</v>
      </c>
      <c r="F231" s="81" t="s">
        <v>9</v>
      </c>
      <c r="G231" s="81">
        <v>15822753557</v>
      </c>
      <c r="H231" s="84"/>
      <c r="I231" s="81" t="s">
        <v>814</v>
      </c>
    </row>
    <row r="232" spans="1:9" ht="16.5">
      <c r="A232" s="65">
        <f t="shared" si="9"/>
        <v>2018</v>
      </c>
      <c r="B232" s="65">
        <f t="shared" si="10"/>
        <v>8</v>
      </c>
      <c r="C232" s="40">
        <v>43340</v>
      </c>
      <c r="D232" s="82">
        <v>0.40069444444444446</v>
      </c>
      <c r="E232" s="81" t="s">
        <v>815</v>
      </c>
      <c r="F232" s="81" t="s">
        <v>9</v>
      </c>
      <c r="G232" s="81">
        <v>17602660465</v>
      </c>
      <c r="H232" s="84"/>
      <c r="I232" s="81" t="s">
        <v>816</v>
      </c>
    </row>
    <row r="233" spans="1:9">
      <c r="H233" s="1"/>
    </row>
  </sheetData>
  <autoFilter ref="A1:I207"/>
  <sortState ref="A2:K219">
    <sortCondition ref="C2:C219"/>
  </sortState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"/>
  <sheetViews>
    <sheetView zoomScale="99" workbookViewId="0">
      <selection activeCell="E6" sqref="E6"/>
    </sheetView>
  </sheetViews>
  <sheetFormatPr defaultColWidth="8.875" defaultRowHeight="16.5"/>
  <cols>
    <col min="1" max="3" width="8.875" style="93"/>
    <col min="4" max="6" width="16.375" style="115" customWidth="1"/>
    <col min="7" max="7" width="14.5" style="115" customWidth="1"/>
    <col min="8" max="8" width="60.625" style="93" customWidth="1"/>
    <col min="9" max="9" width="12.625" style="115" customWidth="1"/>
    <col min="10" max="11" width="16.375" style="115" customWidth="1"/>
    <col min="12" max="13" width="16.375" style="93" customWidth="1"/>
    <col min="14" max="16384" width="8.875" style="93"/>
  </cols>
  <sheetData>
    <row r="1" spans="1:13" s="104" customFormat="1" ht="15" customHeight="1">
      <c r="A1" s="161" t="s">
        <v>125</v>
      </c>
      <c r="B1" s="161" t="s">
        <v>127</v>
      </c>
      <c r="C1" s="161" t="s">
        <v>773</v>
      </c>
      <c r="D1" s="102" t="s">
        <v>93</v>
      </c>
      <c r="E1" s="102" t="s">
        <v>94</v>
      </c>
      <c r="F1" s="102" t="s">
        <v>23</v>
      </c>
      <c r="G1" s="102" t="s">
        <v>100</v>
      </c>
      <c r="H1" s="103" t="s">
        <v>112</v>
      </c>
      <c r="I1" s="102" t="s">
        <v>95</v>
      </c>
      <c r="J1" s="102" t="s">
        <v>96</v>
      </c>
      <c r="K1" s="102" t="s">
        <v>97</v>
      </c>
      <c r="L1" s="103" t="s">
        <v>98</v>
      </c>
      <c r="M1" s="103" t="s">
        <v>99</v>
      </c>
    </row>
    <row r="2" spans="1:13">
      <c r="A2" s="93">
        <f>YEAR(F2)</f>
        <v>2018</v>
      </c>
      <c r="B2" s="93">
        <f>MONTH(F2)</f>
        <v>4</v>
      </c>
      <c r="C2" s="93">
        <f>I2-J2</f>
        <v>98</v>
      </c>
      <c r="D2" s="105">
        <v>1798198836</v>
      </c>
      <c r="E2" s="106" t="s">
        <v>193</v>
      </c>
      <c r="F2" s="107">
        <v>43194</v>
      </c>
      <c r="G2" s="108">
        <v>0.54685185185185181</v>
      </c>
      <c r="H2" s="109" t="s">
        <v>178</v>
      </c>
      <c r="I2" s="105">
        <v>180</v>
      </c>
      <c r="J2" s="106">
        <v>82</v>
      </c>
      <c r="K2" s="105">
        <v>162</v>
      </c>
      <c r="L2" s="109" t="s">
        <v>85</v>
      </c>
      <c r="M2" s="109" t="s">
        <v>92</v>
      </c>
    </row>
    <row r="3" spans="1:13">
      <c r="A3" s="93">
        <f t="shared" ref="A3:A66" si="0">YEAR(F3)</f>
        <v>2018</v>
      </c>
      <c r="B3" s="93">
        <f t="shared" ref="B3:B66" si="1">MONTH(F3)</f>
        <v>4</v>
      </c>
      <c r="C3" s="93">
        <f t="shared" ref="C3:C66" si="2">I3-J3</f>
        <v>98</v>
      </c>
      <c r="D3" s="105">
        <v>1883439882</v>
      </c>
      <c r="E3" s="106" t="s">
        <v>193</v>
      </c>
      <c r="F3" s="107">
        <v>43194</v>
      </c>
      <c r="G3" s="108">
        <v>0.54666666666666663</v>
      </c>
      <c r="H3" s="109" t="s">
        <v>178</v>
      </c>
      <c r="I3" s="105">
        <v>180</v>
      </c>
      <c r="J3" s="106">
        <v>82</v>
      </c>
      <c r="K3" s="105">
        <v>162</v>
      </c>
      <c r="L3" s="109" t="s">
        <v>85</v>
      </c>
      <c r="M3" s="109" t="s">
        <v>92</v>
      </c>
    </row>
    <row r="4" spans="1:13">
      <c r="A4" s="93">
        <f t="shared" si="0"/>
        <v>2018</v>
      </c>
      <c r="B4" s="93">
        <f t="shared" si="1"/>
        <v>4</v>
      </c>
      <c r="C4" s="93">
        <f t="shared" si="2"/>
        <v>38</v>
      </c>
      <c r="D4" s="105">
        <v>1481788063</v>
      </c>
      <c r="E4" s="106" t="s">
        <v>191</v>
      </c>
      <c r="F4" s="107">
        <v>43195</v>
      </c>
      <c r="G4" s="108">
        <v>0.54631944444444447</v>
      </c>
      <c r="H4" s="109" t="s">
        <v>88</v>
      </c>
      <c r="I4" s="105">
        <v>98</v>
      </c>
      <c r="J4" s="106">
        <v>60</v>
      </c>
      <c r="K4" s="105">
        <v>88.2</v>
      </c>
      <c r="L4" s="109" t="s">
        <v>85</v>
      </c>
      <c r="M4" s="109" t="s">
        <v>90</v>
      </c>
    </row>
    <row r="5" spans="1:13">
      <c r="A5" s="93">
        <f t="shared" si="0"/>
        <v>2018</v>
      </c>
      <c r="B5" s="93">
        <f t="shared" si="1"/>
        <v>4</v>
      </c>
      <c r="C5" s="93">
        <f t="shared" si="2"/>
        <v>39</v>
      </c>
      <c r="D5" s="105">
        <v>8596492144</v>
      </c>
      <c r="E5" s="106" t="s">
        <v>191</v>
      </c>
      <c r="F5" s="107">
        <v>43195</v>
      </c>
      <c r="G5" s="108">
        <v>0.54585648148148147</v>
      </c>
      <c r="H5" s="109" t="s">
        <v>89</v>
      </c>
      <c r="I5" s="105">
        <v>79</v>
      </c>
      <c r="J5" s="106">
        <v>40</v>
      </c>
      <c r="K5" s="105">
        <v>71.100000000000009</v>
      </c>
      <c r="L5" s="109" t="s">
        <v>85</v>
      </c>
      <c r="M5" s="109" t="s">
        <v>90</v>
      </c>
    </row>
    <row r="6" spans="1:13">
      <c r="A6" s="93">
        <f t="shared" si="0"/>
        <v>2018</v>
      </c>
      <c r="B6" s="93">
        <f t="shared" si="1"/>
        <v>4</v>
      </c>
      <c r="C6" s="93">
        <f t="shared" si="2"/>
        <v>49</v>
      </c>
      <c r="D6" s="105">
        <v>1077778510</v>
      </c>
      <c r="E6" s="106" t="s">
        <v>192</v>
      </c>
      <c r="F6" s="107">
        <v>43195</v>
      </c>
      <c r="G6" s="108">
        <v>0.48158564814814814</v>
      </c>
      <c r="H6" s="109" t="s">
        <v>88</v>
      </c>
      <c r="I6" s="105">
        <v>98</v>
      </c>
      <c r="J6" s="106">
        <v>49</v>
      </c>
      <c r="K6" s="105">
        <v>88.2</v>
      </c>
      <c r="L6" s="109" t="s">
        <v>85</v>
      </c>
      <c r="M6" s="109" t="s">
        <v>90</v>
      </c>
    </row>
    <row r="7" spans="1:13">
      <c r="A7" s="93">
        <f t="shared" si="0"/>
        <v>2018</v>
      </c>
      <c r="B7" s="93">
        <f t="shared" si="1"/>
        <v>4</v>
      </c>
      <c r="C7" s="93">
        <f t="shared" si="2"/>
        <v>98</v>
      </c>
      <c r="D7" s="105">
        <v>1720846201</v>
      </c>
      <c r="E7" s="106" t="s">
        <v>190</v>
      </c>
      <c r="F7" s="107">
        <v>43196</v>
      </c>
      <c r="G7" s="108">
        <v>0.63163194444444448</v>
      </c>
      <c r="H7" s="109" t="s">
        <v>178</v>
      </c>
      <c r="I7" s="105">
        <v>180</v>
      </c>
      <c r="J7" s="106">
        <v>82</v>
      </c>
      <c r="K7" s="105">
        <v>162</v>
      </c>
      <c r="L7" s="109" t="s">
        <v>85</v>
      </c>
      <c r="M7" s="109" t="s">
        <v>90</v>
      </c>
    </row>
    <row r="8" spans="1:13">
      <c r="A8" s="93">
        <f t="shared" si="0"/>
        <v>2018</v>
      </c>
      <c r="B8" s="93">
        <f t="shared" si="1"/>
        <v>4</v>
      </c>
      <c r="C8" s="93">
        <f t="shared" si="2"/>
        <v>128</v>
      </c>
      <c r="D8" s="105">
        <v>8336025770</v>
      </c>
      <c r="E8" s="106" t="s">
        <v>189</v>
      </c>
      <c r="F8" s="107">
        <v>43199</v>
      </c>
      <c r="G8" s="108">
        <v>0.64749999999999996</v>
      </c>
      <c r="H8" s="109" t="s">
        <v>91</v>
      </c>
      <c r="I8" s="105">
        <v>128</v>
      </c>
      <c r="J8" s="106"/>
      <c r="K8" s="105">
        <v>115.2</v>
      </c>
      <c r="L8" s="109" t="s">
        <v>85</v>
      </c>
      <c r="M8" s="109" t="s">
        <v>90</v>
      </c>
    </row>
    <row r="9" spans="1:13">
      <c r="A9" s="93">
        <f t="shared" si="0"/>
        <v>2018</v>
      </c>
      <c r="B9" s="93">
        <f t="shared" si="1"/>
        <v>4</v>
      </c>
      <c r="C9" s="93">
        <f t="shared" si="2"/>
        <v>128</v>
      </c>
      <c r="D9" s="105">
        <v>8574240869</v>
      </c>
      <c r="E9" s="106" t="s">
        <v>189</v>
      </c>
      <c r="F9" s="107">
        <v>43199</v>
      </c>
      <c r="G9" s="108">
        <v>0.64738425925925924</v>
      </c>
      <c r="H9" s="109" t="s">
        <v>91</v>
      </c>
      <c r="I9" s="105">
        <v>128</v>
      </c>
      <c r="J9" s="106"/>
      <c r="K9" s="105">
        <v>115.2</v>
      </c>
      <c r="L9" s="109" t="s">
        <v>85</v>
      </c>
      <c r="M9" s="109" t="s">
        <v>90</v>
      </c>
    </row>
    <row r="10" spans="1:13">
      <c r="A10" s="93">
        <f t="shared" si="0"/>
        <v>2018</v>
      </c>
      <c r="B10" s="93">
        <f t="shared" si="1"/>
        <v>4</v>
      </c>
      <c r="C10" s="93">
        <f t="shared" si="2"/>
        <v>98</v>
      </c>
      <c r="D10" s="105">
        <v>1249578683</v>
      </c>
      <c r="E10" s="106" t="s">
        <v>188</v>
      </c>
      <c r="F10" s="107">
        <v>43201</v>
      </c>
      <c r="G10" s="108">
        <v>0.71496527777777785</v>
      </c>
      <c r="H10" s="109" t="s">
        <v>178</v>
      </c>
      <c r="I10" s="105">
        <v>180</v>
      </c>
      <c r="J10" s="106">
        <v>82</v>
      </c>
      <c r="K10" s="105">
        <v>162</v>
      </c>
      <c r="L10" s="109" t="s">
        <v>85</v>
      </c>
      <c r="M10" s="109" t="s">
        <v>86</v>
      </c>
    </row>
    <row r="11" spans="1:13">
      <c r="A11" s="93">
        <f t="shared" si="0"/>
        <v>2018</v>
      </c>
      <c r="B11" s="93">
        <f t="shared" si="1"/>
        <v>4</v>
      </c>
      <c r="C11" s="93">
        <f t="shared" si="2"/>
        <v>79</v>
      </c>
      <c r="D11" s="105">
        <v>8667677883</v>
      </c>
      <c r="E11" s="106" t="s">
        <v>238</v>
      </c>
      <c r="F11" s="107">
        <v>43212</v>
      </c>
      <c r="G11" s="108">
        <v>0.66925925925925922</v>
      </c>
      <c r="H11" s="109" t="s">
        <v>224</v>
      </c>
      <c r="I11" s="105">
        <v>790</v>
      </c>
      <c r="J11" s="106">
        <v>711</v>
      </c>
      <c r="K11" s="105">
        <v>711</v>
      </c>
      <c r="L11" s="109" t="s">
        <v>85</v>
      </c>
      <c r="M11" s="109" t="s">
        <v>90</v>
      </c>
    </row>
    <row r="12" spans="1:13">
      <c r="A12" s="93">
        <f t="shared" si="0"/>
        <v>2018</v>
      </c>
      <c r="B12" s="93">
        <f t="shared" si="1"/>
        <v>4</v>
      </c>
      <c r="C12" s="93">
        <f t="shared" si="2"/>
        <v>78</v>
      </c>
      <c r="D12" s="105">
        <v>1691526032</v>
      </c>
      <c r="E12" s="106" t="s">
        <v>238</v>
      </c>
      <c r="F12" s="107">
        <v>43212</v>
      </c>
      <c r="G12" s="108">
        <v>0.66916666666666658</v>
      </c>
      <c r="H12" s="109" t="s">
        <v>178</v>
      </c>
      <c r="I12" s="105">
        <v>180</v>
      </c>
      <c r="J12" s="106">
        <v>102</v>
      </c>
      <c r="K12" s="105">
        <v>162</v>
      </c>
      <c r="L12" s="109" t="s">
        <v>85</v>
      </c>
      <c r="M12" s="109" t="s">
        <v>90</v>
      </c>
    </row>
    <row r="13" spans="1:13">
      <c r="A13" s="93">
        <f t="shared" si="0"/>
        <v>2018</v>
      </c>
      <c r="B13" s="93">
        <f t="shared" si="1"/>
        <v>4</v>
      </c>
      <c r="C13" s="93">
        <f t="shared" si="2"/>
        <v>78</v>
      </c>
      <c r="D13" s="105">
        <v>1626302480</v>
      </c>
      <c r="E13" s="106" t="s">
        <v>239</v>
      </c>
      <c r="F13" s="107">
        <v>43212</v>
      </c>
      <c r="G13" s="108">
        <v>0.63293981481481476</v>
      </c>
      <c r="H13" s="109" t="s">
        <v>178</v>
      </c>
      <c r="I13" s="105">
        <v>180</v>
      </c>
      <c r="J13" s="106">
        <v>102</v>
      </c>
      <c r="K13" s="105">
        <v>162</v>
      </c>
      <c r="L13" s="109" t="s">
        <v>85</v>
      </c>
      <c r="M13" s="109" t="s">
        <v>86</v>
      </c>
    </row>
    <row r="14" spans="1:13">
      <c r="A14" s="93">
        <f t="shared" si="0"/>
        <v>2018</v>
      </c>
      <c r="B14" s="93">
        <f t="shared" si="1"/>
        <v>4</v>
      </c>
      <c r="C14" s="93">
        <f t="shared" si="2"/>
        <v>79</v>
      </c>
      <c r="D14" s="105">
        <v>8849924773</v>
      </c>
      <c r="E14" s="106" t="s">
        <v>235</v>
      </c>
      <c r="F14" s="107">
        <v>43213</v>
      </c>
      <c r="G14" s="108">
        <v>0.64315972222222217</v>
      </c>
      <c r="H14" s="109" t="s">
        <v>224</v>
      </c>
      <c r="I14" s="105">
        <v>790</v>
      </c>
      <c r="J14" s="106">
        <v>711</v>
      </c>
      <c r="K14" s="105">
        <v>711</v>
      </c>
      <c r="L14" s="109" t="s">
        <v>85</v>
      </c>
      <c r="M14" s="109" t="s">
        <v>90</v>
      </c>
    </row>
    <row r="15" spans="1:13">
      <c r="A15" s="93">
        <f t="shared" si="0"/>
        <v>2018</v>
      </c>
      <c r="B15" s="93">
        <f t="shared" si="1"/>
        <v>4</v>
      </c>
      <c r="C15" s="93">
        <f t="shared" si="2"/>
        <v>79</v>
      </c>
      <c r="D15" s="105">
        <v>8876191269</v>
      </c>
      <c r="E15" s="106" t="s">
        <v>236</v>
      </c>
      <c r="F15" s="107">
        <v>43213</v>
      </c>
      <c r="G15" s="108">
        <v>0.47684027777777777</v>
      </c>
      <c r="H15" s="109" t="s">
        <v>224</v>
      </c>
      <c r="I15" s="105">
        <v>790</v>
      </c>
      <c r="J15" s="106">
        <v>711</v>
      </c>
      <c r="K15" s="105">
        <v>711</v>
      </c>
      <c r="L15" s="109" t="s">
        <v>85</v>
      </c>
      <c r="M15" s="109" t="s">
        <v>90</v>
      </c>
    </row>
    <row r="16" spans="1:13">
      <c r="A16" s="93">
        <f t="shared" si="0"/>
        <v>2018</v>
      </c>
      <c r="B16" s="93">
        <f t="shared" si="1"/>
        <v>4</v>
      </c>
      <c r="C16" s="93">
        <f t="shared" si="2"/>
        <v>79</v>
      </c>
      <c r="D16" s="105">
        <v>8782210669</v>
      </c>
      <c r="E16" s="106" t="s">
        <v>237</v>
      </c>
      <c r="F16" s="107">
        <v>43213</v>
      </c>
      <c r="G16" s="108">
        <v>0.47675925925925927</v>
      </c>
      <c r="H16" s="109" t="s">
        <v>224</v>
      </c>
      <c r="I16" s="105">
        <v>790</v>
      </c>
      <c r="J16" s="106">
        <v>711</v>
      </c>
      <c r="K16" s="105">
        <v>711</v>
      </c>
      <c r="L16" s="109" t="s">
        <v>85</v>
      </c>
      <c r="M16" s="109" t="s">
        <v>90</v>
      </c>
    </row>
    <row r="17" spans="1:13">
      <c r="A17" s="93">
        <f t="shared" si="0"/>
        <v>2018</v>
      </c>
      <c r="B17" s="93">
        <f t="shared" si="1"/>
        <v>4</v>
      </c>
      <c r="C17" s="93">
        <f t="shared" si="2"/>
        <v>49</v>
      </c>
      <c r="D17" s="105">
        <v>1066140520</v>
      </c>
      <c r="E17" s="106" t="s">
        <v>233</v>
      </c>
      <c r="F17" s="107">
        <v>43215</v>
      </c>
      <c r="G17" s="108">
        <v>0.63429398148148153</v>
      </c>
      <c r="H17" s="109" t="s">
        <v>117</v>
      </c>
      <c r="I17" s="105">
        <v>98</v>
      </c>
      <c r="J17" s="106">
        <v>49</v>
      </c>
      <c r="K17" s="105">
        <v>88.2</v>
      </c>
      <c r="L17" s="109" t="s">
        <v>85</v>
      </c>
      <c r="M17" s="109" t="s">
        <v>234</v>
      </c>
    </row>
    <row r="18" spans="1:13">
      <c r="A18" s="93">
        <f t="shared" si="0"/>
        <v>2018</v>
      </c>
      <c r="B18" s="93">
        <f t="shared" si="1"/>
        <v>4</v>
      </c>
      <c r="C18" s="93">
        <f t="shared" si="2"/>
        <v>79</v>
      </c>
      <c r="D18" s="110">
        <v>8138860364</v>
      </c>
      <c r="E18" s="111" t="s">
        <v>232</v>
      </c>
      <c r="F18" s="112">
        <v>43216</v>
      </c>
      <c r="G18" s="113">
        <v>0.62201388888888887</v>
      </c>
      <c r="H18" s="114" t="s">
        <v>224</v>
      </c>
      <c r="I18" s="110">
        <v>790</v>
      </c>
      <c r="J18" s="111">
        <v>711</v>
      </c>
      <c r="K18" s="110">
        <v>711</v>
      </c>
      <c r="L18" s="114" t="s">
        <v>85</v>
      </c>
      <c r="M18" s="114" t="s">
        <v>90</v>
      </c>
    </row>
    <row r="19" spans="1:13">
      <c r="A19" s="93">
        <f t="shared" si="0"/>
        <v>2018</v>
      </c>
      <c r="B19" s="93">
        <f t="shared" si="1"/>
        <v>4</v>
      </c>
      <c r="C19" s="93">
        <f t="shared" si="2"/>
        <v>78</v>
      </c>
      <c r="D19" s="110">
        <v>1549281437</v>
      </c>
      <c r="E19" s="111" t="s">
        <v>232</v>
      </c>
      <c r="F19" s="112">
        <v>43216</v>
      </c>
      <c r="G19" s="113">
        <v>0.62193287037037037</v>
      </c>
      <c r="H19" s="114" t="s">
        <v>178</v>
      </c>
      <c r="I19" s="110">
        <v>180</v>
      </c>
      <c r="J19" s="111">
        <v>102</v>
      </c>
      <c r="K19" s="110">
        <v>162</v>
      </c>
      <c r="L19" s="114" t="s">
        <v>85</v>
      </c>
      <c r="M19" s="114" t="s">
        <v>90</v>
      </c>
    </row>
    <row r="20" spans="1:13">
      <c r="A20" s="93">
        <f t="shared" si="0"/>
        <v>2018</v>
      </c>
      <c r="B20" s="93">
        <f t="shared" si="1"/>
        <v>4</v>
      </c>
      <c r="C20" s="93">
        <f t="shared" si="2"/>
        <v>128</v>
      </c>
      <c r="D20" s="110">
        <v>8488026626</v>
      </c>
      <c r="E20" s="111" t="s">
        <v>231</v>
      </c>
      <c r="F20" s="112">
        <v>43219</v>
      </c>
      <c r="G20" s="113">
        <v>0.41863425925925929</v>
      </c>
      <c r="H20" s="114" t="s">
        <v>91</v>
      </c>
      <c r="I20" s="110">
        <v>128</v>
      </c>
      <c r="J20" s="111"/>
      <c r="K20" s="110">
        <v>115.2</v>
      </c>
      <c r="L20" s="114" t="s">
        <v>85</v>
      </c>
      <c r="M20" s="114" t="s">
        <v>86</v>
      </c>
    </row>
    <row r="21" spans="1:13">
      <c r="A21" s="93">
        <f t="shared" si="0"/>
        <v>2018</v>
      </c>
      <c r="B21" s="93">
        <f t="shared" si="1"/>
        <v>5</v>
      </c>
      <c r="C21" s="93">
        <f t="shared" si="2"/>
        <v>79</v>
      </c>
      <c r="D21" s="110">
        <v>8220214769</v>
      </c>
      <c r="E21" s="111" t="s">
        <v>264</v>
      </c>
      <c r="F21" s="112">
        <v>43221</v>
      </c>
      <c r="G21" s="113">
        <v>0.38385416666666666</v>
      </c>
      <c r="H21" s="114" t="s">
        <v>224</v>
      </c>
      <c r="I21" s="110">
        <v>790</v>
      </c>
      <c r="J21" s="111">
        <v>711</v>
      </c>
      <c r="K21" s="110">
        <v>790</v>
      </c>
      <c r="L21" s="114" t="s">
        <v>85</v>
      </c>
      <c r="M21" s="114" t="s">
        <v>234</v>
      </c>
    </row>
    <row r="22" spans="1:13">
      <c r="A22" s="93">
        <f t="shared" si="0"/>
        <v>2018</v>
      </c>
      <c r="B22" s="93">
        <f t="shared" si="1"/>
        <v>5</v>
      </c>
      <c r="C22" s="93">
        <f t="shared" si="2"/>
        <v>79</v>
      </c>
      <c r="D22" s="110">
        <v>8986201996</v>
      </c>
      <c r="E22" s="111" t="s">
        <v>262</v>
      </c>
      <c r="F22" s="112">
        <v>43224</v>
      </c>
      <c r="G22" s="113">
        <v>0.66791666666666671</v>
      </c>
      <c r="H22" s="114" t="s">
        <v>224</v>
      </c>
      <c r="I22" s="110">
        <v>790</v>
      </c>
      <c r="J22" s="111">
        <v>711</v>
      </c>
      <c r="K22" s="110">
        <v>790</v>
      </c>
      <c r="L22" s="114" t="s">
        <v>85</v>
      </c>
      <c r="M22" s="114" t="s">
        <v>234</v>
      </c>
    </row>
    <row r="23" spans="1:13">
      <c r="A23" s="93">
        <f t="shared" si="0"/>
        <v>2018</v>
      </c>
      <c r="B23" s="93">
        <f t="shared" si="1"/>
        <v>5</v>
      </c>
      <c r="C23" s="93">
        <f t="shared" si="2"/>
        <v>78</v>
      </c>
      <c r="D23" s="110">
        <v>1160369531</v>
      </c>
      <c r="E23" s="111" t="s">
        <v>263</v>
      </c>
      <c r="F23" s="112">
        <v>43226</v>
      </c>
      <c r="G23" s="113">
        <v>0.60047453703703701</v>
      </c>
      <c r="H23" s="114" t="s">
        <v>88</v>
      </c>
      <c r="I23" s="110">
        <v>98</v>
      </c>
      <c r="J23" s="111">
        <v>20</v>
      </c>
      <c r="K23" s="110">
        <v>88.2</v>
      </c>
      <c r="L23" s="114" t="s">
        <v>85</v>
      </c>
      <c r="M23" s="114" t="s">
        <v>90</v>
      </c>
    </row>
    <row r="24" spans="1:13">
      <c r="A24" s="93">
        <f t="shared" si="0"/>
        <v>2018</v>
      </c>
      <c r="B24" s="93">
        <f t="shared" si="1"/>
        <v>5</v>
      </c>
      <c r="C24" s="93">
        <f t="shared" si="2"/>
        <v>79</v>
      </c>
      <c r="D24" s="110">
        <v>8992739417</v>
      </c>
      <c r="E24" s="111" t="s">
        <v>263</v>
      </c>
      <c r="F24" s="112">
        <v>43226</v>
      </c>
      <c r="G24" s="113">
        <v>0.59320601851851851</v>
      </c>
      <c r="H24" s="114" t="s">
        <v>224</v>
      </c>
      <c r="I24" s="110">
        <v>790</v>
      </c>
      <c r="J24" s="111">
        <v>711</v>
      </c>
      <c r="K24" s="110">
        <v>790</v>
      </c>
      <c r="L24" s="114" t="s">
        <v>85</v>
      </c>
      <c r="M24" s="114" t="s">
        <v>90</v>
      </c>
    </row>
    <row r="25" spans="1:13">
      <c r="A25" s="93">
        <f t="shared" si="0"/>
        <v>2018</v>
      </c>
      <c r="B25" s="93">
        <f t="shared" si="1"/>
        <v>5</v>
      </c>
      <c r="C25" s="93">
        <f t="shared" si="2"/>
        <v>78</v>
      </c>
      <c r="D25" s="110">
        <v>1785160538</v>
      </c>
      <c r="E25" s="111" t="s">
        <v>262</v>
      </c>
      <c r="F25" s="112">
        <v>43227</v>
      </c>
      <c r="G25" s="113">
        <v>0.39061342592592596</v>
      </c>
      <c r="H25" s="114" t="s">
        <v>88</v>
      </c>
      <c r="I25" s="110">
        <v>98</v>
      </c>
      <c r="J25" s="111">
        <v>20</v>
      </c>
      <c r="K25" s="110">
        <v>88.2</v>
      </c>
      <c r="L25" s="114" t="s">
        <v>85</v>
      </c>
      <c r="M25" s="114" t="s">
        <v>92</v>
      </c>
    </row>
    <row r="26" spans="1:13">
      <c r="A26" s="93">
        <f t="shared" si="0"/>
        <v>2018</v>
      </c>
      <c r="B26" s="93">
        <f t="shared" si="1"/>
        <v>5</v>
      </c>
      <c r="C26" s="93">
        <f t="shared" si="2"/>
        <v>79</v>
      </c>
      <c r="D26" s="110">
        <v>8450456629</v>
      </c>
      <c r="E26" s="111" t="s">
        <v>261</v>
      </c>
      <c r="F26" s="112">
        <v>43232</v>
      </c>
      <c r="G26" s="113">
        <v>0.55584490740740744</v>
      </c>
      <c r="H26" s="114" t="s">
        <v>224</v>
      </c>
      <c r="I26" s="110">
        <v>790</v>
      </c>
      <c r="J26" s="111">
        <v>711</v>
      </c>
      <c r="K26" s="110">
        <v>790</v>
      </c>
      <c r="L26" s="114" t="s">
        <v>85</v>
      </c>
      <c r="M26" s="114" t="s">
        <v>90</v>
      </c>
    </row>
    <row r="27" spans="1:13">
      <c r="A27" s="93">
        <f t="shared" si="0"/>
        <v>2018</v>
      </c>
      <c r="B27" s="93">
        <f t="shared" si="1"/>
        <v>5</v>
      </c>
      <c r="C27" s="93">
        <f t="shared" si="2"/>
        <v>78</v>
      </c>
      <c r="D27" s="110">
        <v>1353807893</v>
      </c>
      <c r="E27" s="111" t="s">
        <v>261</v>
      </c>
      <c r="F27" s="112">
        <v>43232</v>
      </c>
      <c r="G27" s="113">
        <v>0.55563657407407407</v>
      </c>
      <c r="H27" s="114" t="s">
        <v>88</v>
      </c>
      <c r="I27" s="110">
        <v>98</v>
      </c>
      <c r="J27" s="111">
        <v>20</v>
      </c>
      <c r="K27" s="110">
        <v>88.2</v>
      </c>
      <c r="L27" s="114" t="s">
        <v>85</v>
      </c>
      <c r="M27" s="114" t="s">
        <v>90</v>
      </c>
    </row>
    <row r="28" spans="1:13">
      <c r="A28" s="93">
        <f t="shared" si="0"/>
        <v>2018</v>
      </c>
      <c r="B28" s="93">
        <f t="shared" si="1"/>
        <v>5</v>
      </c>
      <c r="C28" s="93">
        <f t="shared" si="2"/>
        <v>78</v>
      </c>
      <c r="D28" s="110">
        <v>1185384279</v>
      </c>
      <c r="E28" s="111" t="s">
        <v>260</v>
      </c>
      <c r="F28" s="112">
        <v>43235</v>
      </c>
      <c r="G28" s="113">
        <v>0.67869212962962966</v>
      </c>
      <c r="H28" s="114" t="s">
        <v>88</v>
      </c>
      <c r="I28" s="110">
        <v>98</v>
      </c>
      <c r="J28" s="111">
        <v>20</v>
      </c>
      <c r="K28" s="110">
        <v>88.2</v>
      </c>
      <c r="L28" s="114" t="s">
        <v>85</v>
      </c>
      <c r="M28" s="114" t="s">
        <v>92</v>
      </c>
    </row>
    <row r="29" spans="1:13">
      <c r="A29" s="93">
        <f t="shared" si="0"/>
        <v>2018</v>
      </c>
      <c r="B29" s="93">
        <f t="shared" si="1"/>
        <v>5</v>
      </c>
      <c r="C29" s="93">
        <f t="shared" si="2"/>
        <v>78</v>
      </c>
      <c r="D29" s="110">
        <v>1140672269</v>
      </c>
      <c r="E29" s="111" t="s">
        <v>271</v>
      </c>
      <c r="F29" s="112">
        <v>43239</v>
      </c>
      <c r="G29" s="113">
        <v>0.4410648148148148</v>
      </c>
      <c r="H29" s="114" t="s">
        <v>88</v>
      </c>
      <c r="I29" s="110">
        <v>98</v>
      </c>
      <c r="J29" s="111">
        <v>20</v>
      </c>
      <c r="K29" s="110">
        <v>88.2</v>
      </c>
      <c r="L29" s="114" t="s">
        <v>85</v>
      </c>
      <c r="M29" s="114" t="s">
        <v>90</v>
      </c>
    </row>
    <row r="30" spans="1:13">
      <c r="A30" s="93">
        <f t="shared" si="0"/>
        <v>2018</v>
      </c>
      <c r="B30" s="93">
        <f t="shared" si="1"/>
        <v>5</v>
      </c>
      <c r="C30" s="93">
        <f t="shared" si="2"/>
        <v>189</v>
      </c>
      <c r="D30" s="110">
        <v>7826155336</v>
      </c>
      <c r="E30" s="111" t="s">
        <v>266</v>
      </c>
      <c r="F30" s="112">
        <v>43243</v>
      </c>
      <c r="G30" s="113">
        <v>0.69172453703703696</v>
      </c>
      <c r="H30" s="114" t="s">
        <v>268</v>
      </c>
      <c r="I30" s="110">
        <v>189</v>
      </c>
      <c r="J30" s="111"/>
      <c r="K30" s="110">
        <v>170.1</v>
      </c>
      <c r="L30" s="114" t="s">
        <v>85</v>
      </c>
      <c r="M30" s="114" t="s">
        <v>90</v>
      </c>
    </row>
    <row r="31" spans="1:13">
      <c r="A31" s="93">
        <f t="shared" si="0"/>
        <v>2018</v>
      </c>
      <c r="B31" s="93">
        <f t="shared" si="1"/>
        <v>5</v>
      </c>
      <c r="C31" s="93">
        <f t="shared" si="2"/>
        <v>38</v>
      </c>
      <c r="D31" s="110">
        <v>1026263581</v>
      </c>
      <c r="E31" s="111" t="s">
        <v>269</v>
      </c>
      <c r="F31" s="112">
        <v>43243</v>
      </c>
      <c r="G31" s="113">
        <v>0.69079861111111107</v>
      </c>
      <c r="H31" s="114" t="s">
        <v>270</v>
      </c>
      <c r="I31" s="110">
        <v>98</v>
      </c>
      <c r="J31" s="111">
        <v>60</v>
      </c>
      <c r="K31" s="110">
        <v>88.2</v>
      </c>
      <c r="L31" s="114" t="s">
        <v>85</v>
      </c>
      <c r="M31" s="114" t="s">
        <v>90</v>
      </c>
    </row>
    <row r="32" spans="1:13">
      <c r="A32" s="93">
        <f t="shared" si="0"/>
        <v>2018</v>
      </c>
      <c r="B32" s="93">
        <f t="shared" si="1"/>
        <v>5</v>
      </c>
      <c r="C32" s="93">
        <f t="shared" si="2"/>
        <v>38</v>
      </c>
      <c r="D32" s="110">
        <v>1876378281</v>
      </c>
      <c r="E32" s="111" t="s">
        <v>286</v>
      </c>
      <c r="F32" s="112">
        <v>43247</v>
      </c>
      <c r="G32" s="113">
        <v>0.61832175925925925</v>
      </c>
      <c r="H32" s="114" t="s">
        <v>88</v>
      </c>
      <c r="I32" s="110">
        <v>98</v>
      </c>
      <c r="J32" s="111">
        <v>60</v>
      </c>
      <c r="K32" s="110">
        <v>88.2</v>
      </c>
      <c r="L32" s="114" t="s">
        <v>85</v>
      </c>
      <c r="M32" s="114" t="s">
        <v>90</v>
      </c>
    </row>
    <row r="33" spans="1:13">
      <c r="A33" s="93">
        <f t="shared" si="0"/>
        <v>2018</v>
      </c>
      <c r="B33" s="93">
        <f t="shared" si="1"/>
        <v>5</v>
      </c>
      <c r="C33" s="93">
        <f t="shared" si="2"/>
        <v>38</v>
      </c>
      <c r="D33" s="110">
        <v>1561599200</v>
      </c>
      <c r="E33" s="111" t="s">
        <v>285</v>
      </c>
      <c r="F33" s="112">
        <v>43248</v>
      </c>
      <c r="G33" s="113">
        <v>0.68790509259259258</v>
      </c>
      <c r="H33" s="114" t="s">
        <v>270</v>
      </c>
      <c r="I33" s="110">
        <v>98</v>
      </c>
      <c r="J33" s="111">
        <v>60</v>
      </c>
      <c r="K33" s="110">
        <v>88.2</v>
      </c>
      <c r="L33" s="114" t="s">
        <v>85</v>
      </c>
      <c r="M33" s="114" t="s">
        <v>90</v>
      </c>
    </row>
    <row r="34" spans="1:13">
      <c r="A34" s="93">
        <f t="shared" si="0"/>
        <v>2018</v>
      </c>
      <c r="B34" s="93">
        <f t="shared" si="1"/>
        <v>5</v>
      </c>
      <c r="C34" s="93">
        <f t="shared" si="2"/>
        <v>68</v>
      </c>
      <c r="D34" s="110">
        <v>8615243135</v>
      </c>
      <c r="E34" s="111" t="s">
        <v>285</v>
      </c>
      <c r="F34" s="112">
        <v>43248</v>
      </c>
      <c r="G34" s="113">
        <v>0.68283564814814823</v>
      </c>
      <c r="H34" s="114" t="s">
        <v>91</v>
      </c>
      <c r="I34" s="110">
        <v>128</v>
      </c>
      <c r="J34" s="111">
        <v>60</v>
      </c>
      <c r="K34" s="110">
        <v>115.2</v>
      </c>
      <c r="L34" s="114" t="s">
        <v>85</v>
      </c>
      <c r="M34" s="114" t="s">
        <v>90</v>
      </c>
    </row>
    <row r="35" spans="1:13">
      <c r="A35" s="93">
        <f t="shared" si="0"/>
        <v>2018</v>
      </c>
      <c r="B35" s="93">
        <f t="shared" si="1"/>
        <v>6</v>
      </c>
      <c r="C35" s="93">
        <f t="shared" si="2"/>
        <v>68</v>
      </c>
      <c r="D35" s="110">
        <v>8198127022</v>
      </c>
      <c r="E35" s="111" t="s">
        <v>308</v>
      </c>
      <c r="F35" s="112">
        <v>43253</v>
      </c>
      <c r="G35" s="113">
        <v>0.68479166666666658</v>
      </c>
      <c r="H35" s="114" t="s">
        <v>309</v>
      </c>
      <c r="I35" s="110">
        <v>128</v>
      </c>
      <c r="J35" s="111">
        <v>60</v>
      </c>
      <c r="K35" s="110">
        <v>115.2</v>
      </c>
      <c r="L35" s="114" t="s">
        <v>85</v>
      </c>
      <c r="M35" s="114" t="s">
        <v>90</v>
      </c>
    </row>
    <row r="36" spans="1:13">
      <c r="A36" s="93">
        <f t="shared" si="0"/>
        <v>2018</v>
      </c>
      <c r="B36" s="93">
        <f t="shared" si="1"/>
        <v>6</v>
      </c>
      <c r="C36" s="93">
        <f t="shared" si="2"/>
        <v>38</v>
      </c>
      <c r="D36" s="110">
        <v>1742526071</v>
      </c>
      <c r="E36" s="111" t="s">
        <v>310</v>
      </c>
      <c r="F36" s="112">
        <v>43253</v>
      </c>
      <c r="G36" s="113">
        <v>0.67256944444444444</v>
      </c>
      <c r="H36" s="114" t="s">
        <v>270</v>
      </c>
      <c r="I36" s="110">
        <v>98</v>
      </c>
      <c r="J36" s="111">
        <v>60</v>
      </c>
      <c r="K36" s="110">
        <v>88.2</v>
      </c>
      <c r="L36" s="114" t="s">
        <v>85</v>
      </c>
      <c r="M36" s="114" t="s">
        <v>90</v>
      </c>
    </row>
    <row r="37" spans="1:13">
      <c r="A37" s="93">
        <f t="shared" si="0"/>
        <v>2018</v>
      </c>
      <c r="B37" s="93">
        <f t="shared" si="1"/>
        <v>6</v>
      </c>
      <c r="C37" s="93">
        <f t="shared" si="2"/>
        <v>58</v>
      </c>
      <c r="D37" s="110">
        <v>2030750271</v>
      </c>
      <c r="E37" s="111" t="s">
        <v>311</v>
      </c>
      <c r="F37" s="112">
        <v>43258</v>
      </c>
      <c r="G37" s="113">
        <v>0.58574074074074078</v>
      </c>
      <c r="H37" s="114" t="s">
        <v>312</v>
      </c>
      <c r="I37" s="110">
        <v>268</v>
      </c>
      <c r="J37" s="111">
        <v>210</v>
      </c>
      <c r="K37" s="110">
        <v>265.32</v>
      </c>
      <c r="L37" s="114" t="s">
        <v>85</v>
      </c>
      <c r="M37" s="114" t="s">
        <v>234</v>
      </c>
    </row>
    <row r="38" spans="1:13">
      <c r="A38" s="93">
        <f t="shared" si="0"/>
        <v>2018</v>
      </c>
      <c r="B38" s="93">
        <f t="shared" si="1"/>
        <v>6</v>
      </c>
      <c r="C38" s="93">
        <f t="shared" si="2"/>
        <v>299</v>
      </c>
      <c r="D38" s="110">
        <v>6284891753</v>
      </c>
      <c r="E38" s="111" t="s">
        <v>313</v>
      </c>
      <c r="F38" s="112">
        <v>43259</v>
      </c>
      <c r="G38" s="113">
        <v>0.67259259259259263</v>
      </c>
      <c r="H38" s="114" t="s">
        <v>314</v>
      </c>
      <c r="I38" s="110">
        <v>499</v>
      </c>
      <c r="J38" s="111">
        <v>200</v>
      </c>
      <c r="K38" s="110">
        <v>449.1</v>
      </c>
      <c r="L38" s="114" t="s">
        <v>85</v>
      </c>
      <c r="M38" s="114" t="s">
        <v>92</v>
      </c>
    </row>
    <row r="39" spans="1:13">
      <c r="A39" s="93">
        <f t="shared" si="0"/>
        <v>2018</v>
      </c>
      <c r="B39" s="93">
        <f t="shared" si="1"/>
        <v>6</v>
      </c>
      <c r="C39" s="93">
        <f t="shared" si="2"/>
        <v>79</v>
      </c>
      <c r="D39" s="110">
        <v>8060037002</v>
      </c>
      <c r="E39" s="111" t="s">
        <v>315</v>
      </c>
      <c r="F39" s="112">
        <v>43260</v>
      </c>
      <c r="G39" s="113">
        <v>0.46460648148148148</v>
      </c>
      <c r="H39" s="114" t="s">
        <v>316</v>
      </c>
      <c r="I39" s="110">
        <v>179</v>
      </c>
      <c r="J39" s="111">
        <v>100</v>
      </c>
      <c r="K39" s="110">
        <v>161.1</v>
      </c>
      <c r="L39" s="114" t="s">
        <v>85</v>
      </c>
      <c r="M39" s="114" t="s">
        <v>317</v>
      </c>
    </row>
    <row r="40" spans="1:13">
      <c r="A40" s="93">
        <f t="shared" si="0"/>
        <v>2018</v>
      </c>
      <c r="B40" s="93">
        <f t="shared" si="1"/>
        <v>6</v>
      </c>
      <c r="C40" s="93">
        <f t="shared" si="2"/>
        <v>10</v>
      </c>
      <c r="D40" s="110">
        <v>1783409574</v>
      </c>
      <c r="E40" s="111" t="s">
        <v>315</v>
      </c>
      <c r="F40" s="112">
        <v>43260</v>
      </c>
      <c r="G40" s="113">
        <v>0.46445601851851853</v>
      </c>
      <c r="H40" s="114" t="s">
        <v>270</v>
      </c>
      <c r="I40" s="110">
        <v>98</v>
      </c>
      <c r="J40" s="111">
        <v>88</v>
      </c>
      <c r="K40" s="110">
        <v>88.2</v>
      </c>
      <c r="L40" s="114" t="s">
        <v>85</v>
      </c>
      <c r="M40" s="114" t="s">
        <v>317</v>
      </c>
    </row>
    <row r="41" spans="1:13">
      <c r="A41" s="93">
        <f t="shared" si="0"/>
        <v>2018</v>
      </c>
      <c r="B41" s="93">
        <f t="shared" si="1"/>
        <v>6</v>
      </c>
      <c r="C41" s="93">
        <f t="shared" si="2"/>
        <v>10</v>
      </c>
      <c r="D41" s="110">
        <v>1047280247</v>
      </c>
      <c r="E41" s="111" t="s">
        <v>318</v>
      </c>
      <c r="F41" s="112">
        <v>43261</v>
      </c>
      <c r="G41" s="113">
        <v>0.54913194444444446</v>
      </c>
      <c r="H41" s="114" t="s">
        <v>270</v>
      </c>
      <c r="I41" s="110">
        <v>98</v>
      </c>
      <c r="J41" s="111">
        <v>88</v>
      </c>
      <c r="K41" s="110">
        <v>88.2</v>
      </c>
      <c r="L41" s="114" t="s">
        <v>85</v>
      </c>
      <c r="M41" s="114" t="s">
        <v>90</v>
      </c>
    </row>
    <row r="42" spans="1:13">
      <c r="A42" s="93">
        <f t="shared" si="0"/>
        <v>2018</v>
      </c>
      <c r="B42" s="93">
        <f t="shared" si="1"/>
        <v>6</v>
      </c>
      <c r="C42" s="93">
        <f t="shared" si="2"/>
        <v>10</v>
      </c>
      <c r="D42" s="110">
        <v>1266074379</v>
      </c>
      <c r="E42" s="111" t="s">
        <v>319</v>
      </c>
      <c r="F42" s="112">
        <v>43261</v>
      </c>
      <c r="G42" s="113">
        <v>0.42310185185185184</v>
      </c>
      <c r="H42" s="114" t="s">
        <v>270</v>
      </c>
      <c r="I42" s="110">
        <v>98</v>
      </c>
      <c r="J42" s="111">
        <v>88</v>
      </c>
      <c r="K42" s="110">
        <v>88.2</v>
      </c>
      <c r="L42" s="114" t="s">
        <v>85</v>
      </c>
      <c r="M42" s="114" t="s">
        <v>317</v>
      </c>
    </row>
    <row r="43" spans="1:13">
      <c r="A43" s="93">
        <f t="shared" si="0"/>
        <v>2018</v>
      </c>
      <c r="B43" s="93">
        <f t="shared" si="1"/>
        <v>6</v>
      </c>
      <c r="C43" s="93">
        <f t="shared" si="2"/>
        <v>79</v>
      </c>
      <c r="D43" s="110">
        <v>8859557661</v>
      </c>
      <c r="E43" s="111" t="s">
        <v>322</v>
      </c>
      <c r="F43" s="112">
        <v>43265</v>
      </c>
      <c r="G43" s="113">
        <v>0.62424768518518514</v>
      </c>
      <c r="H43" s="114" t="s">
        <v>316</v>
      </c>
      <c r="I43" s="110">
        <v>179</v>
      </c>
      <c r="J43" s="111">
        <v>100</v>
      </c>
      <c r="K43" s="110">
        <v>161.1</v>
      </c>
      <c r="L43" s="114" t="s">
        <v>85</v>
      </c>
      <c r="M43" s="114" t="s">
        <v>90</v>
      </c>
    </row>
    <row r="44" spans="1:13">
      <c r="A44" s="93">
        <f t="shared" si="0"/>
        <v>2018</v>
      </c>
      <c r="B44" s="93">
        <f t="shared" si="1"/>
        <v>6</v>
      </c>
      <c r="C44" s="93">
        <f t="shared" si="2"/>
        <v>9</v>
      </c>
      <c r="D44" s="110">
        <v>7769197882</v>
      </c>
      <c r="E44" s="111" t="s">
        <v>323</v>
      </c>
      <c r="F44" s="112">
        <v>43265</v>
      </c>
      <c r="G44" s="113">
        <v>0.55348379629629629</v>
      </c>
      <c r="H44" s="114" t="s">
        <v>321</v>
      </c>
      <c r="I44" s="110">
        <v>50</v>
      </c>
      <c r="J44" s="111">
        <v>41</v>
      </c>
      <c r="K44" s="110">
        <v>45</v>
      </c>
      <c r="L44" s="114" t="s">
        <v>85</v>
      </c>
      <c r="M44" s="114" t="s">
        <v>90</v>
      </c>
    </row>
    <row r="45" spans="1:13">
      <c r="A45" s="93">
        <f t="shared" si="0"/>
        <v>2018</v>
      </c>
      <c r="B45" s="93">
        <f t="shared" si="1"/>
        <v>6</v>
      </c>
      <c r="C45" s="93">
        <f t="shared" si="2"/>
        <v>58</v>
      </c>
      <c r="D45" s="110">
        <v>2751526028</v>
      </c>
      <c r="E45" s="111" t="s">
        <v>324</v>
      </c>
      <c r="F45" s="112">
        <v>43265</v>
      </c>
      <c r="G45" s="113">
        <v>0.47582175925925929</v>
      </c>
      <c r="H45" s="114" t="s">
        <v>312</v>
      </c>
      <c r="I45" s="110">
        <v>268</v>
      </c>
      <c r="J45" s="111">
        <v>210</v>
      </c>
      <c r="K45" s="110">
        <v>265.32</v>
      </c>
      <c r="L45" s="114" t="s">
        <v>85</v>
      </c>
      <c r="M45" s="114" t="s">
        <v>90</v>
      </c>
    </row>
    <row r="46" spans="1:13">
      <c r="A46" s="93">
        <f t="shared" si="0"/>
        <v>2018</v>
      </c>
      <c r="B46" s="93">
        <f t="shared" si="1"/>
        <v>6</v>
      </c>
      <c r="C46" s="93">
        <f t="shared" si="2"/>
        <v>9</v>
      </c>
      <c r="D46" s="110">
        <v>7390170635</v>
      </c>
      <c r="E46" s="111" t="s">
        <v>320</v>
      </c>
      <c r="F46" s="112">
        <v>43266</v>
      </c>
      <c r="G46" s="113">
        <v>0.60083333333333333</v>
      </c>
      <c r="H46" s="114" t="s">
        <v>321</v>
      </c>
      <c r="I46" s="110">
        <v>50</v>
      </c>
      <c r="J46" s="111">
        <v>41</v>
      </c>
      <c r="K46" s="110">
        <v>45</v>
      </c>
      <c r="L46" s="114" t="s">
        <v>85</v>
      </c>
      <c r="M46" s="114" t="s">
        <v>90</v>
      </c>
    </row>
    <row r="47" spans="1:13">
      <c r="A47" s="93">
        <f t="shared" si="0"/>
        <v>2018</v>
      </c>
      <c r="B47" s="93">
        <f t="shared" si="1"/>
        <v>6</v>
      </c>
      <c r="C47" s="93">
        <f t="shared" si="2"/>
        <v>58</v>
      </c>
      <c r="D47" s="110">
        <v>2258629671</v>
      </c>
      <c r="E47" s="111" t="s">
        <v>341</v>
      </c>
      <c r="F47" s="112">
        <v>43267</v>
      </c>
      <c r="G47" s="113">
        <v>0.5896527777777778</v>
      </c>
      <c r="H47" s="114" t="s">
        <v>312</v>
      </c>
      <c r="I47" s="110">
        <v>268</v>
      </c>
      <c r="J47" s="111">
        <v>210</v>
      </c>
      <c r="K47" s="110">
        <v>241.2</v>
      </c>
      <c r="L47" s="114" t="s">
        <v>85</v>
      </c>
      <c r="M47" s="114" t="s">
        <v>90</v>
      </c>
    </row>
    <row r="48" spans="1:13">
      <c r="A48" s="93">
        <f t="shared" si="0"/>
        <v>2018</v>
      </c>
      <c r="B48" s="93">
        <f t="shared" si="1"/>
        <v>6</v>
      </c>
      <c r="C48" s="93">
        <f t="shared" si="2"/>
        <v>10</v>
      </c>
      <c r="D48" s="110">
        <v>1499480259</v>
      </c>
      <c r="E48" s="111" t="s">
        <v>342</v>
      </c>
      <c r="F48" s="112">
        <v>43267</v>
      </c>
      <c r="G48" s="113">
        <v>0.48745370370370367</v>
      </c>
      <c r="H48" s="114" t="s">
        <v>270</v>
      </c>
      <c r="I48" s="110">
        <v>98</v>
      </c>
      <c r="J48" s="111">
        <v>88</v>
      </c>
      <c r="K48" s="110">
        <v>88.2</v>
      </c>
      <c r="L48" s="114" t="s">
        <v>85</v>
      </c>
      <c r="M48" s="114" t="s">
        <v>90</v>
      </c>
    </row>
    <row r="49" spans="1:13">
      <c r="A49" s="93">
        <f t="shared" si="0"/>
        <v>2018</v>
      </c>
      <c r="B49" s="93">
        <f t="shared" si="1"/>
        <v>6</v>
      </c>
      <c r="C49" s="93">
        <f t="shared" si="2"/>
        <v>79</v>
      </c>
      <c r="D49" s="110">
        <v>8552243324</v>
      </c>
      <c r="E49" s="111" t="s">
        <v>364</v>
      </c>
      <c r="F49" s="112">
        <v>43273</v>
      </c>
      <c r="G49" s="113">
        <v>0.49402777777777779</v>
      </c>
      <c r="H49" s="114" t="s">
        <v>316</v>
      </c>
      <c r="I49" s="110">
        <v>179</v>
      </c>
      <c r="J49" s="111">
        <v>100</v>
      </c>
      <c r="K49" s="110">
        <v>161.1</v>
      </c>
      <c r="L49" s="114" t="s">
        <v>85</v>
      </c>
      <c r="M49" s="114" t="s">
        <v>90</v>
      </c>
    </row>
    <row r="50" spans="1:13">
      <c r="A50" s="93">
        <f t="shared" si="0"/>
        <v>2018</v>
      </c>
      <c r="B50" s="93">
        <f t="shared" si="1"/>
        <v>6</v>
      </c>
      <c r="C50" s="93">
        <f t="shared" si="2"/>
        <v>38</v>
      </c>
      <c r="D50" s="110">
        <v>1488717360</v>
      </c>
      <c r="E50" s="111" t="s">
        <v>363</v>
      </c>
      <c r="F50" s="112">
        <v>43274</v>
      </c>
      <c r="G50" s="113">
        <v>0.45144675925925926</v>
      </c>
      <c r="H50" s="114" t="s">
        <v>270</v>
      </c>
      <c r="I50" s="110">
        <v>98</v>
      </c>
      <c r="J50" s="111">
        <v>60</v>
      </c>
      <c r="K50" s="110">
        <v>88.2</v>
      </c>
      <c r="L50" s="114" t="s">
        <v>85</v>
      </c>
      <c r="M50" s="114" t="s">
        <v>90</v>
      </c>
    </row>
    <row r="51" spans="1:13">
      <c r="A51" s="93">
        <f t="shared" si="0"/>
        <v>2018</v>
      </c>
      <c r="B51" s="93">
        <f t="shared" si="1"/>
        <v>6</v>
      </c>
      <c r="C51" s="93">
        <f t="shared" si="2"/>
        <v>58</v>
      </c>
      <c r="D51" s="110">
        <v>55241348152</v>
      </c>
      <c r="E51" s="111" t="s">
        <v>358</v>
      </c>
      <c r="F51" s="112">
        <v>43275</v>
      </c>
      <c r="G51" s="113">
        <v>0.58059027777777772</v>
      </c>
      <c r="H51" s="114" t="s">
        <v>359</v>
      </c>
      <c r="I51" s="110">
        <v>268</v>
      </c>
      <c r="J51" s="111">
        <v>210</v>
      </c>
      <c r="K51" s="110" t="s">
        <v>360</v>
      </c>
      <c r="L51" s="114" t="s">
        <v>85</v>
      </c>
      <c r="M51" s="114" t="s">
        <v>234</v>
      </c>
    </row>
    <row r="52" spans="1:13">
      <c r="A52" s="93">
        <f t="shared" si="0"/>
        <v>2018</v>
      </c>
      <c r="B52" s="93">
        <f t="shared" si="1"/>
        <v>6</v>
      </c>
      <c r="C52" s="93">
        <f t="shared" si="2"/>
        <v>78</v>
      </c>
      <c r="D52" s="110">
        <v>77148846860</v>
      </c>
      <c r="E52" s="111" t="s">
        <v>358</v>
      </c>
      <c r="F52" s="112">
        <v>43275</v>
      </c>
      <c r="G52" s="113">
        <v>0.57836805555555559</v>
      </c>
      <c r="H52" s="114" t="s">
        <v>361</v>
      </c>
      <c r="I52" s="110">
        <v>98</v>
      </c>
      <c r="J52" s="111">
        <v>20</v>
      </c>
      <c r="K52" s="110" t="s">
        <v>360</v>
      </c>
      <c r="L52" s="114" t="s">
        <v>85</v>
      </c>
      <c r="M52" s="114" t="s">
        <v>234</v>
      </c>
    </row>
    <row r="53" spans="1:13">
      <c r="A53" s="93">
        <f t="shared" si="0"/>
        <v>2018</v>
      </c>
      <c r="B53" s="93">
        <f t="shared" si="1"/>
        <v>6</v>
      </c>
      <c r="C53" s="93">
        <f t="shared" si="2"/>
        <v>58</v>
      </c>
      <c r="D53" s="110">
        <v>2863525800</v>
      </c>
      <c r="E53" s="111" t="s">
        <v>362</v>
      </c>
      <c r="F53" s="112">
        <v>43280</v>
      </c>
      <c r="G53" s="113">
        <v>0.62787037037037041</v>
      </c>
      <c r="H53" s="114" t="s">
        <v>312</v>
      </c>
      <c r="I53" s="110">
        <v>268</v>
      </c>
      <c r="J53" s="111">
        <v>210</v>
      </c>
      <c r="K53" s="110">
        <v>265.32</v>
      </c>
      <c r="L53" s="114" t="s">
        <v>85</v>
      </c>
      <c r="M53" s="114" t="s">
        <v>90</v>
      </c>
    </row>
    <row r="54" spans="1:13">
      <c r="A54" s="93">
        <f t="shared" si="0"/>
        <v>2018</v>
      </c>
      <c r="B54" s="93">
        <f t="shared" si="1"/>
        <v>7</v>
      </c>
      <c r="C54" s="93">
        <f t="shared" si="2"/>
        <v>94</v>
      </c>
      <c r="D54" s="110">
        <v>92431329477</v>
      </c>
      <c r="E54" s="111" t="s">
        <v>387</v>
      </c>
      <c r="F54" s="112">
        <v>43286</v>
      </c>
      <c r="G54" s="113">
        <v>0.74096064814814822</v>
      </c>
      <c r="H54" s="145" t="s">
        <v>388</v>
      </c>
      <c r="I54" s="146">
        <v>94</v>
      </c>
      <c r="J54" s="147"/>
      <c r="K54" s="110" t="s">
        <v>360</v>
      </c>
      <c r="L54" s="114" t="s">
        <v>85</v>
      </c>
      <c r="M54" s="114" t="s">
        <v>90</v>
      </c>
    </row>
    <row r="55" spans="1:13">
      <c r="A55" s="93">
        <f t="shared" si="0"/>
        <v>2018</v>
      </c>
      <c r="B55" s="93">
        <f t="shared" si="1"/>
        <v>7</v>
      </c>
      <c r="C55" s="93">
        <f t="shared" si="2"/>
        <v>78</v>
      </c>
      <c r="D55" s="110">
        <v>30909628797</v>
      </c>
      <c r="E55" s="111" t="s">
        <v>389</v>
      </c>
      <c r="F55" s="112">
        <v>43286</v>
      </c>
      <c r="G55" s="113">
        <v>0.47847222222222219</v>
      </c>
      <c r="H55" s="114" t="s">
        <v>361</v>
      </c>
      <c r="I55" s="110">
        <v>98</v>
      </c>
      <c r="J55" s="111">
        <v>20</v>
      </c>
      <c r="K55" s="110" t="s">
        <v>360</v>
      </c>
      <c r="L55" s="114" t="s">
        <v>85</v>
      </c>
      <c r="M55" s="114" t="s">
        <v>90</v>
      </c>
    </row>
    <row r="56" spans="1:13">
      <c r="A56" s="93">
        <f t="shared" si="0"/>
        <v>2018</v>
      </c>
      <c r="B56" s="93">
        <f t="shared" si="1"/>
        <v>7</v>
      </c>
      <c r="C56" s="93">
        <f t="shared" si="2"/>
        <v>78</v>
      </c>
      <c r="D56" s="110">
        <v>1648703931</v>
      </c>
      <c r="E56" s="111" t="s">
        <v>390</v>
      </c>
      <c r="F56" s="112">
        <v>43287</v>
      </c>
      <c r="G56" s="113">
        <v>0.61601851851851852</v>
      </c>
      <c r="H56" s="114" t="s">
        <v>88</v>
      </c>
      <c r="I56" s="110">
        <v>98</v>
      </c>
      <c r="J56" s="111">
        <v>20</v>
      </c>
      <c r="K56" s="110">
        <v>88.2</v>
      </c>
      <c r="L56" s="114" t="s">
        <v>85</v>
      </c>
      <c r="M56" s="114" t="s">
        <v>90</v>
      </c>
    </row>
    <row r="57" spans="1:13">
      <c r="A57" s="93">
        <f t="shared" si="0"/>
        <v>2018</v>
      </c>
      <c r="B57" s="93">
        <f t="shared" si="1"/>
        <v>7</v>
      </c>
      <c r="C57" s="93">
        <f t="shared" si="2"/>
        <v>68</v>
      </c>
      <c r="D57" s="110">
        <v>80314679091</v>
      </c>
      <c r="E57" s="111" t="s">
        <v>386</v>
      </c>
      <c r="F57" s="112">
        <v>43290</v>
      </c>
      <c r="G57" s="113">
        <v>0.3913194444444445</v>
      </c>
      <c r="H57" s="114" t="s">
        <v>361</v>
      </c>
      <c r="I57" s="110">
        <v>98</v>
      </c>
      <c r="J57" s="111">
        <v>30</v>
      </c>
      <c r="K57" s="110" t="s">
        <v>360</v>
      </c>
      <c r="L57" s="114" t="s">
        <v>85</v>
      </c>
      <c r="M57" s="114" t="s">
        <v>234</v>
      </c>
    </row>
    <row r="58" spans="1:13">
      <c r="A58" s="93">
        <f t="shared" si="0"/>
        <v>2018</v>
      </c>
      <c r="B58" s="93">
        <f t="shared" si="1"/>
        <v>7</v>
      </c>
      <c r="C58" s="93" t="e">
        <f t="shared" si="2"/>
        <v>#N/A</v>
      </c>
      <c r="D58" s="110">
        <v>69094118449</v>
      </c>
      <c r="E58" s="111" t="s">
        <v>722</v>
      </c>
      <c r="F58" s="112">
        <v>43295</v>
      </c>
      <c r="G58" s="113">
        <v>0.58687500000000004</v>
      </c>
      <c r="H58" s="114" t="s">
        <v>718</v>
      </c>
      <c r="I58" s="110">
        <v>50</v>
      </c>
      <c r="J58" s="111" t="e">
        <f>VLOOKUP(D58,[1]sheet1!$A$1:$J$65536,10,0)</f>
        <v>#N/A</v>
      </c>
      <c r="K58" s="110" t="s">
        <v>360</v>
      </c>
      <c r="L58" s="114" t="s">
        <v>85</v>
      </c>
      <c r="M58" s="114" t="s">
        <v>90</v>
      </c>
    </row>
    <row r="59" spans="1:13">
      <c r="A59" s="93">
        <f t="shared" si="0"/>
        <v>2018</v>
      </c>
      <c r="B59" s="93">
        <f t="shared" si="1"/>
        <v>7</v>
      </c>
      <c r="C59" s="93" t="e">
        <f t="shared" si="2"/>
        <v>#N/A</v>
      </c>
      <c r="D59" s="110">
        <v>90100655922</v>
      </c>
      <c r="E59" s="111" t="s">
        <v>720</v>
      </c>
      <c r="F59" s="112">
        <v>43296</v>
      </c>
      <c r="G59" s="113">
        <v>0.54999999999999993</v>
      </c>
      <c r="H59" s="114" t="s">
        <v>714</v>
      </c>
      <c r="I59" s="110">
        <v>179</v>
      </c>
      <c r="J59" s="111" t="e">
        <f>VLOOKUP(D59,[1]sheet1!$A$1:$J$65536,10,0)</f>
        <v>#N/A</v>
      </c>
      <c r="K59" s="110" t="s">
        <v>360</v>
      </c>
      <c r="L59" s="114" t="s">
        <v>85</v>
      </c>
      <c r="M59" s="114" t="s">
        <v>90</v>
      </c>
    </row>
    <row r="60" spans="1:13">
      <c r="A60" s="93">
        <f t="shared" si="0"/>
        <v>2018</v>
      </c>
      <c r="B60" s="93">
        <f t="shared" si="1"/>
        <v>7</v>
      </c>
      <c r="C60" s="93">
        <f t="shared" si="2"/>
        <v>98</v>
      </c>
      <c r="D60" s="110">
        <v>15833443003</v>
      </c>
      <c r="E60" s="111" t="s">
        <v>720</v>
      </c>
      <c r="F60" s="112">
        <v>43296</v>
      </c>
      <c r="G60" s="113">
        <v>0.54991898148148144</v>
      </c>
      <c r="H60" s="114" t="s">
        <v>361</v>
      </c>
      <c r="I60" s="110">
        <v>98</v>
      </c>
      <c r="J60" s="111">
        <v>0</v>
      </c>
      <c r="K60" s="110" t="s">
        <v>360</v>
      </c>
      <c r="L60" s="114" t="s">
        <v>85</v>
      </c>
      <c r="M60" s="114" t="s">
        <v>90</v>
      </c>
    </row>
    <row r="61" spans="1:13">
      <c r="A61" s="93">
        <f t="shared" si="0"/>
        <v>2018</v>
      </c>
      <c r="B61" s="93">
        <f t="shared" si="1"/>
        <v>7</v>
      </c>
      <c r="C61" s="93">
        <f t="shared" si="2"/>
        <v>189</v>
      </c>
      <c r="D61" s="110">
        <v>80782304315</v>
      </c>
      <c r="E61" s="111" t="s">
        <v>720</v>
      </c>
      <c r="F61" s="112">
        <v>43296</v>
      </c>
      <c r="G61" s="113">
        <v>0.54978009259259253</v>
      </c>
      <c r="H61" s="114" t="s">
        <v>721</v>
      </c>
      <c r="I61" s="110">
        <v>189</v>
      </c>
      <c r="J61" s="111">
        <v>0</v>
      </c>
      <c r="K61" s="110" t="s">
        <v>360</v>
      </c>
      <c r="L61" s="114" t="s">
        <v>85</v>
      </c>
      <c r="M61" s="114" t="s">
        <v>90</v>
      </c>
    </row>
    <row r="62" spans="1:13">
      <c r="A62" s="93">
        <f t="shared" si="0"/>
        <v>2018</v>
      </c>
      <c r="B62" s="93">
        <f t="shared" si="1"/>
        <v>7</v>
      </c>
      <c r="C62" s="93" t="e">
        <f t="shared" si="2"/>
        <v>#N/A</v>
      </c>
      <c r="D62" s="110">
        <v>96074249432</v>
      </c>
      <c r="E62" s="111" t="s">
        <v>717</v>
      </c>
      <c r="F62" s="112">
        <v>43300</v>
      </c>
      <c r="G62" s="113">
        <v>0.62215277777777778</v>
      </c>
      <c r="H62" s="114" t="s">
        <v>718</v>
      </c>
      <c r="I62" s="110">
        <v>50</v>
      </c>
      <c r="J62" s="111" t="e">
        <f>VLOOKUP(D62,[1]sheet1!$A$1:$J$65536,10,0)</f>
        <v>#N/A</v>
      </c>
      <c r="K62" s="110" t="s">
        <v>360</v>
      </c>
      <c r="L62" s="114" t="s">
        <v>85</v>
      </c>
      <c r="M62" s="114" t="s">
        <v>90</v>
      </c>
    </row>
    <row r="63" spans="1:13">
      <c r="A63" s="93">
        <f t="shared" si="0"/>
        <v>2018</v>
      </c>
      <c r="B63" s="93">
        <f t="shared" si="1"/>
        <v>7</v>
      </c>
      <c r="C63" s="93" t="e">
        <f t="shared" si="2"/>
        <v>#N/A</v>
      </c>
      <c r="D63" s="110">
        <v>75968029731</v>
      </c>
      <c r="E63" s="111" t="s">
        <v>719</v>
      </c>
      <c r="F63" s="112">
        <v>43300</v>
      </c>
      <c r="G63" s="113">
        <v>0.51586805555555559</v>
      </c>
      <c r="H63" s="114" t="s">
        <v>359</v>
      </c>
      <c r="I63" s="110">
        <v>268</v>
      </c>
      <c r="J63" s="111" t="e">
        <f>VLOOKUP(D63,[1]sheet1!$A$1:$J$65536,10,0)</f>
        <v>#N/A</v>
      </c>
      <c r="K63" s="110" t="s">
        <v>360</v>
      </c>
      <c r="L63" s="114" t="s">
        <v>85</v>
      </c>
      <c r="M63" s="114" t="s">
        <v>90</v>
      </c>
    </row>
    <row r="64" spans="1:13">
      <c r="A64" s="93">
        <f t="shared" si="0"/>
        <v>2018</v>
      </c>
      <c r="B64" s="93">
        <f t="shared" si="1"/>
        <v>7</v>
      </c>
      <c r="C64" s="93" t="e">
        <f t="shared" si="2"/>
        <v>#N/A</v>
      </c>
      <c r="D64" s="110">
        <v>80138878707</v>
      </c>
      <c r="E64" s="111" t="s">
        <v>719</v>
      </c>
      <c r="F64" s="112">
        <v>43300</v>
      </c>
      <c r="G64" s="113">
        <v>0.51521990740740742</v>
      </c>
      <c r="H64" s="114" t="s">
        <v>361</v>
      </c>
      <c r="I64" s="110">
        <v>98</v>
      </c>
      <c r="J64" s="111" t="e">
        <f>VLOOKUP(D64,[1]sheet1!$A$1:$J$65536,10,0)</f>
        <v>#N/A</v>
      </c>
      <c r="K64" s="110" t="s">
        <v>360</v>
      </c>
      <c r="L64" s="114" t="s">
        <v>85</v>
      </c>
      <c r="M64" s="114" t="s">
        <v>90</v>
      </c>
    </row>
    <row r="65" spans="1:13">
      <c r="A65" s="93">
        <f t="shared" si="0"/>
        <v>2018</v>
      </c>
      <c r="B65" s="93">
        <f t="shared" si="1"/>
        <v>7</v>
      </c>
      <c r="C65" s="93" t="e">
        <f t="shared" si="2"/>
        <v>#N/A</v>
      </c>
      <c r="D65" s="110">
        <v>51160870152</v>
      </c>
      <c r="E65" s="111" t="s">
        <v>715</v>
      </c>
      <c r="F65" s="112">
        <v>43302</v>
      </c>
      <c r="G65" s="113">
        <v>0.68365740740740744</v>
      </c>
      <c r="H65" s="114" t="s">
        <v>361</v>
      </c>
      <c r="I65" s="110">
        <v>98</v>
      </c>
      <c r="J65" s="111" t="e">
        <f>VLOOKUP(D65,[1]sheet1!$A$1:$J$65536,10,0)</f>
        <v>#N/A</v>
      </c>
      <c r="K65" s="110" t="s">
        <v>360</v>
      </c>
      <c r="L65" s="114" t="s">
        <v>85</v>
      </c>
      <c r="M65" s="114" t="s">
        <v>90</v>
      </c>
    </row>
    <row r="66" spans="1:13">
      <c r="A66" s="93">
        <f t="shared" si="0"/>
        <v>2018</v>
      </c>
      <c r="B66" s="93">
        <f t="shared" si="1"/>
        <v>7</v>
      </c>
      <c r="C66" s="93" t="e">
        <f t="shared" si="2"/>
        <v>#N/A</v>
      </c>
      <c r="D66" s="110">
        <v>19973207633</v>
      </c>
      <c r="E66" s="111" t="s">
        <v>715</v>
      </c>
      <c r="F66" s="112">
        <v>43302</v>
      </c>
      <c r="G66" s="113">
        <v>0.68002314814814813</v>
      </c>
      <c r="H66" s="114" t="s">
        <v>716</v>
      </c>
      <c r="I66" s="110">
        <v>128</v>
      </c>
      <c r="J66" s="111" t="e">
        <f>VLOOKUP(D66,[1]sheet1!$A$1:$J$65536,10,0)</f>
        <v>#N/A</v>
      </c>
      <c r="K66" s="110" t="s">
        <v>360</v>
      </c>
      <c r="L66" s="114" t="s">
        <v>85</v>
      </c>
      <c r="M66" s="114" t="s">
        <v>90</v>
      </c>
    </row>
    <row r="67" spans="1:13">
      <c r="A67" s="93">
        <f t="shared" ref="A67:A82" si="3">YEAR(F67)</f>
        <v>2018</v>
      </c>
      <c r="B67" s="93">
        <f t="shared" ref="B67:B82" si="4">MONTH(F67)</f>
        <v>7</v>
      </c>
      <c r="C67" s="93" t="e">
        <f t="shared" ref="C67:C82" si="5">I67-J67</f>
        <v>#N/A</v>
      </c>
      <c r="D67" s="110">
        <v>71361483594</v>
      </c>
      <c r="E67" s="111" t="s">
        <v>713</v>
      </c>
      <c r="F67" s="112">
        <v>43303</v>
      </c>
      <c r="G67" s="113">
        <v>0.3976851851851852</v>
      </c>
      <c r="H67" s="114" t="s">
        <v>714</v>
      </c>
      <c r="I67" s="110">
        <v>179</v>
      </c>
      <c r="J67" s="111" t="e">
        <f>VLOOKUP(D67,[1]sheet1!$A$1:$J$65536,10,0)</f>
        <v>#N/A</v>
      </c>
      <c r="K67" s="110" t="s">
        <v>360</v>
      </c>
      <c r="L67" s="114" t="s">
        <v>85</v>
      </c>
      <c r="M67" s="114" t="s">
        <v>90</v>
      </c>
    </row>
    <row r="68" spans="1:13">
      <c r="A68" s="93">
        <f t="shared" si="3"/>
        <v>2018</v>
      </c>
      <c r="B68" s="93">
        <f t="shared" si="4"/>
        <v>7</v>
      </c>
      <c r="C68" s="93" t="e">
        <f t="shared" si="5"/>
        <v>#N/A</v>
      </c>
      <c r="D68" s="110">
        <v>55993225756</v>
      </c>
      <c r="E68" s="111" t="s">
        <v>713</v>
      </c>
      <c r="F68" s="112">
        <v>43303</v>
      </c>
      <c r="G68" s="113">
        <v>0.39719907407407407</v>
      </c>
      <c r="H68" s="114" t="s">
        <v>361</v>
      </c>
      <c r="I68" s="110">
        <v>98</v>
      </c>
      <c r="J68" s="111" t="e">
        <f>VLOOKUP(D68,[1]sheet1!$A$1:$J$65536,10,0)</f>
        <v>#N/A</v>
      </c>
      <c r="K68" s="110" t="s">
        <v>360</v>
      </c>
      <c r="L68" s="114" t="s">
        <v>85</v>
      </c>
      <c r="M68" s="114" t="s">
        <v>90</v>
      </c>
    </row>
    <row r="69" spans="1:13">
      <c r="A69" s="93">
        <f t="shared" si="3"/>
        <v>2018</v>
      </c>
      <c r="B69" s="93">
        <f t="shared" si="4"/>
        <v>8</v>
      </c>
      <c r="C69" s="93">
        <f t="shared" si="5"/>
        <v>78</v>
      </c>
      <c r="D69" s="110">
        <v>35353270627</v>
      </c>
      <c r="E69" s="111" t="s">
        <v>753</v>
      </c>
      <c r="F69" s="112">
        <v>43317</v>
      </c>
      <c r="G69" s="113">
        <v>0.46155092592592589</v>
      </c>
      <c r="H69" s="114" t="s">
        <v>361</v>
      </c>
      <c r="I69" s="110">
        <v>98</v>
      </c>
      <c r="J69" s="111">
        <v>20</v>
      </c>
      <c r="K69" s="110" t="s">
        <v>360</v>
      </c>
      <c r="L69" s="114" t="s">
        <v>85</v>
      </c>
      <c r="M69" s="114" t="s">
        <v>90</v>
      </c>
    </row>
    <row r="70" spans="1:13">
      <c r="A70" s="93">
        <f t="shared" si="3"/>
        <v>2018</v>
      </c>
      <c r="B70" s="93">
        <f t="shared" si="4"/>
        <v>8</v>
      </c>
      <c r="C70" s="93">
        <f t="shared" si="5"/>
        <v>68</v>
      </c>
      <c r="D70" s="110">
        <v>210803761</v>
      </c>
      <c r="E70" s="111" t="s">
        <v>754</v>
      </c>
      <c r="F70" s="112">
        <v>43317</v>
      </c>
      <c r="G70" s="113">
        <v>0.42116898148148146</v>
      </c>
      <c r="H70" s="114" t="s">
        <v>716</v>
      </c>
      <c r="I70" s="110">
        <v>128</v>
      </c>
      <c r="J70" s="111">
        <v>60</v>
      </c>
      <c r="K70" s="110" t="s">
        <v>360</v>
      </c>
      <c r="L70" s="114" t="s">
        <v>85</v>
      </c>
      <c r="M70" s="114" t="s">
        <v>90</v>
      </c>
    </row>
    <row r="71" spans="1:13">
      <c r="A71" s="93">
        <f t="shared" si="3"/>
        <v>2018</v>
      </c>
      <c r="B71" s="93">
        <f t="shared" si="4"/>
        <v>8</v>
      </c>
      <c r="C71" s="93">
        <f t="shared" si="5"/>
        <v>68</v>
      </c>
      <c r="D71" s="110">
        <v>12922906728</v>
      </c>
      <c r="E71" s="111" t="s">
        <v>755</v>
      </c>
      <c r="F71" s="112">
        <v>43317</v>
      </c>
      <c r="G71" s="113">
        <v>0.42075231481481484</v>
      </c>
      <c r="H71" s="114" t="s">
        <v>716</v>
      </c>
      <c r="I71" s="110">
        <v>128</v>
      </c>
      <c r="J71" s="111">
        <v>60</v>
      </c>
      <c r="K71" s="110" t="s">
        <v>360</v>
      </c>
      <c r="L71" s="114" t="s">
        <v>85</v>
      </c>
      <c r="M71" s="114" t="s">
        <v>90</v>
      </c>
    </row>
    <row r="72" spans="1:13">
      <c r="A72" s="93">
        <f t="shared" si="3"/>
        <v>2018</v>
      </c>
      <c r="B72" s="93">
        <f t="shared" si="4"/>
        <v>8</v>
      </c>
      <c r="C72" s="93">
        <f t="shared" si="5"/>
        <v>78</v>
      </c>
      <c r="D72" s="110">
        <v>71588764603</v>
      </c>
      <c r="E72" s="111" t="s">
        <v>756</v>
      </c>
      <c r="F72" s="112">
        <v>43316</v>
      </c>
      <c r="G72" s="113">
        <v>0.65728009259259257</v>
      </c>
      <c r="H72" s="114" t="s">
        <v>361</v>
      </c>
      <c r="I72" s="110">
        <v>98</v>
      </c>
      <c r="J72" s="111">
        <v>20</v>
      </c>
      <c r="K72" s="110" t="s">
        <v>360</v>
      </c>
      <c r="L72" s="114" t="s">
        <v>85</v>
      </c>
      <c r="M72" s="114" t="s">
        <v>90</v>
      </c>
    </row>
    <row r="73" spans="1:13">
      <c r="A73" s="93">
        <f t="shared" si="3"/>
        <v>2018</v>
      </c>
      <c r="B73" s="93">
        <f t="shared" si="4"/>
        <v>8</v>
      </c>
      <c r="C73" s="93">
        <f t="shared" si="5"/>
        <v>78</v>
      </c>
      <c r="D73" s="110">
        <v>57839462634</v>
      </c>
      <c r="E73" s="111" t="s">
        <v>757</v>
      </c>
      <c r="F73" s="112">
        <v>43316</v>
      </c>
      <c r="G73" s="113">
        <v>0.61952546296296296</v>
      </c>
      <c r="H73" s="114" t="s">
        <v>361</v>
      </c>
      <c r="I73" s="110">
        <v>98</v>
      </c>
      <c r="J73" s="111">
        <v>20</v>
      </c>
      <c r="K73" s="110" t="s">
        <v>360</v>
      </c>
      <c r="L73" s="114" t="s">
        <v>85</v>
      </c>
      <c r="M73" s="114" t="s">
        <v>90</v>
      </c>
    </row>
    <row r="74" spans="1:13">
      <c r="A74" s="93">
        <f t="shared" si="3"/>
        <v>2018</v>
      </c>
      <c r="B74" s="93">
        <f t="shared" si="4"/>
        <v>8</v>
      </c>
      <c r="C74" s="93">
        <f t="shared" si="5"/>
        <v>79</v>
      </c>
      <c r="D74" s="110">
        <v>12419336181</v>
      </c>
      <c r="E74" s="111" t="s">
        <v>758</v>
      </c>
      <c r="F74" s="112">
        <v>43316</v>
      </c>
      <c r="G74" s="113">
        <v>0.43377314814814816</v>
      </c>
      <c r="H74" s="114" t="s">
        <v>714</v>
      </c>
      <c r="I74" s="110">
        <v>179</v>
      </c>
      <c r="J74" s="111">
        <v>100</v>
      </c>
      <c r="K74" s="110" t="s">
        <v>360</v>
      </c>
      <c r="L74" s="114" t="s">
        <v>85</v>
      </c>
      <c r="M74" s="114" t="s">
        <v>90</v>
      </c>
    </row>
    <row r="75" spans="1:13">
      <c r="A75" s="93">
        <f t="shared" si="3"/>
        <v>2018</v>
      </c>
      <c r="B75" s="93">
        <f t="shared" si="4"/>
        <v>8</v>
      </c>
      <c r="C75" s="93">
        <f t="shared" si="5"/>
        <v>78</v>
      </c>
      <c r="D75" s="110">
        <v>24768034503</v>
      </c>
      <c r="E75" s="111" t="s">
        <v>758</v>
      </c>
      <c r="F75" s="112">
        <v>43316</v>
      </c>
      <c r="G75" s="113">
        <v>0.43358796296296293</v>
      </c>
      <c r="H75" s="114" t="s">
        <v>361</v>
      </c>
      <c r="I75" s="110">
        <v>98</v>
      </c>
      <c r="J75" s="111">
        <v>20</v>
      </c>
      <c r="K75" s="110" t="s">
        <v>360</v>
      </c>
      <c r="L75" s="114" t="s">
        <v>85</v>
      </c>
      <c r="M75" s="114" t="s">
        <v>90</v>
      </c>
    </row>
    <row r="76" spans="1:13">
      <c r="A76" s="93">
        <f t="shared" si="3"/>
        <v>2018</v>
      </c>
      <c r="B76" s="93">
        <f t="shared" si="4"/>
        <v>8</v>
      </c>
      <c r="C76" s="93">
        <f t="shared" si="5"/>
        <v>79</v>
      </c>
      <c r="D76" s="110">
        <v>79485711623</v>
      </c>
      <c r="E76" s="111" t="s">
        <v>764</v>
      </c>
      <c r="F76" s="112">
        <v>43320</v>
      </c>
      <c r="G76" s="113">
        <v>0.44574074074074077</v>
      </c>
      <c r="H76" s="114" t="s">
        <v>714</v>
      </c>
      <c r="I76" s="110">
        <v>179</v>
      </c>
      <c r="J76" s="111">
        <v>100</v>
      </c>
      <c r="K76" s="110" t="s">
        <v>360</v>
      </c>
      <c r="L76" s="114" t="s">
        <v>85</v>
      </c>
      <c r="M76" s="114" t="s">
        <v>90</v>
      </c>
    </row>
    <row r="77" spans="1:13">
      <c r="A77" s="93">
        <f t="shared" si="3"/>
        <v>2018</v>
      </c>
      <c r="B77" s="93">
        <f t="shared" si="4"/>
        <v>8</v>
      </c>
      <c r="C77" s="93">
        <f t="shared" si="5"/>
        <v>78</v>
      </c>
      <c r="D77" s="110">
        <v>46173607157</v>
      </c>
      <c r="E77" s="111" t="s">
        <v>764</v>
      </c>
      <c r="F77" s="112">
        <v>43320</v>
      </c>
      <c r="G77" s="113">
        <v>0.4455439814814815</v>
      </c>
      <c r="H77" s="114" t="s">
        <v>361</v>
      </c>
      <c r="I77" s="110">
        <v>98</v>
      </c>
      <c r="J77" s="111">
        <v>20</v>
      </c>
      <c r="K77" s="110" t="s">
        <v>360</v>
      </c>
      <c r="L77" s="114" t="s">
        <v>85</v>
      </c>
      <c r="M77" s="114" t="s">
        <v>90</v>
      </c>
    </row>
    <row r="78" spans="1:13">
      <c r="A78" s="93">
        <f t="shared" si="3"/>
        <v>2018</v>
      </c>
      <c r="B78" s="93">
        <f t="shared" si="4"/>
        <v>8</v>
      </c>
      <c r="C78" s="93">
        <f t="shared" si="5"/>
        <v>79</v>
      </c>
      <c r="D78" s="110">
        <v>29512313258</v>
      </c>
      <c r="E78" s="111" t="s">
        <v>754</v>
      </c>
      <c r="F78" s="112">
        <v>43320</v>
      </c>
      <c r="G78" s="113">
        <v>0.44276620370370368</v>
      </c>
      <c r="H78" s="114" t="s">
        <v>714</v>
      </c>
      <c r="I78" s="110">
        <v>179</v>
      </c>
      <c r="J78" s="111">
        <v>100</v>
      </c>
      <c r="K78" s="110" t="s">
        <v>360</v>
      </c>
      <c r="L78" s="114" t="s">
        <v>85</v>
      </c>
      <c r="M78" s="114" t="s">
        <v>90</v>
      </c>
    </row>
    <row r="79" spans="1:13">
      <c r="A79" s="93">
        <f t="shared" si="3"/>
        <v>2018</v>
      </c>
      <c r="B79" s="93">
        <f t="shared" si="4"/>
        <v>8</v>
      </c>
      <c r="C79" s="93">
        <f t="shared" si="5"/>
        <v>78</v>
      </c>
      <c r="D79" s="110">
        <v>5028066334</v>
      </c>
      <c r="E79" s="111" t="s">
        <v>754</v>
      </c>
      <c r="F79" s="112">
        <v>43320</v>
      </c>
      <c r="G79" s="113">
        <v>0.44261574074074073</v>
      </c>
      <c r="H79" s="114" t="s">
        <v>361</v>
      </c>
      <c r="I79" s="110">
        <v>98</v>
      </c>
      <c r="J79" s="111">
        <v>20</v>
      </c>
      <c r="K79" s="110" t="s">
        <v>360</v>
      </c>
      <c r="L79" s="114" t="s">
        <v>85</v>
      </c>
      <c r="M79" s="114" t="s">
        <v>90</v>
      </c>
    </row>
    <row r="80" spans="1:13">
      <c r="A80" s="93">
        <f t="shared" si="3"/>
        <v>2018</v>
      </c>
      <c r="B80" s="93">
        <f t="shared" si="4"/>
        <v>8</v>
      </c>
      <c r="C80" s="93">
        <f t="shared" si="5"/>
        <v>78</v>
      </c>
      <c r="D80" s="110">
        <v>63953221869</v>
      </c>
      <c r="E80" s="111" t="s">
        <v>769</v>
      </c>
      <c r="F80" s="112">
        <v>43323</v>
      </c>
      <c r="G80" s="113">
        <v>0.60335648148148147</v>
      </c>
      <c r="H80" s="114" t="s">
        <v>361</v>
      </c>
      <c r="I80" s="110">
        <v>98</v>
      </c>
      <c r="J80" s="111">
        <v>20</v>
      </c>
      <c r="K80" s="110" t="s">
        <v>360</v>
      </c>
      <c r="L80" s="114" t="s">
        <v>85</v>
      </c>
      <c r="M80" s="114" t="s">
        <v>90</v>
      </c>
    </row>
    <row r="81" spans="1:13">
      <c r="A81" s="93">
        <f t="shared" si="3"/>
        <v>2018</v>
      </c>
      <c r="B81" s="93">
        <f t="shared" si="4"/>
        <v>8</v>
      </c>
      <c r="C81" s="93">
        <f t="shared" si="5"/>
        <v>78</v>
      </c>
      <c r="D81" s="110">
        <v>80800027342</v>
      </c>
      <c r="E81" s="111" t="s">
        <v>770</v>
      </c>
      <c r="F81" s="112">
        <v>43323</v>
      </c>
      <c r="G81" s="113">
        <v>0.60293981481481485</v>
      </c>
      <c r="H81" s="114" t="s">
        <v>361</v>
      </c>
      <c r="I81" s="110">
        <v>98</v>
      </c>
      <c r="J81" s="111">
        <v>20</v>
      </c>
      <c r="K81" s="110" t="s">
        <v>360</v>
      </c>
      <c r="L81" s="114" t="s">
        <v>85</v>
      </c>
      <c r="M81" s="114" t="s">
        <v>90</v>
      </c>
    </row>
    <row r="82" spans="1:13">
      <c r="A82" s="93">
        <f t="shared" si="3"/>
        <v>2018</v>
      </c>
      <c r="B82" s="93">
        <f t="shared" si="4"/>
        <v>8</v>
      </c>
      <c r="C82" s="93">
        <f t="shared" si="5"/>
        <v>199</v>
      </c>
      <c r="D82" s="110">
        <v>34270791366</v>
      </c>
      <c r="E82" s="111" t="s">
        <v>771</v>
      </c>
      <c r="F82" s="112">
        <v>43323</v>
      </c>
      <c r="G82" s="113">
        <v>0.58546296296296296</v>
      </c>
      <c r="H82" s="114" t="s">
        <v>772</v>
      </c>
      <c r="I82" s="110">
        <v>499</v>
      </c>
      <c r="J82" s="111">
        <v>300</v>
      </c>
      <c r="K82" s="110" t="s">
        <v>360</v>
      </c>
      <c r="L82" s="114" t="s">
        <v>85</v>
      </c>
      <c r="M82" s="114" t="s">
        <v>234</v>
      </c>
    </row>
    <row r="83" spans="1:13">
      <c r="A83" s="93">
        <f t="shared" ref="A83" si="6">YEAR(F83)</f>
        <v>2018</v>
      </c>
      <c r="B83" s="93">
        <f t="shared" ref="B83" si="7">MONTH(F83)</f>
        <v>8</v>
      </c>
      <c r="C83" s="93">
        <f t="shared" ref="C83" si="8">I83-J83</f>
        <v>50</v>
      </c>
      <c r="D83" s="110">
        <v>7105806958</v>
      </c>
      <c r="E83" s="111" t="s">
        <v>774</v>
      </c>
      <c r="F83" s="112">
        <v>43325</v>
      </c>
      <c r="G83" s="113">
        <v>0.60730324074074071</v>
      </c>
      <c r="H83" s="114" t="s">
        <v>321</v>
      </c>
      <c r="I83" s="110">
        <v>50</v>
      </c>
      <c r="J83" s="111"/>
      <c r="K83" s="110">
        <v>45</v>
      </c>
      <c r="L83" s="114" t="s">
        <v>85</v>
      </c>
      <c r="M83" s="114" t="s">
        <v>234</v>
      </c>
    </row>
    <row r="84" spans="1:13">
      <c r="A84" s="93">
        <f t="shared" ref="A84:A92" si="9">YEAR(F84)</f>
        <v>2018</v>
      </c>
      <c r="B84" s="93">
        <f t="shared" ref="B84:B92" si="10">MONTH(F84)</f>
        <v>8</v>
      </c>
      <c r="C84" s="93">
        <f t="shared" ref="C84:C92" si="11">I84-J84</f>
        <v>9</v>
      </c>
      <c r="D84" s="170">
        <v>35391260773</v>
      </c>
      <c r="E84" s="171" t="s">
        <v>826</v>
      </c>
      <c r="F84" s="172">
        <v>43327</v>
      </c>
      <c r="G84" s="173">
        <v>0.56122685185185184</v>
      </c>
      <c r="H84" s="174" t="s">
        <v>825</v>
      </c>
      <c r="I84" s="170">
        <v>50</v>
      </c>
      <c r="J84" s="171">
        <v>41</v>
      </c>
      <c r="K84" s="170" t="s">
        <v>360</v>
      </c>
      <c r="L84" s="174" t="s">
        <v>85</v>
      </c>
      <c r="M84" s="174" t="s">
        <v>234</v>
      </c>
    </row>
    <row r="85" spans="1:13">
      <c r="A85" s="93">
        <f t="shared" si="9"/>
        <v>2018</v>
      </c>
      <c r="B85" s="93">
        <f t="shared" si="10"/>
        <v>8</v>
      </c>
      <c r="C85" s="93">
        <f t="shared" si="11"/>
        <v>9</v>
      </c>
      <c r="D85" s="170">
        <v>65055941280</v>
      </c>
      <c r="E85" s="171" t="s">
        <v>827</v>
      </c>
      <c r="F85" s="172">
        <v>43327</v>
      </c>
      <c r="G85" s="173">
        <v>0.5606944444444445</v>
      </c>
      <c r="H85" s="174" t="s">
        <v>825</v>
      </c>
      <c r="I85" s="170">
        <v>50</v>
      </c>
      <c r="J85" s="171">
        <v>41</v>
      </c>
      <c r="K85" s="170" t="s">
        <v>360</v>
      </c>
      <c r="L85" s="174" t="s">
        <v>85</v>
      </c>
      <c r="M85" s="174" t="s">
        <v>234</v>
      </c>
    </row>
    <row r="86" spans="1:13">
      <c r="A86" s="93">
        <f t="shared" si="9"/>
        <v>2018</v>
      </c>
      <c r="B86" s="93">
        <f t="shared" si="10"/>
        <v>8</v>
      </c>
      <c r="C86" s="93">
        <f t="shared" si="11"/>
        <v>78</v>
      </c>
      <c r="D86" s="170">
        <v>67481454520</v>
      </c>
      <c r="E86" s="171" t="s">
        <v>819</v>
      </c>
      <c r="F86" s="172">
        <v>43329</v>
      </c>
      <c r="G86" s="173">
        <v>0.47181712962962963</v>
      </c>
      <c r="H86" s="174" t="s">
        <v>361</v>
      </c>
      <c r="I86" s="170">
        <v>98</v>
      </c>
      <c r="J86" s="171">
        <v>20</v>
      </c>
      <c r="K86" s="170" t="s">
        <v>360</v>
      </c>
      <c r="L86" s="174" t="s">
        <v>85</v>
      </c>
      <c r="M86" s="174" t="s">
        <v>90</v>
      </c>
    </row>
    <row r="87" spans="1:13">
      <c r="A87" s="93">
        <f t="shared" si="9"/>
        <v>2018</v>
      </c>
      <c r="B87" s="93">
        <f t="shared" si="10"/>
        <v>8</v>
      </c>
      <c r="C87" s="93">
        <f t="shared" si="11"/>
        <v>609.20000000000005</v>
      </c>
      <c r="D87" s="170">
        <v>59352132350</v>
      </c>
      <c r="E87" s="171" t="s">
        <v>820</v>
      </c>
      <c r="F87" s="172">
        <v>43332</v>
      </c>
      <c r="G87" s="173">
        <v>0.69218750000000007</v>
      </c>
      <c r="H87" s="174" t="s">
        <v>821</v>
      </c>
      <c r="I87" s="170">
        <v>750</v>
      </c>
      <c r="J87" s="171">
        <v>140.80000000000001</v>
      </c>
      <c r="K87" s="170" t="s">
        <v>360</v>
      </c>
      <c r="L87" s="174" t="s">
        <v>85</v>
      </c>
      <c r="M87" s="174" t="s">
        <v>234</v>
      </c>
    </row>
    <row r="88" spans="1:13">
      <c r="A88" s="93">
        <f t="shared" si="9"/>
        <v>2018</v>
      </c>
      <c r="B88" s="93">
        <f t="shared" si="10"/>
        <v>8</v>
      </c>
      <c r="C88" s="93">
        <f t="shared" si="11"/>
        <v>58</v>
      </c>
      <c r="D88" s="170">
        <v>2235146951</v>
      </c>
      <c r="E88" s="171" t="s">
        <v>311</v>
      </c>
      <c r="F88" s="172">
        <v>43333</v>
      </c>
      <c r="G88" s="173">
        <v>0.6331944444444445</v>
      </c>
      <c r="H88" s="174" t="s">
        <v>312</v>
      </c>
      <c r="I88" s="170">
        <v>268</v>
      </c>
      <c r="J88" s="171">
        <v>210</v>
      </c>
      <c r="K88" s="170">
        <v>265.32</v>
      </c>
      <c r="L88" s="174" t="s">
        <v>85</v>
      </c>
      <c r="M88" s="174" t="s">
        <v>90</v>
      </c>
    </row>
    <row r="89" spans="1:13">
      <c r="A89" s="93">
        <f t="shared" si="9"/>
        <v>2018</v>
      </c>
      <c r="B89" s="93">
        <f t="shared" si="10"/>
        <v>8</v>
      </c>
      <c r="C89" s="93">
        <f t="shared" si="11"/>
        <v>79</v>
      </c>
      <c r="D89" s="170">
        <v>81511071671</v>
      </c>
      <c r="E89" s="171" t="s">
        <v>822</v>
      </c>
      <c r="F89" s="172">
        <v>43334</v>
      </c>
      <c r="G89" s="173">
        <v>0.71130787037037047</v>
      </c>
      <c r="H89" s="174" t="s">
        <v>714</v>
      </c>
      <c r="I89" s="170">
        <v>179</v>
      </c>
      <c r="J89" s="171">
        <v>100</v>
      </c>
      <c r="K89" s="170" t="s">
        <v>360</v>
      </c>
      <c r="L89" s="174" t="s">
        <v>85</v>
      </c>
      <c r="M89" s="174" t="s">
        <v>90</v>
      </c>
    </row>
    <row r="90" spans="1:13">
      <c r="A90" s="93">
        <f t="shared" si="9"/>
        <v>2018</v>
      </c>
      <c r="B90" s="93">
        <f t="shared" si="10"/>
        <v>8</v>
      </c>
      <c r="C90" s="93">
        <f t="shared" si="11"/>
        <v>78</v>
      </c>
      <c r="D90" s="170">
        <v>18455085838</v>
      </c>
      <c r="E90" s="171" t="s">
        <v>822</v>
      </c>
      <c r="F90" s="172">
        <v>43334</v>
      </c>
      <c r="G90" s="173">
        <v>0.71103009259259264</v>
      </c>
      <c r="H90" s="174" t="s">
        <v>361</v>
      </c>
      <c r="I90" s="170">
        <v>98</v>
      </c>
      <c r="J90" s="171">
        <v>20</v>
      </c>
      <c r="K90" s="170" t="s">
        <v>360</v>
      </c>
      <c r="L90" s="174" t="s">
        <v>85</v>
      </c>
      <c r="M90" s="174" t="s">
        <v>90</v>
      </c>
    </row>
    <row r="91" spans="1:13">
      <c r="A91" s="93">
        <f t="shared" si="9"/>
        <v>2018</v>
      </c>
      <c r="B91" s="93">
        <f t="shared" si="10"/>
        <v>8</v>
      </c>
      <c r="C91" s="93">
        <f t="shared" si="11"/>
        <v>48</v>
      </c>
      <c r="D91" s="170">
        <v>83801447486</v>
      </c>
      <c r="E91" s="171" t="s">
        <v>823</v>
      </c>
      <c r="F91" s="172">
        <v>43336</v>
      </c>
      <c r="G91" s="173">
        <v>0.68307870370370372</v>
      </c>
      <c r="H91" s="174" t="s">
        <v>359</v>
      </c>
      <c r="I91" s="170">
        <v>268</v>
      </c>
      <c r="J91" s="171">
        <v>220</v>
      </c>
      <c r="K91" s="170" t="s">
        <v>360</v>
      </c>
      <c r="L91" s="174" t="s">
        <v>85</v>
      </c>
      <c r="M91" s="174" t="s">
        <v>90</v>
      </c>
    </row>
    <row r="92" spans="1:13">
      <c r="A92" s="93">
        <f t="shared" si="9"/>
        <v>2018</v>
      </c>
      <c r="B92" s="93">
        <f t="shared" si="10"/>
        <v>8</v>
      </c>
      <c r="C92" s="93">
        <f t="shared" si="11"/>
        <v>9</v>
      </c>
      <c r="D92" s="170">
        <v>66809130794</v>
      </c>
      <c r="E92" s="171" t="s">
        <v>824</v>
      </c>
      <c r="F92" s="172">
        <v>43336</v>
      </c>
      <c r="G92" s="173">
        <v>0.4798263888888889</v>
      </c>
      <c r="H92" s="174" t="s">
        <v>825</v>
      </c>
      <c r="I92" s="170">
        <v>50</v>
      </c>
      <c r="J92" s="171">
        <v>41</v>
      </c>
      <c r="K92" s="170" t="s">
        <v>360</v>
      </c>
      <c r="L92" s="174" t="s">
        <v>85</v>
      </c>
      <c r="M92" s="174" t="s">
        <v>90</v>
      </c>
    </row>
    <row r="93" spans="1:13">
      <c r="A93" s="93">
        <f t="shared" ref="A93" si="12">YEAR(F93)</f>
        <v>2018</v>
      </c>
      <c r="B93" s="93">
        <f t="shared" ref="B93" si="13">MONTH(F93)</f>
        <v>8</v>
      </c>
      <c r="C93" s="93">
        <f t="shared" ref="C93" si="14">I93-J93</f>
        <v>680</v>
      </c>
      <c r="D93" s="170">
        <v>14714196582</v>
      </c>
      <c r="E93" s="171" t="s">
        <v>865</v>
      </c>
      <c r="F93" s="172">
        <v>43340</v>
      </c>
      <c r="G93" s="173">
        <v>0.60737268518518517</v>
      </c>
      <c r="H93" s="174" t="s">
        <v>866</v>
      </c>
      <c r="I93" s="170">
        <v>850</v>
      </c>
      <c r="J93" s="171">
        <v>170</v>
      </c>
      <c r="K93" s="170" t="s">
        <v>360</v>
      </c>
      <c r="L93" s="174" t="s">
        <v>85</v>
      </c>
      <c r="M93" s="174" t="s">
        <v>90</v>
      </c>
    </row>
  </sheetData>
  <sortState ref="D2:Q82">
    <sortCondition ref="F2:F82"/>
  </sortState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99" workbookViewId="0">
      <selection activeCell="K5" sqref="K5:K12"/>
    </sheetView>
  </sheetViews>
  <sheetFormatPr defaultColWidth="8.875" defaultRowHeight="13.5"/>
  <cols>
    <col min="1" max="1" width="12" bestFit="1" customWidth="1"/>
    <col min="2" max="2" width="10.875"/>
    <col min="3" max="3" width="14.625" customWidth="1"/>
    <col min="4" max="4" width="10.875"/>
    <col min="7" max="7" width="9.5" bestFit="1" customWidth="1"/>
    <col min="8" max="11" width="12.375" bestFit="1" customWidth="1"/>
    <col min="12" max="15" width="12.875" bestFit="1" customWidth="1"/>
    <col min="16" max="17" width="16.125" bestFit="1" customWidth="1"/>
    <col min="18" max="18" width="7.5" bestFit="1" customWidth="1"/>
    <col min="19" max="22" width="8.5" bestFit="1" customWidth="1"/>
    <col min="23" max="23" width="9.375" bestFit="1" customWidth="1"/>
    <col min="24" max="24" width="7.5" bestFit="1" customWidth="1"/>
    <col min="25" max="28" width="8.5" bestFit="1" customWidth="1"/>
    <col min="29" max="29" width="9.375" bestFit="1" customWidth="1"/>
    <col min="30" max="30" width="5.625" bestFit="1" customWidth="1"/>
  </cols>
  <sheetData>
    <row r="1" spans="1:11" ht="16.5">
      <c r="A1" s="175" t="s">
        <v>828</v>
      </c>
      <c r="B1" s="175" t="s">
        <v>829</v>
      </c>
      <c r="C1" s="175" t="s">
        <v>830</v>
      </c>
      <c r="D1" s="175" t="s">
        <v>831</v>
      </c>
      <c r="H1" s="57" t="s">
        <v>126</v>
      </c>
      <c r="I1" s="57" t="s">
        <v>0</v>
      </c>
      <c r="J1" s="57" t="s">
        <v>329</v>
      </c>
    </row>
    <row r="2" spans="1:11" ht="16.5">
      <c r="A2" s="98">
        <v>43195</v>
      </c>
      <c r="B2" s="98" t="s">
        <v>832</v>
      </c>
      <c r="C2" s="99" t="s">
        <v>240</v>
      </c>
      <c r="D2" s="99">
        <v>2690</v>
      </c>
      <c r="H2" t="s">
        <v>395</v>
      </c>
      <c r="J2" t="s">
        <v>783</v>
      </c>
    </row>
    <row r="3" spans="1:11" ht="16.5">
      <c r="A3" s="98">
        <v>43199</v>
      </c>
      <c r="B3" s="98" t="s">
        <v>833</v>
      </c>
      <c r="C3" s="99" t="s">
        <v>199</v>
      </c>
      <c r="D3" s="99">
        <v>660</v>
      </c>
    </row>
    <row r="4" spans="1:11" ht="16.5">
      <c r="A4" s="98">
        <v>43202</v>
      </c>
      <c r="B4" s="98" t="s">
        <v>834</v>
      </c>
      <c r="C4" s="99" t="s">
        <v>241</v>
      </c>
      <c r="D4" s="99">
        <v>300</v>
      </c>
      <c r="G4" s="57" t="s">
        <v>330</v>
      </c>
      <c r="H4" t="s">
        <v>328</v>
      </c>
      <c r="I4" t="s">
        <v>327</v>
      </c>
      <c r="J4" t="s">
        <v>328</v>
      </c>
      <c r="K4" t="s">
        <v>327</v>
      </c>
    </row>
    <row r="5" spans="1:11" ht="16.5">
      <c r="A5" s="98">
        <v>43204</v>
      </c>
      <c r="B5" s="98" t="s">
        <v>832</v>
      </c>
      <c r="C5" s="99" t="s">
        <v>242</v>
      </c>
      <c r="D5" s="99">
        <v>1790</v>
      </c>
      <c r="G5" t="s">
        <v>201</v>
      </c>
      <c r="H5" s="58">
        <v>7</v>
      </c>
      <c r="I5" s="58">
        <v>12022</v>
      </c>
      <c r="J5" s="58">
        <v>2</v>
      </c>
      <c r="K5" s="58">
        <v>1766</v>
      </c>
    </row>
    <row r="6" spans="1:11" ht="16.5">
      <c r="A6" s="98">
        <v>43204</v>
      </c>
      <c r="B6" s="98" t="s">
        <v>835</v>
      </c>
      <c r="C6" s="99" t="s">
        <v>243</v>
      </c>
      <c r="D6" s="99">
        <v>1160</v>
      </c>
      <c r="G6" t="s">
        <v>200</v>
      </c>
      <c r="H6" s="58">
        <v>1</v>
      </c>
      <c r="I6" s="58">
        <v>300</v>
      </c>
      <c r="J6" s="58">
        <v>2</v>
      </c>
      <c r="K6" s="58">
        <v>500</v>
      </c>
    </row>
    <row r="7" spans="1:11" ht="16.5">
      <c r="A7" s="98">
        <v>43196</v>
      </c>
      <c r="B7" s="98" t="s">
        <v>832</v>
      </c>
      <c r="C7" s="99" t="s">
        <v>244</v>
      </c>
      <c r="D7" s="99">
        <v>177</v>
      </c>
      <c r="G7" t="s">
        <v>369</v>
      </c>
      <c r="H7" s="58"/>
      <c r="I7" s="58"/>
      <c r="J7" s="58">
        <v>1</v>
      </c>
      <c r="K7" s="58">
        <v>557</v>
      </c>
    </row>
    <row r="8" spans="1:11" ht="16.5">
      <c r="A8" s="98">
        <v>43211</v>
      </c>
      <c r="B8" s="98" t="s">
        <v>832</v>
      </c>
      <c r="C8" s="99" t="s">
        <v>836</v>
      </c>
      <c r="D8" s="99">
        <v>98</v>
      </c>
      <c r="G8" t="s">
        <v>462</v>
      </c>
      <c r="H8" s="58"/>
      <c r="I8" s="58"/>
      <c r="J8" s="58">
        <v>1</v>
      </c>
      <c r="K8" s="58">
        <v>458</v>
      </c>
    </row>
    <row r="9" spans="1:11" ht="16.5">
      <c r="A9" s="98">
        <v>43223</v>
      </c>
      <c r="B9" s="98" t="s">
        <v>832</v>
      </c>
      <c r="C9" s="99" t="s">
        <v>837</v>
      </c>
      <c r="D9" s="99">
        <v>300</v>
      </c>
      <c r="G9" t="s">
        <v>732</v>
      </c>
      <c r="H9" s="58">
        <v>3</v>
      </c>
      <c r="I9" s="58">
        <v>2968</v>
      </c>
      <c r="J9" s="58"/>
      <c r="K9" s="58"/>
    </row>
    <row r="10" spans="1:11" ht="16.5">
      <c r="A10" s="98">
        <v>43227</v>
      </c>
      <c r="B10" s="98" t="s">
        <v>834</v>
      </c>
      <c r="C10" s="99" t="s">
        <v>838</v>
      </c>
      <c r="D10" s="99">
        <v>200</v>
      </c>
      <c r="G10" t="s">
        <v>441</v>
      </c>
      <c r="H10" s="58">
        <v>1</v>
      </c>
      <c r="I10" s="58">
        <v>189</v>
      </c>
      <c r="J10" s="58"/>
      <c r="K10" s="58"/>
    </row>
    <row r="11" spans="1:11" ht="16.5">
      <c r="A11" s="98">
        <v>43232</v>
      </c>
      <c r="B11" s="98" t="s">
        <v>832</v>
      </c>
      <c r="C11" s="99" t="s">
        <v>839</v>
      </c>
      <c r="D11" s="99">
        <v>1200</v>
      </c>
      <c r="G11" t="s">
        <v>385</v>
      </c>
      <c r="H11" s="58">
        <v>1</v>
      </c>
      <c r="I11" s="58">
        <v>2705</v>
      </c>
      <c r="J11" s="58"/>
      <c r="K11" s="58"/>
    </row>
    <row r="12" spans="1:11" ht="16.5">
      <c r="A12" s="98">
        <v>43235</v>
      </c>
      <c r="B12" s="98" t="s">
        <v>832</v>
      </c>
      <c r="C12" s="99" t="s">
        <v>836</v>
      </c>
      <c r="D12" s="99">
        <v>78</v>
      </c>
      <c r="G12" t="s">
        <v>396</v>
      </c>
      <c r="H12" s="58">
        <v>1</v>
      </c>
      <c r="I12" s="58">
        <v>8160</v>
      </c>
      <c r="J12" s="58"/>
      <c r="K12" s="58"/>
    </row>
    <row r="13" spans="1:11" ht="16.5">
      <c r="A13" s="98">
        <v>43239</v>
      </c>
      <c r="B13" s="98" t="s">
        <v>835</v>
      </c>
      <c r="C13" s="99" t="s">
        <v>840</v>
      </c>
      <c r="D13" s="99">
        <v>16480</v>
      </c>
      <c r="G13" t="s">
        <v>1</v>
      </c>
      <c r="H13" s="58">
        <v>14</v>
      </c>
      <c r="I13" s="58">
        <v>26344</v>
      </c>
      <c r="J13" s="58">
        <v>6</v>
      </c>
      <c r="K13" s="58">
        <v>3281</v>
      </c>
    </row>
    <row r="14" spans="1:11" ht="16.5">
      <c r="A14" s="98">
        <v>43243</v>
      </c>
      <c r="B14" s="98" t="s">
        <v>835</v>
      </c>
      <c r="C14" s="99" t="s">
        <v>841</v>
      </c>
      <c r="D14" s="99">
        <v>2380</v>
      </c>
    </row>
    <row r="15" spans="1:11" ht="16.5">
      <c r="A15" s="100">
        <v>43258</v>
      </c>
      <c r="B15" s="98" t="s">
        <v>835</v>
      </c>
      <c r="C15" s="101" t="s">
        <v>306</v>
      </c>
      <c r="D15" s="101">
        <v>598</v>
      </c>
    </row>
    <row r="16" spans="1:11" ht="16.5">
      <c r="A16" s="100">
        <v>43261</v>
      </c>
      <c r="B16" s="98" t="s">
        <v>834</v>
      </c>
      <c r="C16" s="101" t="s">
        <v>307</v>
      </c>
      <c r="D16" s="101">
        <v>200</v>
      </c>
    </row>
    <row r="17" spans="1:4" ht="16.5">
      <c r="A17" s="100">
        <v>43263</v>
      </c>
      <c r="B17" s="98" t="s">
        <v>834</v>
      </c>
      <c r="C17" s="101" t="s">
        <v>307</v>
      </c>
      <c r="D17" s="101">
        <v>300</v>
      </c>
    </row>
    <row r="18" spans="1:4" ht="16.5">
      <c r="A18" s="100">
        <v>43265</v>
      </c>
      <c r="B18" s="98" t="s">
        <v>842</v>
      </c>
      <c r="C18" s="101" t="s">
        <v>325</v>
      </c>
      <c r="D18" s="101">
        <v>3650</v>
      </c>
    </row>
    <row r="19" spans="1:4" ht="16.5">
      <c r="A19" s="100">
        <v>43266</v>
      </c>
      <c r="B19" s="98" t="s">
        <v>842</v>
      </c>
      <c r="C19" s="101" t="s">
        <v>326</v>
      </c>
      <c r="D19" s="101">
        <v>300</v>
      </c>
    </row>
    <row r="20" spans="1:4" ht="16.5">
      <c r="A20" s="100">
        <v>43274</v>
      </c>
      <c r="B20" s="98" t="s">
        <v>842</v>
      </c>
      <c r="C20" s="101" t="s">
        <v>365</v>
      </c>
      <c r="D20" s="101">
        <v>300</v>
      </c>
    </row>
    <row r="21" spans="1:4" ht="16.5">
      <c r="A21" s="100">
        <v>43274</v>
      </c>
      <c r="B21" s="98" t="s">
        <v>835</v>
      </c>
      <c r="C21" s="101" t="s">
        <v>366</v>
      </c>
      <c r="D21" s="101">
        <v>8000</v>
      </c>
    </row>
    <row r="22" spans="1:4" ht="16.5">
      <c r="A22" s="100">
        <v>43279</v>
      </c>
      <c r="B22" s="98" t="s">
        <v>843</v>
      </c>
      <c r="C22" s="101" t="s">
        <v>367</v>
      </c>
      <c r="D22" s="101">
        <v>5973</v>
      </c>
    </row>
    <row r="23" spans="1:4" ht="16.5">
      <c r="A23" s="100">
        <v>43280</v>
      </c>
      <c r="B23" s="98" t="s">
        <v>844</v>
      </c>
      <c r="C23" s="101" t="s">
        <v>368</v>
      </c>
      <c r="D23" s="101">
        <v>300</v>
      </c>
    </row>
    <row r="24" spans="1:4" ht="16.5">
      <c r="A24" s="100">
        <v>43286</v>
      </c>
      <c r="B24" s="98" t="s">
        <v>835</v>
      </c>
      <c r="C24" s="148" t="s">
        <v>845</v>
      </c>
      <c r="D24" s="148">
        <v>1086</v>
      </c>
    </row>
    <row r="25" spans="1:4" ht="16.5">
      <c r="A25" s="100">
        <v>43287</v>
      </c>
      <c r="B25" s="98" t="s">
        <v>835</v>
      </c>
      <c r="C25" s="101" t="s">
        <v>391</v>
      </c>
      <c r="D25" s="101">
        <v>680</v>
      </c>
    </row>
    <row r="26" spans="1:4" ht="16.5">
      <c r="A26" s="100">
        <v>43290</v>
      </c>
      <c r="B26" s="98" t="s">
        <v>835</v>
      </c>
      <c r="C26" s="101" t="s">
        <v>306</v>
      </c>
      <c r="D26" s="101">
        <v>598</v>
      </c>
    </row>
    <row r="27" spans="1:4" ht="16.5">
      <c r="A27" s="100">
        <v>43291</v>
      </c>
      <c r="B27" s="98" t="s">
        <v>846</v>
      </c>
      <c r="C27" s="101" t="s">
        <v>392</v>
      </c>
      <c r="D27" s="101">
        <v>8160</v>
      </c>
    </row>
    <row r="28" spans="1:4" ht="16.5">
      <c r="A28" s="100">
        <v>43291</v>
      </c>
      <c r="B28" s="98" t="s">
        <v>835</v>
      </c>
      <c r="C28" s="101" t="s">
        <v>393</v>
      </c>
      <c r="D28" s="101">
        <v>680</v>
      </c>
    </row>
    <row r="29" spans="1:4" ht="16.5">
      <c r="A29" s="100">
        <v>43292</v>
      </c>
      <c r="B29" s="98" t="s">
        <v>847</v>
      </c>
      <c r="C29" s="101" t="s">
        <v>385</v>
      </c>
      <c r="D29" s="101">
        <v>2705</v>
      </c>
    </row>
    <row r="30" spans="1:4" ht="16.5">
      <c r="A30" s="100">
        <v>43294</v>
      </c>
      <c r="B30" s="98" t="s">
        <v>837</v>
      </c>
      <c r="C30" s="101" t="s">
        <v>731</v>
      </c>
      <c r="D30" s="101">
        <v>2620</v>
      </c>
    </row>
    <row r="31" spans="1:4" ht="16.5">
      <c r="A31" s="100">
        <v>43296</v>
      </c>
      <c r="B31" s="98" t="s">
        <v>835</v>
      </c>
      <c r="C31" s="101" t="s">
        <v>848</v>
      </c>
      <c r="D31" s="101">
        <v>1960</v>
      </c>
    </row>
    <row r="32" spans="1:4" ht="16.5">
      <c r="A32" s="100">
        <v>43301</v>
      </c>
      <c r="B32" s="98" t="s">
        <v>837</v>
      </c>
      <c r="C32" s="101" t="s">
        <v>732</v>
      </c>
      <c r="D32" s="101">
        <v>150</v>
      </c>
    </row>
    <row r="33" spans="1:4" ht="16.5">
      <c r="A33" s="100">
        <v>43302</v>
      </c>
      <c r="B33" s="98" t="s">
        <v>835</v>
      </c>
      <c r="C33" s="101" t="s">
        <v>849</v>
      </c>
      <c r="D33" s="101">
        <v>2380</v>
      </c>
    </row>
    <row r="34" spans="1:4" ht="16.5">
      <c r="A34" s="100">
        <v>43308</v>
      </c>
      <c r="B34" s="98" t="s">
        <v>834</v>
      </c>
      <c r="C34" s="101" t="s">
        <v>733</v>
      </c>
      <c r="D34" s="101">
        <v>300</v>
      </c>
    </row>
    <row r="35" spans="1:4" ht="16.5">
      <c r="A35" s="100">
        <v>43308</v>
      </c>
      <c r="B35" s="98" t="s">
        <v>844</v>
      </c>
      <c r="C35" s="101" t="s">
        <v>734</v>
      </c>
      <c r="D35" s="101">
        <v>189</v>
      </c>
    </row>
    <row r="36" spans="1:4" ht="16.5">
      <c r="A36" s="100">
        <v>43310</v>
      </c>
      <c r="B36" s="98" t="s">
        <v>837</v>
      </c>
      <c r="C36" s="101" t="s">
        <v>735</v>
      </c>
      <c r="D36" s="101">
        <v>198</v>
      </c>
    </row>
    <row r="37" spans="1:4" ht="16.5">
      <c r="A37" s="100">
        <v>43310</v>
      </c>
      <c r="B37" s="98" t="s">
        <v>835</v>
      </c>
      <c r="C37" s="101" t="s">
        <v>736</v>
      </c>
      <c r="D37" s="101">
        <v>4638</v>
      </c>
    </row>
    <row r="38" spans="1:4" ht="16.5">
      <c r="A38" s="100">
        <v>43328</v>
      </c>
      <c r="B38" s="98" t="s">
        <v>835</v>
      </c>
      <c r="C38" s="101" t="s">
        <v>867</v>
      </c>
      <c r="D38" s="101">
        <v>680</v>
      </c>
    </row>
    <row r="39" spans="1:4" ht="16.5">
      <c r="A39" s="100">
        <v>43329</v>
      </c>
      <c r="B39" s="98" t="s">
        <v>873</v>
      </c>
      <c r="C39" s="101" t="s">
        <v>868</v>
      </c>
      <c r="D39" s="101">
        <v>300</v>
      </c>
    </row>
    <row r="40" spans="1:4" ht="16.5">
      <c r="A40" s="100">
        <v>43332</v>
      </c>
      <c r="B40" s="98" t="s">
        <v>874</v>
      </c>
      <c r="C40" s="101" t="s">
        <v>869</v>
      </c>
      <c r="D40" s="101">
        <v>557</v>
      </c>
    </row>
    <row r="41" spans="1:4" ht="16.5">
      <c r="A41" s="100">
        <v>43334</v>
      </c>
      <c r="B41" s="98" t="s">
        <v>835</v>
      </c>
      <c r="C41" s="101" t="s">
        <v>870</v>
      </c>
      <c r="D41" s="101">
        <v>1086</v>
      </c>
    </row>
    <row r="42" spans="1:4" ht="16.5">
      <c r="A42" s="100">
        <v>43339</v>
      </c>
      <c r="B42" s="98" t="s">
        <v>875</v>
      </c>
      <c r="C42" s="101" t="s">
        <v>871</v>
      </c>
      <c r="D42" s="101">
        <v>458</v>
      </c>
    </row>
    <row r="43" spans="1:4" ht="16.5">
      <c r="A43" s="100">
        <v>43343</v>
      </c>
      <c r="B43" s="98" t="s">
        <v>873</v>
      </c>
      <c r="C43" s="101" t="s">
        <v>872</v>
      </c>
      <c r="D43" s="101">
        <v>200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25" zoomScale="120" zoomScaleNormal="120" workbookViewId="0">
      <selection activeCell="H46" sqref="H46"/>
    </sheetView>
  </sheetViews>
  <sheetFormatPr defaultColWidth="8.875" defaultRowHeight="16.5"/>
  <cols>
    <col min="1" max="2" width="9" style="41" bestFit="1" customWidth="1"/>
    <col min="3" max="3" width="14" style="41" customWidth="1"/>
    <col min="4" max="4" width="8.875" style="41" customWidth="1"/>
    <col min="5" max="5" width="8.875" style="41"/>
    <col min="6" max="6" width="11.375" style="41" customWidth="1"/>
    <col min="7" max="7" width="17.625" style="41" customWidth="1"/>
    <col min="8" max="8" width="8.875" style="41"/>
    <col min="9" max="9" width="23.375" style="41" customWidth="1"/>
    <col min="10" max="12" width="8.875" style="41"/>
    <col min="13" max="13" width="58.5" style="41" customWidth="1"/>
    <col min="14" max="14" width="16.375" style="41" customWidth="1"/>
    <col min="15" max="15" width="20.125" style="41" customWidth="1"/>
  </cols>
  <sheetData>
    <row r="1" spans="1:15">
      <c r="A1" s="5" t="s">
        <v>125</v>
      </c>
      <c r="B1" s="5" t="s">
        <v>127</v>
      </c>
      <c r="C1" s="5" t="s">
        <v>158</v>
      </c>
      <c r="D1" s="5" t="s">
        <v>170</v>
      </c>
      <c r="E1" s="5" t="s">
        <v>159</v>
      </c>
      <c r="F1" s="5" t="s">
        <v>160</v>
      </c>
      <c r="G1" s="5" t="s">
        <v>161</v>
      </c>
      <c r="H1" s="5" t="s">
        <v>162</v>
      </c>
      <c r="I1" s="5" t="s">
        <v>163</v>
      </c>
      <c r="J1" s="5" t="s">
        <v>164</v>
      </c>
      <c r="K1" s="5" t="s">
        <v>165</v>
      </c>
      <c r="L1" s="5" t="s">
        <v>166</v>
      </c>
      <c r="M1" s="5" t="s">
        <v>167</v>
      </c>
      <c r="N1" s="5" t="s">
        <v>168</v>
      </c>
      <c r="O1" s="5" t="s">
        <v>169</v>
      </c>
    </row>
    <row r="2" spans="1:15">
      <c r="A2" s="65">
        <f t="shared" ref="A2:A35" si="0">YEAR(C2)</f>
        <v>2018</v>
      </c>
      <c r="B2" s="65">
        <f t="shared" ref="B2:B35" si="1">MONTH(C2)</f>
        <v>4</v>
      </c>
      <c r="C2" s="40">
        <v>43212</v>
      </c>
      <c r="D2" s="83">
        <v>0.76597222222222217</v>
      </c>
      <c r="E2" s="81" t="s">
        <v>87</v>
      </c>
      <c r="F2" s="84" t="s">
        <v>85</v>
      </c>
      <c r="G2" s="84" t="s">
        <v>213</v>
      </c>
      <c r="H2" s="81" t="s">
        <v>24</v>
      </c>
      <c r="I2" s="81" t="s">
        <v>25</v>
      </c>
      <c r="J2" s="81" t="str">
        <f t="shared" ref="J2:J35" si="2">MID(I2,7,1)</f>
        <v>5</v>
      </c>
      <c r="K2" s="81" t="str">
        <f t="shared" ref="K2:K35" si="3">MID(I2,14,1)</f>
        <v>5</v>
      </c>
      <c r="L2" s="81" t="str">
        <f t="shared" ref="L2:L35" si="4">MID(I2,21,1)</f>
        <v>5</v>
      </c>
      <c r="M2" s="84" t="s">
        <v>214</v>
      </c>
      <c r="N2" s="81" t="s">
        <v>106</v>
      </c>
      <c r="O2" s="81" t="s">
        <v>215</v>
      </c>
    </row>
    <row r="3" spans="1:15">
      <c r="A3" s="65">
        <f t="shared" si="0"/>
        <v>2018</v>
      </c>
      <c r="B3" s="65">
        <f t="shared" si="1"/>
        <v>4</v>
      </c>
      <c r="C3" s="40">
        <v>43212</v>
      </c>
      <c r="D3" s="83">
        <v>0.73819444444444438</v>
      </c>
      <c r="E3" s="81" t="s">
        <v>87</v>
      </c>
      <c r="F3" s="84" t="s">
        <v>85</v>
      </c>
      <c r="G3" s="84" t="s">
        <v>213</v>
      </c>
      <c r="H3" s="81" t="s">
        <v>24</v>
      </c>
      <c r="I3" s="81" t="s">
        <v>25</v>
      </c>
      <c r="J3" s="81" t="str">
        <f t="shared" si="2"/>
        <v>5</v>
      </c>
      <c r="K3" s="81" t="str">
        <f t="shared" si="3"/>
        <v>5</v>
      </c>
      <c r="L3" s="81" t="str">
        <f t="shared" si="4"/>
        <v>5</v>
      </c>
      <c r="M3" s="84" t="s">
        <v>216</v>
      </c>
      <c r="N3" s="81" t="s">
        <v>106</v>
      </c>
      <c r="O3" s="81" t="s">
        <v>217</v>
      </c>
    </row>
    <row r="4" spans="1:15">
      <c r="A4" s="65">
        <f t="shared" si="0"/>
        <v>2018</v>
      </c>
      <c r="B4" s="65">
        <f t="shared" si="1"/>
        <v>4</v>
      </c>
      <c r="C4" s="40">
        <v>43213</v>
      </c>
      <c r="D4" s="83">
        <v>0.69097222222222221</v>
      </c>
      <c r="E4" s="81" t="s">
        <v>87</v>
      </c>
      <c r="F4" s="84" t="s">
        <v>85</v>
      </c>
      <c r="G4" s="84" t="s">
        <v>218</v>
      </c>
      <c r="H4" s="81" t="s">
        <v>24</v>
      </c>
      <c r="I4" s="81" t="s">
        <v>25</v>
      </c>
      <c r="J4" s="81" t="str">
        <f t="shared" si="2"/>
        <v>5</v>
      </c>
      <c r="K4" s="81" t="str">
        <f t="shared" si="3"/>
        <v>5</v>
      </c>
      <c r="L4" s="81" t="str">
        <f t="shared" si="4"/>
        <v>5</v>
      </c>
      <c r="M4" s="84" t="s">
        <v>219</v>
      </c>
      <c r="N4" s="81" t="s">
        <v>106</v>
      </c>
      <c r="O4" s="81" t="s">
        <v>220</v>
      </c>
    </row>
    <row r="5" spans="1:15">
      <c r="A5" s="65">
        <f t="shared" si="0"/>
        <v>2018</v>
      </c>
      <c r="B5" s="65">
        <f t="shared" si="1"/>
        <v>4</v>
      </c>
      <c r="C5" s="40">
        <v>43215</v>
      </c>
      <c r="D5" s="83">
        <v>0.6645833333333333</v>
      </c>
      <c r="E5" s="81" t="s">
        <v>87</v>
      </c>
      <c r="F5" s="84" t="s">
        <v>85</v>
      </c>
      <c r="G5" s="84" t="s">
        <v>221</v>
      </c>
      <c r="H5" s="81" t="s">
        <v>24</v>
      </c>
      <c r="I5" s="81" t="s">
        <v>25</v>
      </c>
      <c r="J5" s="81" t="str">
        <f t="shared" si="2"/>
        <v>5</v>
      </c>
      <c r="K5" s="81" t="str">
        <f t="shared" si="3"/>
        <v>5</v>
      </c>
      <c r="L5" s="81" t="str">
        <f t="shared" si="4"/>
        <v>5</v>
      </c>
      <c r="M5" s="84" t="s">
        <v>222</v>
      </c>
      <c r="N5" s="81" t="s">
        <v>106</v>
      </c>
      <c r="O5" s="81" t="s">
        <v>223</v>
      </c>
    </row>
    <row r="6" spans="1:15">
      <c r="A6" s="65">
        <f t="shared" si="0"/>
        <v>2018</v>
      </c>
      <c r="B6" s="65">
        <f t="shared" si="1"/>
        <v>5</v>
      </c>
      <c r="C6" s="40">
        <v>43221</v>
      </c>
      <c r="D6" s="83">
        <v>0.40208333333333335</v>
      </c>
      <c r="E6" s="81" t="s">
        <v>87</v>
      </c>
      <c r="F6" s="84" t="s">
        <v>85</v>
      </c>
      <c r="G6" s="84" t="s">
        <v>257</v>
      </c>
      <c r="H6" s="81" t="s">
        <v>24</v>
      </c>
      <c r="I6" s="81" t="s">
        <v>25</v>
      </c>
      <c r="J6" s="81" t="str">
        <f t="shared" si="2"/>
        <v>5</v>
      </c>
      <c r="K6" s="81" t="str">
        <f t="shared" si="3"/>
        <v>5</v>
      </c>
      <c r="L6" s="81" t="str">
        <f t="shared" si="4"/>
        <v>5</v>
      </c>
      <c r="M6" s="84" t="s">
        <v>258</v>
      </c>
      <c r="N6" s="81" t="s">
        <v>106</v>
      </c>
      <c r="O6" s="81" t="s">
        <v>259</v>
      </c>
    </row>
    <row r="7" spans="1:15">
      <c r="A7" s="65">
        <f t="shared" si="0"/>
        <v>2018</v>
      </c>
      <c r="B7" s="65">
        <f t="shared" si="1"/>
        <v>5</v>
      </c>
      <c r="C7" s="40">
        <v>43224</v>
      </c>
      <c r="D7" s="83">
        <v>0.81388888888888899</v>
      </c>
      <c r="E7" s="81" t="s">
        <v>87</v>
      </c>
      <c r="F7" s="84" t="s">
        <v>85</v>
      </c>
      <c r="G7" s="84" t="s">
        <v>254</v>
      </c>
      <c r="H7" s="81" t="s">
        <v>24</v>
      </c>
      <c r="I7" s="81" t="s">
        <v>25</v>
      </c>
      <c r="J7" s="81" t="str">
        <f t="shared" si="2"/>
        <v>5</v>
      </c>
      <c r="K7" s="81" t="str">
        <f t="shared" si="3"/>
        <v>5</v>
      </c>
      <c r="L7" s="81" t="str">
        <f t="shared" si="4"/>
        <v>5</v>
      </c>
      <c r="M7" s="84" t="s">
        <v>255</v>
      </c>
      <c r="N7" s="81" t="s">
        <v>106</v>
      </c>
      <c r="O7" s="81" t="s">
        <v>256</v>
      </c>
    </row>
    <row r="8" spans="1:15">
      <c r="A8" s="65">
        <f t="shared" si="0"/>
        <v>2018</v>
      </c>
      <c r="B8" s="65">
        <f t="shared" si="1"/>
        <v>5</v>
      </c>
      <c r="C8" s="40">
        <v>43230</v>
      </c>
      <c r="D8" s="83">
        <v>0.65138888888888891</v>
      </c>
      <c r="E8" s="81" t="s">
        <v>87</v>
      </c>
      <c r="F8" s="84" t="s">
        <v>85</v>
      </c>
      <c r="G8" s="84" t="s">
        <v>248</v>
      </c>
      <c r="H8" s="81" t="s">
        <v>249</v>
      </c>
      <c r="I8" s="81" t="s">
        <v>250</v>
      </c>
      <c r="J8" s="81" t="str">
        <f t="shared" si="2"/>
        <v>1</v>
      </c>
      <c r="K8" s="81" t="str">
        <f t="shared" si="3"/>
        <v>1</v>
      </c>
      <c r="L8" s="81" t="str">
        <f t="shared" si="4"/>
        <v>1</v>
      </c>
      <c r="M8" s="84" t="s">
        <v>251</v>
      </c>
      <c r="N8" s="81" t="s">
        <v>252</v>
      </c>
      <c r="O8" s="81" t="s">
        <v>253</v>
      </c>
    </row>
    <row r="9" spans="1:15">
      <c r="A9" s="65">
        <f t="shared" si="0"/>
        <v>2018</v>
      </c>
      <c r="B9" s="65">
        <f t="shared" si="1"/>
        <v>5</v>
      </c>
      <c r="C9" s="40">
        <v>43232</v>
      </c>
      <c r="D9" s="83">
        <v>0.61805555555555558</v>
      </c>
      <c r="E9" s="81" t="s">
        <v>87</v>
      </c>
      <c r="F9" s="84" t="s">
        <v>85</v>
      </c>
      <c r="G9" s="84" t="s">
        <v>245</v>
      </c>
      <c r="H9" s="81" t="s">
        <v>24</v>
      </c>
      <c r="I9" s="81" t="s">
        <v>25</v>
      </c>
      <c r="J9" s="81" t="str">
        <f t="shared" si="2"/>
        <v>5</v>
      </c>
      <c r="K9" s="81" t="str">
        <f t="shared" si="3"/>
        <v>5</v>
      </c>
      <c r="L9" s="81" t="str">
        <f t="shared" si="4"/>
        <v>5</v>
      </c>
      <c r="M9" s="84" t="s">
        <v>246</v>
      </c>
      <c r="N9" s="81" t="s">
        <v>106</v>
      </c>
      <c r="O9" s="81" t="s">
        <v>247</v>
      </c>
    </row>
    <row r="10" spans="1:15">
      <c r="A10" s="65">
        <f t="shared" si="0"/>
        <v>2018</v>
      </c>
      <c r="B10" s="65">
        <f t="shared" si="1"/>
        <v>5</v>
      </c>
      <c r="C10" s="40">
        <v>43243</v>
      </c>
      <c r="D10" s="83">
        <v>0.71944444444444444</v>
      </c>
      <c r="E10" s="81" t="s">
        <v>87</v>
      </c>
      <c r="F10" s="84" t="s">
        <v>85</v>
      </c>
      <c r="G10" s="84" t="s">
        <v>272</v>
      </c>
      <c r="H10" s="81" t="s">
        <v>24</v>
      </c>
      <c r="I10" s="81" t="s">
        <v>25</v>
      </c>
      <c r="J10" s="81" t="str">
        <f t="shared" si="2"/>
        <v>5</v>
      </c>
      <c r="K10" s="81" t="str">
        <f t="shared" si="3"/>
        <v>5</v>
      </c>
      <c r="L10" s="81" t="str">
        <f t="shared" si="4"/>
        <v>5</v>
      </c>
      <c r="M10" s="84" t="s">
        <v>273</v>
      </c>
      <c r="N10" s="81" t="s">
        <v>106</v>
      </c>
      <c r="O10" s="81" t="s">
        <v>267</v>
      </c>
    </row>
    <row r="11" spans="1:15">
      <c r="A11" s="65">
        <f t="shared" si="0"/>
        <v>2018</v>
      </c>
      <c r="B11" s="65">
        <f t="shared" si="1"/>
        <v>5</v>
      </c>
      <c r="C11" s="40">
        <v>43245</v>
      </c>
      <c r="D11" s="83">
        <v>0.52569444444444446</v>
      </c>
      <c r="E11" s="81" t="s">
        <v>87</v>
      </c>
      <c r="F11" s="84" t="s">
        <v>85</v>
      </c>
      <c r="G11" s="84" t="s">
        <v>282</v>
      </c>
      <c r="H11" s="81" t="s">
        <v>24</v>
      </c>
      <c r="I11" s="81" t="s">
        <v>25</v>
      </c>
      <c r="J11" s="81" t="str">
        <f t="shared" si="2"/>
        <v>5</v>
      </c>
      <c r="K11" s="81" t="str">
        <f t="shared" si="3"/>
        <v>5</v>
      </c>
      <c r="L11" s="81" t="str">
        <f t="shared" si="4"/>
        <v>5</v>
      </c>
      <c r="M11" s="84" t="s">
        <v>283</v>
      </c>
      <c r="N11" s="81" t="s">
        <v>252</v>
      </c>
      <c r="O11" s="81" t="s">
        <v>253</v>
      </c>
    </row>
    <row r="12" spans="1:15">
      <c r="A12" s="65">
        <f t="shared" si="0"/>
        <v>2018</v>
      </c>
      <c r="B12" s="65">
        <f t="shared" si="1"/>
        <v>5</v>
      </c>
      <c r="C12" s="40">
        <v>43246</v>
      </c>
      <c r="D12" s="83">
        <v>0.64236111111111105</v>
      </c>
      <c r="E12" s="81" t="s">
        <v>87</v>
      </c>
      <c r="F12" s="84" t="s">
        <v>85</v>
      </c>
      <c r="G12" s="84" t="s">
        <v>280</v>
      </c>
      <c r="H12" s="81" t="s">
        <v>24</v>
      </c>
      <c r="I12" s="81" t="s">
        <v>25</v>
      </c>
      <c r="J12" s="81" t="str">
        <f t="shared" si="2"/>
        <v>5</v>
      </c>
      <c r="K12" s="81" t="str">
        <f t="shared" si="3"/>
        <v>5</v>
      </c>
      <c r="L12" s="81" t="str">
        <f t="shared" si="4"/>
        <v>5</v>
      </c>
      <c r="M12" s="84" t="s">
        <v>281</v>
      </c>
      <c r="N12" s="81" t="s">
        <v>252</v>
      </c>
      <c r="O12" s="81" t="s">
        <v>253</v>
      </c>
    </row>
    <row r="13" spans="1:15">
      <c r="A13" s="65">
        <f t="shared" si="0"/>
        <v>2018</v>
      </c>
      <c r="B13" s="65">
        <f t="shared" si="1"/>
        <v>5</v>
      </c>
      <c r="C13" s="40">
        <v>43248</v>
      </c>
      <c r="D13" s="83">
        <v>0.82777777777777783</v>
      </c>
      <c r="E13" s="81" t="s">
        <v>87</v>
      </c>
      <c r="F13" s="84" t="s">
        <v>85</v>
      </c>
      <c r="G13" s="84" t="s">
        <v>275</v>
      </c>
      <c r="H13" s="81" t="s">
        <v>24</v>
      </c>
      <c r="I13" s="81" t="s">
        <v>25</v>
      </c>
      <c r="J13" s="81" t="str">
        <f t="shared" si="2"/>
        <v>5</v>
      </c>
      <c r="K13" s="81" t="str">
        <f t="shared" si="3"/>
        <v>5</v>
      </c>
      <c r="L13" s="81" t="str">
        <f t="shared" si="4"/>
        <v>5</v>
      </c>
      <c r="M13" s="84" t="s">
        <v>276</v>
      </c>
      <c r="N13" s="81" t="s">
        <v>252</v>
      </c>
      <c r="O13" s="81" t="s">
        <v>253</v>
      </c>
    </row>
    <row r="14" spans="1:15">
      <c r="A14" s="65">
        <f t="shared" si="0"/>
        <v>2018</v>
      </c>
      <c r="B14" s="65">
        <f t="shared" si="1"/>
        <v>5</v>
      </c>
      <c r="C14" s="40">
        <v>43248</v>
      </c>
      <c r="D14" s="83">
        <v>0.70416666666666661</v>
      </c>
      <c r="E14" s="81" t="s">
        <v>87</v>
      </c>
      <c r="F14" s="84" t="s">
        <v>85</v>
      </c>
      <c r="G14" s="84" t="s">
        <v>274</v>
      </c>
      <c r="H14" s="81" t="s">
        <v>24</v>
      </c>
      <c r="I14" s="81" t="s">
        <v>25</v>
      </c>
      <c r="J14" s="81" t="str">
        <f t="shared" si="2"/>
        <v>5</v>
      </c>
      <c r="K14" s="81" t="str">
        <f t="shared" si="3"/>
        <v>5</v>
      </c>
      <c r="L14" s="81" t="str">
        <f t="shared" si="4"/>
        <v>5</v>
      </c>
      <c r="M14" s="84" t="s">
        <v>277</v>
      </c>
      <c r="N14" s="81" t="s">
        <v>252</v>
      </c>
      <c r="O14" s="81" t="s">
        <v>253</v>
      </c>
    </row>
    <row r="15" spans="1:15">
      <c r="A15" s="65">
        <f t="shared" si="0"/>
        <v>2018</v>
      </c>
      <c r="B15" s="65">
        <f t="shared" si="1"/>
        <v>5</v>
      </c>
      <c r="C15" s="40">
        <v>43248</v>
      </c>
      <c r="D15" s="83">
        <v>0.66805555555555562</v>
      </c>
      <c r="E15" s="81" t="s">
        <v>87</v>
      </c>
      <c r="F15" s="84" t="s">
        <v>85</v>
      </c>
      <c r="G15" s="84" t="s">
        <v>278</v>
      </c>
      <c r="H15" s="81" t="s">
        <v>24</v>
      </c>
      <c r="I15" s="81" t="s">
        <v>25</v>
      </c>
      <c r="J15" s="81" t="str">
        <f t="shared" si="2"/>
        <v>5</v>
      </c>
      <c r="K15" s="81" t="str">
        <f t="shared" si="3"/>
        <v>5</v>
      </c>
      <c r="L15" s="81" t="str">
        <f t="shared" si="4"/>
        <v>5</v>
      </c>
      <c r="M15" s="84" t="s">
        <v>279</v>
      </c>
      <c r="N15" s="81" t="s">
        <v>252</v>
      </c>
      <c r="O15" s="81" t="s">
        <v>253</v>
      </c>
    </row>
    <row r="16" spans="1:15">
      <c r="A16" s="65">
        <f t="shared" si="0"/>
        <v>2018</v>
      </c>
      <c r="B16" s="65">
        <f t="shared" si="1"/>
        <v>6</v>
      </c>
      <c r="C16" s="40">
        <v>43256</v>
      </c>
      <c r="D16" s="83">
        <v>0.63541666666666663</v>
      </c>
      <c r="E16" s="81" t="s">
        <v>87</v>
      </c>
      <c r="F16" s="84" t="s">
        <v>85</v>
      </c>
      <c r="G16" s="84" t="s">
        <v>298</v>
      </c>
      <c r="H16" s="81" t="s">
        <v>24</v>
      </c>
      <c r="I16" s="81" t="s">
        <v>25</v>
      </c>
      <c r="J16" s="81" t="str">
        <f t="shared" si="2"/>
        <v>5</v>
      </c>
      <c r="K16" s="81" t="str">
        <f t="shared" si="3"/>
        <v>5</v>
      </c>
      <c r="L16" s="81" t="str">
        <f t="shared" si="4"/>
        <v>5</v>
      </c>
      <c r="M16" s="84" t="s">
        <v>299</v>
      </c>
      <c r="N16" s="81" t="s">
        <v>252</v>
      </c>
      <c r="O16" s="81"/>
    </row>
    <row r="17" spans="1:15">
      <c r="A17" s="65">
        <f t="shared" si="0"/>
        <v>2018</v>
      </c>
      <c r="B17" s="65">
        <f t="shared" si="1"/>
        <v>6</v>
      </c>
      <c r="C17" s="40">
        <v>43257</v>
      </c>
      <c r="D17" s="83">
        <v>0.5</v>
      </c>
      <c r="E17" s="81" t="s">
        <v>87</v>
      </c>
      <c r="F17" s="84" t="s">
        <v>85</v>
      </c>
      <c r="G17" s="84" t="s">
        <v>296</v>
      </c>
      <c r="H17" s="81" t="s">
        <v>24</v>
      </c>
      <c r="I17" s="81" t="s">
        <v>25</v>
      </c>
      <c r="J17" s="81" t="str">
        <f t="shared" si="2"/>
        <v>5</v>
      </c>
      <c r="K17" s="81" t="str">
        <f t="shared" si="3"/>
        <v>5</v>
      </c>
      <c r="L17" s="81" t="str">
        <f t="shared" si="4"/>
        <v>5</v>
      </c>
      <c r="M17" s="84" t="s">
        <v>297</v>
      </c>
      <c r="N17" s="81" t="s">
        <v>252</v>
      </c>
      <c r="O17" s="81"/>
    </row>
    <row r="18" spans="1:15">
      <c r="A18" s="65">
        <f t="shared" si="0"/>
        <v>2018</v>
      </c>
      <c r="B18" s="65">
        <f t="shared" si="1"/>
        <v>6</v>
      </c>
      <c r="C18" s="40">
        <v>43258</v>
      </c>
      <c r="D18" s="83">
        <v>0.20833333333333334</v>
      </c>
      <c r="E18" s="81" t="s">
        <v>87</v>
      </c>
      <c r="F18" s="84" t="s">
        <v>85</v>
      </c>
      <c r="G18" s="84" t="s">
        <v>294</v>
      </c>
      <c r="H18" s="81" t="s">
        <v>24</v>
      </c>
      <c r="I18" s="81" t="s">
        <v>25</v>
      </c>
      <c r="J18" s="81" t="str">
        <f t="shared" si="2"/>
        <v>5</v>
      </c>
      <c r="K18" s="81" t="str">
        <f t="shared" si="3"/>
        <v>5</v>
      </c>
      <c r="L18" s="81" t="str">
        <f t="shared" si="4"/>
        <v>5</v>
      </c>
      <c r="M18" s="84" t="s">
        <v>295</v>
      </c>
      <c r="N18" s="81" t="s">
        <v>252</v>
      </c>
      <c r="O18" s="81"/>
    </row>
    <row r="19" spans="1:15">
      <c r="A19" s="65">
        <f t="shared" si="0"/>
        <v>2018</v>
      </c>
      <c r="B19" s="65">
        <f t="shared" si="1"/>
        <v>6</v>
      </c>
      <c r="C19" s="40">
        <v>43260</v>
      </c>
      <c r="D19" s="83">
        <v>0.61249999999999993</v>
      </c>
      <c r="E19" s="81" t="s">
        <v>87</v>
      </c>
      <c r="F19" s="84" t="s">
        <v>85</v>
      </c>
      <c r="G19" s="84" t="s">
        <v>300</v>
      </c>
      <c r="H19" s="81" t="s">
        <v>24</v>
      </c>
      <c r="I19" s="81" t="s">
        <v>25</v>
      </c>
      <c r="J19" s="81" t="str">
        <f t="shared" si="2"/>
        <v>5</v>
      </c>
      <c r="K19" s="81" t="str">
        <f t="shared" si="3"/>
        <v>5</v>
      </c>
      <c r="L19" s="81" t="str">
        <f t="shared" si="4"/>
        <v>5</v>
      </c>
      <c r="M19" s="84" t="s">
        <v>301</v>
      </c>
      <c r="N19" s="81" t="s">
        <v>252</v>
      </c>
      <c r="O19" s="81" t="s">
        <v>253</v>
      </c>
    </row>
    <row r="20" spans="1:15">
      <c r="A20" s="65">
        <f t="shared" si="0"/>
        <v>2018</v>
      </c>
      <c r="B20" s="65">
        <f t="shared" si="1"/>
        <v>6</v>
      </c>
      <c r="C20" s="40">
        <v>43263</v>
      </c>
      <c r="D20" s="83">
        <v>0.60625000000000007</v>
      </c>
      <c r="E20" s="81" t="s">
        <v>87</v>
      </c>
      <c r="F20" s="84" t="s">
        <v>85</v>
      </c>
      <c r="G20" s="84" t="s">
        <v>304</v>
      </c>
      <c r="H20" s="81" t="s">
        <v>24</v>
      </c>
      <c r="I20" s="81" t="s">
        <v>25</v>
      </c>
      <c r="J20" s="81" t="str">
        <f t="shared" si="2"/>
        <v>5</v>
      </c>
      <c r="K20" s="81" t="str">
        <f t="shared" si="3"/>
        <v>5</v>
      </c>
      <c r="L20" s="81" t="str">
        <f t="shared" si="4"/>
        <v>5</v>
      </c>
      <c r="M20" s="84" t="s">
        <v>305</v>
      </c>
      <c r="N20" s="81" t="s">
        <v>252</v>
      </c>
      <c r="O20" s="81"/>
    </row>
    <row r="21" spans="1:15">
      <c r="A21" s="65">
        <f t="shared" si="0"/>
        <v>2018</v>
      </c>
      <c r="B21" s="65">
        <f t="shared" si="1"/>
        <v>6</v>
      </c>
      <c r="C21" s="40">
        <v>43267</v>
      </c>
      <c r="D21" s="83">
        <v>0.6645833333333333</v>
      </c>
      <c r="E21" s="81" t="s">
        <v>87</v>
      </c>
      <c r="F21" s="84" t="s">
        <v>85</v>
      </c>
      <c r="G21" s="84" t="s">
        <v>335</v>
      </c>
      <c r="H21" s="81" t="s">
        <v>24</v>
      </c>
      <c r="I21" s="81" t="s">
        <v>336</v>
      </c>
      <c r="J21" s="81" t="str">
        <f t="shared" si="2"/>
        <v>4</v>
      </c>
      <c r="K21" s="81" t="str">
        <f t="shared" si="3"/>
        <v>5</v>
      </c>
      <c r="L21" s="81" t="str">
        <f t="shared" si="4"/>
        <v>5</v>
      </c>
      <c r="M21" s="84" t="s">
        <v>337</v>
      </c>
      <c r="N21" s="81" t="s">
        <v>252</v>
      </c>
      <c r="O21" s="81" t="s">
        <v>253</v>
      </c>
    </row>
    <row r="22" spans="1:15">
      <c r="A22" s="65">
        <f t="shared" si="0"/>
        <v>2018</v>
      </c>
      <c r="B22" s="65">
        <f t="shared" si="1"/>
        <v>6</v>
      </c>
      <c r="C22" s="40">
        <v>43267</v>
      </c>
      <c r="D22" s="83">
        <v>0.53611111111111109</v>
      </c>
      <c r="E22" s="81" t="s">
        <v>87</v>
      </c>
      <c r="F22" s="84" t="s">
        <v>85</v>
      </c>
      <c r="G22" s="84" t="s">
        <v>338</v>
      </c>
      <c r="H22" s="81" t="s">
        <v>24</v>
      </c>
      <c r="I22" s="81" t="s">
        <v>25</v>
      </c>
      <c r="J22" s="81" t="str">
        <f t="shared" si="2"/>
        <v>5</v>
      </c>
      <c r="K22" s="81" t="str">
        <f t="shared" si="3"/>
        <v>5</v>
      </c>
      <c r="L22" s="81" t="str">
        <f t="shared" si="4"/>
        <v>5</v>
      </c>
      <c r="M22" s="84" t="s">
        <v>339</v>
      </c>
      <c r="N22" s="81" t="s">
        <v>106</v>
      </c>
      <c r="O22" s="81" t="s">
        <v>340</v>
      </c>
    </row>
    <row r="23" spans="1:15">
      <c r="A23" s="65">
        <f t="shared" si="0"/>
        <v>2018</v>
      </c>
      <c r="B23" s="65">
        <f t="shared" si="1"/>
        <v>6</v>
      </c>
      <c r="C23" s="40">
        <v>43270</v>
      </c>
      <c r="D23" s="83">
        <v>0.56319444444444444</v>
      </c>
      <c r="E23" s="81" t="s">
        <v>87</v>
      </c>
      <c r="F23" s="84" t="s">
        <v>85</v>
      </c>
      <c r="G23" s="84" t="s">
        <v>333</v>
      </c>
      <c r="H23" s="81" t="s">
        <v>24</v>
      </c>
      <c r="I23" s="81" t="s">
        <v>25</v>
      </c>
      <c r="J23" s="81" t="str">
        <f t="shared" si="2"/>
        <v>5</v>
      </c>
      <c r="K23" s="81" t="str">
        <f t="shared" si="3"/>
        <v>5</v>
      </c>
      <c r="L23" s="81" t="str">
        <f t="shared" si="4"/>
        <v>5</v>
      </c>
      <c r="M23" s="84" t="s">
        <v>334</v>
      </c>
      <c r="N23" s="81" t="s">
        <v>252</v>
      </c>
      <c r="O23" s="81" t="s">
        <v>253</v>
      </c>
    </row>
    <row r="24" spans="1:15">
      <c r="A24" s="65">
        <f t="shared" si="0"/>
        <v>2018</v>
      </c>
      <c r="B24" s="65">
        <f t="shared" si="1"/>
        <v>6</v>
      </c>
      <c r="C24" s="40">
        <v>43273</v>
      </c>
      <c r="D24" s="83">
        <v>0.54652777777777783</v>
      </c>
      <c r="E24" s="81" t="s">
        <v>87</v>
      </c>
      <c r="F24" s="84" t="s">
        <v>85</v>
      </c>
      <c r="G24" s="84" t="s">
        <v>350</v>
      </c>
      <c r="H24" s="81" t="s">
        <v>249</v>
      </c>
      <c r="I24" s="81" t="s">
        <v>351</v>
      </c>
      <c r="J24" s="81" t="str">
        <f t="shared" si="2"/>
        <v>2</v>
      </c>
      <c r="K24" s="81" t="str">
        <f t="shared" si="3"/>
        <v>3</v>
      </c>
      <c r="L24" s="81" t="str">
        <f t="shared" si="4"/>
        <v>2</v>
      </c>
      <c r="M24" s="84" t="s">
        <v>352</v>
      </c>
      <c r="N24" s="81" t="s">
        <v>106</v>
      </c>
      <c r="O24" s="81" t="s">
        <v>353</v>
      </c>
    </row>
    <row r="25" spans="1:15">
      <c r="A25" s="65">
        <f t="shared" si="0"/>
        <v>2018</v>
      </c>
      <c r="B25" s="65">
        <f t="shared" si="1"/>
        <v>6</v>
      </c>
      <c r="C25" s="40">
        <v>43274</v>
      </c>
      <c r="D25" s="83">
        <v>0.92638888888888893</v>
      </c>
      <c r="E25" s="81" t="s">
        <v>87</v>
      </c>
      <c r="F25" s="84" t="s">
        <v>85</v>
      </c>
      <c r="G25" s="84" t="s">
        <v>347</v>
      </c>
      <c r="H25" s="81" t="s">
        <v>24</v>
      </c>
      <c r="I25" s="81" t="s">
        <v>336</v>
      </c>
      <c r="J25" s="81" t="str">
        <f t="shared" si="2"/>
        <v>4</v>
      </c>
      <c r="K25" s="81" t="str">
        <f t="shared" si="3"/>
        <v>5</v>
      </c>
      <c r="L25" s="81" t="str">
        <f t="shared" si="4"/>
        <v>5</v>
      </c>
      <c r="M25" s="84" t="s">
        <v>348</v>
      </c>
      <c r="N25" s="81" t="s">
        <v>106</v>
      </c>
      <c r="O25" s="81" t="s">
        <v>349</v>
      </c>
    </row>
    <row r="26" spans="1:15">
      <c r="A26" s="65">
        <f t="shared" si="0"/>
        <v>2018</v>
      </c>
      <c r="B26" s="65">
        <f t="shared" si="1"/>
        <v>6</v>
      </c>
      <c r="C26" s="40">
        <v>43275</v>
      </c>
      <c r="D26" s="83">
        <v>0.67222222222222217</v>
      </c>
      <c r="E26" s="81" t="s">
        <v>87</v>
      </c>
      <c r="F26" s="84" t="s">
        <v>85</v>
      </c>
      <c r="G26" s="84" t="s">
        <v>345</v>
      </c>
      <c r="H26" s="81" t="s">
        <v>24</v>
      </c>
      <c r="I26" s="81" t="s">
        <v>25</v>
      </c>
      <c r="J26" s="81" t="str">
        <f t="shared" si="2"/>
        <v>5</v>
      </c>
      <c r="K26" s="81" t="str">
        <f t="shared" si="3"/>
        <v>5</v>
      </c>
      <c r="L26" s="81" t="str">
        <f t="shared" si="4"/>
        <v>5</v>
      </c>
      <c r="M26" s="84" t="s">
        <v>346</v>
      </c>
      <c r="N26" s="81" t="s">
        <v>252</v>
      </c>
      <c r="O26" s="81" t="s">
        <v>253</v>
      </c>
    </row>
    <row r="27" spans="1:15">
      <c r="A27" s="65">
        <f t="shared" si="0"/>
        <v>2018</v>
      </c>
      <c r="B27" s="65">
        <f t="shared" si="1"/>
        <v>6</v>
      </c>
      <c r="C27" s="40">
        <v>43277</v>
      </c>
      <c r="D27" s="83">
        <v>0.45555555555555555</v>
      </c>
      <c r="E27" s="81" t="s">
        <v>87</v>
      </c>
      <c r="F27" s="84" t="s">
        <v>85</v>
      </c>
      <c r="G27" s="84" t="s">
        <v>343</v>
      </c>
      <c r="H27" s="81" t="s">
        <v>24</v>
      </c>
      <c r="I27" s="81" t="s">
        <v>25</v>
      </c>
      <c r="J27" s="81" t="str">
        <f t="shared" si="2"/>
        <v>5</v>
      </c>
      <c r="K27" s="81" t="str">
        <f t="shared" si="3"/>
        <v>5</v>
      </c>
      <c r="L27" s="81" t="str">
        <f t="shared" si="4"/>
        <v>5</v>
      </c>
      <c r="M27" s="84" t="s">
        <v>344</v>
      </c>
      <c r="N27" s="81" t="s">
        <v>252</v>
      </c>
      <c r="O27" s="81" t="s">
        <v>253</v>
      </c>
    </row>
    <row r="28" spans="1:15">
      <c r="A28" s="65">
        <f t="shared" si="0"/>
        <v>2018</v>
      </c>
      <c r="B28" s="65">
        <f t="shared" si="1"/>
        <v>6</v>
      </c>
      <c r="C28" s="40">
        <v>43280</v>
      </c>
      <c r="D28" s="83">
        <v>0.67013888888888884</v>
      </c>
      <c r="E28" s="81" t="s">
        <v>87</v>
      </c>
      <c r="F28" s="84" t="s">
        <v>85</v>
      </c>
      <c r="G28" s="84" t="s">
        <v>356</v>
      </c>
      <c r="H28" s="81" t="s">
        <v>24</v>
      </c>
      <c r="I28" s="81" t="s">
        <v>25</v>
      </c>
      <c r="J28" s="81" t="str">
        <f t="shared" si="2"/>
        <v>5</v>
      </c>
      <c r="K28" s="81" t="str">
        <f t="shared" si="3"/>
        <v>5</v>
      </c>
      <c r="L28" s="81" t="str">
        <f t="shared" si="4"/>
        <v>5</v>
      </c>
      <c r="M28" s="84" t="s">
        <v>357</v>
      </c>
      <c r="N28" s="81" t="s">
        <v>252</v>
      </c>
      <c r="O28" s="81"/>
    </row>
    <row r="29" spans="1:15">
      <c r="A29" s="65">
        <f t="shared" si="0"/>
        <v>2018</v>
      </c>
      <c r="B29" s="65">
        <f t="shared" si="1"/>
        <v>7</v>
      </c>
      <c r="C29" s="40">
        <v>43282</v>
      </c>
      <c r="D29" s="83">
        <v>0.51944444444444449</v>
      </c>
      <c r="E29" s="81" t="s">
        <v>87</v>
      </c>
      <c r="F29" s="84" t="s">
        <v>85</v>
      </c>
      <c r="G29" s="84" t="s">
        <v>370</v>
      </c>
      <c r="H29" s="81" t="s">
        <v>24</v>
      </c>
      <c r="I29" s="81" t="s">
        <v>25</v>
      </c>
      <c r="J29" s="81" t="str">
        <f t="shared" si="2"/>
        <v>5</v>
      </c>
      <c r="K29" s="81" t="str">
        <f t="shared" si="3"/>
        <v>5</v>
      </c>
      <c r="L29" s="81" t="str">
        <f t="shared" si="4"/>
        <v>5</v>
      </c>
      <c r="M29" s="84" t="s">
        <v>371</v>
      </c>
      <c r="N29" s="81" t="s">
        <v>252</v>
      </c>
      <c r="O29" s="81"/>
    </row>
    <row r="30" spans="1:15">
      <c r="A30" s="65">
        <f t="shared" si="0"/>
        <v>2018</v>
      </c>
      <c r="B30" s="65">
        <f t="shared" si="1"/>
        <v>7</v>
      </c>
      <c r="C30" s="40">
        <v>43282</v>
      </c>
      <c r="D30" s="83">
        <v>0.48333333333333334</v>
      </c>
      <c r="E30" s="81" t="s">
        <v>87</v>
      </c>
      <c r="F30" s="84" t="s">
        <v>85</v>
      </c>
      <c r="G30" s="84" t="s">
        <v>372</v>
      </c>
      <c r="H30" s="81" t="s">
        <v>24</v>
      </c>
      <c r="I30" s="81" t="s">
        <v>25</v>
      </c>
      <c r="J30" s="81" t="str">
        <f t="shared" si="2"/>
        <v>5</v>
      </c>
      <c r="K30" s="81" t="str">
        <f t="shared" si="3"/>
        <v>5</v>
      </c>
      <c r="L30" s="81" t="str">
        <f t="shared" si="4"/>
        <v>5</v>
      </c>
      <c r="M30" s="84" t="s">
        <v>373</v>
      </c>
      <c r="N30" s="81" t="s">
        <v>252</v>
      </c>
      <c r="O30" s="81"/>
    </row>
    <row r="31" spans="1:15">
      <c r="A31" s="65">
        <f t="shared" si="0"/>
        <v>2018</v>
      </c>
      <c r="B31" s="65">
        <f t="shared" si="1"/>
        <v>7</v>
      </c>
      <c r="C31" s="40">
        <v>43283</v>
      </c>
      <c r="D31" s="83">
        <v>0.96319444444444446</v>
      </c>
      <c r="E31" s="81" t="s">
        <v>87</v>
      </c>
      <c r="F31" s="84" t="s">
        <v>85</v>
      </c>
      <c r="G31" s="84" t="s">
        <v>382</v>
      </c>
      <c r="H31" s="81" t="s">
        <v>24</v>
      </c>
      <c r="I31" s="81" t="s">
        <v>25</v>
      </c>
      <c r="J31" s="81" t="str">
        <f t="shared" si="2"/>
        <v>5</v>
      </c>
      <c r="K31" s="81" t="str">
        <f t="shared" si="3"/>
        <v>5</v>
      </c>
      <c r="L31" s="81" t="str">
        <f t="shared" si="4"/>
        <v>5</v>
      </c>
      <c r="M31" s="84" t="s">
        <v>383</v>
      </c>
      <c r="N31" s="81" t="s">
        <v>252</v>
      </c>
      <c r="O31" s="81"/>
    </row>
    <row r="32" spans="1:15">
      <c r="A32" s="65">
        <f t="shared" si="0"/>
        <v>2018</v>
      </c>
      <c r="B32" s="65">
        <f t="shared" si="1"/>
        <v>7</v>
      </c>
      <c r="C32" s="40">
        <v>43284</v>
      </c>
      <c r="D32" s="83">
        <v>0.65138888888888891</v>
      </c>
      <c r="E32" s="81" t="s">
        <v>87</v>
      </c>
      <c r="F32" s="84" t="s">
        <v>85</v>
      </c>
      <c r="G32" s="84" t="s">
        <v>380</v>
      </c>
      <c r="H32" s="81" t="s">
        <v>24</v>
      </c>
      <c r="I32" s="81" t="s">
        <v>25</v>
      </c>
      <c r="J32" s="81" t="str">
        <f t="shared" si="2"/>
        <v>5</v>
      </c>
      <c r="K32" s="81" t="str">
        <f t="shared" si="3"/>
        <v>5</v>
      </c>
      <c r="L32" s="81" t="str">
        <f t="shared" si="4"/>
        <v>5</v>
      </c>
      <c r="M32" s="84" t="s">
        <v>381</v>
      </c>
      <c r="N32" s="81" t="s">
        <v>252</v>
      </c>
      <c r="O32" s="81"/>
    </row>
    <row r="33" spans="1:15">
      <c r="A33" s="65">
        <f t="shared" si="0"/>
        <v>2018</v>
      </c>
      <c r="B33" s="65">
        <f t="shared" si="1"/>
        <v>7</v>
      </c>
      <c r="C33" s="40">
        <v>43285</v>
      </c>
      <c r="D33" s="83">
        <v>0.72638888888888886</v>
      </c>
      <c r="E33" s="81" t="s">
        <v>87</v>
      </c>
      <c r="F33" s="84" t="s">
        <v>85</v>
      </c>
      <c r="G33" s="84" t="s">
        <v>376</v>
      </c>
      <c r="H33" s="81" t="s">
        <v>24</v>
      </c>
      <c r="I33" s="81" t="s">
        <v>25</v>
      </c>
      <c r="J33" s="81" t="str">
        <f t="shared" si="2"/>
        <v>5</v>
      </c>
      <c r="K33" s="81" t="str">
        <f t="shared" si="3"/>
        <v>5</v>
      </c>
      <c r="L33" s="81" t="str">
        <f t="shared" si="4"/>
        <v>5</v>
      </c>
      <c r="M33" s="84" t="s">
        <v>377</v>
      </c>
      <c r="N33" s="81" t="s">
        <v>252</v>
      </c>
      <c r="O33" s="81" t="s">
        <v>253</v>
      </c>
    </row>
    <row r="34" spans="1:15">
      <c r="A34" s="65">
        <f t="shared" si="0"/>
        <v>2018</v>
      </c>
      <c r="B34" s="65">
        <f t="shared" si="1"/>
        <v>7</v>
      </c>
      <c r="C34" s="40">
        <v>43285</v>
      </c>
      <c r="D34" s="83">
        <v>0.69791666666666663</v>
      </c>
      <c r="E34" s="81" t="s">
        <v>87</v>
      </c>
      <c r="F34" s="84" t="s">
        <v>85</v>
      </c>
      <c r="G34" s="84" t="s">
        <v>378</v>
      </c>
      <c r="H34" s="81" t="s">
        <v>24</v>
      </c>
      <c r="I34" s="81" t="s">
        <v>25</v>
      </c>
      <c r="J34" s="81" t="str">
        <f t="shared" si="2"/>
        <v>5</v>
      </c>
      <c r="K34" s="81" t="str">
        <f t="shared" si="3"/>
        <v>5</v>
      </c>
      <c r="L34" s="81" t="str">
        <f t="shared" si="4"/>
        <v>5</v>
      </c>
      <c r="M34" s="84" t="s">
        <v>379</v>
      </c>
      <c r="N34" s="81" t="s">
        <v>252</v>
      </c>
      <c r="O34" s="81"/>
    </row>
    <row r="35" spans="1:15">
      <c r="A35" s="65">
        <f t="shared" si="0"/>
        <v>2018</v>
      </c>
      <c r="B35" s="65">
        <f t="shared" si="1"/>
        <v>7</v>
      </c>
      <c r="C35" s="40">
        <v>43286</v>
      </c>
      <c r="D35" s="83">
        <v>0.56736111111111109</v>
      </c>
      <c r="E35" s="81" t="s">
        <v>87</v>
      </c>
      <c r="F35" s="84" t="s">
        <v>85</v>
      </c>
      <c r="G35" s="84" t="s">
        <v>374</v>
      </c>
      <c r="H35" s="81" t="s">
        <v>24</v>
      </c>
      <c r="I35" s="81" t="s">
        <v>25</v>
      </c>
      <c r="J35" s="81" t="str">
        <f t="shared" si="2"/>
        <v>5</v>
      </c>
      <c r="K35" s="81" t="str">
        <f t="shared" si="3"/>
        <v>5</v>
      </c>
      <c r="L35" s="81" t="str">
        <f t="shared" si="4"/>
        <v>5</v>
      </c>
      <c r="M35" s="84" t="s">
        <v>375</v>
      </c>
      <c r="N35" s="81" t="s">
        <v>252</v>
      </c>
      <c r="O35" s="81" t="s">
        <v>253</v>
      </c>
    </row>
    <row r="36" spans="1:15">
      <c r="A36" s="65">
        <f t="shared" ref="A36" si="5">YEAR(C36)</f>
        <v>2018</v>
      </c>
      <c r="B36" s="65">
        <f t="shared" ref="B36" si="6">MONTH(C36)</f>
        <v>7</v>
      </c>
      <c r="C36" s="40">
        <v>43298</v>
      </c>
      <c r="D36" s="83">
        <v>0.36874999999999997</v>
      </c>
      <c r="E36" s="81" t="s">
        <v>87</v>
      </c>
      <c r="F36" s="84" t="s">
        <v>85</v>
      </c>
      <c r="G36" s="84" t="s">
        <v>398</v>
      </c>
      <c r="H36" s="81" t="s">
        <v>24</v>
      </c>
      <c r="I36" s="81" t="s">
        <v>25</v>
      </c>
      <c r="J36" s="81" t="str">
        <f t="shared" ref="J36" si="7">MID(I36,7,1)</f>
        <v>5</v>
      </c>
      <c r="K36" s="81" t="str">
        <f t="shared" ref="K36" si="8">MID(I36,14,1)</f>
        <v>5</v>
      </c>
      <c r="L36" s="81" t="str">
        <f t="shared" ref="L36" si="9">MID(I36,21,1)</f>
        <v>5</v>
      </c>
      <c r="M36" s="84" t="s">
        <v>399</v>
      </c>
      <c r="N36" s="81" t="s">
        <v>252</v>
      </c>
      <c r="O36" s="81"/>
    </row>
    <row r="37" spans="1:15">
      <c r="A37" s="65">
        <f t="shared" ref="A37" si="10">YEAR(C37)</f>
        <v>2018</v>
      </c>
      <c r="B37" s="65">
        <f t="shared" ref="B37" si="11">MONTH(C37)</f>
        <v>7</v>
      </c>
      <c r="C37" s="40">
        <v>43302</v>
      </c>
      <c r="D37" s="83">
        <v>0.73055555555555562</v>
      </c>
      <c r="E37" s="81" t="s">
        <v>87</v>
      </c>
      <c r="F37" s="84" t="s">
        <v>85</v>
      </c>
      <c r="G37" s="84" t="s">
        <v>711</v>
      </c>
      <c r="H37" s="81" t="s">
        <v>24</v>
      </c>
      <c r="I37" s="81" t="s">
        <v>25</v>
      </c>
      <c r="J37" s="81" t="str">
        <f t="shared" ref="J37" si="12">MID(I37,7,1)</f>
        <v>5</v>
      </c>
      <c r="K37" s="81" t="str">
        <f t="shared" ref="K37" si="13">MID(I37,14,1)</f>
        <v>5</v>
      </c>
      <c r="L37" s="81" t="str">
        <f t="shared" ref="L37" si="14">MID(I37,21,1)</f>
        <v>5</v>
      </c>
      <c r="M37" s="84" t="s">
        <v>712</v>
      </c>
      <c r="N37" s="81" t="s">
        <v>252</v>
      </c>
      <c r="O37" s="81" t="s">
        <v>253</v>
      </c>
    </row>
    <row r="38" spans="1:15">
      <c r="A38" s="65">
        <v>2018</v>
      </c>
      <c r="B38" s="65">
        <v>8</v>
      </c>
      <c r="C38" s="40">
        <v>43327</v>
      </c>
      <c r="D38" s="83">
        <v>0.75624999999999998</v>
      </c>
      <c r="E38" s="81" t="s">
        <v>87</v>
      </c>
      <c r="F38" s="84" t="s">
        <v>85</v>
      </c>
      <c r="G38" s="84" t="s">
        <v>780</v>
      </c>
      <c r="H38" s="81" t="s">
        <v>24</v>
      </c>
      <c r="I38" s="81" t="s">
        <v>25</v>
      </c>
      <c r="J38" s="81" t="str">
        <f t="shared" ref="J38" si="15">MID(I38,7,1)</f>
        <v>5</v>
      </c>
      <c r="K38" s="81" t="str">
        <f t="shared" ref="K38" si="16">MID(I38,14,1)</f>
        <v>5</v>
      </c>
      <c r="L38" s="81" t="str">
        <f t="shared" ref="L38" si="17">MID(I38,21,1)</f>
        <v>5</v>
      </c>
      <c r="M38" s="4" t="s">
        <v>781</v>
      </c>
      <c r="N38" s="81" t="s">
        <v>106</v>
      </c>
      <c r="O38" s="81" t="s">
        <v>782</v>
      </c>
    </row>
  </sheetData>
  <sortState ref="A2:O35">
    <sortCondition ref="C2:C35"/>
  </sortState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31" zoomScale="120" zoomScaleNormal="120" workbookViewId="0">
      <selection activeCell="F43" sqref="F43"/>
    </sheetView>
  </sheetViews>
  <sheetFormatPr defaultColWidth="9" defaultRowHeight="16.5"/>
  <cols>
    <col min="1" max="2" width="9" style="11"/>
    <col min="3" max="3" width="13.125" style="11" customWidth="1"/>
    <col min="4" max="5" width="9" style="11"/>
    <col min="6" max="6" width="14.125" style="11" customWidth="1"/>
    <col min="7" max="7" width="17.125" style="11" customWidth="1"/>
    <col min="8" max="8" width="9" style="11"/>
    <col min="9" max="9" width="21.125" style="11" customWidth="1"/>
    <col min="10" max="11" width="9" style="11"/>
    <col min="12" max="12" width="20.625" style="11" customWidth="1"/>
    <col min="13" max="13" width="22.625" style="11" customWidth="1"/>
    <col min="14" max="14" width="13.625" style="11" customWidth="1"/>
    <col min="15" max="15" width="16.625" style="11" customWidth="1"/>
    <col min="16" max="16384" width="9" style="11"/>
  </cols>
  <sheetData>
    <row r="1" spans="1:12">
      <c r="A1" s="5" t="s">
        <v>125</v>
      </c>
      <c r="B1" s="5" t="s">
        <v>127</v>
      </c>
      <c r="C1" s="5" t="s">
        <v>158</v>
      </c>
      <c r="D1" s="5" t="s">
        <v>79</v>
      </c>
      <c r="E1" s="5" t="s">
        <v>159</v>
      </c>
      <c r="F1" s="5" t="s">
        <v>160</v>
      </c>
      <c r="G1" s="5" t="s">
        <v>161</v>
      </c>
      <c r="H1" s="5" t="s">
        <v>162</v>
      </c>
      <c r="I1" s="5" t="s">
        <v>163</v>
      </c>
      <c r="J1" s="5" t="s">
        <v>167</v>
      </c>
      <c r="K1" s="5" t="s">
        <v>168</v>
      </c>
      <c r="L1" s="5" t="s">
        <v>169</v>
      </c>
    </row>
    <row r="2" spans="1:12">
      <c r="A2" s="65">
        <f t="shared" ref="A2:A33" si="0">YEAR(C2)</f>
        <v>2018</v>
      </c>
      <c r="B2" s="65">
        <f t="shared" ref="B2:B33" si="1">MONTH(C2)</f>
        <v>4</v>
      </c>
      <c r="C2" s="40">
        <v>43212</v>
      </c>
      <c r="D2" s="83">
        <v>0.76597222222222217</v>
      </c>
      <c r="E2" s="81" t="s">
        <v>87</v>
      </c>
      <c r="F2" s="84" t="s">
        <v>85</v>
      </c>
      <c r="G2" s="84" t="s">
        <v>213</v>
      </c>
      <c r="H2" s="81" t="s">
        <v>24</v>
      </c>
      <c r="I2" s="81" t="s">
        <v>25</v>
      </c>
      <c r="J2" s="84" t="s">
        <v>214</v>
      </c>
      <c r="K2" s="81" t="s">
        <v>106</v>
      </c>
      <c r="L2" s="81" t="s">
        <v>215</v>
      </c>
    </row>
    <row r="3" spans="1:12">
      <c r="A3" s="65">
        <f t="shared" si="0"/>
        <v>2018</v>
      </c>
      <c r="B3" s="65">
        <f t="shared" si="1"/>
        <v>4</v>
      </c>
      <c r="C3" s="40">
        <v>43212</v>
      </c>
      <c r="D3" s="83">
        <v>0.73819444444444438</v>
      </c>
      <c r="E3" s="81" t="s">
        <v>87</v>
      </c>
      <c r="F3" s="84" t="s">
        <v>85</v>
      </c>
      <c r="G3" s="84" t="s">
        <v>213</v>
      </c>
      <c r="H3" s="81" t="s">
        <v>24</v>
      </c>
      <c r="I3" s="81" t="s">
        <v>25</v>
      </c>
      <c r="J3" s="84" t="s">
        <v>216</v>
      </c>
      <c r="K3" s="81" t="s">
        <v>106</v>
      </c>
      <c r="L3" s="81" t="s">
        <v>217</v>
      </c>
    </row>
    <row r="4" spans="1:12">
      <c r="A4" s="65">
        <f t="shared" si="0"/>
        <v>2018</v>
      </c>
      <c r="B4" s="65">
        <f t="shared" si="1"/>
        <v>4</v>
      </c>
      <c r="C4" s="40">
        <v>43213</v>
      </c>
      <c r="D4" s="83">
        <v>0.69097222222222221</v>
      </c>
      <c r="E4" s="81" t="s">
        <v>87</v>
      </c>
      <c r="F4" s="84" t="s">
        <v>85</v>
      </c>
      <c r="G4" s="84" t="s">
        <v>218</v>
      </c>
      <c r="H4" s="81" t="s">
        <v>24</v>
      </c>
      <c r="I4" s="81" t="s">
        <v>25</v>
      </c>
      <c r="J4" s="84" t="s">
        <v>219</v>
      </c>
      <c r="K4" s="81" t="s">
        <v>106</v>
      </c>
      <c r="L4" s="81" t="s">
        <v>220</v>
      </c>
    </row>
    <row r="5" spans="1:12">
      <c r="A5" s="65">
        <f t="shared" si="0"/>
        <v>2018</v>
      </c>
      <c r="B5" s="65">
        <f t="shared" si="1"/>
        <v>4</v>
      </c>
      <c r="C5" s="40">
        <v>43215</v>
      </c>
      <c r="D5" s="83">
        <v>0.6645833333333333</v>
      </c>
      <c r="E5" s="81" t="s">
        <v>87</v>
      </c>
      <c r="F5" s="84" t="s">
        <v>85</v>
      </c>
      <c r="G5" s="84" t="s">
        <v>221</v>
      </c>
      <c r="H5" s="81" t="s">
        <v>24</v>
      </c>
      <c r="I5" s="81" t="s">
        <v>25</v>
      </c>
      <c r="J5" s="84" t="s">
        <v>222</v>
      </c>
      <c r="K5" s="81" t="s">
        <v>106</v>
      </c>
      <c r="L5" s="81" t="s">
        <v>223</v>
      </c>
    </row>
    <row r="6" spans="1:12">
      <c r="A6" s="65">
        <f t="shared" si="0"/>
        <v>2018</v>
      </c>
      <c r="B6" s="65">
        <f t="shared" si="1"/>
        <v>5</v>
      </c>
      <c r="C6" s="40">
        <v>43221</v>
      </c>
      <c r="D6" s="83">
        <v>0.40208333333333335</v>
      </c>
      <c r="E6" s="81" t="s">
        <v>87</v>
      </c>
      <c r="F6" s="84" t="s">
        <v>85</v>
      </c>
      <c r="G6" s="84" t="s">
        <v>257</v>
      </c>
      <c r="H6" s="81" t="s">
        <v>24</v>
      </c>
      <c r="I6" s="81" t="s">
        <v>25</v>
      </c>
      <c r="J6" s="84" t="s">
        <v>258</v>
      </c>
      <c r="K6" s="81" t="s">
        <v>106</v>
      </c>
      <c r="L6" s="81" t="s">
        <v>259</v>
      </c>
    </row>
    <row r="7" spans="1:12">
      <c r="A7" s="65">
        <f t="shared" si="0"/>
        <v>2018</v>
      </c>
      <c r="B7" s="65">
        <f t="shared" si="1"/>
        <v>5</v>
      </c>
      <c r="C7" s="40">
        <v>43224</v>
      </c>
      <c r="D7" s="83">
        <v>0.81388888888888899</v>
      </c>
      <c r="E7" s="81" t="s">
        <v>87</v>
      </c>
      <c r="F7" s="84" t="s">
        <v>85</v>
      </c>
      <c r="G7" s="84" t="s">
        <v>254</v>
      </c>
      <c r="H7" s="81" t="s">
        <v>24</v>
      </c>
      <c r="I7" s="81" t="s">
        <v>25</v>
      </c>
      <c r="J7" s="84" t="s">
        <v>255</v>
      </c>
      <c r="K7" s="81" t="s">
        <v>106</v>
      </c>
      <c r="L7" s="81" t="s">
        <v>256</v>
      </c>
    </row>
    <row r="8" spans="1:12">
      <c r="A8" s="65">
        <f t="shared" si="0"/>
        <v>2018</v>
      </c>
      <c r="B8" s="65">
        <f t="shared" si="1"/>
        <v>5</v>
      </c>
      <c r="C8" s="40">
        <v>43243</v>
      </c>
      <c r="D8" s="83">
        <v>0.71944444444444444</v>
      </c>
      <c r="E8" s="81" t="s">
        <v>87</v>
      </c>
      <c r="F8" s="84" t="s">
        <v>85</v>
      </c>
      <c r="G8" s="84" t="s">
        <v>272</v>
      </c>
      <c r="H8" s="81" t="s">
        <v>24</v>
      </c>
      <c r="I8" s="81" t="s">
        <v>25</v>
      </c>
      <c r="J8" s="84" t="s">
        <v>273</v>
      </c>
      <c r="K8" s="81" t="s">
        <v>106</v>
      </c>
      <c r="L8" s="81" t="s">
        <v>267</v>
      </c>
    </row>
    <row r="9" spans="1:12">
      <c r="A9" s="65">
        <f t="shared" si="0"/>
        <v>2018</v>
      </c>
      <c r="B9" s="65">
        <f t="shared" si="1"/>
        <v>5</v>
      </c>
      <c r="C9" s="40">
        <v>43245</v>
      </c>
      <c r="D9" s="83">
        <v>0.52569444444444446</v>
      </c>
      <c r="E9" s="81" t="s">
        <v>87</v>
      </c>
      <c r="F9" s="84" t="s">
        <v>85</v>
      </c>
      <c r="G9" s="84" t="s">
        <v>282</v>
      </c>
      <c r="H9" s="81" t="s">
        <v>24</v>
      </c>
      <c r="I9" s="81" t="s">
        <v>25</v>
      </c>
      <c r="J9" s="84" t="s">
        <v>283</v>
      </c>
      <c r="K9" s="81" t="s">
        <v>252</v>
      </c>
      <c r="L9" s="81" t="s">
        <v>253</v>
      </c>
    </row>
    <row r="10" spans="1:12">
      <c r="A10" s="65">
        <f t="shared" si="0"/>
        <v>2018</v>
      </c>
      <c r="B10" s="65">
        <f t="shared" si="1"/>
        <v>5</v>
      </c>
      <c r="C10" s="40">
        <v>43246</v>
      </c>
      <c r="D10" s="83">
        <v>0.64236111111111105</v>
      </c>
      <c r="E10" s="81" t="s">
        <v>87</v>
      </c>
      <c r="F10" s="84" t="s">
        <v>85</v>
      </c>
      <c r="G10" s="84" t="s">
        <v>280</v>
      </c>
      <c r="H10" s="81" t="s">
        <v>24</v>
      </c>
      <c r="I10" s="81" t="s">
        <v>25</v>
      </c>
      <c r="J10" s="84" t="s">
        <v>281</v>
      </c>
      <c r="K10" s="81" t="s">
        <v>252</v>
      </c>
      <c r="L10" s="81" t="s">
        <v>253</v>
      </c>
    </row>
    <row r="11" spans="1:12">
      <c r="A11" s="65">
        <f t="shared" si="0"/>
        <v>2018</v>
      </c>
      <c r="B11" s="65">
        <f t="shared" si="1"/>
        <v>5</v>
      </c>
      <c r="C11" s="40">
        <v>43248</v>
      </c>
      <c r="D11" s="83">
        <v>0.82777777777777783</v>
      </c>
      <c r="E11" s="81" t="s">
        <v>87</v>
      </c>
      <c r="F11" s="84" t="s">
        <v>85</v>
      </c>
      <c r="G11" s="84" t="s">
        <v>275</v>
      </c>
      <c r="H11" s="81" t="s">
        <v>24</v>
      </c>
      <c r="I11" s="81" t="s">
        <v>25</v>
      </c>
      <c r="J11" s="84" t="s">
        <v>276</v>
      </c>
      <c r="K11" s="81" t="s">
        <v>252</v>
      </c>
      <c r="L11" s="81" t="s">
        <v>253</v>
      </c>
    </row>
    <row r="12" spans="1:12">
      <c r="A12" s="65">
        <f t="shared" si="0"/>
        <v>2018</v>
      </c>
      <c r="B12" s="65">
        <f t="shared" si="1"/>
        <v>5</v>
      </c>
      <c r="C12" s="40">
        <v>43248</v>
      </c>
      <c r="D12" s="83">
        <v>0.70416666666666661</v>
      </c>
      <c r="E12" s="81" t="s">
        <v>87</v>
      </c>
      <c r="F12" s="84" t="s">
        <v>85</v>
      </c>
      <c r="G12" s="84" t="s">
        <v>274</v>
      </c>
      <c r="H12" s="81" t="s">
        <v>24</v>
      </c>
      <c r="I12" s="81" t="s">
        <v>25</v>
      </c>
      <c r="J12" s="84" t="s">
        <v>277</v>
      </c>
      <c r="K12" s="81" t="s">
        <v>252</v>
      </c>
      <c r="L12" s="81" t="s">
        <v>253</v>
      </c>
    </row>
    <row r="13" spans="1:12">
      <c r="A13" s="65">
        <f t="shared" si="0"/>
        <v>2018</v>
      </c>
      <c r="B13" s="65">
        <f t="shared" si="1"/>
        <v>5</v>
      </c>
      <c r="C13" s="40">
        <v>43248</v>
      </c>
      <c r="D13" s="83">
        <v>0.66805555555555562</v>
      </c>
      <c r="E13" s="81" t="s">
        <v>87</v>
      </c>
      <c r="F13" s="84" t="s">
        <v>85</v>
      </c>
      <c r="G13" s="84" t="s">
        <v>278</v>
      </c>
      <c r="H13" s="81" t="s">
        <v>24</v>
      </c>
      <c r="I13" s="81" t="s">
        <v>25</v>
      </c>
      <c r="J13" s="84" t="s">
        <v>279</v>
      </c>
      <c r="K13" s="81" t="s">
        <v>252</v>
      </c>
      <c r="L13" s="81" t="s">
        <v>253</v>
      </c>
    </row>
    <row r="14" spans="1:12">
      <c r="A14" s="65">
        <f t="shared" si="0"/>
        <v>2018</v>
      </c>
      <c r="B14" s="65">
        <f t="shared" si="1"/>
        <v>6</v>
      </c>
      <c r="C14" s="40">
        <v>43256</v>
      </c>
      <c r="D14" s="83">
        <v>0.63541666666666663</v>
      </c>
      <c r="E14" s="81" t="s">
        <v>87</v>
      </c>
      <c r="F14" s="84" t="s">
        <v>85</v>
      </c>
      <c r="G14" s="84" t="s">
        <v>298</v>
      </c>
      <c r="H14" s="81" t="s">
        <v>24</v>
      </c>
      <c r="I14" s="81" t="s">
        <v>25</v>
      </c>
      <c r="J14" s="84" t="s">
        <v>299</v>
      </c>
      <c r="K14" s="81" t="s">
        <v>252</v>
      </c>
      <c r="L14" s="81"/>
    </row>
    <row r="15" spans="1:12">
      <c r="A15" s="65">
        <f t="shared" si="0"/>
        <v>2018</v>
      </c>
      <c r="B15" s="65">
        <f t="shared" si="1"/>
        <v>6</v>
      </c>
      <c r="C15" s="40">
        <v>43257</v>
      </c>
      <c r="D15" s="83">
        <v>0.5</v>
      </c>
      <c r="E15" s="81" t="s">
        <v>87</v>
      </c>
      <c r="F15" s="84" t="s">
        <v>85</v>
      </c>
      <c r="G15" s="84" t="s">
        <v>296</v>
      </c>
      <c r="H15" s="81" t="s">
        <v>24</v>
      </c>
      <c r="I15" s="81" t="s">
        <v>25</v>
      </c>
      <c r="J15" s="84" t="s">
        <v>297</v>
      </c>
      <c r="K15" s="81" t="s">
        <v>252</v>
      </c>
      <c r="L15" s="81"/>
    </row>
    <row r="16" spans="1:12">
      <c r="A16" s="65">
        <f t="shared" si="0"/>
        <v>2018</v>
      </c>
      <c r="B16" s="65">
        <f t="shared" si="1"/>
        <v>6</v>
      </c>
      <c r="C16" s="40">
        <v>43258</v>
      </c>
      <c r="D16" s="83">
        <v>0.20833333333333334</v>
      </c>
      <c r="E16" s="81" t="s">
        <v>87</v>
      </c>
      <c r="F16" s="84" t="s">
        <v>85</v>
      </c>
      <c r="G16" s="84" t="s">
        <v>294</v>
      </c>
      <c r="H16" s="81" t="s">
        <v>24</v>
      </c>
      <c r="I16" s="81" t="s">
        <v>25</v>
      </c>
      <c r="J16" s="84" t="s">
        <v>295</v>
      </c>
      <c r="K16" s="81" t="s">
        <v>252</v>
      </c>
      <c r="L16" s="81"/>
    </row>
    <row r="17" spans="1:12">
      <c r="A17" s="65">
        <f t="shared" si="0"/>
        <v>2018</v>
      </c>
      <c r="B17" s="65">
        <f t="shared" si="1"/>
        <v>6</v>
      </c>
      <c r="C17" s="40">
        <v>43260</v>
      </c>
      <c r="D17" s="83">
        <v>0.61249999999999993</v>
      </c>
      <c r="E17" s="81" t="s">
        <v>87</v>
      </c>
      <c r="F17" s="84" t="s">
        <v>85</v>
      </c>
      <c r="G17" s="84" t="s">
        <v>300</v>
      </c>
      <c r="H17" s="81" t="s">
        <v>24</v>
      </c>
      <c r="I17" s="81" t="s">
        <v>25</v>
      </c>
      <c r="J17" s="84" t="s">
        <v>301</v>
      </c>
      <c r="K17" s="81" t="s">
        <v>252</v>
      </c>
      <c r="L17" s="81" t="s">
        <v>253</v>
      </c>
    </row>
    <row r="18" spans="1:12">
      <c r="A18" s="65">
        <f t="shared" si="0"/>
        <v>2018</v>
      </c>
      <c r="B18" s="65">
        <f t="shared" si="1"/>
        <v>6</v>
      </c>
      <c r="C18" s="40">
        <v>43263</v>
      </c>
      <c r="D18" s="83">
        <v>0.60625000000000007</v>
      </c>
      <c r="E18" s="81" t="s">
        <v>87</v>
      </c>
      <c r="F18" s="84" t="s">
        <v>85</v>
      </c>
      <c r="G18" s="84" t="s">
        <v>304</v>
      </c>
      <c r="H18" s="81" t="s">
        <v>24</v>
      </c>
      <c r="I18" s="81" t="s">
        <v>25</v>
      </c>
      <c r="J18" s="84" t="s">
        <v>305</v>
      </c>
      <c r="K18" s="81" t="s">
        <v>252</v>
      </c>
      <c r="L18" s="81" t="s">
        <v>253</v>
      </c>
    </row>
    <row r="19" spans="1:12">
      <c r="A19" s="65">
        <f t="shared" si="0"/>
        <v>2018</v>
      </c>
      <c r="B19" s="65">
        <f t="shared" si="1"/>
        <v>6</v>
      </c>
      <c r="C19" s="40">
        <v>43267</v>
      </c>
      <c r="D19" s="83">
        <v>0.6645833333333333</v>
      </c>
      <c r="E19" s="81" t="s">
        <v>87</v>
      </c>
      <c r="F19" s="84" t="s">
        <v>85</v>
      </c>
      <c r="G19" s="84" t="s">
        <v>335</v>
      </c>
      <c r="H19" s="81" t="s">
        <v>24</v>
      </c>
      <c r="I19" s="81" t="s">
        <v>336</v>
      </c>
      <c r="J19" s="84" t="s">
        <v>337</v>
      </c>
      <c r="K19" s="81" t="s">
        <v>252</v>
      </c>
      <c r="L19" s="81" t="s">
        <v>253</v>
      </c>
    </row>
    <row r="20" spans="1:12">
      <c r="A20" s="65">
        <f t="shared" si="0"/>
        <v>2018</v>
      </c>
      <c r="B20" s="65">
        <f t="shared" si="1"/>
        <v>6</v>
      </c>
      <c r="C20" s="40">
        <v>43267</v>
      </c>
      <c r="D20" s="83">
        <v>0.53611111111111109</v>
      </c>
      <c r="E20" s="81" t="s">
        <v>87</v>
      </c>
      <c r="F20" s="84" t="s">
        <v>85</v>
      </c>
      <c r="G20" s="84" t="s">
        <v>338</v>
      </c>
      <c r="H20" s="81" t="s">
        <v>24</v>
      </c>
      <c r="I20" s="81" t="s">
        <v>25</v>
      </c>
      <c r="J20" s="84" t="s">
        <v>339</v>
      </c>
      <c r="K20" s="81" t="s">
        <v>106</v>
      </c>
      <c r="L20" s="81" t="s">
        <v>340</v>
      </c>
    </row>
    <row r="21" spans="1:12">
      <c r="A21" s="65">
        <f t="shared" si="0"/>
        <v>2018</v>
      </c>
      <c r="B21" s="65">
        <f t="shared" si="1"/>
        <v>6</v>
      </c>
      <c r="C21" s="40">
        <v>43270</v>
      </c>
      <c r="D21" s="83">
        <v>0.56319444444444444</v>
      </c>
      <c r="E21" s="81" t="s">
        <v>87</v>
      </c>
      <c r="F21" s="84" t="s">
        <v>85</v>
      </c>
      <c r="G21" s="84" t="s">
        <v>333</v>
      </c>
      <c r="H21" s="81" t="s">
        <v>24</v>
      </c>
      <c r="I21" s="81" t="s">
        <v>25</v>
      </c>
      <c r="J21" s="84" t="s">
        <v>334</v>
      </c>
      <c r="K21" s="81" t="s">
        <v>252</v>
      </c>
      <c r="L21" s="81" t="s">
        <v>253</v>
      </c>
    </row>
    <row r="22" spans="1:12">
      <c r="A22" s="65">
        <f t="shared" si="0"/>
        <v>2018</v>
      </c>
      <c r="B22" s="65">
        <f t="shared" si="1"/>
        <v>6</v>
      </c>
      <c r="C22" s="40">
        <v>43273</v>
      </c>
      <c r="D22" s="83">
        <v>0.54652777777777783</v>
      </c>
      <c r="E22" s="81" t="s">
        <v>87</v>
      </c>
      <c r="F22" s="84" t="s">
        <v>85</v>
      </c>
      <c r="G22" s="84" t="s">
        <v>350</v>
      </c>
      <c r="H22" s="81" t="s">
        <v>249</v>
      </c>
      <c r="I22" s="81" t="s">
        <v>351</v>
      </c>
      <c r="J22" s="84" t="s">
        <v>352</v>
      </c>
      <c r="K22" s="81" t="s">
        <v>106</v>
      </c>
      <c r="L22" s="81" t="s">
        <v>353</v>
      </c>
    </row>
    <row r="23" spans="1:12">
      <c r="A23" s="65">
        <f t="shared" si="0"/>
        <v>2018</v>
      </c>
      <c r="B23" s="65">
        <f t="shared" si="1"/>
        <v>6</v>
      </c>
      <c r="C23" s="40">
        <v>43274</v>
      </c>
      <c r="D23" s="83">
        <v>0.92638888888888893</v>
      </c>
      <c r="E23" s="81" t="s">
        <v>87</v>
      </c>
      <c r="F23" s="84" t="s">
        <v>85</v>
      </c>
      <c r="G23" s="84" t="s">
        <v>347</v>
      </c>
      <c r="H23" s="81" t="s">
        <v>24</v>
      </c>
      <c r="I23" s="81" t="s">
        <v>336</v>
      </c>
      <c r="J23" s="84" t="s">
        <v>348</v>
      </c>
      <c r="K23" s="81" t="s">
        <v>106</v>
      </c>
      <c r="L23" s="81" t="s">
        <v>349</v>
      </c>
    </row>
    <row r="24" spans="1:12">
      <c r="A24" s="65">
        <f t="shared" si="0"/>
        <v>2018</v>
      </c>
      <c r="B24" s="65">
        <f t="shared" si="1"/>
        <v>6</v>
      </c>
      <c r="C24" s="40">
        <v>43275</v>
      </c>
      <c r="D24" s="83">
        <v>0.67222222222222217</v>
      </c>
      <c r="E24" s="81" t="s">
        <v>87</v>
      </c>
      <c r="F24" s="84" t="s">
        <v>85</v>
      </c>
      <c r="G24" s="84" t="s">
        <v>345</v>
      </c>
      <c r="H24" s="81" t="s">
        <v>24</v>
      </c>
      <c r="I24" s="81" t="s">
        <v>25</v>
      </c>
      <c r="J24" s="84" t="s">
        <v>346</v>
      </c>
      <c r="K24" s="81" t="s">
        <v>252</v>
      </c>
      <c r="L24" s="81" t="s">
        <v>253</v>
      </c>
    </row>
    <row r="25" spans="1:12">
      <c r="A25" s="65">
        <f t="shared" si="0"/>
        <v>2018</v>
      </c>
      <c r="B25" s="65">
        <f t="shared" si="1"/>
        <v>6</v>
      </c>
      <c r="C25" s="40">
        <v>43277</v>
      </c>
      <c r="D25" s="83">
        <v>0.45555555555555555</v>
      </c>
      <c r="E25" s="81" t="s">
        <v>87</v>
      </c>
      <c r="F25" s="84" t="s">
        <v>85</v>
      </c>
      <c r="G25" s="84" t="s">
        <v>343</v>
      </c>
      <c r="H25" s="81" t="s">
        <v>24</v>
      </c>
      <c r="I25" s="81" t="s">
        <v>25</v>
      </c>
      <c r="J25" s="84" t="s">
        <v>344</v>
      </c>
      <c r="K25" s="81" t="s">
        <v>252</v>
      </c>
      <c r="L25" s="81" t="s">
        <v>253</v>
      </c>
    </row>
    <row r="26" spans="1:12">
      <c r="A26" s="65">
        <f t="shared" si="0"/>
        <v>2018</v>
      </c>
      <c r="B26" s="65">
        <f t="shared" si="1"/>
        <v>6</v>
      </c>
      <c r="C26" s="40">
        <v>43280</v>
      </c>
      <c r="D26" s="83">
        <v>0.67013888888888884</v>
      </c>
      <c r="E26" s="81" t="s">
        <v>87</v>
      </c>
      <c r="F26" s="84" t="s">
        <v>85</v>
      </c>
      <c r="G26" s="84" t="s">
        <v>356</v>
      </c>
      <c r="H26" s="81" t="s">
        <v>24</v>
      </c>
      <c r="I26" s="81" t="s">
        <v>25</v>
      </c>
      <c r="J26" s="84" t="s">
        <v>357</v>
      </c>
      <c r="K26" s="81" t="s">
        <v>252</v>
      </c>
      <c r="L26" s="81"/>
    </row>
    <row r="27" spans="1:12">
      <c r="A27" s="65">
        <f t="shared" si="0"/>
        <v>2018</v>
      </c>
      <c r="B27" s="65">
        <f t="shared" si="1"/>
        <v>7</v>
      </c>
      <c r="C27" s="40">
        <v>43282</v>
      </c>
      <c r="D27" s="83">
        <v>0.51944444444444449</v>
      </c>
      <c r="E27" s="81" t="s">
        <v>87</v>
      </c>
      <c r="F27" s="84" t="s">
        <v>85</v>
      </c>
      <c r="G27" s="84" t="s">
        <v>370</v>
      </c>
      <c r="H27" s="81" t="s">
        <v>24</v>
      </c>
      <c r="I27" s="81" t="s">
        <v>25</v>
      </c>
      <c r="J27" s="84" t="s">
        <v>371</v>
      </c>
      <c r="K27" s="81" t="s">
        <v>252</v>
      </c>
      <c r="L27" s="81" t="s">
        <v>253</v>
      </c>
    </row>
    <row r="28" spans="1:12">
      <c r="A28" s="65">
        <f t="shared" si="0"/>
        <v>2018</v>
      </c>
      <c r="B28" s="65">
        <f t="shared" si="1"/>
        <v>7</v>
      </c>
      <c r="C28" s="40">
        <v>43282</v>
      </c>
      <c r="D28" s="83">
        <v>0.48333333333333334</v>
      </c>
      <c r="E28" s="81" t="s">
        <v>87</v>
      </c>
      <c r="F28" s="84" t="s">
        <v>85</v>
      </c>
      <c r="G28" s="84" t="s">
        <v>372</v>
      </c>
      <c r="H28" s="81" t="s">
        <v>24</v>
      </c>
      <c r="I28" s="81" t="s">
        <v>25</v>
      </c>
      <c r="J28" s="84" t="s">
        <v>373</v>
      </c>
      <c r="K28" s="81" t="s">
        <v>252</v>
      </c>
      <c r="L28" s="81" t="s">
        <v>253</v>
      </c>
    </row>
    <row r="29" spans="1:12">
      <c r="A29" s="65">
        <f t="shared" si="0"/>
        <v>2018</v>
      </c>
      <c r="B29" s="65">
        <f t="shared" si="1"/>
        <v>7</v>
      </c>
      <c r="C29" s="40">
        <v>43283</v>
      </c>
      <c r="D29" s="83">
        <v>0.96319444444444446</v>
      </c>
      <c r="E29" s="81" t="s">
        <v>87</v>
      </c>
      <c r="F29" s="84" t="s">
        <v>85</v>
      </c>
      <c r="G29" s="84" t="s">
        <v>382</v>
      </c>
      <c r="H29" s="81" t="s">
        <v>24</v>
      </c>
      <c r="I29" s="81" t="s">
        <v>25</v>
      </c>
      <c r="J29" s="84" t="s">
        <v>383</v>
      </c>
      <c r="K29" s="81" t="s">
        <v>252</v>
      </c>
      <c r="L29" s="81" t="s">
        <v>253</v>
      </c>
    </row>
    <row r="30" spans="1:12">
      <c r="A30" s="65">
        <f t="shared" si="0"/>
        <v>2018</v>
      </c>
      <c r="B30" s="65">
        <f t="shared" si="1"/>
        <v>7</v>
      </c>
      <c r="C30" s="40">
        <v>43284</v>
      </c>
      <c r="D30" s="83">
        <v>0.65138888888888891</v>
      </c>
      <c r="E30" s="81" t="s">
        <v>87</v>
      </c>
      <c r="F30" s="84" t="s">
        <v>85</v>
      </c>
      <c r="G30" s="84" t="s">
        <v>380</v>
      </c>
      <c r="H30" s="81" t="s">
        <v>24</v>
      </c>
      <c r="I30" s="81" t="s">
        <v>25</v>
      </c>
      <c r="J30" s="84" t="s">
        <v>381</v>
      </c>
      <c r="K30" s="81" t="s">
        <v>252</v>
      </c>
      <c r="L30" s="81" t="s">
        <v>253</v>
      </c>
    </row>
    <row r="31" spans="1:12">
      <c r="A31" s="65">
        <f t="shared" si="0"/>
        <v>2018</v>
      </c>
      <c r="B31" s="65">
        <f t="shared" si="1"/>
        <v>7</v>
      </c>
      <c r="C31" s="40">
        <v>43285</v>
      </c>
      <c r="D31" s="83">
        <v>0.72638888888888886</v>
      </c>
      <c r="E31" s="81" t="s">
        <v>87</v>
      </c>
      <c r="F31" s="84" t="s">
        <v>85</v>
      </c>
      <c r="G31" s="84" t="s">
        <v>376</v>
      </c>
      <c r="H31" s="81" t="s">
        <v>24</v>
      </c>
      <c r="I31" s="81" t="s">
        <v>25</v>
      </c>
      <c r="J31" s="84" t="s">
        <v>377</v>
      </c>
      <c r="K31" s="81" t="s">
        <v>252</v>
      </c>
      <c r="L31" s="81" t="s">
        <v>253</v>
      </c>
    </row>
    <row r="32" spans="1:12">
      <c r="A32" s="65">
        <f t="shared" si="0"/>
        <v>2018</v>
      </c>
      <c r="B32" s="65">
        <f t="shared" si="1"/>
        <v>7</v>
      </c>
      <c r="C32" s="40">
        <v>43285</v>
      </c>
      <c r="D32" s="83">
        <v>0.69791666666666663</v>
      </c>
      <c r="E32" s="81" t="s">
        <v>87</v>
      </c>
      <c r="F32" s="84" t="s">
        <v>85</v>
      </c>
      <c r="G32" s="84" t="s">
        <v>378</v>
      </c>
      <c r="H32" s="81" t="s">
        <v>24</v>
      </c>
      <c r="I32" s="81" t="s">
        <v>25</v>
      </c>
      <c r="J32" s="84" t="s">
        <v>379</v>
      </c>
      <c r="K32" s="81" t="s">
        <v>252</v>
      </c>
      <c r="L32" s="81" t="s">
        <v>253</v>
      </c>
    </row>
    <row r="33" spans="1:12">
      <c r="A33" s="65">
        <f t="shared" si="0"/>
        <v>2018</v>
      </c>
      <c r="B33" s="65">
        <f t="shared" si="1"/>
        <v>7</v>
      </c>
      <c r="C33" s="40">
        <v>43286</v>
      </c>
      <c r="D33" s="83">
        <v>0.56736111111111109</v>
      </c>
      <c r="E33" s="81" t="s">
        <v>87</v>
      </c>
      <c r="F33" s="84" t="s">
        <v>85</v>
      </c>
      <c r="G33" s="84" t="s">
        <v>374</v>
      </c>
      <c r="H33" s="81" t="s">
        <v>24</v>
      </c>
      <c r="I33" s="81" t="s">
        <v>25</v>
      </c>
      <c r="J33" s="84" t="s">
        <v>375</v>
      </c>
      <c r="K33" s="81" t="s">
        <v>252</v>
      </c>
      <c r="L33" s="81" t="s">
        <v>253</v>
      </c>
    </row>
    <row r="34" spans="1:12">
      <c r="A34" s="65">
        <f t="shared" ref="A34" si="2">YEAR(C34)</f>
        <v>2018</v>
      </c>
      <c r="B34" s="65">
        <f t="shared" ref="B34" si="3">MONTH(C34)</f>
        <v>7</v>
      </c>
      <c r="C34" s="40">
        <v>43298</v>
      </c>
      <c r="D34" s="83">
        <v>0.36874999999999997</v>
      </c>
      <c r="E34" s="81" t="s">
        <v>87</v>
      </c>
      <c r="F34" s="84" t="s">
        <v>85</v>
      </c>
      <c r="G34" s="84" t="s">
        <v>398</v>
      </c>
      <c r="H34" s="81" t="s">
        <v>24</v>
      </c>
      <c r="I34" s="81" t="s">
        <v>25</v>
      </c>
      <c r="J34" s="84" t="s">
        <v>399</v>
      </c>
      <c r="K34" s="81" t="s">
        <v>252</v>
      </c>
      <c r="L34" s="81" t="s">
        <v>253</v>
      </c>
    </row>
    <row r="35" spans="1:12">
      <c r="A35" s="65">
        <f t="shared" ref="A35" si="4">YEAR(C35)</f>
        <v>2018</v>
      </c>
      <c r="B35" s="65">
        <f t="shared" ref="B35" si="5">MONTH(C35)</f>
        <v>7</v>
      </c>
      <c r="C35" s="40">
        <v>43302</v>
      </c>
      <c r="D35" s="83">
        <v>0.73055555555555562</v>
      </c>
      <c r="E35" s="81" t="s">
        <v>87</v>
      </c>
      <c r="F35" s="84" t="s">
        <v>85</v>
      </c>
      <c r="G35" s="84" t="s">
        <v>711</v>
      </c>
      <c r="H35" s="81" t="s">
        <v>24</v>
      </c>
      <c r="I35" s="81" t="s">
        <v>25</v>
      </c>
      <c r="J35" s="84" t="s">
        <v>712</v>
      </c>
      <c r="K35" s="81" t="s">
        <v>252</v>
      </c>
      <c r="L35" s="81" t="s">
        <v>253</v>
      </c>
    </row>
    <row r="36" spans="1:12">
      <c r="A36" s="65">
        <v>2018</v>
      </c>
      <c r="B36" s="65">
        <v>8</v>
      </c>
      <c r="C36" s="40">
        <v>43327</v>
      </c>
      <c r="D36" s="83">
        <v>0.75624999999999998</v>
      </c>
      <c r="E36" s="81" t="s">
        <v>87</v>
      </c>
      <c r="F36" s="84" t="s">
        <v>85</v>
      </c>
      <c r="G36" s="84" t="s">
        <v>780</v>
      </c>
      <c r="H36" s="81" t="s">
        <v>24</v>
      </c>
      <c r="I36" s="81" t="s">
        <v>25</v>
      </c>
      <c r="J36" s="81" t="s">
        <v>781</v>
      </c>
      <c r="K36" s="81" t="s">
        <v>106</v>
      </c>
      <c r="L36" s="81" t="s">
        <v>782</v>
      </c>
    </row>
  </sheetData>
  <sortState ref="A2:L33">
    <sortCondition ref="C2:C33"/>
  </sortState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workbookViewId="0">
      <selection activeCell="G13" sqref="G13"/>
    </sheetView>
  </sheetViews>
  <sheetFormatPr defaultColWidth="9" defaultRowHeight="16.5"/>
  <cols>
    <col min="1" max="1" width="12.625" style="11" customWidth="1"/>
    <col min="2" max="13" width="11.625" style="11" customWidth="1"/>
    <col min="14" max="16384" width="9" style="11"/>
  </cols>
  <sheetData>
    <row r="1" spans="1:13">
      <c r="A1" s="26" t="s">
        <v>71</v>
      </c>
      <c r="B1" s="26" t="s">
        <v>72</v>
      </c>
      <c r="C1" s="26" t="s">
        <v>73</v>
      </c>
      <c r="D1" s="26" t="s">
        <v>64</v>
      </c>
      <c r="E1" s="26" t="s">
        <v>67</v>
      </c>
      <c r="F1" s="26" t="s">
        <v>65</v>
      </c>
      <c r="G1" s="26" t="s">
        <v>66</v>
      </c>
      <c r="H1" s="26" t="s">
        <v>68</v>
      </c>
      <c r="I1" s="26" t="s">
        <v>74</v>
      </c>
      <c r="J1" s="26" t="s">
        <v>75</v>
      </c>
      <c r="K1" s="26" t="s">
        <v>76</v>
      </c>
      <c r="L1" s="26" t="s">
        <v>77</v>
      </c>
      <c r="M1" s="26" t="s">
        <v>78</v>
      </c>
    </row>
    <row r="2" spans="1:13">
      <c r="A2" s="29"/>
      <c r="B2" s="26"/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29"/>
      <c r="B3" s="26"/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9"/>
      <c r="B4" s="26"/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>
      <c r="A5" s="29"/>
      <c r="B5" s="26"/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>
      <c r="A6" s="29"/>
      <c r="B6" s="26"/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>
      <c r="A7" s="29"/>
      <c r="B7" s="26"/>
      <c r="C7" s="26"/>
      <c r="D7" s="27"/>
      <c r="E7" s="28"/>
      <c r="F7" s="27"/>
      <c r="G7" s="27"/>
      <c r="H7" s="27"/>
      <c r="I7" s="27"/>
      <c r="J7" s="27"/>
      <c r="K7" s="27"/>
      <c r="L7" s="27"/>
      <c r="M7" s="27"/>
    </row>
    <row r="8" spans="1:13">
      <c r="A8" s="29"/>
      <c r="B8" s="26"/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>
      <c r="A9" s="29"/>
      <c r="B9" s="26"/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3">
      <c r="A10" s="29"/>
      <c r="B10" s="26"/>
      <c r="C10" s="26"/>
      <c r="D10" s="27"/>
      <c r="E10" s="28"/>
      <c r="F10" s="27"/>
      <c r="G10" s="27"/>
      <c r="H10" s="27"/>
      <c r="I10" s="27"/>
      <c r="J10" s="27"/>
      <c r="K10" s="27"/>
      <c r="L10" s="27"/>
      <c r="M10" s="27"/>
    </row>
    <row r="11" spans="1:13">
      <c r="A11" s="29"/>
      <c r="B11" s="26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3">
      <c r="A12" s="29"/>
      <c r="B12" s="26"/>
      <c r="C12" s="26"/>
      <c r="D12" s="27"/>
      <c r="E12" s="28"/>
      <c r="F12" s="27"/>
      <c r="G12" s="27"/>
      <c r="H12" s="27"/>
      <c r="I12" s="27"/>
      <c r="J12" s="27"/>
      <c r="K12" s="27"/>
      <c r="L12" s="27"/>
      <c r="M12" s="27"/>
    </row>
    <row r="13" spans="1:13">
      <c r="A13" s="29"/>
      <c r="B13" s="26"/>
      <c r="C13" s="26"/>
      <c r="D13" s="27"/>
      <c r="E13" s="28"/>
      <c r="F13" s="27"/>
      <c r="G13" s="27"/>
      <c r="H13" s="27"/>
      <c r="I13" s="27"/>
      <c r="J13" s="27"/>
      <c r="K13" s="27"/>
      <c r="L13" s="27"/>
      <c r="M13" s="27"/>
    </row>
    <row r="14" spans="1:13">
      <c r="A14" s="29"/>
      <c r="B14" s="26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>
      <c r="A15" s="29"/>
      <c r="B15" s="26"/>
      <c r="C15" s="26"/>
      <c r="D15" s="27"/>
      <c r="E15" s="28"/>
      <c r="F15" s="27"/>
      <c r="G15" s="27"/>
      <c r="H15" s="27"/>
      <c r="I15" s="27"/>
      <c r="J15" s="27"/>
      <c r="K15" s="27"/>
      <c r="L15" s="27"/>
      <c r="M15" s="27"/>
    </row>
    <row r="16" spans="1:13">
      <c r="A16" s="29"/>
      <c r="B16" s="26"/>
      <c r="C16" s="26"/>
      <c r="D16" s="27"/>
      <c r="E16" s="28"/>
      <c r="F16" s="27"/>
      <c r="G16" s="27"/>
      <c r="H16" s="27"/>
      <c r="I16" s="27"/>
      <c r="J16" s="27"/>
      <c r="K16" s="27"/>
      <c r="L16" s="27"/>
      <c r="M16" s="27"/>
    </row>
    <row r="17" spans="1:13">
      <c r="A17" s="29"/>
      <c r="B17" s="26"/>
      <c r="C17" s="26"/>
      <c r="D17" s="27"/>
      <c r="E17" s="28"/>
      <c r="F17" s="27"/>
      <c r="G17" s="27"/>
      <c r="H17" s="27"/>
      <c r="I17" s="27"/>
      <c r="J17" s="27"/>
      <c r="K17" s="27"/>
      <c r="L17" s="27"/>
      <c r="M17" s="27"/>
    </row>
    <row r="18" spans="1:13">
      <c r="A18" s="29"/>
      <c r="B18" s="26"/>
      <c r="C18" s="26"/>
      <c r="D18" s="27"/>
      <c r="E18" s="28"/>
      <c r="F18" s="27"/>
      <c r="G18" s="27"/>
      <c r="H18" s="27"/>
      <c r="I18" s="27"/>
      <c r="J18" s="27"/>
      <c r="K18" s="27"/>
      <c r="L18" s="27"/>
      <c r="M18" s="27"/>
    </row>
    <row r="19" spans="1:13">
      <c r="A19" s="29"/>
      <c r="B19" s="26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>
      <c r="A20" s="29"/>
      <c r="B20" s="26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>
      <c r="A21" s="29"/>
      <c r="B21" s="26"/>
      <c r="C21" s="26"/>
      <c r="D21" s="27"/>
      <c r="E21" s="28"/>
      <c r="F21" s="27"/>
      <c r="G21" s="27"/>
      <c r="H21" s="27"/>
      <c r="I21" s="27"/>
      <c r="J21" s="27"/>
      <c r="K21" s="27"/>
      <c r="L21" s="27"/>
      <c r="M21" s="27"/>
    </row>
    <row r="22" spans="1:13">
      <c r="A22" s="29"/>
      <c r="B22" s="26"/>
      <c r="C22" s="26"/>
      <c r="D22" s="27"/>
      <c r="E22" s="28"/>
      <c r="F22" s="27"/>
      <c r="G22" s="27"/>
      <c r="H22" s="27"/>
      <c r="I22" s="27"/>
      <c r="J22" s="27"/>
      <c r="K22" s="27"/>
      <c r="L22" s="27"/>
      <c r="M22" s="27"/>
    </row>
    <row r="23" spans="1:13">
      <c r="A23" s="29"/>
      <c r="B23" s="26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29"/>
      <c r="B24" s="26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29"/>
      <c r="B25" s="26"/>
      <c r="C25" s="26"/>
      <c r="D25" s="27"/>
      <c r="E25" s="28"/>
      <c r="F25" s="27"/>
      <c r="G25" s="27"/>
      <c r="H25" s="27"/>
      <c r="I25" s="27"/>
      <c r="J25" s="27"/>
      <c r="K25" s="27"/>
      <c r="L25" s="27"/>
      <c r="M25" s="27"/>
    </row>
    <row r="26" spans="1:13">
      <c r="A26" s="29"/>
      <c r="B26" s="26"/>
      <c r="C26" s="26"/>
      <c r="D26" s="27"/>
      <c r="E26" s="28"/>
      <c r="F26" s="27"/>
      <c r="G26" s="27"/>
      <c r="H26" s="27"/>
      <c r="I26" s="27"/>
      <c r="J26" s="27"/>
      <c r="K26" s="27"/>
      <c r="L26" s="27"/>
      <c r="M26" s="27"/>
    </row>
    <row r="27" spans="1:13">
      <c r="A27" s="29"/>
      <c r="B27" s="26"/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A28" s="29"/>
      <c r="B28" s="26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>
      <c r="A29" s="29"/>
      <c r="B29" s="26"/>
      <c r="C29" s="26"/>
      <c r="D29" s="27"/>
      <c r="E29" s="28"/>
      <c r="F29" s="27"/>
      <c r="G29" s="27"/>
      <c r="H29" s="27"/>
      <c r="I29" s="27"/>
      <c r="J29" s="27"/>
      <c r="K29" s="27"/>
      <c r="L29" s="27"/>
      <c r="M29" s="27"/>
    </row>
    <row r="30" spans="1:13">
      <c r="A30" s="29"/>
      <c r="B30" s="26"/>
      <c r="C30" s="26"/>
      <c r="D30" s="27"/>
      <c r="E30" s="28"/>
      <c r="F30" s="27"/>
      <c r="G30" s="27"/>
      <c r="H30" s="27"/>
      <c r="I30" s="27"/>
      <c r="J30" s="27"/>
      <c r="K30" s="27"/>
      <c r="L30" s="27"/>
      <c r="M30" s="27"/>
    </row>
    <row r="31" spans="1:13">
      <c r="A31" s="29"/>
      <c r="B31" s="26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A32" s="29"/>
      <c r="B32" s="2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>
      <c r="A33" s="29"/>
      <c r="B33" s="26"/>
      <c r="C33" s="26"/>
      <c r="D33" s="27"/>
      <c r="E33" s="28"/>
      <c r="F33" s="27"/>
      <c r="G33" s="27"/>
      <c r="H33" s="27"/>
      <c r="I33" s="27"/>
      <c r="J33" s="27"/>
      <c r="K33" s="27"/>
      <c r="L33" s="27"/>
      <c r="M33" s="27"/>
    </row>
    <row r="34" spans="1:13">
      <c r="A34" s="29"/>
      <c r="B34" s="26"/>
      <c r="C34" s="26"/>
      <c r="D34" s="27"/>
      <c r="E34" s="28"/>
      <c r="F34" s="27"/>
      <c r="G34" s="27"/>
      <c r="H34" s="27"/>
      <c r="I34" s="27"/>
      <c r="J34" s="27"/>
      <c r="K34" s="27"/>
      <c r="L34" s="27"/>
      <c r="M34" s="27"/>
    </row>
    <row r="35" spans="1:13">
      <c r="A35" s="29"/>
      <c r="B35" s="26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>
      <c r="A36" s="29"/>
      <c r="B36" s="26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>
      <c r="A37" s="29"/>
      <c r="B37" s="26"/>
      <c r="C37" s="26"/>
      <c r="D37" s="27"/>
      <c r="E37" s="28"/>
      <c r="F37" s="27"/>
      <c r="G37" s="27"/>
      <c r="H37" s="27"/>
      <c r="I37" s="27"/>
      <c r="J37" s="27"/>
      <c r="K37" s="27"/>
      <c r="L37" s="27"/>
      <c r="M37" s="27"/>
    </row>
    <row r="38" spans="1:13">
      <c r="A38" s="29"/>
      <c r="B38" s="26"/>
      <c r="C38" s="26"/>
      <c r="D38" s="27"/>
      <c r="E38" s="28"/>
      <c r="F38" s="27"/>
      <c r="G38" s="27"/>
      <c r="H38" s="27"/>
      <c r="I38" s="27"/>
      <c r="J38" s="27"/>
      <c r="K38" s="27"/>
      <c r="L38" s="27"/>
      <c r="M38" s="27"/>
    </row>
    <row r="39" spans="1:13">
      <c r="A39" s="29"/>
      <c r="B39" s="26"/>
      <c r="C39" s="26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>
      <c r="A40" s="29"/>
      <c r="B40" s="26"/>
      <c r="C40" s="26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>
      <c r="A41" s="29"/>
      <c r="B41" s="26"/>
      <c r="C41" s="26"/>
      <c r="D41" s="27"/>
      <c r="E41" s="28"/>
      <c r="F41" s="27"/>
      <c r="G41" s="27"/>
      <c r="H41" s="27"/>
      <c r="I41" s="27"/>
      <c r="J41" s="27"/>
      <c r="K41" s="27"/>
      <c r="L41" s="27"/>
      <c r="M41" s="27"/>
    </row>
    <row r="42" spans="1:13">
      <c r="A42" s="29"/>
      <c r="B42" s="26"/>
      <c r="C42" s="26"/>
      <c r="D42" s="27"/>
      <c r="E42" s="28"/>
      <c r="F42" s="27"/>
      <c r="G42" s="27"/>
      <c r="H42" s="27"/>
      <c r="I42" s="27"/>
      <c r="J42" s="27"/>
      <c r="K42" s="27"/>
      <c r="L42" s="27"/>
      <c r="M42" s="27"/>
    </row>
    <row r="43" spans="1:13">
      <c r="A43" s="29"/>
      <c r="B43" s="26"/>
      <c r="C43" s="26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>
      <c r="A44" s="29"/>
      <c r="B44" s="26"/>
      <c r="C44" s="26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13">
      <c r="A45" s="29"/>
      <c r="B45" s="26"/>
      <c r="C45" s="26"/>
      <c r="D45" s="27"/>
      <c r="E45" s="28"/>
      <c r="F45" s="27"/>
      <c r="G45" s="27"/>
      <c r="H45" s="27"/>
      <c r="I45" s="27"/>
      <c r="J45" s="27"/>
      <c r="K45" s="27"/>
      <c r="L45" s="27"/>
      <c r="M45" s="27"/>
    </row>
    <row r="46" spans="1:13">
      <c r="A46" s="29"/>
      <c r="B46" s="26"/>
      <c r="C46" s="26"/>
      <c r="D46" s="27"/>
      <c r="E46" s="28"/>
      <c r="F46" s="27"/>
      <c r="G46" s="27"/>
      <c r="H46" s="27"/>
      <c r="I46" s="27"/>
      <c r="J46" s="27"/>
      <c r="K46" s="27"/>
      <c r="L46" s="27"/>
      <c r="M46" s="27"/>
    </row>
    <row r="47" spans="1:13">
      <c r="A47" s="29"/>
      <c r="B47" s="26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1:13">
      <c r="A48" s="29"/>
      <c r="B48" s="26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A49" s="29"/>
      <c r="B49" s="26"/>
      <c r="C49" s="26"/>
      <c r="D49" s="27"/>
      <c r="E49" s="28"/>
      <c r="F49" s="27"/>
      <c r="G49" s="27"/>
      <c r="H49" s="27"/>
      <c r="I49" s="27"/>
      <c r="J49" s="27"/>
      <c r="K49" s="27"/>
      <c r="L49" s="27"/>
      <c r="M49" s="27"/>
    </row>
    <row r="50" spans="1:13">
      <c r="A50" s="29"/>
      <c r="B50" s="26"/>
      <c r="C50" s="26"/>
      <c r="D50" s="27"/>
      <c r="E50" s="28"/>
      <c r="F50" s="27"/>
      <c r="G50" s="27"/>
      <c r="H50" s="27"/>
      <c r="I50" s="27"/>
      <c r="J50" s="27"/>
      <c r="K50" s="27"/>
      <c r="L50" s="27"/>
      <c r="M50" s="27"/>
    </row>
    <row r="51" spans="1:13">
      <c r="A51" s="29"/>
      <c r="B51" s="26"/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A52" s="29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>
      <c r="A53" s="29"/>
      <c r="B53" s="26"/>
      <c r="C53" s="26"/>
      <c r="D53" s="27"/>
      <c r="E53" s="28"/>
      <c r="F53" s="27"/>
      <c r="G53" s="27"/>
      <c r="H53" s="27"/>
      <c r="I53" s="27"/>
      <c r="J53" s="27"/>
      <c r="K53" s="27"/>
      <c r="L53" s="27"/>
      <c r="M53" s="27"/>
    </row>
    <row r="54" spans="1:13">
      <c r="A54" s="29"/>
      <c r="B54" s="26"/>
      <c r="C54" s="26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>
      <c r="A55" s="29"/>
      <c r="B55" s="26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>
      <c r="A56" s="29"/>
      <c r="B56" s="26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>
      <c r="A57" s="29"/>
      <c r="B57" s="26"/>
      <c r="C57" s="26"/>
      <c r="D57" s="27"/>
      <c r="E57" s="28"/>
      <c r="F57" s="27"/>
      <c r="G57" s="27"/>
      <c r="H57" s="27"/>
      <c r="I57" s="27"/>
      <c r="J57" s="27"/>
      <c r="K57" s="27"/>
      <c r="L57" s="27"/>
      <c r="M57" s="27"/>
    </row>
    <row r="58" spans="1:13">
      <c r="A58" s="29"/>
      <c r="B58" s="26"/>
      <c r="C58" s="26"/>
      <c r="D58" s="27"/>
      <c r="E58" s="28"/>
      <c r="F58" s="27"/>
      <c r="G58" s="27"/>
      <c r="H58" s="27"/>
      <c r="I58" s="27"/>
      <c r="J58" s="27"/>
      <c r="K58" s="27"/>
      <c r="L58" s="27"/>
      <c r="M58" s="27"/>
    </row>
    <row r="59" spans="1:13">
      <c r="A59" s="29"/>
      <c r="B59" s="26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A60" s="29"/>
      <c r="B60" s="26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A61" s="29"/>
      <c r="B61" s="26"/>
      <c r="C61" s="26"/>
      <c r="D61" s="27"/>
      <c r="E61" s="28"/>
      <c r="F61" s="27"/>
      <c r="G61" s="27"/>
      <c r="H61" s="27"/>
      <c r="I61" s="27"/>
      <c r="J61" s="27"/>
      <c r="K61" s="27"/>
      <c r="L61" s="27"/>
      <c r="M61" s="27"/>
    </row>
    <row r="62" spans="1:13">
      <c r="A62" s="29"/>
      <c r="B62" s="26"/>
      <c r="C62" s="26"/>
      <c r="D62" s="27"/>
      <c r="E62" s="28"/>
      <c r="F62" s="27"/>
      <c r="G62" s="27"/>
      <c r="H62" s="27"/>
      <c r="I62" s="27"/>
      <c r="J62" s="27"/>
      <c r="K62" s="27"/>
      <c r="L62" s="27"/>
      <c r="M62" s="27"/>
    </row>
    <row r="63" spans="1:13">
      <c r="A63" s="29"/>
      <c r="B63" s="26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>
      <c r="A64" s="29"/>
      <c r="B64" s="26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>
      <c r="A65" s="29"/>
      <c r="B65" s="26"/>
      <c r="C65" s="26"/>
      <c r="D65" s="27"/>
      <c r="E65" s="28"/>
      <c r="F65" s="27"/>
      <c r="G65" s="27"/>
      <c r="H65" s="27"/>
      <c r="I65" s="27"/>
      <c r="J65" s="27"/>
      <c r="K65" s="27"/>
      <c r="L65" s="27"/>
      <c r="M65" s="27"/>
    </row>
    <row r="66" spans="1:13">
      <c r="A66" s="29"/>
      <c r="B66" s="26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>
      <c r="A67" s="29"/>
      <c r="B67" s="26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>
      <c r="A68" s="29"/>
      <c r="B68" s="26"/>
      <c r="C68" s="26"/>
      <c r="D68" s="27"/>
      <c r="E68" s="28"/>
      <c r="F68" s="27"/>
      <c r="G68" s="27"/>
      <c r="H68" s="27"/>
      <c r="I68" s="27"/>
      <c r="J68" s="27"/>
      <c r="K68" s="27"/>
      <c r="L68" s="27"/>
      <c r="M68" s="27"/>
    </row>
    <row r="69" spans="1:13">
      <c r="A69" s="29"/>
      <c r="B69" s="26"/>
      <c r="C69" s="26"/>
      <c r="D69" s="27"/>
      <c r="E69" s="28"/>
      <c r="F69" s="27"/>
      <c r="G69" s="27"/>
      <c r="H69" s="27"/>
      <c r="I69" s="27"/>
      <c r="J69" s="27"/>
      <c r="K69" s="27"/>
      <c r="L69" s="27"/>
      <c r="M69" s="27"/>
    </row>
    <row r="70" spans="1:13">
      <c r="A70" s="29"/>
      <c r="B70" s="26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>
      <c r="A71" s="29"/>
      <c r="B71" s="26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3">
      <c r="A72" s="29"/>
      <c r="B72" s="26"/>
      <c r="C72" s="26"/>
      <c r="D72" s="27"/>
      <c r="E72" s="28"/>
      <c r="F72" s="27"/>
      <c r="G72" s="27"/>
      <c r="H72" s="27"/>
      <c r="I72" s="27"/>
      <c r="J72" s="27"/>
      <c r="K72" s="27"/>
      <c r="L72" s="27"/>
      <c r="M72" s="27"/>
    </row>
    <row r="73" spans="1:13">
      <c r="A73" s="29"/>
      <c r="B73" s="26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1:13">
      <c r="A74" s="29"/>
      <c r="B74" s="26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1:13">
      <c r="A75" s="29"/>
      <c r="B75" s="26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1:13">
      <c r="A76" s="29"/>
      <c r="B76" s="26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1:13">
      <c r="A77" s="29"/>
      <c r="B77" s="26"/>
      <c r="C77" s="26"/>
      <c r="D77" s="27"/>
      <c r="E77" s="28"/>
      <c r="F77" s="27"/>
      <c r="G77" s="27"/>
      <c r="H77" s="27"/>
      <c r="I77" s="27"/>
      <c r="J77" s="27"/>
      <c r="K77" s="27"/>
      <c r="L77" s="27"/>
      <c r="M77" s="27"/>
    </row>
    <row r="78" spans="1:13">
      <c r="A78" s="29"/>
      <c r="B78" s="26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1:13">
      <c r="A79" s="29"/>
      <c r="B79" s="26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>
      <c r="A80" s="29"/>
      <c r="B80" s="26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1:13">
      <c r="A81" s="29"/>
      <c r="B81" s="26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1:13">
      <c r="A82" s="29"/>
      <c r="B82" s="26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1:13">
      <c r="A83" s="29"/>
      <c r="B83" s="26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1:13">
      <c r="A84" s="29"/>
      <c r="B84" s="26"/>
      <c r="C84" s="26"/>
      <c r="D84" s="27"/>
      <c r="E84" s="28"/>
      <c r="F84" s="27"/>
      <c r="G84" s="27"/>
      <c r="H84" s="27"/>
      <c r="I84" s="27"/>
      <c r="J84" s="27"/>
      <c r="K84" s="27"/>
      <c r="L84" s="27"/>
      <c r="M84" s="27"/>
    </row>
    <row r="85" spans="1:13">
      <c r="A85" s="29"/>
      <c r="B85" s="26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1:13">
      <c r="A86" s="29"/>
      <c r="B86" s="26"/>
      <c r="C86" s="26"/>
      <c r="D86" s="27"/>
      <c r="E86" s="28"/>
      <c r="F86" s="27"/>
      <c r="G86" s="27"/>
      <c r="H86" s="27"/>
      <c r="I86" s="27"/>
      <c r="J86" s="27"/>
      <c r="K86" s="27"/>
      <c r="L86" s="27"/>
      <c r="M86" s="27"/>
    </row>
    <row r="87" spans="1:13">
      <c r="A87" s="29"/>
      <c r="B87" s="26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spans="1:13">
      <c r="A88" s="29"/>
      <c r="B88" s="26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1:13">
      <c r="A89" s="29"/>
      <c r="B89" s="26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1:13">
      <c r="A90" s="29"/>
      <c r="B90" s="26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1:13">
      <c r="A91" s="29"/>
      <c r="B91" s="26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1:13">
      <c r="A92" s="29"/>
      <c r="B92" s="26"/>
      <c r="C92" s="26"/>
      <c r="D92" s="27"/>
      <c r="E92" s="28"/>
      <c r="F92" s="27"/>
      <c r="G92" s="27"/>
      <c r="H92" s="27"/>
      <c r="I92" s="27"/>
      <c r="J92" s="27"/>
      <c r="K92" s="27"/>
      <c r="L92" s="27"/>
      <c r="M92" s="27"/>
    </row>
    <row r="93" spans="1:13">
      <c r="A93" s="29"/>
      <c r="B93" s="26"/>
      <c r="C93" s="26"/>
      <c r="D93" s="27"/>
      <c r="E93" s="28"/>
      <c r="F93" s="27"/>
      <c r="G93" s="27"/>
      <c r="H93" s="27"/>
      <c r="I93" s="27"/>
      <c r="J93" s="27"/>
      <c r="K93" s="27"/>
      <c r="L93" s="27"/>
      <c r="M93" s="27"/>
    </row>
    <row r="94" spans="1:13">
      <c r="A94" s="29"/>
      <c r="B94" s="26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spans="1:13">
      <c r="A95" s="29"/>
      <c r="B95" s="26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1:13">
      <c r="A96" s="29"/>
      <c r="B96" s="26"/>
      <c r="C96" s="26"/>
      <c r="D96" s="27"/>
      <c r="E96" s="28"/>
      <c r="F96" s="27"/>
      <c r="G96" s="27"/>
      <c r="H96" s="27"/>
      <c r="I96" s="27"/>
      <c r="J96" s="27"/>
      <c r="K96" s="27"/>
      <c r="L96" s="27"/>
      <c r="M96" s="27"/>
    </row>
    <row r="97" spans="1:13">
      <c r="A97" s="29"/>
      <c r="B97" s="26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1:13">
      <c r="A98" s="29"/>
      <c r="B98" s="26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1:13">
      <c r="A99" s="29"/>
      <c r="B99" s="26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1:13">
      <c r="A100" s="29"/>
      <c r="B100" s="26"/>
      <c r="C100" s="26"/>
      <c r="D100" s="27"/>
      <c r="E100" s="28"/>
      <c r="F100" s="27"/>
      <c r="G100" s="27"/>
      <c r="H100" s="27"/>
      <c r="I100" s="27"/>
      <c r="J100" s="27"/>
      <c r="K100" s="27"/>
      <c r="L100" s="27"/>
      <c r="M100" s="27"/>
    </row>
    <row r="101" spans="1:13">
      <c r="A101" s="29"/>
      <c r="B101" s="26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1:13">
      <c r="A102" s="29"/>
      <c r="B102" s="26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1:13">
      <c r="A103" s="29"/>
      <c r="B103" s="26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1:13">
      <c r="A104" s="29"/>
      <c r="B104" s="26"/>
      <c r="C104" s="26"/>
      <c r="D104" s="27"/>
      <c r="E104" s="28"/>
      <c r="F104" s="27"/>
      <c r="G104" s="27"/>
      <c r="H104" s="27"/>
      <c r="I104" s="27"/>
      <c r="J104" s="27"/>
      <c r="K104" s="27"/>
      <c r="L104" s="27"/>
      <c r="M104" s="27"/>
    </row>
    <row r="105" spans="1:13">
      <c r="A105" s="29"/>
      <c r="B105" s="26"/>
      <c r="C105" s="26"/>
      <c r="D105" s="27"/>
      <c r="E105" s="27"/>
      <c r="F105" s="27"/>
      <c r="G105" s="27"/>
      <c r="H105" s="27"/>
      <c r="I105" s="27"/>
      <c r="J105" s="27"/>
      <c r="K105" s="27"/>
      <c r="L105" s="27"/>
      <c r="M105" s="27"/>
    </row>
    <row r="106" spans="1:13">
      <c r="A106" s="29"/>
      <c r="B106" s="26"/>
      <c r="C106" s="26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>
      <c r="A107" s="29"/>
      <c r="B107" s="26"/>
      <c r="C107" s="26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3">
      <c r="A108" s="29"/>
      <c r="B108" s="26"/>
      <c r="C108" s="26"/>
      <c r="D108" s="27"/>
      <c r="E108" s="28"/>
      <c r="F108" s="27"/>
      <c r="G108" s="27"/>
      <c r="H108" s="27"/>
      <c r="I108" s="27"/>
      <c r="J108" s="27"/>
      <c r="K108" s="27"/>
      <c r="L108" s="27"/>
      <c r="M108" s="27"/>
    </row>
    <row r="109" spans="1:13">
      <c r="A109" s="29"/>
      <c r="B109" s="26"/>
      <c r="C109" s="26"/>
      <c r="D109" s="27"/>
      <c r="E109" s="28"/>
      <c r="F109" s="27"/>
      <c r="G109" s="27"/>
      <c r="H109" s="27"/>
      <c r="I109" s="27"/>
      <c r="J109" s="27"/>
      <c r="K109" s="27"/>
      <c r="L109" s="27"/>
      <c r="M109" s="27"/>
    </row>
    <row r="110" spans="1:13">
      <c r="A110" s="29"/>
      <c r="B110" s="26"/>
      <c r="C110" s="26"/>
      <c r="D110" s="27"/>
      <c r="E110" s="28"/>
      <c r="F110" s="27"/>
      <c r="G110" s="27"/>
      <c r="H110" s="27"/>
      <c r="I110" s="27"/>
      <c r="J110" s="27"/>
      <c r="K110" s="27"/>
      <c r="L110" s="27"/>
      <c r="M110" s="27"/>
    </row>
    <row r="111" spans="1:13">
      <c r="A111" s="29"/>
      <c r="B111" s="26"/>
      <c r="C111" s="26"/>
      <c r="D111" s="27"/>
      <c r="E111" s="27"/>
      <c r="F111" s="27"/>
      <c r="G111" s="27"/>
      <c r="H111" s="27"/>
      <c r="I111" s="27"/>
      <c r="J111" s="27"/>
      <c r="K111" s="27"/>
      <c r="L111" s="27"/>
      <c r="M111" s="27"/>
    </row>
    <row r="112" spans="1:13">
      <c r="A112" s="29"/>
      <c r="B112" s="26"/>
      <c r="C112" s="26"/>
      <c r="D112" s="27"/>
      <c r="E112" s="28"/>
      <c r="F112" s="27"/>
      <c r="G112" s="27"/>
      <c r="H112" s="27"/>
      <c r="I112" s="27"/>
      <c r="J112" s="27"/>
      <c r="K112" s="27"/>
      <c r="L112" s="27"/>
      <c r="M112" s="27"/>
    </row>
    <row r="113" spans="1:13">
      <c r="A113" s="29"/>
      <c r="B113" s="26"/>
      <c r="C113" s="26"/>
      <c r="D113" s="27"/>
      <c r="E113" s="28"/>
      <c r="F113" s="27"/>
      <c r="G113" s="27"/>
      <c r="H113" s="27"/>
      <c r="I113" s="27"/>
      <c r="J113" s="27"/>
      <c r="K113" s="27"/>
      <c r="L113" s="27"/>
      <c r="M113" s="27"/>
    </row>
    <row r="114" spans="1:13">
      <c r="A114" s="29"/>
      <c r="B114" s="26"/>
      <c r="C114" s="26"/>
      <c r="D114" s="27"/>
      <c r="E114" s="28"/>
      <c r="F114" s="27"/>
      <c r="G114" s="27"/>
      <c r="H114" s="27"/>
      <c r="I114" s="27"/>
      <c r="J114" s="27"/>
      <c r="K114" s="27"/>
      <c r="L114" s="27"/>
      <c r="M114" s="27"/>
    </row>
    <row r="115" spans="1:13">
      <c r="A115" s="29"/>
      <c r="B115" s="26"/>
      <c r="C115" s="26"/>
      <c r="D115" s="27"/>
      <c r="E115" s="27"/>
      <c r="F115" s="27"/>
      <c r="G115" s="27"/>
      <c r="H115" s="27"/>
      <c r="I115" s="27"/>
      <c r="J115" s="27"/>
      <c r="K115" s="27"/>
      <c r="L115" s="27"/>
      <c r="M115" s="27"/>
    </row>
    <row r="116" spans="1:13">
      <c r="A116" s="29"/>
      <c r="B116" s="26"/>
      <c r="C116" s="26"/>
      <c r="D116" s="27"/>
      <c r="E116" s="28"/>
      <c r="F116" s="27"/>
      <c r="G116" s="27"/>
      <c r="H116" s="27"/>
      <c r="I116" s="27"/>
      <c r="J116" s="27"/>
      <c r="K116" s="27"/>
      <c r="L116" s="27"/>
      <c r="M116" s="27"/>
    </row>
    <row r="117" spans="1:13">
      <c r="A117" s="29"/>
      <c r="B117" s="26"/>
      <c r="C117" s="26"/>
      <c r="D117" s="27"/>
      <c r="E117" s="28"/>
      <c r="F117" s="27"/>
      <c r="G117" s="27"/>
      <c r="H117" s="27"/>
      <c r="I117" s="27"/>
      <c r="J117" s="27"/>
      <c r="K117" s="27"/>
      <c r="L117" s="27"/>
      <c r="M117" s="27"/>
    </row>
    <row r="118" spans="1:13">
      <c r="A118" s="29"/>
      <c r="B118" s="26"/>
      <c r="C118" s="26"/>
      <c r="D118" s="27"/>
      <c r="E118" s="28"/>
      <c r="F118" s="27"/>
      <c r="G118" s="27"/>
      <c r="H118" s="27"/>
      <c r="I118" s="27"/>
      <c r="J118" s="27"/>
      <c r="K118" s="27"/>
      <c r="L118" s="27"/>
      <c r="M118" s="27"/>
    </row>
    <row r="119" spans="1:13">
      <c r="A119" s="29"/>
      <c r="B119" s="26"/>
      <c r="C119" s="26"/>
      <c r="D119" s="27"/>
      <c r="E119" s="27"/>
      <c r="F119" s="27"/>
      <c r="G119" s="27"/>
      <c r="H119" s="27"/>
      <c r="I119" s="27"/>
      <c r="J119" s="27"/>
      <c r="K119" s="27"/>
      <c r="L119" s="27"/>
      <c r="M119" s="27"/>
    </row>
    <row r="120" spans="1:13">
      <c r="A120" s="29"/>
      <c r="B120" s="26"/>
      <c r="C120" s="26"/>
      <c r="D120" s="27"/>
      <c r="E120" s="28"/>
      <c r="F120" s="27"/>
      <c r="G120" s="27"/>
      <c r="H120" s="27"/>
      <c r="I120" s="27"/>
      <c r="J120" s="27"/>
      <c r="K120" s="27"/>
      <c r="L120" s="27"/>
      <c r="M120" s="27"/>
    </row>
    <row r="121" spans="1:13">
      <c r="A121" s="29"/>
      <c r="B121" s="26"/>
      <c r="C121" s="26"/>
      <c r="D121" s="27"/>
      <c r="E121" s="28"/>
      <c r="F121" s="27"/>
      <c r="G121" s="27"/>
      <c r="H121" s="27"/>
      <c r="I121" s="27"/>
      <c r="J121" s="27"/>
      <c r="K121" s="27"/>
      <c r="L121" s="27"/>
      <c r="M121" s="27"/>
    </row>
    <row r="122" spans="1:13">
      <c r="A122" s="29"/>
      <c r="B122" s="26"/>
      <c r="C122" s="26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1:13">
      <c r="A123" s="29"/>
      <c r="B123" s="26"/>
      <c r="C123" s="26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13">
      <c r="A124" s="29"/>
      <c r="B124" s="26"/>
      <c r="C124" s="26"/>
      <c r="D124" s="27"/>
      <c r="E124" s="28"/>
      <c r="F124" s="27"/>
      <c r="G124" s="27"/>
      <c r="H124" s="27"/>
      <c r="I124" s="27"/>
      <c r="J124" s="27"/>
      <c r="K124" s="27"/>
      <c r="L124" s="27"/>
      <c r="M124" s="27"/>
    </row>
    <row r="125" spans="1:13">
      <c r="A125" s="29"/>
      <c r="B125" s="26"/>
      <c r="C125" s="26"/>
      <c r="D125" s="27"/>
      <c r="E125" s="27"/>
      <c r="F125" s="27"/>
      <c r="G125" s="27"/>
      <c r="H125" s="27"/>
      <c r="I125" s="27"/>
      <c r="J125" s="27"/>
      <c r="K125" s="27"/>
      <c r="L125" s="27"/>
      <c r="M125" s="27"/>
    </row>
    <row r="126" spans="1:13">
      <c r="A126" s="29"/>
      <c r="B126" s="26"/>
      <c r="C126" s="26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1:13">
      <c r="A127" s="29"/>
      <c r="B127" s="26"/>
      <c r="C127" s="26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>
      <c r="A128" s="29"/>
      <c r="B128" s="26"/>
      <c r="C128" s="26"/>
      <c r="D128" s="27"/>
      <c r="E128" s="28"/>
      <c r="F128" s="27"/>
      <c r="G128" s="27"/>
      <c r="H128" s="27"/>
      <c r="I128" s="27"/>
      <c r="J128" s="27"/>
      <c r="K128" s="27"/>
      <c r="L128" s="27"/>
      <c r="M128" s="27"/>
    </row>
    <row r="129" spans="1:13">
      <c r="A129" s="29"/>
      <c r="B129" s="26"/>
      <c r="C129" s="26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1:13">
      <c r="A130" s="29"/>
      <c r="B130" s="26"/>
      <c r="C130" s="26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1:13">
      <c r="A131" s="29"/>
      <c r="B131" s="26"/>
      <c r="C131" s="26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1:13">
      <c r="A132" s="29"/>
      <c r="B132" s="26"/>
      <c r="C132" s="26"/>
      <c r="D132" s="27"/>
      <c r="E132" s="28"/>
      <c r="F132" s="27"/>
      <c r="G132" s="27"/>
      <c r="H132" s="27"/>
      <c r="I132" s="27"/>
      <c r="J132" s="27"/>
      <c r="K132" s="27"/>
      <c r="L132" s="27"/>
      <c r="M132" s="27"/>
    </row>
    <row r="133" spans="1:13">
      <c r="A133" s="29"/>
      <c r="B133" s="26"/>
      <c r="C133" s="26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1:13">
      <c r="A134" s="29"/>
      <c r="B134" s="26"/>
      <c r="C134" s="26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1:13">
      <c r="A135" s="29"/>
      <c r="B135" s="26"/>
      <c r="C135" s="26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1:13">
      <c r="A136" s="29"/>
      <c r="B136" s="26"/>
      <c r="C136" s="26"/>
      <c r="D136" s="27"/>
      <c r="E136" s="28"/>
      <c r="F136" s="27"/>
      <c r="G136" s="27"/>
      <c r="H136" s="27"/>
      <c r="I136" s="27"/>
      <c r="J136" s="27"/>
      <c r="K136" s="27"/>
      <c r="L136" s="27"/>
      <c r="M136" s="27"/>
    </row>
    <row r="137" spans="1:13">
      <c r="A137" s="29"/>
      <c r="B137" s="26"/>
      <c r="C137" s="26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spans="1:13">
      <c r="A138" s="29"/>
      <c r="B138" s="26"/>
      <c r="C138" s="26"/>
      <c r="D138" s="27"/>
      <c r="E138" s="28"/>
      <c r="F138" s="27"/>
      <c r="G138" s="27"/>
      <c r="H138" s="27"/>
      <c r="I138" s="27"/>
      <c r="J138" s="27"/>
      <c r="K138" s="27"/>
      <c r="L138" s="27"/>
      <c r="M138" s="27"/>
    </row>
    <row r="139" spans="1:13">
      <c r="A139" s="29"/>
      <c r="B139" s="26"/>
      <c r="C139" s="26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1:13">
      <c r="A140" s="29"/>
      <c r="B140" s="26"/>
      <c r="C140" s="26"/>
      <c r="D140" s="27"/>
      <c r="E140" s="28"/>
      <c r="F140" s="27"/>
      <c r="G140" s="27"/>
      <c r="H140" s="27"/>
      <c r="I140" s="27"/>
      <c r="J140" s="27"/>
      <c r="K140" s="27"/>
      <c r="L140" s="27"/>
      <c r="M140" s="27"/>
    </row>
    <row r="141" spans="1:13">
      <c r="A141" s="29"/>
      <c r="B141" s="26"/>
      <c r="C141" s="26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1:13">
      <c r="A142" s="29"/>
      <c r="B142" s="26"/>
      <c r="C142" s="26"/>
      <c r="D142" s="27"/>
      <c r="E142" s="28"/>
      <c r="F142" s="27"/>
      <c r="G142" s="27"/>
      <c r="H142" s="27"/>
      <c r="I142" s="27"/>
      <c r="J142" s="27"/>
      <c r="K142" s="27"/>
      <c r="L142" s="27"/>
      <c r="M142" s="27"/>
    </row>
    <row r="143" spans="1:13">
      <c r="A143" s="29"/>
      <c r="B143" s="26"/>
      <c r="C143" s="26"/>
      <c r="D143" s="27"/>
      <c r="E143" s="27"/>
      <c r="F143" s="27"/>
      <c r="G143" s="27"/>
      <c r="H143" s="27"/>
      <c r="I143" s="27"/>
      <c r="J143" s="27"/>
      <c r="K143" s="27"/>
      <c r="L143" s="27"/>
      <c r="M143" s="27"/>
    </row>
    <row r="144" spans="1:13">
      <c r="A144" s="29"/>
      <c r="B144" s="26"/>
      <c r="C144" s="26"/>
      <c r="D144" s="27"/>
      <c r="E144" s="28"/>
      <c r="F144" s="27"/>
      <c r="G144" s="27"/>
      <c r="H144" s="27"/>
      <c r="I144" s="27"/>
      <c r="J144" s="27"/>
      <c r="K144" s="27"/>
      <c r="L144" s="27"/>
      <c r="M144" s="27"/>
    </row>
    <row r="145" spans="1:13">
      <c r="A145" s="29"/>
      <c r="B145" s="26"/>
      <c r="C145" s="26"/>
      <c r="D145" s="27"/>
      <c r="E145" s="27"/>
      <c r="F145" s="27"/>
      <c r="G145" s="27"/>
      <c r="H145" s="27"/>
      <c r="I145" s="27"/>
      <c r="J145" s="27"/>
      <c r="K145" s="27"/>
      <c r="L145" s="27"/>
      <c r="M145" s="27"/>
    </row>
    <row r="146" spans="1:13">
      <c r="A146" s="29"/>
      <c r="B146" s="26"/>
      <c r="C146" s="26"/>
      <c r="D146" s="27"/>
      <c r="E146" s="27"/>
      <c r="F146" s="27"/>
      <c r="G146" s="27"/>
      <c r="H146" s="27"/>
      <c r="I146" s="27"/>
      <c r="J146" s="27"/>
      <c r="K146" s="27"/>
      <c r="L146" s="27"/>
      <c r="M146" s="27"/>
    </row>
    <row r="147" spans="1:13">
      <c r="A147" s="29"/>
      <c r="B147" s="26"/>
      <c r="C147" s="26"/>
      <c r="D147" s="27"/>
      <c r="E147" s="27"/>
      <c r="F147" s="27"/>
      <c r="G147" s="27"/>
      <c r="H147" s="27"/>
      <c r="I147" s="27"/>
      <c r="J147" s="27"/>
      <c r="K147" s="27"/>
      <c r="L147" s="27"/>
      <c r="M147" s="27"/>
    </row>
    <row r="148" spans="1:13">
      <c r="A148" s="29"/>
      <c r="B148" s="26"/>
      <c r="C148" s="26"/>
      <c r="D148" s="27"/>
      <c r="E148" s="28"/>
      <c r="F148" s="27"/>
      <c r="G148" s="27"/>
      <c r="H148" s="27"/>
      <c r="I148" s="27"/>
      <c r="J148" s="27"/>
      <c r="K148" s="27"/>
      <c r="L148" s="27"/>
      <c r="M148" s="27"/>
    </row>
    <row r="149" spans="1:13">
      <c r="A149" s="29"/>
      <c r="B149" s="26"/>
      <c r="C149" s="26"/>
      <c r="D149" s="27"/>
      <c r="E149" s="27"/>
      <c r="F149" s="27"/>
      <c r="G149" s="27"/>
      <c r="H149" s="27"/>
      <c r="I149" s="27"/>
      <c r="J149" s="27"/>
      <c r="K149" s="27"/>
      <c r="L149" s="27"/>
      <c r="M149" s="27"/>
    </row>
    <row r="150" spans="1:13">
      <c r="A150" s="29"/>
      <c r="B150" s="26"/>
      <c r="C150" s="26"/>
      <c r="D150" s="27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1:13">
      <c r="A151" s="29"/>
      <c r="B151" s="26"/>
      <c r="C151" s="26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1:13">
      <c r="A152" s="29"/>
      <c r="B152" s="26"/>
      <c r="C152" s="26"/>
      <c r="D152" s="27"/>
      <c r="E152" s="28"/>
      <c r="F152" s="27"/>
      <c r="G152" s="27"/>
      <c r="H152" s="27"/>
      <c r="I152" s="27"/>
      <c r="J152" s="27"/>
      <c r="K152" s="27"/>
      <c r="L152" s="27"/>
      <c r="M152" s="27"/>
    </row>
    <row r="153" spans="1:13">
      <c r="A153" s="29"/>
      <c r="B153" s="26"/>
      <c r="C153" s="26"/>
      <c r="D153" s="27"/>
      <c r="E153" s="27"/>
      <c r="F153" s="27"/>
      <c r="G153" s="27"/>
      <c r="H153" s="27"/>
      <c r="I153" s="27"/>
      <c r="J153" s="27"/>
      <c r="K153" s="27"/>
      <c r="L153" s="27"/>
      <c r="M153" s="27"/>
    </row>
    <row r="154" spans="1:13">
      <c r="A154" s="29"/>
      <c r="B154" s="26"/>
      <c r="C154" s="26"/>
      <c r="D154" s="27"/>
      <c r="E154" s="27"/>
      <c r="F154" s="27"/>
      <c r="G154" s="27"/>
      <c r="H154" s="27"/>
      <c r="I154" s="27"/>
      <c r="J154" s="27"/>
      <c r="K154" s="27"/>
      <c r="L154" s="27"/>
      <c r="M154" s="27"/>
    </row>
    <row r="155" spans="1:13">
      <c r="A155" s="29"/>
      <c r="B155" s="26"/>
      <c r="C155" s="26"/>
      <c r="D155" s="27"/>
      <c r="E155" s="27"/>
      <c r="F155" s="27"/>
      <c r="G155" s="27"/>
      <c r="H155" s="27"/>
      <c r="I155" s="27"/>
      <c r="J155" s="27"/>
      <c r="K155" s="27"/>
      <c r="L155" s="27"/>
      <c r="M155" s="27"/>
    </row>
    <row r="156" spans="1:13">
      <c r="A156" s="29"/>
      <c r="B156" s="26"/>
      <c r="C156" s="26"/>
      <c r="D156" s="27"/>
      <c r="E156" s="28"/>
      <c r="F156" s="27"/>
      <c r="G156" s="27"/>
      <c r="H156" s="27"/>
      <c r="I156" s="27"/>
      <c r="J156" s="27"/>
      <c r="K156" s="27"/>
      <c r="L156" s="27"/>
      <c r="M156" s="27"/>
    </row>
    <row r="157" spans="1:13">
      <c r="A157" s="29"/>
      <c r="B157" s="26"/>
      <c r="C157" s="26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1:13">
      <c r="A158" s="29"/>
      <c r="B158" s="26"/>
      <c r="C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1:13">
      <c r="A159" s="29"/>
      <c r="B159" s="26"/>
      <c r="C159" s="26"/>
      <c r="D159" s="27"/>
      <c r="E159" s="27"/>
      <c r="F159" s="27"/>
      <c r="G159" s="27"/>
      <c r="H159" s="27"/>
      <c r="I159" s="27"/>
      <c r="J159" s="27"/>
      <c r="K159" s="27"/>
      <c r="L159" s="27"/>
      <c r="M159" s="27"/>
    </row>
    <row r="160" spans="1:13">
      <c r="A160" s="29"/>
      <c r="B160" s="26"/>
      <c r="C160" s="26"/>
      <c r="D160" s="27"/>
      <c r="E160" s="28"/>
      <c r="F160" s="27"/>
      <c r="G160" s="27"/>
      <c r="H160" s="27"/>
      <c r="I160" s="27"/>
      <c r="J160" s="27"/>
      <c r="K160" s="27"/>
      <c r="L160" s="27"/>
      <c r="M160" s="27"/>
    </row>
    <row r="161" spans="1:13">
      <c r="A161" s="29"/>
      <c r="B161" s="26"/>
      <c r="C161" s="26"/>
      <c r="D161" s="27"/>
      <c r="E161" s="28"/>
      <c r="F161" s="27"/>
      <c r="G161" s="27"/>
      <c r="H161" s="27"/>
      <c r="I161" s="27"/>
      <c r="J161" s="27"/>
      <c r="K161" s="27"/>
      <c r="L161" s="27"/>
      <c r="M161" s="27"/>
    </row>
    <row r="162" spans="1:13">
      <c r="A162" s="29"/>
      <c r="B162" s="26"/>
      <c r="C162" s="26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1:13">
      <c r="A163" s="29"/>
      <c r="B163" s="26"/>
      <c r="C163" s="26"/>
      <c r="D163" s="27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1:13">
      <c r="A164" s="29"/>
      <c r="B164" s="26"/>
      <c r="C164" s="26"/>
      <c r="D164" s="27"/>
      <c r="E164" s="28"/>
      <c r="F164" s="27"/>
      <c r="G164" s="27"/>
      <c r="H164" s="27"/>
      <c r="I164" s="27"/>
      <c r="J164" s="27"/>
      <c r="K164" s="27"/>
      <c r="L164" s="27"/>
      <c r="M164" s="27"/>
    </row>
    <row r="165" spans="1:13">
      <c r="A165" s="29"/>
      <c r="B165" s="26"/>
      <c r="C165" s="26"/>
      <c r="D165" s="27"/>
      <c r="E165" s="27"/>
      <c r="F165" s="27"/>
      <c r="G165" s="27"/>
      <c r="H165" s="27"/>
      <c r="I165" s="27"/>
      <c r="J165" s="27"/>
      <c r="K165" s="27"/>
      <c r="L165" s="27"/>
      <c r="M165" s="27"/>
    </row>
    <row r="166" spans="1:13">
      <c r="A166" s="29"/>
      <c r="B166" s="26"/>
      <c r="C166" s="26"/>
      <c r="D166" s="27"/>
      <c r="E166" s="27"/>
      <c r="F166" s="27"/>
      <c r="G166" s="27"/>
      <c r="H166" s="27"/>
      <c r="I166" s="27"/>
      <c r="J166" s="27"/>
      <c r="K166" s="27"/>
      <c r="L166" s="27"/>
      <c r="M166" s="27"/>
    </row>
    <row r="167" spans="1:13">
      <c r="A167" s="29"/>
      <c r="B167" s="26"/>
      <c r="C167" s="26"/>
      <c r="D167" s="27"/>
      <c r="E167" s="28"/>
      <c r="F167" s="27"/>
      <c r="G167" s="27"/>
      <c r="H167" s="27"/>
      <c r="I167" s="27"/>
      <c r="J167" s="27"/>
      <c r="K167" s="27"/>
      <c r="L167" s="27"/>
      <c r="M167" s="27"/>
    </row>
    <row r="168" spans="1:13">
      <c r="A168" s="29"/>
      <c r="B168" s="26"/>
      <c r="C168" s="26"/>
      <c r="D168" s="27"/>
      <c r="E168" s="28"/>
      <c r="F168" s="27"/>
      <c r="G168" s="27"/>
      <c r="H168" s="27"/>
      <c r="I168" s="27"/>
      <c r="J168" s="27"/>
      <c r="K168" s="27"/>
      <c r="L168" s="27"/>
      <c r="M168" s="27"/>
    </row>
    <row r="169" spans="1:13">
      <c r="A169" s="29"/>
      <c r="B169" s="26"/>
      <c r="C169" s="26"/>
      <c r="D169" s="27"/>
      <c r="E169" s="28"/>
      <c r="F169" s="27"/>
      <c r="G169" s="27"/>
      <c r="H169" s="27"/>
      <c r="I169" s="27"/>
      <c r="J169" s="27"/>
      <c r="K169" s="27"/>
      <c r="L169" s="27"/>
      <c r="M169" s="27"/>
    </row>
    <row r="170" spans="1:13">
      <c r="A170" s="29"/>
      <c r="B170" s="26"/>
      <c r="C170" s="26"/>
      <c r="D170" s="27"/>
      <c r="E170" s="28"/>
      <c r="F170" s="27"/>
      <c r="G170" s="27"/>
      <c r="H170" s="27"/>
      <c r="I170" s="27"/>
      <c r="J170" s="27"/>
      <c r="K170" s="27"/>
      <c r="L170" s="27"/>
      <c r="M170" s="27"/>
    </row>
    <row r="171" spans="1:13">
      <c r="A171" s="29"/>
      <c r="B171" s="26"/>
      <c r="C171" s="26"/>
      <c r="D171" s="27"/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1:13">
      <c r="A172" s="29"/>
      <c r="B172" s="26"/>
      <c r="C172" s="26"/>
      <c r="D172" s="27"/>
      <c r="E172" s="28"/>
      <c r="F172" s="27"/>
      <c r="G172" s="27"/>
      <c r="H172" s="27"/>
      <c r="I172" s="27"/>
      <c r="J172" s="27"/>
      <c r="K172" s="27"/>
      <c r="L172" s="27"/>
      <c r="M172" s="27"/>
    </row>
    <row r="173" spans="1:13">
      <c r="A173" s="29"/>
      <c r="B173" s="26"/>
      <c r="C173" s="26"/>
      <c r="D173" s="27"/>
      <c r="E173" s="27"/>
      <c r="F173" s="27"/>
      <c r="G173" s="27"/>
      <c r="H173" s="27"/>
      <c r="I173" s="27"/>
      <c r="J173" s="27"/>
      <c r="K173" s="27"/>
      <c r="L173" s="27"/>
      <c r="M173" s="27"/>
    </row>
    <row r="174" spans="1:13">
      <c r="A174" s="29"/>
      <c r="B174" s="26"/>
      <c r="C174" s="26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1:13">
      <c r="A175" s="29"/>
      <c r="B175" s="26"/>
      <c r="C175" s="26"/>
      <c r="D175" s="27"/>
      <c r="E175" s="27"/>
      <c r="F175" s="27"/>
      <c r="G175" s="27"/>
      <c r="H175" s="27"/>
      <c r="I175" s="27"/>
      <c r="J175" s="27"/>
      <c r="K175" s="27"/>
      <c r="L175" s="27"/>
      <c r="M175" s="27"/>
    </row>
    <row r="176" spans="1:13">
      <c r="A176" s="29"/>
      <c r="B176" s="26"/>
      <c r="C176" s="26"/>
      <c r="D176" s="27"/>
      <c r="E176" s="28"/>
      <c r="F176" s="27"/>
      <c r="G176" s="27"/>
      <c r="H176" s="27"/>
      <c r="I176" s="27"/>
      <c r="J176" s="27"/>
      <c r="K176" s="27"/>
      <c r="L176" s="27"/>
      <c r="M176" s="27"/>
    </row>
    <row r="177" spans="1:13">
      <c r="A177" s="29"/>
      <c r="B177" s="26"/>
      <c r="C177" s="26"/>
      <c r="D177" s="27"/>
      <c r="E177" s="27"/>
      <c r="F177" s="27"/>
      <c r="G177" s="27"/>
      <c r="H177" s="27"/>
      <c r="I177" s="27"/>
      <c r="J177" s="27"/>
      <c r="K177" s="27"/>
      <c r="L177" s="27"/>
      <c r="M177" s="27"/>
    </row>
    <row r="178" spans="1:13">
      <c r="A178" s="29"/>
      <c r="B178" s="26"/>
      <c r="C178" s="26"/>
      <c r="D178" s="27"/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1:13">
      <c r="A179" s="29"/>
      <c r="B179" s="26"/>
      <c r="C179" s="26"/>
      <c r="D179" s="27"/>
      <c r="E179" s="27"/>
      <c r="F179" s="27"/>
      <c r="G179" s="27"/>
      <c r="H179" s="27"/>
      <c r="I179" s="27"/>
      <c r="J179" s="27"/>
      <c r="K179" s="27"/>
      <c r="L179" s="27"/>
      <c r="M179" s="27"/>
    </row>
    <row r="180" spans="1:13">
      <c r="A180" s="29"/>
      <c r="B180" s="26"/>
      <c r="C180" s="26"/>
      <c r="D180" s="27"/>
      <c r="E180" s="28"/>
      <c r="F180" s="27"/>
      <c r="G180" s="27"/>
      <c r="H180" s="27"/>
      <c r="I180" s="27"/>
      <c r="J180" s="27"/>
      <c r="K180" s="27"/>
      <c r="L180" s="27"/>
      <c r="M180" s="27"/>
    </row>
    <row r="181" spans="1:13">
      <c r="A181" s="29"/>
      <c r="B181" s="26"/>
      <c r="C181" s="26"/>
      <c r="D181" s="27"/>
      <c r="E181" s="27"/>
      <c r="F181" s="27"/>
      <c r="G181" s="27"/>
      <c r="H181" s="27"/>
      <c r="I181" s="27"/>
      <c r="J181" s="27"/>
      <c r="K181" s="27"/>
      <c r="L181" s="27"/>
      <c r="M181" s="27"/>
    </row>
    <row r="182" spans="1:13">
      <c r="A182" s="29"/>
      <c r="B182" s="26"/>
      <c r="C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</row>
    <row r="183" spans="1:13">
      <c r="A183" s="29"/>
      <c r="B183" s="26"/>
      <c r="C183" s="26"/>
      <c r="D183" s="27"/>
      <c r="E183" s="27"/>
      <c r="F183" s="27"/>
      <c r="G183" s="27"/>
      <c r="H183" s="27"/>
      <c r="I183" s="27"/>
      <c r="J183" s="27"/>
      <c r="K183" s="27"/>
      <c r="L183" s="27"/>
      <c r="M183" s="27"/>
    </row>
    <row r="184" spans="1:13">
      <c r="A184" s="29"/>
      <c r="B184" s="26"/>
      <c r="C184" s="26"/>
      <c r="D184" s="27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1:13">
      <c r="A185" s="29"/>
      <c r="B185" s="26"/>
      <c r="C185" s="26"/>
      <c r="D185" s="27"/>
      <c r="E185" s="27"/>
      <c r="F185" s="27"/>
      <c r="G185" s="27"/>
      <c r="H185" s="27"/>
      <c r="I185" s="27"/>
      <c r="J185" s="27"/>
      <c r="K185" s="27"/>
      <c r="L185" s="27"/>
      <c r="M185" s="27"/>
    </row>
    <row r="186" spans="1:13">
      <c r="A186" s="29"/>
      <c r="B186" s="26"/>
      <c r="C186" s="26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A187" s="29"/>
      <c r="B187" s="26"/>
      <c r="C187" s="26"/>
      <c r="D187" s="27"/>
      <c r="E187" s="27"/>
      <c r="F187" s="27"/>
      <c r="G187" s="27"/>
      <c r="H187" s="27"/>
      <c r="I187" s="27"/>
      <c r="J187" s="27"/>
      <c r="K187" s="27"/>
      <c r="L187" s="27"/>
      <c r="M187" s="27"/>
    </row>
    <row r="188" spans="1:13">
      <c r="A188" s="29"/>
      <c r="B188" s="26"/>
      <c r="C188" s="26"/>
      <c r="D188" s="27"/>
      <c r="E188" s="27"/>
      <c r="F188" s="27"/>
      <c r="G188" s="27"/>
      <c r="H188" s="27"/>
      <c r="I188" s="27"/>
      <c r="J188" s="27"/>
      <c r="K188" s="27"/>
      <c r="L188" s="27"/>
      <c r="M188" s="27"/>
    </row>
    <row r="189" spans="1:13">
      <c r="A189" s="29"/>
      <c r="B189" s="26"/>
      <c r="C189" s="26"/>
      <c r="D189" s="27"/>
      <c r="E189" s="28"/>
      <c r="F189" s="27"/>
      <c r="G189" s="27"/>
      <c r="H189" s="27"/>
      <c r="I189" s="27"/>
      <c r="J189" s="27"/>
      <c r="K189" s="27"/>
      <c r="L189" s="27"/>
      <c r="M189" s="27"/>
    </row>
    <row r="190" spans="1:13">
      <c r="A190" s="29"/>
      <c r="B190" s="26"/>
      <c r="C190" s="26"/>
      <c r="D190" s="27"/>
      <c r="E190" s="27"/>
      <c r="F190" s="27"/>
      <c r="G190" s="27"/>
      <c r="H190" s="27"/>
      <c r="I190" s="27"/>
      <c r="J190" s="27"/>
      <c r="K190" s="27"/>
      <c r="L190" s="27"/>
      <c r="M190" s="27"/>
    </row>
    <row r="191" spans="1:13">
      <c r="A191" s="29"/>
      <c r="B191" s="26"/>
      <c r="C191" s="26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1:13">
      <c r="A192" s="29"/>
      <c r="B192" s="26"/>
      <c r="C192" s="26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1:13">
      <c r="A193" s="29"/>
      <c r="B193" s="26"/>
      <c r="C193" s="26"/>
      <c r="D193" s="27"/>
      <c r="E193" s="28"/>
      <c r="F193" s="27"/>
      <c r="G193" s="27"/>
      <c r="H193" s="27"/>
      <c r="I193" s="27"/>
      <c r="J193" s="27"/>
      <c r="K193" s="27"/>
      <c r="L193" s="27"/>
      <c r="M193" s="27"/>
    </row>
    <row r="194" spans="1:13">
      <c r="A194" s="29"/>
      <c r="B194" s="26"/>
      <c r="C194" s="26"/>
      <c r="D194" s="27"/>
      <c r="E194" s="27"/>
      <c r="F194" s="27"/>
      <c r="G194" s="27"/>
      <c r="H194" s="27"/>
      <c r="I194" s="27"/>
      <c r="J194" s="27"/>
      <c r="K194" s="27"/>
      <c r="L194" s="27"/>
      <c r="M194" s="27"/>
    </row>
    <row r="195" spans="1:13">
      <c r="A195" s="29"/>
      <c r="B195" s="26"/>
      <c r="C195" s="26"/>
      <c r="D195" s="27"/>
      <c r="E195" s="28"/>
      <c r="F195" s="27"/>
      <c r="G195" s="27"/>
      <c r="H195" s="27"/>
      <c r="I195" s="27"/>
      <c r="J195" s="27"/>
      <c r="K195" s="27"/>
      <c r="L195" s="27"/>
      <c r="M195" s="27"/>
    </row>
    <row r="196" spans="1:13">
      <c r="A196" s="29"/>
      <c r="B196" s="26"/>
      <c r="C196" s="26"/>
      <c r="D196" s="27"/>
      <c r="E196" s="28"/>
      <c r="F196" s="27"/>
      <c r="G196" s="27"/>
      <c r="H196" s="27"/>
      <c r="I196" s="27"/>
      <c r="J196" s="27"/>
      <c r="K196" s="27"/>
      <c r="L196" s="27"/>
      <c r="M196" s="27"/>
    </row>
    <row r="197" spans="1:13">
      <c r="A197" s="29"/>
      <c r="B197" s="26"/>
      <c r="C197" s="26"/>
      <c r="D197" s="27"/>
      <c r="E197" s="27"/>
      <c r="F197" s="27"/>
      <c r="G197" s="27"/>
      <c r="H197" s="27"/>
      <c r="I197" s="27"/>
      <c r="J197" s="27"/>
      <c r="K197" s="27"/>
      <c r="L197" s="27"/>
      <c r="M197" s="27"/>
    </row>
    <row r="198" spans="1:13">
      <c r="A198" s="29"/>
      <c r="B198" s="26"/>
      <c r="C198" s="26"/>
      <c r="D198" s="27"/>
      <c r="E198" s="27"/>
      <c r="F198" s="27"/>
      <c r="G198" s="27"/>
      <c r="H198" s="27"/>
      <c r="I198" s="27"/>
      <c r="J198" s="27"/>
      <c r="K198" s="27"/>
      <c r="L198" s="27"/>
      <c r="M198" s="27"/>
    </row>
    <row r="199" spans="1:13">
      <c r="A199" s="29"/>
      <c r="B199" s="26"/>
      <c r="C199" s="26"/>
      <c r="D199" s="27"/>
      <c r="E199" s="28"/>
      <c r="F199" s="27"/>
      <c r="G199" s="27"/>
      <c r="H199" s="27"/>
      <c r="I199" s="27"/>
      <c r="J199" s="27"/>
      <c r="K199" s="27"/>
      <c r="L199" s="27"/>
      <c r="M199" s="27"/>
    </row>
  </sheetData>
  <sortState ref="A2:M207">
    <sortCondition ref="A2:A207"/>
  </sortState>
  <phoneticPr fontId="10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9"/>
  <sheetViews>
    <sheetView showGridLines="0" workbookViewId="0">
      <selection activeCell="P11" sqref="P11"/>
    </sheetView>
  </sheetViews>
  <sheetFormatPr defaultColWidth="9" defaultRowHeight="16.5"/>
  <cols>
    <col min="1" max="1" width="6" style="11" customWidth="1"/>
    <col min="2" max="2" width="13.125" style="11" customWidth="1"/>
    <col min="3" max="11" width="11.125" style="11" customWidth="1"/>
    <col min="12" max="16384" width="9" style="11"/>
  </cols>
  <sheetData>
    <row r="1" spans="2:11" ht="18.75">
      <c r="B1" s="168" t="s">
        <v>785</v>
      </c>
    </row>
    <row r="2" spans="2:11" ht="19.5" thickBot="1">
      <c r="B2" s="169" t="s">
        <v>786</v>
      </c>
    </row>
    <row r="3" spans="2:11" ht="22.5" customHeight="1" thickBot="1">
      <c r="B3" s="190" t="s">
        <v>114</v>
      </c>
      <c r="C3" s="192" t="s">
        <v>101</v>
      </c>
      <c r="D3" s="193"/>
      <c r="E3" s="194"/>
      <c r="F3" s="192" t="s">
        <v>102</v>
      </c>
      <c r="G3" s="193"/>
      <c r="H3" s="194"/>
      <c r="I3" s="192" t="s">
        <v>103</v>
      </c>
      <c r="J3" s="193"/>
      <c r="K3" s="194"/>
    </row>
    <row r="4" spans="2:11" ht="22.5" customHeight="1" thickBot="1">
      <c r="B4" s="191"/>
      <c r="C4" s="46" t="str">
        <f>透视表!$J$29</f>
        <v>8月</v>
      </c>
      <c r="D4" s="9" t="str">
        <f>透视表!$J$30</f>
        <v>7月</v>
      </c>
      <c r="E4" s="9" t="s">
        <v>113</v>
      </c>
      <c r="F4" s="46" t="str">
        <f>透视表!$J$29</f>
        <v>8月</v>
      </c>
      <c r="G4" s="9" t="str">
        <f>透视表!$J$30</f>
        <v>7月</v>
      </c>
      <c r="H4" s="9" t="s">
        <v>113</v>
      </c>
      <c r="I4" s="46" t="str">
        <f>透视表!$J$29</f>
        <v>8月</v>
      </c>
      <c r="J4" s="9" t="str">
        <f>透视表!$J$30</f>
        <v>7月</v>
      </c>
      <c r="K4" s="9" t="s">
        <v>113</v>
      </c>
    </row>
    <row r="5" spans="2:11" ht="22.5" customHeight="1" thickBot="1">
      <c r="B5" s="12" t="s">
        <v>19</v>
      </c>
      <c r="C5" s="10">
        <v>1</v>
      </c>
      <c r="D5" s="10">
        <v>1</v>
      </c>
      <c r="E5" s="10">
        <f>D5-C5</f>
        <v>0</v>
      </c>
      <c r="F5" s="10">
        <v>1</v>
      </c>
      <c r="G5" s="10">
        <v>1</v>
      </c>
      <c r="H5" s="10">
        <f>G5-F5</f>
        <v>0</v>
      </c>
      <c r="I5" s="10">
        <v>15</v>
      </c>
      <c r="J5" s="10">
        <v>12</v>
      </c>
      <c r="K5" s="10">
        <f>J5-I5</f>
        <v>-3</v>
      </c>
    </row>
    <row r="6" spans="2:11" ht="22.5" customHeight="1" thickBot="1">
      <c r="B6" s="12" t="s">
        <v>20</v>
      </c>
      <c r="C6" s="10">
        <v>1</v>
      </c>
      <c r="D6" s="10">
        <v>1</v>
      </c>
      <c r="E6" s="10">
        <f t="shared" ref="E6:E8" si="0">D6-C6</f>
        <v>0</v>
      </c>
      <c r="F6" s="10">
        <v>1</v>
      </c>
      <c r="G6" s="10">
        <v>1</v>
      </c>
      <c r="H6" s="10">
        <f t="shared" ref="H6:H8" si="1">G6-F6</f>
        <v>0</v>
      </c>
      <c r="I6" s="10">
        <v>14</v>
      </c>
      <c r="J6" s="10">
        <v>12</v>
      </c>
      <c r="K6" s="10">
        <f t="shared" ref="K6:K8" si="2">J6-I6</f>
        <v>-2</v>
      </c>
    </row>
    <row r="7" spans="2:11" ht="22.5" customHeight="1" thickBot="1">
      <c r="B7" s="12" t="s">
        <v>40</v>
      </c>
      <c r="C7" s="10">
        <v>1</v>
      </c>
      <c r="D7" s="10">
        <v>1</v>
      </c>
      <c r="E7" s="10">
        <f t="shared" si="0"/>
        <v>0</v>
      </c>
      <c r="F7" s="10">
        <v>1</v>
      </c>
      <c r="G7" s="10">
        <v>1</v>
      </c>
      <c r="H7" s="10">
        <f t="shared" si="1"/>
        <v>0</v>
      </c>
      <c r="I7" s="10">
        <v>16</v>
      </c>
      <c r="J7" s="10">
        <v>12</v>
      </c>
      <c r="K7" s="10">
        <f t="shared" si="2"/>
        <v>-4</v>
      </c>
    </row>
    <row r="8" spans="2:11" ht="22.5" customHeight="1" thickBot="1">
      <c r="B8" s="85" t="s">
        <v>21</v>
      </c>
      <c r="C8" s="86">
        <v>1</v>
      </c>
      <c r="D8" s="86">
        <v>1</v>
      </c>
      <c r="E8" s="10">
        <f t="shared" si="0"/>
        <v>0</v>
      </c>
      <c r="F8" s="86">
        <v>1</v>
      </c>
      <c r="G8" s="86">
        <v>1</v>
      </c>
      <c r="H8" s="10">
        <f t="shared" si="1"/>
        <v>0</v>
      </c>
      <c r="I8" s="88">
        <v>16</v>
      </c>
      <c r="J8" s="88">
        <v>13</v>
      </c>
      <c r="K8" s="10">
        <f t="shared" si="2"/>
        <v>-3</v>
      </c>
    </row>
    <row r="9" spans="2:11" ht="27.95" customHeight="1">
      <c r="B9" s="195" t="s">
        <v>394</v>
      </c>
      <c r="C9" s="196"/>
      <c r="D9" s="196"/>
      <c r="E9" s="196"/>
      <c r="F9" s="196"/>
      <c r="G9" s="196"/>
      <c r="H9" s="196"/>
      <c r="I9" s="196"/>
      <c r="J9" s="196"/>
      <c r="K9" s="196"/>
    </row>
  </sheetData>
  <mergeCells count="5">
    <mergeCell ref="B3:B4"/>
    <mergeCell ref="C3:E3"/>
    <mergeCell ref="F3:H3"/>
    <mergeCell ref="I3:K3"/>
    <mergeCell ref="B9:K9"/>
  </mergeCells>
  <phoneticPr fontId="10" type="noConversion"/>
  <conditionalFormatting sqref="E5:E8">
    <cfRule type="cellIs" dxfId="39" priority="3" operator="lessThan">
      <formula>0</formula>
    </cfRule>
  </conditionalFormatting>
  <conditionalFormatting sqref="H5:H8">
    <cfRule type="cellIs" dxfId="38" priority="2" operator="lessThan">
      <formula>0</formula>
    </cfRule>
  </conditionalFormatting>
  <conditionalFormatting sqref="K5:K8">
    <cfRule type="cellIs" dxfId="3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9"/>
  <sheetViews>
    <sheetView showGridLines="0" workbookViewId="0">
      <selection activeCell="E22" sqref="E22"/>
    </sheetView>
  </sheetViews>
  <sheetFormatPr defaultColWidth="9" defaultRowHeight="16.5"/>
  <cols>
    <col min="1" max="1" width="3.625" style="11" customWidth="1"/>
    <col min="2" max="2" width="18.625" style="11" customWidth="1"/>
    <col min="3" max="3" width="14.625" style="11" customWidth="1"/>
    <col min="4" max="5" width="13.375" style="11" customWidth="1"/>
    <col min="6" max="6" width="17.625" style="11" customWidth="1"/>
    <col min="7" max="7" width="9" style="11"/>
    <col min="8" max="8" width="13" style="163" customWidth="1"/>
    <col min="9" max="9" width="11.5" style="163" customWidth="1"/>
    <col min="10" max="10" width="12" style="163" customWidth="1"/>
    <col min="11" max="11" width="13" style="163" customWidth="1"/>
    <col min="12" max="16384" width="9" style="11"/>
  </cols>
  <sheetData>
    <row r="1" spans="2:11" ht="17.25" thickBot="1">
      <c r="B1" s="49" t="s">
        <v>115</v>
      </c>
      <c r="C1" s="49"/>
    </row>
    <row r="2" spans="2:11" ht="24" customHeight="1">
      <c r="B2" s="197" t="s">
        <v>41</v>
      </c>
      <c r="C2" s="125" t="s">
        <v>42</v>
      </c>
      <c r="D2" s="126" t="str">
        <f>透视表!$J$29</f>
        <v>8月</v>
      </c>
      <c r="E2" s="126" t="str">
        <f>透视表!$J$28</f>
        <v>环比</v>
      </c>
      <c r="F2" s="126" t="str">
        <f>透视表!$J$30</f>
        <v>7月</v>
      </c>
      <c r="H2" s="126" t="s">
        <v>784</v>
      </c>
      <c r="I2" s="126" t="str">
        <f>透视表!$J$29</f>
        <v>8月</v>
      </c>
      <c r="J2" s="126" t="str">
        <f>透视表!$J$28</f>
        <v>环比</v>
      </c>
      <c r="K2" s="126" t="str">
        <f>透视表!$J$30</f>
        <v>7月</v>
      </c>
    </row>
    <row r="3" spans="2:11" ht="24.6" customHeight="1">
      <c r="B3" s="198"/>
      <c r="C3" s="123" t="s">
        <v>35</v>
      </c>
      <c r="D3" s="53">
        <f>透视表!$K$25</f>
        <v>92</v>
      </c>
      <c r="E3" s="54">
        <f>IFERROR((D3/透视表!$J$31)/(F3/透视表!$J$32)-1,"-")</f>
        <v>3.3707865168539186E-2</v>
      </c>
      <c r="F3" s="53">
        <f>透视表!$L$25</f>
        <v>89</v>
      </c>
      <c r="H3" s="116" t="s">
        <v>385</v>
      </c>
      <c r="I3" s="116">
        <v>11</v>
      </c>
      <c r="J3" s="54">
        <f>I3/K3-1</f>
        <v>10</v>
      </c>
      <c r="K3" s="116">
        <v>1</v>
      </c>
    </row>
    <row r="4" spans="2:11" ht="24.6" customHeight="1">
      <c r="B4" s="198"/>
      <c r="C4" s="143" t="s">
        <v>43</v>
      </c>
      <c r="D4" s="144">
        <f>关键指标!D9</f>
        <v>28</v>
      </c>
      <c r="E4" s="54">
        <f>IFERROR((D4/透视表!$J$31)/(F4/透视表!$J$32)-1,"-")</f>
        <v>-0.26315789473684215</v>
      </c>
      <c r="F4" s="144">
        <f>关键指标!F9</f>
        <v>38</v>
      </c>
      <c r="H4" s="116" t="s">
        <v>369</v>
      </c>
      <c r="I4" s="116">
        <v>7</v>
      </c>
      <c r="J4" s="54">
        <f t="shared" ref="J4:J19" si="0">I4/K4-1</f>
        <v>1.3333333333333335</v>
      </c>
      <c r="K4" s="116">
        <v>3</v>
      </c>
    </row>
    <row r="5" spans="2:11" ht="24.6" customHeight="1">
      <c r="B5" s="198"/>
      <c r="C5" s="124" t="s">
        <v>44</v>
      </c>
      <c r="D5" s="55">
        <f>D4/D3</f>
        <v>0.30434782608695654</v>
      </c>
      <c r="E5" s="54">
        <f>D5-F5</f>
        <v>-0.12261846604787491</v>
      </c>
      <c r="F5" s="55">
        <f>F4/F3</f>
        <v>0.42696629213483145</v>
      </c>
      <c r="H5" s="116" t="s">
        <v>200</v>
      </c>
      <c r="I5" s="116">
        <v>6</v>
      </c>
      <c r="J5" s="54">
        <f t="shared" si="0"/>
        <v>-0.1428571428571429</v>
      </c>
      <c r="K5" s="116">
        <v>7</v>
      </c>
    </row>
    <row r="6" spans="2:11" ht="24.6" customHeight="1">
      <c r="B6" s="199" t="s">
        <v>45</v>
      </c>
      <c r="C6" s="124" t="s">
        <v>46</v>
      </c>
      <c r="D6" s="56">
        <f>D8+D7</f>
        <v>33</v>
      </c>
      <c r="E6" s="54">
        <f>IFERROR((D6/透视表!$J$31)/(F6/透视表!$J$32)-1,"-")</f>
        <v>-0.15384615384615385</v>
      </c>
      <c r="F6" s="56">
        <f>F8+F7</f>
        <v>39</v>
      </c>
      <c r="H6" s="116" t="s">
        <v>401</v>
      </c>
      <c r="I6" s="116">
        <v>5</v>
      </c>
      <c r="J6" s="54">
        <f t="shared" si="0"/>
        <v>-0.2857142857142857</v>
      </c>
      <c r="K6" s="116">
        <v>7</v>
      </c>
    </row>
    <row r="7" spans="2:11" ht="24.6" customHeight="1">
      <c r="B7" s="199"/>
      <c r="C7" s="124" t="s">
        <v>47</v>
      </c>
      <c r="D7" s="56">
        <f>VLOOKUP(C7,透视表!$J$18:$K$25,2,0)</f>
        <v>24</v>
      </c>
      <c r="E7" s="54">
        <f>IFERROR((D7/透视表!$J$31)/(F7/透视表!$J$32)-1,"-")</f>
        <v>-0.27272727272727271</v>
      </c>
      <c r="F7" s="56">
        <f>VLOOKUP(C7,透视表!$J$18:$L$26,3,0)</f>
        <v>33</v>
      </c>
      <c r="H7" s="116" t="s">
        <v>199</v>
      </c>
      <c r="I7" s="116">
        <v>5</v>
      </c>
      <c r="J7" s="54">
        <f t="shared" si="0"/>
        <v>1.5</v>
      </c>
      <c r="K7" s="116">
        <v>2</v>
      </c>
    </row>
    <row r="8" spans="2:11" ht="24.6" customHeight="1">
      <c r="B8" s="199"/>
      <c r="C8" s="124" t="s">
        <v>29</v>
      </c>
      <c r="D8" s="56">
        <f>VLOOKUP(C8,透视表!$J$18:$K$25,2,0)</f>
        <v>9</v>
      </c>
      <c r="E8" s="54">
        <f>IFERROR((D8/透视表!$J$31)/(F8/透视表!$J$32)-1,"-")</f>
        <v>0.50000000000000022</v>
      </c>
      <c r="F8" s="56">
        <f>VLOOKUP(C8,透视表!$J$18:$L$26,3,0)</f>
        <v>6</v>
      </c>
      <c r="H8" s="116" t="s">
        <v>201</v>
      </c>
      <c r="I8" s="116">
        <v>5</v>
      </c>
      <c r="J8" s="54">
        <f t="shared" si="0"/>
        <v>-0.44444444444444442</v>
      </c>
      <c r="K8" s="116">
        <v>9</v>
      </c>
    </row>
    <row r="9" spans="2:11" ht="24.6" customHeight="1">
      <c r="B9" s="200" t="s">
        <v>48</v>
      </c>
      <c r="C9" s="124" t="s">
        <v>46</v>
      </c>
      <c r="D9" s="56">
        <f>D10+D11</f>
        <v>1</v>
      </c>
      <c r="E9" s="54">
        <f>IFERROR((D9/透视表!$J$31)/(F9/透视表!$J$32)-1,"-")</f>
        <v>-0.875</v>
      </c>
      <c r="F9" s="56">
        <f>F10+F11</f>
        <v>8</v>
      </c>
      <c r="H9" s="116" t="s">
        <v>419</v>
      </c>
      <c r="I9" s="116">
        <v>4</v>
      </c>
      <c r="J9" s="54">
        <f t="shared" si="0"/>
        <v>3</v>
      </c>
      <c r="K9" s="116">
        <v>1</v>
      </c>
    </row>
    <row r="10" spans="2:11" ht="24.6" customHeight="1">
      <c r="B10" s="201"/>
      <c r="C10" s="124" t="s">
        <v>49</v>
      </c>
      <c r="D10" s="56">
        <f>VLOOKUP(C10,透视表!$J$18:$K$25,2,0)</f>
        <v>1</v>
      </c>
      <c r="E10" s="54">
        <f>IFERROR((D10/透视表!$J$31)/(F10/透视表!$J$32)-1,"-")</f>
        <v>-0.875</v>
      </c>
      <c r="F10" s="56">
        <f>VLOOKUP(C10,透视表!$J$18:$L$26,3,0)</f>
        <v>8</v>
      </c>
      <c r="H10" s="116" t="s">
        <v>413</v>
      </c>
      <c r="I10" s="116">
        <v>4</v>
      </c>
      <c r="J10" s="54">
        <f t="shared" si="0"/>
        <v>0.33333333333333326</v>
      </c>
      <c r="K10" s="116">
        <v>3</v>
      </c>
    </row>
    <row r="11" spans="2:11" ht="24.6" customHeight="1">
      <c r="B11" s="202"/>
      <c r="C11" s="124" t="s">
        <v>50</v>
      </c>
      <c r="D11" s="56">
        <f>VLOOKUP(C11,透视表!$J$18:$K$25,2,0)</f>
        <v>0</v>
      </c>
      <c r="E11" s="54" t="str">
        <f>IFERROR((D11/透视表!$J$31)/(F11/透视表!$J$32)-1,"-")</f>
        <v>-</v>
      </c>
      <c r="F11" s="56">
        <f>VLOOKUP(C11,透视表!$J$18:$L$26,3,0)</f>
        <v>0</v>
      </c>
      <c r="H11" s="116" t="s">
        <v>614</v>
      </c>
      <c r="I11" s="116">
        <v>2</v>
      </c>
      <c r="J11" s="54" t="e">
        <f t="shared" si="0"/>
        <v>#DIV/0!</v>
      </c>
      <c r="K11" s="116"/>
    </row>
    <row r="12" spans="2:11" ht="24.6" customHeight="1">
      <c r="B12" s="182" t="s">
        <v>51</v>
      </c>
      <c r="C12" s="183" t="s">
        <v>46</v>
      </c>
      <c r="D12" s="184">
        <f>GETPIVOTDATA("姓名",透视表!$F$6)</f>
        <v>58</v>
      </c>
      <c r="E12" s="185">
        <f>IFERROR((D12/透视表!$J$31)/(F12/透视表!$J$32)-1,"-")</f>
        <v>0.38095238095238093</v>
      </c>
      <c r="F12" s="184">
        <f>GETPIVOTDATA("姓名",透视表!$F$16)</f>
        <v>42</v>
      </c>
      <c r="H12" s="116" t="s">
        <v>405</v>
      </c>
      <c r="I12" s="116">
        <v>2</v>
      </c>
      <c r="J12" s="54">
        <f t="shared" si="0"/>
        <v>0</v>
      </c>
      <c r="K12" s="116">
        <v>2</v>
      </c>
    </row>
    <row r="13" spans="2:11" ht="24.6" customHeight="1">
      <c r="B13" s="195" t="s">
        <v>877</v>
      </c>
      <c r="C13" s="195"/>
      <c r="D13" s="195"/>
      <c r="E13" s="195"/>
      <c r="F13" s="195"/>
      <c r="H13" s="116" t="s">
        <v>403</v>
      </c>
      <c r="I13" s="116">
        <v>2</v>
      </c>
      <c r="J13" s="54">
        <f t="shared" si="0"/>
        <v>0</v>
      </c>
      <c r="K13" s="116">
        <v>2</v>
      </c>
    </row>
    <row r="14" spans="2:11" ht="21.95" customHeight="1">
      <c r="B14" s="195"/>
      <c r="C14" s="195"/>
      <c r="D14" s="195"/>
      <c r="E14" s="195"/>
      <c r="F14" s="195"/>
      <c r="H14" s="116" t="s">
        <v>441</v>
      </c>
      <c r="I14" s="116">
        <v>1</v>
      </c>
      <c r="J14" s="54" t="e">
        <f t="shared" si="0"/>
        <v>#DIV/0!</v>
      </c>
      <c r="K14" s="116"/>
    </row>
    <row r="15" spans="2:11" ht="24" customHeight="1">
      <c r="B15" s="195"/>
      <c r="C15" s="195"/>
      <c r="D15" s="195"/>
      <c r="E15" s="195"/>
      <c r="F15" s="195"/>
      <c r="H15" s="116" t="s">
        <v>446</v>
      </c>
      <c r="I15" s="116">
        <v>1</v>
      </c>
      <c r="J15" s="54">
        <f t="shared" si="0"/>
        <v>-0.5</v>
      </c>
      <c r="K15" s="116">
        <v>2</v>
      </c>
    </row>
    <row r="16" spans="2:11" ht="23.1" customHeight="1">
      <c r="H16" s="116" t="s">
        <v>396</v>
      </c>
      <c r="I16" s="116">
        <v>1</v>
      </c>
      <c r="J16" s="54">
        <f t="shared" si="0"/>
        <v>-0.5</v>
      </c>
      <c r="K16" s="116">
        <v>2</v>
      </c>
    </row>
    <row r="17" spans="8:11">
      <c r="H17" s="116" t="s">
        <v>493</v>
      </c>
      <c r="I17" s="116">
        <v>1</v>
      </c>
      <c r="J17" s="54" t="e">
        <f t="shared" si="0"/>
        <v>#DIV/0!</v>
      </c>
      <c r="K17" s="116"/>
    </row>
    <row r="18" spans="8:11">
      <c r="H18" s="116" t="s">
        <v>462</v>
      </c>
      <c r="I18" s="116">
        <v>1</v>
      </c>
      <c r="J18" s="54" t="e">
        <f t="shared" si="0"/>
        <v>#DIV/0!</v>
      </c>
      <c r="K18" s="116"/>
    </row>
    <row r="19" spans="8:11">
      <c r="H19" s="116" t="s">
        <v>498</v>
      </c>
      <c r="I19" s="116"/>
      <c r="J19" s="54">
        <f t="shared" si="0"/>
        <v>-1</v>
      </c>
      <c r="K19" s="116">
        <v>1</v>
      </c>
    </row>
  </sheetData>
  <mergeCells count="4">
    <mergeCell ref="B2:B5"/>
    <mergeCell ref="B6:B8"/>
    <mergeCell ref="B13:F15"/>
    <mergeCell ref="B9:B11"/>
  </mergeCells>
  <phoneticPr fontId="10" type="noConversion"/>
  <conditionalFormatting sqref="E5">
    <cfRule type="cellIs" dxfId="36" priority="40" operator="lessThan">
      <formula>0</formula>
    </cfRule>
  </conditionalFormatting>
  <conditionalFormatting sqref="E7">
    <cfRule type="cellIs" dxfId="35" priority="17" operator="lessThan">
      <formula>0</formula>
    </cfRule>
  </conditionalFormatting>
  <conditionalFormatting sqref="E8">
    <cfRule type="cellIs" dxfId="34" priority="16" operator="lessThan">
      <formula>0</formula>
    </cfRule>
  </conditionalFormatting>
  <conditionalFormatting sqref="E8">
    <cfRule type="cellIs" dxfId="33" priority="15" operator="lessThan">
      <formula>0</formula>
    </cfRule>
  </conditionalFormatting>
  <conditionalFormatting sqref="E9">
    <cfRule type="cellIs" dxfId="32" priority="14" operator="lessThan">
      <formula>0</formula>
    </cfRule>
  </conditionalFormatting>
  <conditionalFormatting sqref="E2">
    <cfRule type="cellIs" dxfId="31" priority="29" operator="lessThan">
      <formula>0</formula>
    </cfRule>
  </conditionalFormatting>
  <conditionalFormatting sqref="J2">
    <cfRule type="cellIs" dxfId="30" priority="27" operator="lessThan">
      <formula>0</formula>
    </cfRule>
  </conditionalFormatting>
  <conditionalFormatting sqref="J3:J19">
    <cfRule type="cellIs" dxfId="29" priority="26" operator="lessThan">
      <formula>0</formula>
    </cfRule>
  </conditionalFormatting>
  <conditionalFormatting sqref="J3:J19">
    <cfRule type="cellIs" dxfId="28" priority="25" operator="lessThan">
      <formula>0</formula>
    </cfRule>
  </conditionalFormatting>
  <conditionalFormatting sqref="E3">
    <cfRule type="cellIs" dxfId="27" priority="24" operator="lessThan">
      <formula>0</formula>
    </cfRule>
  </conditionalFormatting>
  <conditionalFormatting sqref="E3">
    <cfRule type="cellIs" dxfId="26" priority="23" operator="lessThan">
      <formula>0</formula>
    </cfRule>
  </conditionalFormatting>
  <conditionalFormatting sqref="E4">
    <cfRule type="cellIs" dxfId="25" priority="22" operator="lessThan">
      <formula>0</formula>
    </cfRule>
  </conditionalFormatting>
  <conditionalFormatting sqref="E4">
    <cfRule type="cellIs" dxfId="24" priority="21" operator="lessThan">
      <formula>0</formula>
    </cfRule>
  </conditionalFormatting>
  <conditionalFormatting sqref="E6">
    <cfRule type="cellIs" dxfId="23" priority="20" operator="lessThan">
      <formula>0</formula>
    </cfRule>
  </conditionalFormatting>
  <conditionalFormatting sqref="E6">
    <cfRule type="cellIs" dxfId="22" priority="19" operator="lessThan">
      <formula>0</formula>
    </cfRule>
  </conditionalFormatting>
  <conditionalFormatting sqref="E7">
    <cfRule type="cellIs" dxfId="21" priority="18" operator="lessThan">
      <formula>0</formula>
    </cfRule>
  </conditionalFormatting>
  <conditionalFormatting sqref="E9">
    <cfRule type="cellIs" dxfId="20" priority="13" operator="lessThan">
      <formula>0</formula>
    </cfRule>
  </conditionalFormatting>
  <conditionalFormatting sqref="E10">
    <cfRule type="cellIs" dxfId="19" priority="12" operator="lessThan">
      <formula>0</formula>
    </cfRule>
  </conditionalFormatting>
  <conditionalFormatting sqref="E10">
    <cfRule type="cellIs" dxfId="18" priority="11" operator="lessThan">
      <formula>0</formula>
    </cfRule>
  </conditionalFormatting>
  <conditionalFormatting sqref="E11">
    <cfRule type="cellIs" dxfId="17" priority="10" operator="lessThan">
      <formula>0</formula>
    </cfRule>
  </conditionalFormatting>
  <conditionalFormatting sqref="E11">
    <cfRule type="cellIs" dxfId="16" priority="9" operator="lessThan">
      <formula>0</formula>
    </cfRule>
  </conditionalFormatting>
  <conditionalFormatting sqref="E12">
    <cfRule type="cellIs" dxfId="15" priority="6" operator="lessThan">
      <formula>0</formula>
    </cfRule>
  </conditionalFormatting>
  <conditionalFormatting sqref="E12">
    <cfRule type="cellIs" dxfId="14" priority="5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9"/>
  <sheetViews>
    <sheetView showGridLines="0" workbookViewId="0">
      <selection activeCell="D22" sqref="D22"/>
    </sheetView>
  </sheetViews>
  <sheetFormatPr defaultColWidth="11" defaultRowHeight="16.5"/>
  <cols>
    <col min="1" max="1" width="3.625" style="41" customWidth="1"/>
    <col min="2" max="2" width="59.375" style="41" customWidth="1"/>
    <col min="3" max="3" width="11" style="41"/>
    <col min="4" max="4" width="13.875" style="41" customWidth="1"/>
    <col min="5" max="5" width="15.125" style="41" customWidth="1"/>
    <col min="6" max="6" width="11" style="41"/>
    <col min="7" max="7" width="14.375" style="41" customWidth="1"/>
    <col min="8" max="16384" width="11" style="41"/>
  </cols>
  <sheetData>
    <row r="2" spans="2:8">
      <c r="B2" s="203" t="s">
        <v>52</v>
      </c>
      <c r="C2" s="203" t="s">
        <v>53</v>
      </c>
      <c r="D2" s="203"/>
      <c r="E2" s="203"/>
      <c r="F2" s="203" t="s">
        <v>54</v>
      </c>
      <c r="G2" s="203"/>
      <c r="H2" s="203"/>
    </row>
    <row r="3" spans="2:8" ht="29.25" customHeight="1">
      <c r="B3" s="203"/>
      <c r="C3" s="120" t="str">
        <f>透视表!$J$29</f>
        <v>8月</v>
      </c>
      <c r="D3" s="120" t="str">
        <f>透视表!$J$28</f>
        <v>环比</v>
      </c>
      <c r="E3" s="120" t="str">
        <f>透视表!$J$30</f>
        <v>7月</v>
      </c>
      <c r="F3" s="120" t="str">
        <f>透视表!$J$29</f>
        <v>8月</v>
      </c>
      <c r="G3" s="120" t="str">
        <f>透视表!$J$28</f>
        <v>环比</v>
      </c>
      <c r="H3" s="120" t="str">
        <f>透视表!$J$30</f>
        <v>7月</v>
      </c>
    </row>
    <row r="4" spans="2:8">
      <c r="B4" s="120" t="s">
        <v>46</v>
      </c>
      <c r="C4" s="121">
        <f>SUM(C5:C23)</f>
        <v>25</v>
      </c>
      <c r="D4" s="122">
        <f>IFERROR(C4/E4-1,"-")</f>
        <v>0.66666666666666674</v>
      </c>
      <c r="E4" s="121">
        <f>SUM(E5:E23)</f>
        <v>15</v>
      </c>
      <c r="F4" s="121">
        <f>SUM(F5:F23)</f>
        <v>2903.2</v>
      </c>
      <c r="G4" s="122">
        <f>IFERROR(F4/H4-1,"-")</f>
        <v>1.5444347063978965</v>
      </c>
      <c r="H4" s="121">
        <f>SUM(H5:H23)</f>
        <v>1141</v>
      </c>
    </row>
    <row r="5" spans="2:8" ht="20.100000000000001" customHeight="1">
      <c r="B5" s="127" t="s">
        <v>361</v>
      </c>
      <c r="C5" s="89">
        <v>10</v>
      </c>
      <c r="D5" s="90">
        <f t="shared" ref="D5:D18" si="0">IFERROR(C5/E5-1,"-")</f>
        <v>0.66666666666666674</v>
      </c>
      <c r="E5" s="89">
        <v>6</v>
      </c>
      <c r="F5" s="89">
        <v>780</v>
      </c>
      <c r="G5" s="90">
        <f t="shared" ref="G5:G18" si="1">IFERROR(F5/H5-1,"-")</f>
        <v>0.63179916317991625</v>
      </c>
      <c r="H5" s="89">
        <v>478</v>
      </c>
    </row>
    <row r="6" spans="2:8" ht="20.100000000000001" customHeight="1">
      <c r="B6" s="157" t="s">
        <v>714</v>
      </c>
      <c r="C6" s="89">
        <v>4</v>
      </c>
      <c r="D6" s="90">
        <f t="shared" si="0"/>
        <v>1</v>
      </c>
      <c r="E6" s="89">
        <v>2</v>
      </c>
      <c r="F6" s="89">
        <v>316</v>
      </c>
      <c r="G6" s="90">
        <f t="shared" si="1"/>
        <v>1</v>
      </c>
      <c r="H6" s="89">
        <v>158</v>
      </c>
    </row>
    <row r="7" spans="2:8" ht="20.100000000000001" customHeight="1">
      <c r="B7" s="127" t="s">
        <v>825</v>
      </c>
      <c r="C7" s="89">
        <v>3</v>
      </c>
      <c r="D7" s="90" t="str">
        <f t="shared" si="0"/>
        <v>-</v>
      </c>
      <c r="E7" s="89"/>
      <c r="F7" s="89">
        <v>27</v>
      </c>
      <c r="G7" s="90" t="str">
        <f t="shared" si="1"/>
        <v>-</v>
      </c>
      <c r="H7" s="89"/>
    </row>
    <row r="8" spans="2:8" ht="20.100000000000001" customHeight="1">
      <c r="B8" s="157" t="s">
        <v>716</v>
      </c>
      <c r="C8" s="158">
        <v>2</v>
      </c>
      <c r="D8" s="90">
        <f t="shared" si="0"/>
        <v>1</v>
      </c>
      <c r="E8" s="158">
        <v>1</v>
      </c>
      <c r="F8" s="158">
        <v>136</v>
      </c>
      <c r="G8" s="90">
        <f t="shared" si="1"/>
        <v>1</v>
      </c>
      <c r="H8" s="158">
        <v>68</v>
      </c>
    </row>
    <row r="9" spans="2:8" ht="20.100000000000001" customHeight="1">
      <c r="B9" s="157" t="s">
        <v>772</v>
      </c>
      <c r="C9" s="158">
        <v>1</v>
      </c>
      <c r="D9" s="90" t="str">
        <f t="shared" si="0"/>
        <v>-</v>
      </c>
      <c r="E9" s="158"/>
      <c r="F9" s="158">
        <v>199</v>
      </c>
      <c r="G9" s="90" t="str">
        <f t="shared" si="1"/>
        <v>-</v>
      </c>
      <c r="H9" s="158"/>
    </row>
    <row r="10" spans="2:8" ht="20.100000000000001" customHeight="1">
      <c r="B10" s="157" t="s">
        <v>821</v>
      </c>
      <c r="C10" s="158">
        <v>1</v>
      </c>
      <c r="D10" s="90" t="str">
        <f t="shared" si="0"/>
        <v>-</v>
      </c>
      <c r="E10" s="158"/>
      <c r="F10" s="158">
        <v>609.20000000000005</v>
      </c>
      <c r="G10" s="90" t="str">
        <f t="shared" si="1"/>
        <v>-</v>
      </c>
      <c r="H10" s="158"/>
    </row>
    <row r="11" spans="2:8" ht="20.100000000000001" customHeight="1">
      <c r="B11" s="157" t="s">
        <v>359</v>
      </c>
      <c r="C11" s="158">
        <v>1</v>
      </c>
      <c r="D11" s="90">
        <f t="shared" si="0"/>
        <v>0</v>
      </c>
      <c r="E11" s="158">
        <v>1</v>
      </c>
      <c r="F11" s="158">
        <v>48</v>
      </c>
      <c r="G11" s="90">
        <f t="shared" si="1"/>
        <v>-0.17241379310344829</v>
      </c>
      <c r="H11" s="158">
        <v>58</v>
      </c>
    </row>
    <row r="12" spans="2:8" ht="20.100000000000001" customHeight="1">
      <c r="B12" s="157" t="s">
        <v>321</v>
      </c>
      <c r="C12" s="158">
        <v>1</v>
      </c>
      <c r="D12" s="90" t="str">
        <f t="shared" si="0"/>
        <v>-</v>
      </c>
      <c r="E12" s="158"/>
      <c r="F12" s="158">
        <v>50</v>
      </c>
      <c r="G12" s="90" t="str">
        <f t="shared" si="1"/>
        <v>-</v>
      </c>
      <c r="H12" s="158"/>
    </row>
    <row r="13" spans="2:8" ht="20.100000000000001" customHeight="1">
      <c r="B13" s="157" t="s">
        <v>866</v>
      </c>
      <c r="C13" s="158">
        <v>1</v>
      </c>
      <c r="D13" s="90" t="str">
        <f t="shared" si="0"/>
        <v>-</v>
      </c>
      <c r="E13" s="158"/>
      <c r="F13" s="158">
        <v>680</v>
      </c>
      <c r="G13" s="90" t="str">
        <f t="shared" si="1"/>
        <v>-</v>
      </c>
      <c r="H13" s="158"/>
    </row>
    <row r="14" spans="2:8" ht="20.100000000000001" customHeight="1">
      <c r="B14" s="157" t="s">
        <v>312</v>
      </c>
      <c r="C14" s="158">
        <v>1</v>
      </c>
      <c r="D14" s="90" t="str">
        <f t="shared" si="0"/>
        <v>-</v>
      </c>
      <c r="E14" s="158"/>
      <c r="F14" s="158">
        <v>58</v>
      </c>
      <c r="G14" s="90" t="str">
        <f t="shared" si="1"/>
        <v>-</v>
      </c>
      <c r="H14" s="158"/>
    </row>
    <row r="15" spans="2:8" ht="20.100000000000001" customHeight="1">
      <c r="B15" s="157" t="s">
        <v>388</v>
      </c>
      <c r="C15" s="158"/>
      <c r="D15" s="90">
        <f t="shared" si="0"/>
        <v>-1</v>
      </c>
      <c r="E15" s="158">
        <v>1</v>
      </c>
      <c r="F15" s="158"/>
      <c r="G15" s="90">
        <f t="shared" si="1"/>
        <v>-1</v>
      </c>
      <c r="H15" s="158">
        <v>94</v>
      </c>
    </row>
    <row r="16" spans="2:8" ht="20.100000000000001" customHeight="1">
      <c r="B16" s="157" t="s">
        <v>721</v>
      </c>
      <c r="C16" s="158"/>
      <c r="D16" s="90">
        <f t="shared" si="0"/>
        <v>-1</v>
      </c>
      <c r="E16" s="158">
        <v>1</v>
      </c>
      <c r="F16" s="158"/>
      <c r="G16" s="90">
        <f t="shared" si="1"/>
        <v>-1</v>
      </c>
      <c r="H16" s="158">
        <v>189</v>
      </c>
    </row>
    <row r="17" spans="2:8" ht="20.100000000000001" customHeight="1">
      <c r="B17" s="157" t="s">
        <v>88</v>
      </c>
      <c r="C17" s="158"/>
      <c r="D17" s="90">
        <f t="shared" si="0"/>
        <v>-1</v>
      </c>
      <c r="E17" s="158">
        <v>1</v>
      </c>
      <c r="F17" s="158"/>
      <c r="G17" s="90">
        <f t="shared" si="1"/>
        <v>-1</v>
      </c>
      <c r="H17" s="158">
        <v>78</v>
      </c>
    </row>
    <row r="18" spans="2:8" ht="20.100000000000001" customHeight="1">
      <c r="B18" s="157" t="s">
        <v>718</v>
      </c>
      <c r="C18" s="158"/>
      <c r="D18" s="90">
        <f t="shared" si="0"/>
        <v>-1</v>
      </c>
      <c r="E18" s="158">
        <v>2</v>
      </c>
      <c r="F18" s="158"/>
      <c r="G18" s="90">
        <f t="shared" si="1"/>
        <v>-1</v>
      </c>
      <c r="H18" s="158">
        <v>18</v>
      </c>
    </row>
    <row r="19" spans="2:8" ht="71.25" customHeight="1">
      <c r="B19" s="204" t="s">
        <v>878</v>
      </c>
      <c r="C19" s="205"/>
      <c r="D19" s="205"/>
      <c r="E19" s="205"/>
      <c r="F19" s="205"/>
      <c r="G19" s="205"/>
      <c r="H19" s="205"/>
    </row>
  </sheetData>
  <sortState ref="B5:H5">
    <sortCondition descending="1" ref="C5"/>
  </sortState>
  <mergeCells count="4">
    <mergeCell ref="B2:B3"/>
    <mergeCell ref="C2:E2"/>
    <mergeCell ref="F2:H2"/>
    <mergeCell ref="B19:H19"/>
  </mergeCells>
  <phoneticPr fontId="10" type="noConversion"/>
  <conditionalFormatting sqref="D3">
    <cfRule type="cellIs" dxfId="13" priority="4" operator="lessThan">
      <formula>0</formula>
    </cfRule>
  </conditionalFormatting>
  <conditionalFormatting sqref="G3">
    <cfRule type="cellIs" dxfId="12" priority="3" operator="lessThan">
      <formula>0</formula>
    </cfRule>
  </conditionalFormatting>
  <conditionalFormatting sqref="D4:D18 G4:G18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3"/>
  <sheetViews>
    <sheetView showGridLines="0" workbookViewId="0">
      <selection activeCell="C23" sqref="C23"/>
    </sheetView>
  </sheetViews>
  <sheetFormatPr defaultColWidth="8.875" defaultRowHeight="13.5"/>
  <cols>
    <col min="2" max="2" width="14.375" customWidth="1"/>
    <col min="3" max="8" width="15.875" customWidth="1"/>
  </cols>
  <sheetData>
    <row r="2" spans="2:8" ht="17.25">
      <c r="B2" s="206" t="s">
        <v>52</v>
      </c>
      <c r="C2" s="206" t="s">
        <v>197</v>
      </c>
      <c r="D2" s="206"/>
      <c r="E2" s="206"/>
      <c r="F2" s="206" t="s">
        <v>198</v>
      </c>
      <c r="G2" s="206"/>
      <c r="H2" s="206"/>
    </row>
    <row r="3" spans="2:8" ht="16.5">
      <c r="B3" s="206"/>
      <c r="C3" s="128" t="str">
        <f>透视表!$J$29</f>
        <v>8月</v>
      </c>
      <c r="D3" s="128" t="str">
        <f>透视表!$J$28</f>
        <v>环比</v>
      </c>
      <c r="E3" s="128" t="str">
        <f>透视表!$J$30</f>
        <v>7月</v>
      </c>
      <c r="F3" s="128" t="str">
        <f>透视表!$J$29</f>
        <v>8月</v>
      </c>
      <c r="G3" s="128" t="str">
        <f>透视表!$J$28</f>
        <v>环比</v>
      </c>
      <c r="H3" s="128" t="str">
        <f>透视表!$J$30</f>
        <v>7月</v>
      </c>
    </row>
    <row r="4" spans="2:8" ht="17.25">
      <c r="B4" s="128" t="s">
        <v>46</v>
      </c>
      <c r="C4" s="129">
        <f>SUM(C5:C18)</f>
        <v>6</v>
      </c>
      <c r="D4" s="130">
        <f>IFERROR(C4/E4-1,"-")</f>
        <v>-0.5714285714285714</v>
      </c>
      <c r="E4" s="129">
        <f>SUM(E5:E18)</f>
        <v>14</v>
      </c>
      <c r="F4" s="159">
        <f>SUM(F5:F18)</f>
        <v>3281</v>
      </c>
      <c r="G4" s="130">
        <f>IFERROR(F4/H4-1,"-")</f>
        <v>-0.87545551169146674</v>
      </c>
      <c r="H4" s="159">
        <f>SUM(H5:H18)</f>
        <v>26344</v>
      </c>
    </row>
    <row r="5" spans="2:8" ht="16.5">
      <c r="B5" s="131" t="s">
        <v>201</v>
      </c>
      <c r="C5" s="131">
        <v>2</v>
      </c>
      <c r="D5" s="132">
        <f t="shared" ref="D5:D10" si="0">IFERROR(C5/E5-1,"-")</f>
        <v>-0.7142857142857143</v>
      </c>
      <c r="E5" s="131">
        <v>7</v>
      </c>
      <c r="F5" s="133">
        <v>1766</v>
      </c>
      <c r="G5" s="132">
        <f t="shared" ref="G5:G10" si="1">IFERROR(F5/H5-1,"-")</f>
        <v>-0.85310264515055734</v>
      </c>
      <c r="H5" s="133">
        <v>12022</v>
      </c>
    </row>
    <row r="6" spans="2:8" ht="16.5">
      <c r="B6" s="131" t="s">
        <v>200</v>
      </c>
      <c r="C6" s="131">
        <v>2</v>
      </c>
      <c r="D6" s="132">
        <f t="shared" si="0"/>
        <v>1</v>
      </c>
      <c r="E6" s="131">
        <v>1</v>
      </c>
      <c r="F6" s="133">
        <v>500</v>
      </c>
      <c r="G6" s="132">
        <f t="shared" si="1"/>
        <v>0.66666666666666674</v>
      </c>
      <c r="H6" s="133">
        <v>300</v>
      </c>
    </row>
    <row r="7" spans="2:8" ht="16.5">
      <c r="B7" s="131" t="s">
        <v>369</v>
      </c>
      <c r="C7" s="131">
        <v>1</v>
      </c>
      <c r="D7" s="132" t="str">
        <f t="shared" si="0"/>
        <v>-</v>
      </c>
      <c r="E7" s="131"/>
      <c r="F7" s="133">
        <v>557</v>
      </c>
      <c r="G7" s="132" t="str">
        <f t="shared" si="1"/>
        <v>-</v>
      </c>
      <c r="H7" s="133"/>
    </row>
    <row r="8" spans="2:8" ht="16.5">
      <c r="B8" s="131" t="s">
        <v>462</v>
      </c>
      <c r="C8" s="131">
        <v>1</v>
      </c>
      <c r="D8" s="132" t="str">
        <f t="shared" si="0"/>
        <v>-</v>
      </c>
      <c r="E8" s="131"/>
      <c r="F8" s="133">
        <v>458</v>
      </c>
      <c r="G8" s="132" t="str">
        <f t="shared" si="1"/>
        <v>-</v>
      </c>
      <c r="H8" s="133"/>
    </row>
    <row r="9" spans="2:8" ht="16.5">
      <c r="B9" s="131" t="s">
        <v>732</v>
      </c>
      <c r="C9" s="131"/>
      <c r="D9" s="132">
        <f t="shared" si="0"/>
        <v>-1</v>
      </c>
      <c r="E9" s="131">
        <v>3</v>
      </c>
      <c r="F9" s="133"/>
      <c r="G9" s="132">
        <f t="shared" si="1"/>
        <v>-1</v>
      </c>
      <c r="H9" s="133">
        <v>2968</v>
      </c>
    </row>
    <row r="10" spans="2:8" ht="16.5">
      <c r="B10" s="131" t="s">
        <v>441</v>
      </c>
      <c r="C10" s="131"/>
      <c r="D10" s="132">
        <f t="shared" si="0"/>
        <v>-1</v>
      </c>
      <c r="E10" s="131">
        <v>1</v>
      </c>
      <c r="F10" s="133"/>
      <c r="G10" s="132">
        <f t="shared" si="1"/>
        <v>-1</v>
      </c>
      <c r="H10" s="133">
        <v>189</v>
      </c>
    </row>
    <row r="11" spans="2:8" ht="16.5">
      <c r="B11" s="131" t="s">
        <v>385</v>
      </c>
      <c r="C11" s="131"/>
      <c r="D11" s="132"/>
      <c r="E11" s="131">
        <v>1</v>
      </c>
      <c r="F11" s="133"/>
      <c r="G11" s="132"/>
      <c r="H11" s="133">
        <v>2705</v>
      </c>
    </row>
    <row r="12" spans="2:8" ht="16.5">
      <c r="B12" s="131" t="s">
        <v>396</v>
      </c>
      <c r="C12" s="131"/>
      <c r="D12" s="132"/>
      <c r="E12" s="131">
        <v>1</v>
      </c>
      <c r="F12" s="133"/>
      <c r="G12" s="132"/>
      <c r="H12" s="133">
        <v>8160</v>
      </c>
    </row>
    <row r="13" spans="2:8" s="93" customFormat="1" ht="27" customHeight="1">
      <c r="B13" s="195" t="s">
        <v>879</v>
      </c>
      <c r="C13" s="207"/>
      <c r="D13" s="207"/>
      <c r="E13" s="207"/>
      <c r="F13" s="207"/>
      <c r="G13" s="207"/>
      <c r="H13" s="207"/>
    </row>
  </sheetData>
  <mergeCells count="4">
    <mergeCell ref="B2:B3"/>
    <mergeCell ref="C2:E2"/>
    <mergeCell ref="F2:H2"/>
    <mergeCell ref="B13:H13"/>
  </mergeCells>
  <phoneticPr fontId="10" type="noConversion"/>
  <conditionalFormatting sqref="D4:D12 F5:H12">
    <cfRule type="cellIs" dxfId="10" priority="14" operator="lessThan">
      <formula>0</formula>
    </cfRule>
  </conditionalFormatting>
  <conditionalFormatting sqref="G4">
    <cfRule type="cellIs" dxfId="9" priority="13" operator="lessThan">
      <formula>0</formula>
    </cfRule>
  </conditionalFormatting>
  <conditionalFormatting sqref="D3">
    <cfRule type="cellIs" dxfId="8" priority="2" operator="lessThan">
      <formula>0</formula>
    </cfRule>
  </conditionalFormatting>
  <conditionalFormatting sqref="G3">
    <cfRule type="cellIs" dxfId="7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Q17"/>
  <sheetViews>
    <sheetView showGridLines="0" workbookViewId="0">
      <selection activeCell="K17" sqref="K17"/>
    </sheetView>
  </sheetViews>
  <sheetFormatPr defaultColWidth="9" defaultRowHeight="17.25"/>
  <cols>
    <col min="1" max="2" width="9" style="13"/>
    <col min="3" max="5" width="10.625" style="13" customWidth="1"/>
    <col min="6" max="6" width="13.875" style="13" customWidth="1"/>
    <col min="7" max="7" width="13" style="13" customWidth="1"/>
    <col min="8" max="8" width="13.5" style="13" customWidth="1"/>
    <col min="9" max="9" width="11.125" style="13" customWidth="1"/>
    <col min="10" max="10" width="14.125" style="13" customWidth="1"/>
    <col min="11" max="11" width="13.625" style="13" customWidth="1"/>
    <col min="12" max="12" width="14" style="13" customWidth="1"/>
    <col min="13" max="14" width="14.125" style="13" customWidth="1"/>
    <col min="15" max="15" width="10" style="13" customWidth="1"/>
    <col min="16" max="16384" width="9" style="13"/>
  </cols>
  <sheetData>
    <row r="1" spans="2:17" ht="18" thickBot="1">
      <c r="B1" s="43"/>
      <c r="C1" s="44"/>
      <c r="D1" s="44"/>
      <c r="E1" s="44"/>
      <c r="F1" s="44"/>
      <c r="G1" s="44"/>
      <c r="H1" s="44"/>
      <c r="I1" s="44"/>
      <c r="J1" s="44"/>
      <c r="K1" s="44"/>
    </row>
    <row r="2" spans="2:17" ht="28.5" customHeight="1">
      <c r="B2" s="208" t="s">
        <v>55</v>
      </c>
      <c r="C2" s="210" t="s">
        <v>287</v>
      </c>
      <c r="D2" s="211"/>
      <c r="E2" s="211"/>
      <c r="F2" s="213"/>
      <c r="G2" s="210" t="s">
        <v>56</v>
      </c>
      <c r="H2" s="211"/>
      <c r="I2" s="211"/>
      <c r="J2" s="211"/>
      <c r="K2" s="211"/>
      <c r="L2" s="212"/>
      <c r="O2" s="45"/>
    </row>
    <row r="3" spans="2:17" ht="28.5" customHeight="1">
      <c r="B3" s="209"/>
      <c r="C3" s="20" t="str">
        <f>透视表!$J$29</f>
        <v>8月</v>
      </c>
      <c r="D3" s="20" t="str">
        <f>透视表!$J$30</f>
        <v>7月</v>
      </c>
      <c r="E3" s="20" t="s">
        <v>57</v>
      </c>
      <c r="F3" s="20" t="str">
        <f>透视表!$J$28</f>
        <v>环比</v>
      </c>
      <c r="G3" s="20" t="str">
        <f>透视表!$J$29</f>
        <v>8月</v>
      </c>
      <c r="H3" s="20" t="str">
        <f>透视表!$J$30</f>
        <v>7月</v>
      </c>
      <c r="I3" s="20" t="s">
        <v>57</v>
      </c>
      <c r="J3" s="20" t="str">
        <f>透视表!$J$28</f>
        <v>环比</v>
      </c>
      <c r="K3" s="20" t="str">
        <f>透视表!$J$29&amp;"占比"</f>
        <v>8月占比</v>
      </c>
      <c r="L3" s="20" t="str">
        <f>透视表!$J$30&amp;"占比"</f>
        <v>7月占比</v>
      </c>
      <c r="M3" s="14"/>
    </row>
    <row r="4" spans="2:17" ht="27" customHeight="1">
      <c r="B4" s="15"/>
      <c r="C4" s="16">
        <f>透视表!P24</f>
        <v>1</v>
      </c>
      <c r="D4" s="16">
        <f>透视表!Q24</f>
        <v>9</v>
      </c>
      <c r="E4" s="16">
        <f>C4-D4</f>
        <v>-8</v>
      </c>
      <c r="F4" s="21">
        <f>IFERROR(C4/D4-1,"-")</f>
        <v>-0.88888888888888884</v>
      </c>
      <c r="G4" s="16">
        <f>GETPIVOTDATA("用户昵称",透视表!$U$6)</f>
        <v>1</v>
      </c>
      <c r="H4" s="16">
        <f>GETPIVOTDATA("用户昵称",透视表!$U$16)</f>
        <v>9</v>
      </c>
      <c r="I4" s="16">
        <f>G4-H4</f>
        <v>-8</v>
      </c>
      <c r="J4" s="21">
        <f>G4/H4-1</f>
        <v>-0.88888888888888884</v>
      </c>
      <c r="K4" s="21">
        <f>IFERROR(G4/C4,"-")</f>
        <v>1</v>
      </c>
      <c r="L4" s="21">
        <f>IFERROR(H4/D4,"-")</f>
        <v>1</v>
      </c>
      <c r="M4" s="14"/>
    </row>
    <row r="5" spans="2:17" ht="28.5" customHeight="1" thickBot="1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9"/>
    </row>
    <row r="6" spans="2:17" ht="24" customHeight="1">
      <c r="B6" s="208" t="s">
        <v>58</v>
      </c>
      <c r="C6" s="210" t="s">
        <v>288</v>
      </c>
      <c r="D6" s="211"/>
      <c r="E6" s="211"/>
      <c r="F6" s="211"/>
      <c r="G6" s="211"/>
      <c r="H6" s="213"/>
      <c r="I6" s="210" t="s">
        <v>289</v>
      </c>
      <c r="J6" s="211"/>
      <c r="K6" s="211"/>
      <c r="L6" s="211"/>
      <c r="M6" s="211"/>
      <c r="N6" s="212"/>
    </row>
    <row r="7" spans="2:17" ht="28.5" customHeight="1">
      <c r="B7" s="209"/>
      <c r="C7" s="20" t="str">
        <f>透视表!$J$29</f>
        <v>8月</v>
      </c>
      <c r="D7" s="20" t="str">
        <f>透视表!$J$30</f>
        <v>7月</v>
      </c>
      <c r="E7" s="20" t="s">
        <v>57</v>
      </c>
      <c r="F7" s="20" t="str">
        <f>透视表!$J$28</f>
        <v>环比</v>
      </c>
      <c r="G7" s="20" t="str">
        <f>透视表!$J$29&amp;"占比"</f>
        <v>8月占比</v>
      </c>
      <c r="H7" s="20" t="str">
        <f>透视表!$J$30&amp;"占比"</f>
        <v>7月占比</v>
      </c>
      <c r="I7" s="20" t="str">
        <f>透视表!$J$29</f>
        <v>8月</v>
      </c>
      <c r="J7" s="20" t="str">
        <f>透视表!$J$30</f>
        <v>7月</v>
      </c>
      <c r="K7" s="20" t="s">
        <v>57</v>
      </c>
      <c r="L7" s="20" t="str">
        <f>透视表!$J$28</f>
        <v>环比</v>
      </c>
      <c r="M7" s="20" t="str">
        <f>透视表!$J$29&amp;"占比"</f>
        <v>8月占比</v>
      </c>
      <c r="N7" s="20" t="str">
        <f>透视表!$J$30&amp;"占比"</f>
        <v>7月占比</v>
      </c>
    </row>
    <row r="8" spans="2:17" ht="28.5" customHeight="1">
      <c r="B8" s="15"/>
      <c r="C8" s="16">
        <f>SUM(透视表!P22:P23)</f>
        <v>1</v>
      </c>
      <c r="D8" s="16">
        <f>SUM(透视表!Q22:Q23)</f>
        <v>9</v>
      </c>
      <c r="E8" s="16">
        <f>C8-D8</f>
        <v>-8</v>
      </c>
      <c r="F8" s="21">
        <f>IFERROR(C8/D8-1,"-")</f>
        <v>-0.88888888888888884</v>
      </c>
      <c r="G8" s="21">
        <f>IFERROR(C8/C4,"-")</f>
        <v>1</v>
      </c>
      <c r="H8" s="21">
        <f>IFERROR(D8/D4,"-")</f>
        <v>1</v>
      </c>
      <c r="I8" s="16">
        <f>SUM(透视表!P19:P21)</f>
        <v>0</v>
      </c>
      <c r="J8" s="16">
        <f>SUM(透视表!Q19:Q21)</f>
        <v>0</v>
      </c>
      <c r="K8" s="16">
        <f>I8-J8</f>
        <v>0</v>
      </c>
      <c r="L8" s="21" t="str">
        <f>IFERROR(I8/J8-1,"-")</f>
        <v>-</v>
      </c>
      <c r="M8" s="21">
        <f>IFERROR(I8/C4,"-")</f>
        <v>0</v>
      </c>
      <c r="N8" s="21">
        <f>IFERROR(J8/D4,"-")</f>
        <v>0</v>
      </c>
    </row>
    <row r="9" spans="2:17" ht="28.5" customHeight="1" thickBot="1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2:17" ht="21" customHeight="1">
      <c r="B10" s="208" t="s">
        <v>59</v>
      </c>
      <c r="C10" s="210" t="s">
        <v>60</v>
      </c>
      <c r="D10" s="211"/>
      <c r="E10" s="211"/>
      <c r="F10" s="213"/>
      <c r="G10" s="210" t="s">
        <v>61</v>
      </c>
      <c r="H10" s="211"/>
      <c r="I10" s="211"/>
      <c r="J10" s="213"/>
      <c r="K10" s="210" t="s">
        <v>62</v>
      </c>
      <c r="L10" s="211"/>
      <c r="M10" s="211"/>
      <c r="N10" s="212"/>
      <c r="O10" s="44"/>
    </row>
    <row r="11" spans="2:17" ht="28.5" customHeight="1">
      <c r="B11" s="209"/>
      <c r="C11" s="20" t="str">
        <f>透视表!$J$29</f>
        <v>8月</v>
      </c>
      <c r="D11" s="20" t="str">
        <f>透视表!$J$30</f>
        <v>7月</v>
      </c>
      <c r="E11" s="20" t="s">
        <v>57</v>
      </c>
      <c r="F11" s="20" t="str">
        <f>透视表!$J$28</f>
        <v>环比</v>
      </c>
      <c r="G11" s="20" t="str">
        <f>透视表!$J$29</f>
        <v>8月</v>
      </c>
      <c r="H11" s="20" t="str">
        <f>透视表!$J$30</f>
        <v>7月</v>
      </c>
      <c r="I11" s="20" t="s">
        <v>57</v>
      </c>
      <c r="J11" s="20" t="str">
        <f>透视表!$J$28</f>
        <v>环比</v>
      </c>
      <c r="K11" s="20" t="str">
        <f>透视表!$J$29</f>
        <v>8月</v>
      </c>
      <c r="L11" s="20" t="str">
        <f>透视表!$J$30</f>
        <v>7月</v>
      </c>
      <c r="M11" s="20" t="s">
        <v>57</v>
      </c>
      <c r="N11" s="20" t="str">
        <f>透视表!$J$28</f>
        <v>环比</v>
      </c>
    </row>
    <row r="12" spans="2:17" ht="28.5" customHeight="1">
      <c r="B12" s="15"/>
      <c r="C12" s="35">
        <v>9.3000000000000007</v>
      </c>
      <c r="D12" s="35">
        <v>9.3000000000000007</v>
      </c>
      <c r="E12" s="16">
        <f>C12-D12</f>
        <v>0</v>
      </c>
      <c r="F12" s="21">
        <f>C12/D12-1</f>
        <v>0</v>
      </c>
      <c r="G12" s="35">
        <v>9.3000000000000007</v>
      </c>
      <c r="H12" s="35">
        <v>9.3000000000000007</v>
      </c>
      <c r="I12" s="16">
        <f>G12-H12</f>
        <v>0</v>
      </c>
      <c r="J12" s="21">
        <f>G12/H12-1</f>
        <v>0</v>
      </c>
      <c r="K12" s="35">
        <v>9.3000000000000007</v>
      </c>
      <c r="L12" s="35">
        <v>9.3000000000000007</v>
      </c>
      <c r="M12" s="16">
        <f>K12-L12</f>
        <v>0</v>
      </c>
      <c r="N12" s="21">
        <f>K12/L12-1</f>
        <v>0</v>
      </c>
    </row>
    <row r="13" spans="2:17" ht="28.5" customHeight="1" thickBot="1">
      <c r="B13" s="17"/>
      <c r="C13" s="18"/>
      <c r="D13" s="18"/>
      <c r="E13" s="18"/>
      <c r="F13" s="18"/>
      <c r="G13" s="18"/>
      <c r="H13"/>
      <c r="I13"/>
      <c r="J13"/>
      <c r="K13"/>
    </row>
    <row r="14" spans="2:17" ht="28.5" customHeight="1">
      <c r="B14" s="208" t="s">
        <v>63</v>
      </c>
      <c r="C14" s="47" t="s">
        <v>116</v>
      </c>
      <c r="D14" s="210" t="s">
        <v>82</v>
      </c>
      <c r="E14" s="211"/>
      <c r="F14" s="211"/>
      <c r="G14" s="211"/>
      <c r="H14" s="215" t="s">
        <v>880</v>
      </c>
      <c r="I14" s="215"/>
      <c r="J14" s="215"/>
      <c r="K14" s="215"/>
      <c r="L14" s="215"/>
      <c r="M14" s="215"/>
      <c r="N14" s="215"/>
      <c r="O14" s="215"/>
      <c r="P14" s="215"/>
      <c r="Q14" s="215"/>
    </row>
    <row r="15" spans="2:17" ht="28.5" customHeight="1">
      <c r="B15" s="214"/>
      <c r="C15" s="79" t="s">
        <v>859</v>
      </c>
      <c r="D15" s="79" t="str">
        <f>透视表!$J$29</f>
        <v>8月</v>
      </c>
      <c r="E15" s="79" t="str">
        <f>透视表!$J$30</f>
        <v>7月</v>
      </c>
      <c r="F15" s="79" t="s">
        <v>57</v>
      </c>
      <c r="G15" s="164" t="str">
        <f>透视表!$J$28</f>
        <v>环比</v>
      </c>
      <c r="H15" s="215"/>
      <c r="I15" s="215"/>
      <c r="J15" s="215"/>
      <c r="K15" s="215"/>
      <c r="L15" s="215"/>
      <c r="M15" s="215"/>
      <c r="N15" s="215"/>
      <c r="O15" s="215"/>
      <c r="P15" s="215"/>
      <c r="Q15" s="215"/>
    </row>
    <row r="16" spans="2:17" ht="28.5" customHeight="1">
      <c r="B16" s="165"/>
      <c r="C16" s="56">
        <v>45</v>
      </c>
      <c r="D16" s="56">
        <v>5</v>
      </c>
      <c r="E16" s="56">
        <v>9</v>
      </c>
      <c r="F16" s="166">
        <f>D16-E16</f>
        <v>-4</v>
      </c>
      <c r="G16" s="167">
        <f>IFERROR(D16/E16-1,"-")</f>
        <v>-0.44444444444444442</v>
      </c>
      <c r="H16" s="215"/>
      <c r="I16" s="215"/>
      <c r="J16" s="215"/>
      <c r="K16" s="215"/>
      <c r="L16" s="215"/>
      <c r="M16" s="215"/>
      <c r="N16" s="215"/>
      <c r="O16" s="215"/>
      <c r="P16" s="215"/>
      <c r="Q16" s="215"/>
    </row>
    <row r="17" ht="96.95" customHeight="1"/>
  </sheetData>
  <mergeCells count="13">
    <mergeCell ref="B10:B11"/>
    <mergeCell ref="G10:J10"/>
    <mergeCell ref="K10:N10"/>
    <mergeCell ref="B14:B15"/>
    <mergeCell ref="D14:G14"/>
    <mergeCell ref="C10:F10"/>
    <mergeCell ref="H14:Q16"/>
    <mergeCell ref="B2:B3"/>
    <mergeCell ref="B6:B7"/>
    <mergeCell ref="I6:N6"/>
    <mergeCell ref="C2:F2"/>
    <mergeCell ref="C6:H6"/>
    <mergeCell ref="G2:L2"/>
  </mergeCells>
  <phoneticPr fontId="10" type="noConversion"/>
  <conditionalFormatting sqref="I12">
    <cfRule type="cellIs" dxfId="6" priority="15" operator="lessThan">
      <formula>0</formula>
    </cfRule>
  </conditionalFormatting>
  <conditionalFormatting sqref="M12">
    <cfRule type="cellIs" dxfId="5" priority="14" operator="lessThan">
      <formula>0</formula>
    </cfRule>
  </conditionalFormatting>
  <conditionalFormatting sqref="K8">
    <cfRule type="cellIs" dxfId="4" priority="13" operator="lessThan">
      <formula>0</formula>
    </cfRule>
  </conditionalFormatting>
  <conditionalFormatting sqref="E8">
    <cfRule type="cellIs" dxfId="3" priority="12" operator="lessThan">
      <formula>0</formula>
    </cfRule>
  </conditionalFormatting>
  <conditionalFormatting sqref="E4">
    <cfRule type="cellIs" dxfId="2" priority="11" operator="lessThan">
      <formula>0</formula>
    </cfRule>
  </conditionalFormatting>
  <conditionalFormatting sqref="I4">
    <cfRule type="cellIs" dxfId="1" priority="10" operator="lessThan">
      <formula>0</formula>
    </cfRule>
  </conditionalFormatting>
  <conditionalFormatting sqref="E1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13"/>
  <sheetViews>
    <sheetView workbookViewId="0">
      <selection activeCell="D5" sqref="D5"/>
    </sheetView>
  </sheetViews>
  <sheetFormatPr defaultColWidth="9" defaultRowHeight="17.25"/>
  <cols>
    <col min="1" max="1" width="9" style="13"/>
    <col min="2" max="2" width="23" style="13" customWidth="1"/>
    <col min="3" max="7" width="15.625" style="13" customWidth="1"/>
    <col min="8" max="8" width="9" style="13"/>
    <col min="9" max="9" width="10.125" style="13" bestFit="1" customWidth="1"/>
    <col min="10" max="16384" width="9" style="13"/>
  </cols>
  <sheetData>
    <row r="1" spans="2:9" ht="18" thickBot="1">
      <c r="B1" s="42" t="s">
        <v>118</v>
      </c>
    </row>
    <row r="2" spans="2:9" ht="22.5" customHeight="1">
      <c r="B2" s="22" t="s">
        <v>84</v>
      </c>
      <c r="C2" s="22">
        <v>2018.1</v>
      </c>
      <c r="D2" s="22" t="s">
        <v>31</v>
      </c>
      <c r="E2" s="22">
        <v>2017.12</v>
      </c>
      <c r="F2" s="22" t="s">
        <v>80</v>
      </c>
      <c r="G2" s="22">
        <v>2017.11</v>
      </c>
    </row>
    <row r="3" spans="2:9" ht="22.5" customHeight="1" thickBot="1">
      <c r="B3" s="23" t="s">
        <v>64</v>
      </c>
      <c r="C3" s="30">
        <f>SUMIFS(CPC数据!$D:$D,CPC数据!$A:$A,"&gt;=2018/1/1",CPC数据!$A:$A,"&lt;=2018/1/31")</f>
        <v>0</v>
      </c>
      <c r="D3" s="21" t="e">
        <f>C3/14*31/E3-1</f>
        <v>#DIV/0!</v>
      </c>
      <c r="E3" s="30">
        <f>SUMIFS(CPC数据!$D:$D,CPC数据!$A:$A,"&gt;=2017/12/1",CPC数据!$A:$A,"&lt;=2017/12/31")</f>
        <v>0</v>
      </c>
      <c r="F3" s="36" t="e">
        <f>E3/31*9/G3-1</f>
        <v>#DIV/0!</v>
      </c>
      <c r="G3" s="30">
        <f>SUMIFS(CPC数据!$D:$D,CPC数据!$A:$A,"&gt;=2017/11/1",CPC数据!$A:$A,"&lt;=2017/11/30")</f>
        <v>0</v>
      </c>
    </row>
    <row r="4" spans="2:9" ht="22.5" customHeight="1" thickBot="1">
      <c r="B4" s="25" t="s">
        <v>65</v>
      </c>
      <c r="C4" s="33">
        <f>SUMIFS(CPC数据!$F:$F,CPC数据!$A:$A,"&gt;=2018/1/1",CPC数据!$A:$A,"&lt;=2018/1/31")</f>
        <v>0</v>
      </c>
      <c r="D4" s="21" t="e">
        <f t="shared" ref="D4:D7" si="0">C4/14*31/E4-1</f>
        <v>#DIV/0!</v>
      </c>
      <c r="E4" s="33">
        <f>SUMIFS(CPC数据!$F:$F,CPC数据!$A:$A,"&gt;=2017/12/1",CPC数据!$A:$A,"&lt;=2017/12/31")</f>
        <v>0</v>
      </c>
      <c r="F4" s="36" t="e">
        <f t="shared" ref="F4:F10" si="1">E4/31*9/G4-1</f>
        <v>#DIV/0!</v>
      </c>
      <c r="G4" s="33">
        <f>SUMIFS(CPC数据!$F:$F,CPC数据!$A:$A,"&gt;=2017/11/1",CPC数据!$A:$A,"&lt;=2017/11/30")</f>
        <v>0</v>
      </c>
    </row>
    <row r="5" spans="2:9" ht="22.5" customHeight="1" thickBot="1">
      <c r="B5" s="25" t="s">
        <v>66</v>
      </c>
      <c r="C5" s="32" t="e">
        <f>C3/C4</f>
        <v>#DIV/0!</v>
      </c>
      <c r="D5" s="21" t="e">
        <f t="shared" si="0"/>
        <v>#DIV/0!</v>
      </c>
      <c r="E5" s="34" t="e">
        <f>E3/E4</f>
        <v>#DIV/0!</v>
      </c>
      <c r="F5" s="21" t="e">
        <f t="shared" si="1"/>
        <v>#DIV/0!</v>
      </c>
      <c r="G5" s="34" t="e">
        <f>G3/G4</f>
        <v>#DIV/0!</v>
      </c>
    </row>
    <row r="6" spans="2:9" ht="22.5" customHeight="1" thickBot="1">
      <c r="B6" s="25" t="s">
        <v>67</v>
      </c>
      <c r="C6" s="33">
        <f>SUMIFS(CPC数据!$E:$E,CPC数据!$A:$A,"&gt;=2018/1/1",CPC数据!$A:$A,"&lt;=2018/1/31")</f>
        <v>0</v>
      </c>
      <c r="D6" s="21" t="e">
        <f t="shared" si="0"/>
        <v>#DIV/0!</v>
      </c>
      <c r="E6" s="33">
        <f>SUMIFS(CPC数据!$E:$E,CPC数据!$A:$A,"&gt;=2017/12/1",CPC数据!$A:$A,"&lt;=2017/12/31")</f>
        <v>0</v>
      </c>
      <c r="F6" s="36" t="e">
        <f t="shared" si="1"/>
        <v>#DIV/0!</v>
      </c>
      <c r="G6" s="33">
        <f>SUMIFS(CPC数据!$E:$E,CPC数据!$A:$A,"&gt;=2017/11/1",CPC数据!$A:$A,"&lt;=2017/11/30")</f>
        <v>0</v>
      </c>
    </row>
    <row r="7" spans="2:9" ht="22.5" customHeight="1" thickBot="1">
      <c r="B7" s="25" t="s">
        <v>68</v>
      </c>
      <c r="C7" s="33">
        <f>SUMIFS(CPC数据!$H:$H,CPC数据!$A:$A,"&gt;=2018/1/1",CPC数据!$A:$A,"&lt;=2018/1/31")</f>
        <v>0</v>
      </c>
      <c r="D7" s="21" t="e">
        <f t="shared" si="0"/>
        <v>#DIV/0!</v>
      </c>
      <c r="E7" s="33">
        <f>SUMIFS(CPC数据!$H:$H,CPC数据!$A:$A,"&gt;=2017/12/1",CPC数据!$A:$A,"&lt;=2017/12/31")</f>
        <v>0</v>
      </c>
      <c r="F7" s="36" t="e">
        <f t="shared" si="1"/>
        <v>#DIV/0!</v>
      </c>
      <c r="G7" s="33">
        <f>SUMIFS(CPC数据!$H:$H,CPC数据!$A:$A,"&gt;=2017/11/1",CPC数据!$A:$A,"&lt;=2017/11/30")</f>
        <v>0</v>
      </c>
    </row>
    <row r="8" spans="2:9" ht="22.5" customHeight="1" thickBot="1">
      <c r="B8" s="25" t="s">
        <v>83</v>
      </c>
      <c r="C8" s="33"/>
      <c r="D8" s="21"/>
      <c r="E8" s="39" t="e">
        <f>E7/E3</f>
        <v>#DIV/0!</v>
      </c>
      <c r="F8" s="36" t="e">
        <f t="shared" si="1"/>
        <v>#DIV/0!</v>
      </c>
      <c r="G8" s="39" t="e">
        <f>G7/G3</f>
        <v>#DIV/0!</v>
      </c>
    </row>
    <row r="9" spans="2:9" ht="22.5" customHeight="1" thickBot="1">
      <c r="B9" s="37" t="s">
        <v>69</v>
      </c>
      <c r="C9" s="33"/>
      <c r="D9" s="16"/>
      <c r="E9" s="16">
        <v>100845</v>
      </c>
      <c r="F9" s="21" t="e">
        <f t="shared" si="1"/>
        <v>#DIV/0!</v>
      </c>
      <c r="G9" s="16">
        <v>0</v>
      </c>
    </row>
    <row r="10" spans="2:9" ht="22.5" customHeight="1">
      <c r="B10" s="38" t="s">
        <v>70</v>
      </c>
      <c r="C10" s="24"/>
      <c r="D10" s="16"/>
      <c r="E10" s="35" t="e">
        <f>E9/E3</f>
        <v>#DIV/0!</v>
      </c>
      <c r="F10" s="21" t="e">
        <f t="shared" si="1"/>
        <v>#DIV/0!</v>
      </c>
      <c r="G10" s="16" t="e">
        <f>G9/G3</f>
        <v>#DIV/0!</v>
      </c>
    </row>
    <row r="13" spans="2:9">
      <c r="I13" s="3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topLeftCell="T1" workbookViewId="0">
      <selection activeCell="AA32" sqref="AA32"/>
    </sheetView>
  </sheetViews>
  <sheetFormatPr defaultColWidth="9" defaultRowHeight="16.5"/>
  <cols>
    <col min="1" max="1" width="16.125" style="41" bestFit="1" customWidth="1"/>
    <col min="2" max="2" width="10" style="41" bestFit="1" customWidth="1"/>
    <col min="3" max="3" width="4" style="41" bestFit="1" customWidth="1"/>
    <col min="4" max="4" width="5.625" style="41" bestFit="1" customWidth="1"/>
    <col min="5" max="5" width="8.5" style="41" customWidth="1"/>
    <col min="6" max="6" width="12.125" style="41" bestFit="1" customWidth="1"/>
    <col min="7" max="8" width="8.5" style="41" customWidth="1"/>
    <col min="9" max="9" width="10" style="41" bestFit="1" customWidth="1"/>
    <col min="10" max="10" width="16.125" style="41" bestFit="1" customWidth="1"/>
    <col min="11" max="11" width="8.5" style="41" customWidth="1"/>
    <col min="12" max="12" width="10" style="41" bestFit="1" customWidth="1"/>
    <col min="13" max="13" width="16.125" style="41" bestFit="1" customWidth="1"/>
    <col min="14" max="14" width="9" style="41"/>
    <col min="15" max="15" width="10" style="41" bestFit="1" customWidth="1"/>
    <col min="16" max="16" width="12.125" style="41" bestFit="1" customWidth="1"/>
    <col min="17" max="17" width="9" style="41"/>
    <col min="18" max="18" width="10" style="41" bestFit="1" customWidth="1"/>
    <col min="19" max="19" width="12.125" style="41" bestFit="1" customWidth="1"/>
    <col min="20" max="20" width="9" style="41"/>
    <col min="21" max="21" width="16.125" style="41" bestFit="1" customWidth="1"/>
    <col min="22" max="22" width="10" style="41" bestFit="1" customWidth="1"/>
    <col min="23" max="23" width="9" style="41"/>
    <col min="24" max="24" width="62.125" style="41" bestFit="1" customWidth="1"/>
    <col min="25" max="32" width="16.125" style="41" bestFit="1" customWidth="1"/>
    <col min="33" max="43" width="9.125" style="41" bestFit="1" customWidth="1"/>
    <col min="44" max="44" width="10" style="41" bestFit="1" customWidth="1"/>
    <col min="45" max="49" width="9.125" style="41" bestFit="1" customWidth="1"/>
    <col min="50" max="50" width="10" style="41" bestFit="1" customWidth="1"/>
    <col min="51" max="51" width="5.625" style="41" bestFit="1" customWidth="1"/>
    <col min="52" max="16384" width="9" style="41"/>
  </cols>
  <sheetData>
    <row r="1" spans="1:51">
      <c r="A1" s="48" t="s">
        <v>132</v>
      </c>
      <c r="F1" s="48" t="s">
        <v>134</v>
      </c>
      <c r="I1" s="48" t="s">
        <v>140</v>
      </c>
      <c r="L1" s="67" t="s">
        <v>141</v>
      </c>
      <c r="O1" s="48" t="s">
        <v>171</v>
      </c>
      <c r="R1" s="67" t="s">
        <v>173</v>
      </c>
      <c r="U1" s="48" t="s">
        <v>175</v>
      </c>
      <c r="X1"/>
      <c r="Y1"/>
    </row>
    <row r="2" spans="1:51">
      <c r="A2" s="59" t="s">
        <v>124</v>
      </c>
      <c r="B2" s="117">
        <v>2018</v>
      </c>
      <c r="F2"/>
      <c r="G2"/>
      <c r="I2" s="57" t="s">
        <v>124</v>
      </c>
      <c r="J2" s="1">
        <v>2018</v>
      </c>
      <c r="L2" s="57" t="s">
        <v>124</v>
      </c>
      <c r="M2" s="1">
        <v>2018</v>
      </c>
      <c r="O2" s="57" t="s">
        <v>124</v>
      </c>
      <c r="P2" s="1">
        <v>2018</v>
      </c>
      <c r="R2" s="57" t="s">
        <v>124</v>
      </c>
      <c r="S2" s="1">
        <v>2018</v>
      </c>
      <c r="U2" s="57" t="s">
        <v>124</v>
      </c>
      <c r="V2" s="1">
        <v>2018</v>
      </c>
    </row>
    <row r="3" spans="1:51">
      <c r="A3" s="118" t="s">
        <v>126</v>
      </c>
      <c r="B3" s="117">
        <v>8</v>
      </c>
      <c r="F3" s="57" t="s">
        <v>124</v>
      </c>
      <c r="G3" s="1">
        <v>2018</v>
      </c>
      <c r="I3" s="57" t="s">
        <v>126</v>
      </c>
      <c r="J3" s="1">
        <v>8</v>
      </c>
      <c r="K3"/>
      <c r="L3" s="57" t="s">
        <v>126</v>
      </c>
      <c r="M3" s="1">
        <v>7</v>
      </c>
      <c r="O3" s="57" t="s">
        <v>126</v>
      </c>
      <c r="P3" s="1">
        <v>8</v>
      </c>
      <c r="Q3"/>
      <c r="R3" s="57" t="s">
        <v>126</v>
      </c>
      <c r="S3" s="1">
        <v>7</v>
      </c>
      <c r="U3" s="57" t="s">
        <v>126</v>
      </c>
      <c r="V3" s="1">
        <v>8</v>
      </c>
      <c r="W3"/>
      <c r="X3"/>
      <c r="Y3" s="57" t="s">
        <v>105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>
      <c r="A4" s="118" t="s">
        <v>71</v>
      </c>
      <c r="B4" s="119" t="s">
        <v>128</v>
      </c>
      <c r="F4" s="57" t="s">
        <v>126</v>
      </c>
      <c r="G4" s="1">
        <v>8</v>
      </c>
      <c r="I4" s="57" t="s">
        <v>137</v>
      </c>
      <c r="J4" t="s">
        <v>128</v>
      </c>
      <c r="K4"/>
      <c r="L4" s="57" t="s">
        <v>137</v>
      </c>
      <c r="M4" t="s">
        <v>128</v>
      </c>
      <c r="O4" s="57" t="s">
        <v>22</v>
      </c>
      <c r="P4" t="s">
        <v>128</v>
      </c>
      <c r="Q4"/>
      <c r="R4" s="57" t="s">
        <v>22</v>
      </c>
      <c r="S4" t="s">
        <v>128</v>
      </c>
      <c r="U4" s="57" t="s">
        <v>22</v>
      </c>
      <c r="V4" t="s">
        <v>128</v>
      </c>
      <c r="W4"/>
      <c r="X4"/>
      <c r="Y4" t="s">
        <v>395</v>
      </c>
      <c r="Z4"/>
      <c r="AA4" t="s">
        <v>783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>
      <c r="I5"/>
      <c r="J5"/>
      <c r="K5"/>
      <c r="L5"/>
      <c r="M5"/>
      <c r="O5"/>
      <c r="P5"/>
      <c r="Q5"/>
      <c r="R5"/>
      <c r="S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>
      <c r="A6" s="62" t="s">
        <v>129</v>
      </c>
      <c r="B6" s="119" t="s">
        <v>130</v>
      </c>
      <c r="C6" s="119" t="s">
        <v>131</v>
      </c>
      <c r="D6" s="119" t="s">
        <v>3</v>
      </c>
      <c r="F6" t="s">
        <v>469</v>
      </c>
      <c r="G6"/>
      <c r="I6" s="57" t="s">
        <v>2</v>
      </c>
      <c r="J6" t="s">
        <v>139</v>
      </c>
      <c r="K6"/>
      <c r="L6" s="57" t="s">
        <v>2</v>
      </c>
      <c r="M6" t="s">
        <v>139</v>
      </c>
      <c r="O6" s="57" t="s">
        <v>2</v>
      </c>
      <c r="P6" t="s">
        <v>172</v>
      </c>
      <c r="Q6"/>
      <c r="R6" s="57" t="s">
        <v>2</v>
      </c>
      <c r="S6" t="s">
        <v>172</v>
      </c>
      <c r="U6" t="s">
        <v>174</v>
      </c>
      <c r="V6"/>
      <c r="W6"/>
      <c r="X6" s="57" t="s">
        <v>2</v>
      </c>
      <c r="Y6" t="s">
        <v>331</v>
      </c>
      <c r="Z6" t="s">
        <v>332</v>
      </c>
      <c r="AA6" t="s">
        <v>331</v>
      </c>
      <c r="AB6" t="s">
        <v>332</v>
      </c>
      <c r="AC6"/>
      <c r="AD6"/>
      <c r="AE6"/>
      <c r="AF6"/>
    </row>
    <row r="7" spans="1:51">
      <c r="A7" s="60">
        <v>4984</v>
      </c>
      <c r="B7" s="60">
        <v>1692</v>
      </c>
      <c r="C7" s="61">
        <v>27.409354838709678</v>
      </c>
      <c r="D7" s="61">
        <v>34.733548387096775</v>
      </c>
      <c r="F7" s="58">
        <v>58</v>
      </c>
      <c r="G7"/>
      <c r="H7"/>
      <c r="I7" s="1" t="s">
        <v>8</v>
      </c>
      <c r="J7" s="58">
        <v>9</v>
      </c>
      <c r="K7"/>
      <c r="L7" s="1" t="s">
        <v>8</v>
      </c>
      <c r="M7" s="58">
        <v>6</v>
      </c>
      <c r="O7" s="1" t="s">
        <v>24</v>
      </c>
      <c r="P7" s="58">
        <v>1</v>
      </c>
      <c r="Q7"/>
      <c r="R7" s="1" t="s">
        <v>24</v>
      </c>
      <c r="S7" s="58">
        <v>9</v>
      </c>
      <c r="U7" s="58">
        <v>1</v>
      </c>
      <c r="V7"/>
      <c r="W7"/>
      <c r="X7" s="1" t="s">
        <v>361</v>
      </c>
      <c r="Y7" s="58">
        <v>6</v>
      </c>
      <c r="Z7" s="58">
        <v>478</v>
      </c>
      <c r="AA7" s="58">
        <v>10</v>
      </c>
      <c r="AB7" s="58">
        <v>780</v>
      </c>
      <c r="AC7"/>
      <c r="AD7"/>
      <c r="AE7"/>
      <c r="AF7"/>
    </row>
    <row r="8" spans="1:51">
      <c r="F8"/>
      <c r="G8"/>
      <c r="H8"/>
      <c r="I8" s="1" t="s">
        <v>10</v>
      </c>
      <c r="J8" s="58">
        <v>24</v>
      </c>
      <c r="K8"/>
      <c r="L8" s="1" t="s">
        <v>10</v>
      </c>
      <c r="M8" s="58">
        <v>33</v>
      </c>
      <c r="O8" s="1" t="s">
        <v>1</v>
      </c>
      <c r="P8" s="58">
        <v>1</v>
      </c>
      <c r="Q8"/>
      <c r="R8" s="1" t="s">
        <v>1</v>
      </c>
      <c r="S8" s="58">
        <v>9</v>
      </c>
      <c r="U8"/>
      <c r="V8"/>
      <c r="W8"/>
      <c r="X8" s="1" t="s">
        <v>714</v>
      </c>
      <c r="Y8" s="58">
        <v>2</v>
      </c>
      <c r="Z8" s="58">
        <v>158</v>
      </c>
      <c r="AA8" s="58">
        <v>4</v>
      </c>
      <c r="AB8" s="58">
        <v>316</v>
      </c>
      <c r="AC8"/>
      <c r="AD8"/>
      <c r="AE8"/>
      <c r="AF8"/>
    </row>
    <row r="9" spans="1:51">
      <c r="F9"/>
      <c r="G9"/>
      <c r="H9"/>
      <c r="I9" s="1" t="s">
        <v>6</v>
      </c>
      <c r="J9" s="58">
        <v>1</v>
      </c>
      <c r="K9"/>
      <c r="L9" s="1" t="s">
        <v>6</v>
      </c>
      <c r="M9" s="58">
        <v>8</v>
      </c>
      <c r="O9"/>
      <c r="P9"/>
      <c r="Q9"/>
      <c r="R9"/>
      <c r="S9"/>
      <c r="U9"/>
      <c r="V9"/>
      <c r="W9"/>
      <c r="X9" s="1" t="s">
        <v>825</v>
      </c>
      <c r="Y9" s="58"/>
      <c r="Z9" s="58"/>
      <c r="AA9" s="58">
        <v>3</v>
      </c>
      <c r="AB9" s="58">
        <v>27</v>
      </c>
      <c r="AC9"/>
      <c r="AD9"/>
      <c r="AE9"/>
      <c r="AF9"/>
    </row>
    <row r="10" spans="1:51">
      <c r="F10"/>
      <c r="G10"/>
      <c r="H10"/>
      <c r="I10" s="1" t="s">
        <v>11</v>
      </c>
      <c r="J10" s="58">
        <v>3</v>
      </c>
      <c r="K10"/>
      <c r="L10" s="1" t="s">
        <v>11</v>
      </c>
      <c r="M10" s="58">
        <v>3</v>
      </c>
      <c r="O10"/>
      <c r="P10"/>
      <c r="Q10"/>
      <c r="R10"/>
      <c r="S10"/>
      <c r="U10"/>
      <c r="V10"/>
      <c r="W10"/>
      <c r="X10" s="1" t="s">
        <v>716</v>
      </c>
      <c r="Y10" s="58">
        <v>1</v>
      </c>
      <c r="Z10" s="58">
        <v>68</v>
      </c>
      <c r="AA10" s="58">
        <v>2</v>
      </c>
      <c r="AB10" s="58">
        <v>136</v>
      </c>
      <c r="AC10"/>
      <c r="AD10"/>
      <c r="AE10"/>
      <c r="AF10"/>
    </row>
    <row r="11" spans="1:51">
      <c r="A11" s="67" t="s">
        <v>133</v>
      </c>
      <c r="F11" s="67" t="s">
        <v>135</v>
      </c>
      <c r="H11"/>
      <c r="I11" s="1" t="s">
        <v>1</v>
      </c>
      <c r="J11" s="58">
        <v>37</v>
      </c>
      <c r="K11"/>
      <c r="L11" s="1" t="s">
        <v>1</v>
      </c>
      <c r="M11" s="58">
        <v>50</v>
      </c>
      <c r="O11"/>
      <c r="P11"/>
      <c r="Q11"/>
      <c r="R11"/>
      <c r="S11"/>
      <c r="U11" s="67" t="s">
        <v>176</v>
      </c>
      <c r="W11"/>
      <c r="X11" s="1" t="s">
        <v>772</v>
      </c>
      <c r="Y11" s="58"/>
      <c r="Z11" s="58"/>
      <c r="AA11" s="58">
        <v>1</v>
      </c>
      <c r="AB11" s="58">
        <v>199</v>
      </c>
      <c r="AC11"/>
      <c r="AD11"/>
      <c r="AE11"/>
      <c r="AF11"/>
    </row>
    <row r="12" spans="1:51">
      <c r="A12" s="59" t="s">
        <v>124</v>
      </c>
      <c r="B12" s="117">
        <v>2018</v>
      </c>
      <c r="F12"/>
      <c r="G12"/>
      <c r="H12"/>
      <c r="I12"/>
      <c r="J12"/>
      <c r="K12"/>
      <c r="L12"/>
      <c r="M12"/>
      <c r="O12"/>
      <c r="P12"/>
      <c r="Q12"/>
      <c r="U12" s="57" t="s">
        <v>124</v>
      </c>
      <c r="V12" s="1">
        <v>2018</v>
      </c>
      <c r="W12"/>
      <c r="X12" s="1" t="s">
        <v>821</v>
      </c>
      <c r="Y12" s="58"/>
      <c r="Z12" s="58"/>
      <c r="AA12" s="58">
        <v>1</v>
      </c>
      <c r="AB12" s="58">
        <v>609.20000000000005</v>
      </c>
      <c r="AC12"/>
      <c r="AD12"/>
      <c r="AE12"/>
      <c r="AF12"/>
    </row>
    <row r="13" spans="1:51">
      <c r="A13" s="118" t="s">
        <v>126</v>
      </c>
      <c r="B13" s="117">
        <v>7</v>
      </c>
      <c r="F13" s="57" t="s">
        <v>124</v>
      </c>
      <c r="G13" s="1">
        <v>2018</v>
      </c>
      <c r="H13"/>
      <c r="I13"/>
      <c r="J13"/>
      <c r="K13"/>
      <c r="L13"/>
      <c r="M13"/>
      <c r="O13"/>
      <c r="P13"/>
      <c r="Q13"/>
      <c r="U13" s="57" t="s">
        <v>126</v>
      </c>
      <c r="V13" s="1">
        <v>7</v>
      </c>
      <c r="W13"/>
      <c r="X13" s="1" t="s">
        <v>359</v>
      </c>
      <c r="Y13" s="58">
        <v>1</v>
      </c>
      <c r="Z13" s="58">
        <v>58</v>
      </c>
      <c r="AA13" s="58">
        <v>1</v>
      </c>
      <c r="AB13" s="58">
        <v>48</v>
      </c>
      <c r="AC13"/>
      <c r="AD13"/>
      <c r="AE13"/>
      <c r="AF13"/>
    </row>
    <row r="14" spans="1:51">
      <c r="A14" s="118" t="s">
        <v>71</v>
      </c>
      <c r="B14" s="119" t="s">
        <v>128</v>
      </c>
      <c r="F14" s="57" t="s">
        <v>126</v>
      </c>
      <c r="G14" s="1">
        <v>7</v>
      </c>
      <c r="H14"/>
      <c r="I14"/>
      <c r="J14"/>
      <c r="K14"/>
      <c r="L14"/>
      <c r="M14"/>
      <c r="O14"/>
      <c r="P14"/>
      <c r="Q14"/>
      <c r="U14" s="57" t="s">
        <v>22</v>
      </c>
      <c r="V14" t="s">
        <v>128</v>
      </c>
      <c r="W14"/>
      <c r="X14" s="1" t="s">
        <v>321</v>
      </c>
      <c r="Y14" s="58"/>
      <c r="Z14" s="58"/>
      <c r="AA14" s="58">
        <v>1</v>
      </c>
      <c r="AB14" s="58">
        <v>50</v>
      </c>
      <c r="AC14"/>
      <c r="AD14"/>
      <c r="AE14"/>
      <c r="AF14"/>
    </row>
    <row r="15" spans="1:51">
      <c r="H15"/>
      <c r="I15"/>
      <c r="J15"/>
      <c r="K15"/>
      <c r="O15"/>
      <c r="P15"/>
      <c r="Q15"/>
      <c r="U15"/>
      <c r="V15"/>
      <c r="W15"/>
      <c r="X15" s="1" t="s">
        <v>866</v>
      </c>
      <c r="Y15" s="58"/>
      <c r="Z15" s="58"/>
      <c r="AA15" s="58">
        <v>1</v>
      </c>
      <c r="AB15" s="58">
        <v>680</v>
      </c>
      <c r="AC15"/>
      <c r="AD15"/>
      <c r="AE15"/>
      <c r="AF15"/>
    </row>
    <row r="16" spans="1:51">
      <c r="A16" s="62" t="s">
        <v>129</v>
      </c>
      <c r="B16" s="119" t="s">
        <v>130</v>
      </c>
      <c r="C16" s="119" t="s">
        <v>131</v>
      </c>
      <c r="D16" s="119" t="s">
        <v>3</v>
      </c>
      <c r="F16" t="s">
        <v>469</v>
      </c>
      <c r="G16"/>
      <c r="H16"/>
      <c r="I16"/>
      <c r="J16"/>
      <c r="K16"/>
      <c r="O16"/>
      <c r="P16"/>
      <c r="Q16"/>
      <c r="U16" t="s">
        <v>174</v>
      </c>
      <c r="V16"/>
      <c r="W16"/>
      <c r="X16" s="1" t="s">
        <v>312</v>
      </c>
      <c r="Y16" s="58"/>
      <c r="Z16" s="58"/>
      <c r="AA16" s="58">
        <v>1</v>
      </c>
      <c r="AB16" s="58">
        <v>58</v>
      </c>
      <c r="AC16"/>
      <c r="AD16"/>
      <c r="AE16"/>
      <c r="AF16"/>
    </row>
    <row r="17" spans="1:32">
      <c r="A17" s="60">
        <v>4954</v>
      </c>
      <c r="B17" s="60">
        <v>1650</v>
      </c>
      <c r="C17" s="61">
        <v>29.02322580645161</v>
      </c>
      <c r="D17" s="61">
        <v>34.098709677419357</v>
      </c>
      <c r="F17" s="58">
        <v>42</v>
      </c>
      <c r="G17"/>
      <c r="H17"/>
      <c r="I17"/>
      <c r="J17"/>
      <c r="K17"/>
      <c r="O17"/>
      <c r="P17"/>
      <c r="Q17"/>
      <c r="U17" s="58">
        <v>9</v>
      </c>
      <c r="V17"/>
      <c r="W17"/>
      <c r="X17" s="1" t="s">
        <v>388</v>
      </c>
      <c r="Y17" s="58">
        <v>1</v>
      </c>
      <c r="Z17" s="58">
        <v>94</v>
      </c>
      <c r="AA17" s="58"/>
      <c r="AB17" s="58"/>
      <c r="AC17"/>
      <c r="AD17"/>
      <c r="AE17"/>
      <c r="AF17"/>
    </row>
    <row r="18" spans="1:32">
      <c r="F18"/>
      <c r="G18"/>
      <c r="H18"/>
      <c r="I18" s="63" t="s">
        <v>142</v>
      </c>
      <c r="J18" s="64"/>
      <c r="K18" s="64" t="s">
        <v>143</v>
      </c>
      <c r="L18" s="64" t="s">
        <v>109</v>
      </c>
      <c r="O18" s="68" t="s">
        <v>144</v>
      </c>
      <c r="P18" s="66" t="s">
        <v>143</v>
      </c>
      <c r="Q18" s="66" t="s">
        <v>109</v>
      </c>
      <c r="U18"/>
      <c r="V18"/>
      <c r="W18"/>
      <c r="X18" s="1" t="s">
        <v>721</v>
      </c>
      <c r="Y18" s="58">
        <v>1</v>
      </c>
      <c r="Z18" s="58">
        <v>189</v>
      </c>
      <c r="AA18" s="58"/>
      <c r="AB18" s="58"/>
      <c r="AC18"/>
      <c r="AD18"/>
      <c r="AE18"/>
      <c r="AF18"/>
    </row>
    <row r="19" spans="1:32">
      <c r="F19"/>
      <c r="G19"/>
      <c r="H19"/>
      <c r="I19" s="64" t="s">
        <v>145</v>
      </c>
      <c r="J19" s="64" t="s">
        <v>146</v>
      </c>
      <c r="K19" s="64">
        <f>IFERROR(VLOOKUP($I19,$I$1:$J$16,2,0),0)</f>
        <v>9</v>
      </c>
      <c r="L19" s="64">
        <f>IFERROR(VLOOKUP($I19,$L$1:$M$16,2,0),0)</f>
        <v>6</v>
      </c>
      <c r="O19" s="66" t="s">
        <v>110</v>
      </c>
      <c r="P19" s="64">
        <f>IFERROR(VLOOKUP(O19,$O$1:$P$16,2,0),0)</f>
        <v>0</v>
      </c>
      <c r="Q19" s="64">
        <f>IFERROR(VLOOKUP(O19,$R$1:$S$15,2,0),0)</f>
        <v>0</v>
      </c>
      <c r="U19"/>
      <c r="V19"/>
      <c r="W19"/>
      <c r="X19" s="1" t="s">
        <v>88</v>
      </c>
      <c r="Y19" s="58">
        <v>1</v>
      </c>
      <c r="Z19" s="58">
        <v>78</v>
      </c>
      <c r="AA19" s="58"/>
      <c r="AB19" s="58"/>
      <c r="AC19"/>
      <c r="AD19"/>
      <c r="AE19"/>
      <c r="AF19"/>
    </row>
    <row r="20" spans="1:32">
      <c r="F20"/>
      <c r="G20"/>
      <c r="H20"/>
      <c r="I20" s="64" t="s">
        <v>147</v>
      </c>
      <c r="J20" s="64" t="s">
        <v>148</v>
      </c>
      <c r="K20" s="64">
        <f t="shared" ref="K20:K24" si="0">IFERROR(VLOOKUP($I20,$I$1:$J$16,2,0),0)</f>
        <v>24</v>
      </c>
      <c r="L20" s="64">
        <f t="shared" ref="L20:L24" si="1">IFERROR(VLOOKUP($I20,$L$1:$M$16,2,0),0)</f>
        <v>33</v>
      </c>
      <c r="O20" s="64" t="s">
        <v>149</v>
      </c>
      <c r="P20" s="64">
        <f t="shared" ref="P20:P23" si="2">IFERROR(VLOOKUP(O20,$O$1:$P$16,2,0),0)</f>
        <v>0</v>
      </c>
      <c r="Q20" s="64">
        <f t="shared" ref="Q20:Q23" si="3">IFERROR(VLOOKUP(O20,$R$1:$S$15,2,0),0)</f>
        <v>0</v>
      </c>
      <c r="U20"/>
      <c r="V20"/>
      <c r="W20"/>
      <c r="X20" s="1" t="s">
        <v>718</v>
      </c>
      <c r="Y20" s="58">
        <v>2</v>
      </c>
      <c r="Z20" s="58">
        <v>18</v>
      </c>
      <c r="AA20" s="58"/>
      <c r="AB20" s="58"/>
      <c r="AC20"/>
      <c r="AD20"/>
      <c r="AE20"/>
      <c r="AF20"/>
    </row>
    <row r="21" spans="1:32">
      <c r="F21"/>
      <c r="G21"/>
      <c r="H21"/>
      <c r="I21" s="64" t="s">
        <v>150</v>
      </c>
      <c r="J21" s="64" t="s">
        <v>104</v>
      </c>
      <c r="K21" s="64">
        <f t="shared" si="0"/>
        <v>0</v>
      </c>
      <c r="L21" s="64">
        <f t="shared" si="1"/>
        <v>0</v>
      </c>
      <c r="O21" s="64" t="s">
        <v>107</v>
      </c>
      <c r="P21" s="64">
        <f t="shared" si="2"/>
        <v>0</v>
      </c>
      <c r="Q21" s="64">
        <f t="shared" si="3"/>
        <v>0</v>
      </c>
      <c r="X21" s="1" t="s">
        <v>1</v>
      </c>
      <c r="Y21" s="58">
        <v>15</v>
      </c>
      <c r="Z21" s="58">
        <v>1141</v>
      </c>
      <c r="AA21" s="58">
        <v>25</v>
      </c>
      <c r="AB21" s="58">
        <v>2903.2</v>
      </c>
      <c r="AC21"/>
      <c r="AD21"/>
      <c r="AE21"/>
      <c r="AF21"/>
    </row>
    <row r="22" spans="1:32">
      <c r="A22" s="57" t="s">
        <v>759</v>
      </c>
      <c r="B22" s="57" t="s">
        <v>105</v>
      </c>
      <c r="C22"/>
      <c r="D22"/>
      <c r="F22"/>
      <c r="G22"/>
      <c r="H22"/>
      <c r="I22" s="64" t="s">
        <v>151</v>
      </c>
      <c r="J22" s="64" t="s">
        <v>152</v>
      </c>
      <c r="K22" s="64">
        <f t="shared" si="0"/>
        <v>1</v>
      </c>
      <c r="L22" s="64">
        <f t="shared" si="1"/>
        <v>8</v>
      </c>
      <c r="O22" s="64" t="s">
        <v>153</v>
      </c>
      <c r="P22" s="64">
        <f t="shared" si="2"/>
        <v>0</v>
      </c>
      <c r="Q22" s="64">
        <f t="shared" si="3"/>
        <v>0</v>
      </c>
      <c r="X22"/>
      <c r="Y22"/>
      <c r="Z22"/>
      <c r="AA22"/>
      <c r="AB22"/>
      <c r="AC22"/>
      <c r="AD22"/>
      <c r="AE22"/>
      <c r="AF22"/>
    </row>
    <row r="23" spans="1:32">
      <c r="A23" s="57" t="s">
        <v>2</v>
      </c>
      <c r="B23">
        <v>7</v>
      </c>
      <c r="C23">
        <v>8</v>
      </c>
      <c r="D23" t="s">
        <v>1</v>
      </c>
      <c r="F23"/>
      <c r="G23"/>
      <c r="H23"/>
      <c r="I23" s="64" t="s">
        <v>154</v>
      </c>
      <c r="J23" s="64" t="s">
        <v>155</v>
      </c>
      <c r="K23" s="64">
        <f t="shared" si="0"/>
        <v>0</v>
      </c>
      <c r="L23" s="64">
        <f t="shared" si="1"/>
        <v>0</v>
      </c>
      <c r="O23" s="64" t="s">
        <v>24</v>
      </c>
      <c r="P23" s="64">
        <f t="shared" si="2"/>
        <v>1</v>
      </c>
      <c r="Q23" s="64">
        <f t="shared" si="3"/>
        <v>9</v>
      </c>
      <c r="X23"/>
      <c r="Y23"/>
      <c r="Z23"/>
      <c r="AA23"/>
      <c r="AB23"/>
      <c r="AC23"/>
      <c r="AD23"/>
      <c r="AE23"/>
      <c r="AF23"/>
    </row>
    <row r="24" spans="1:32">
      <c r="A24" s="1" t="s">
        <v>385</v>
      </c>
      <c r="B24" s="58">
        <v>1</v>
      </c>
      <c r="C24" s="58">
        <v>11</v>
      </c>
      <c r="D24" s="58">
        <v>12</v>
      </c>
      <c r="H24"/>
      <c r="I24" s="64" t="s">
        <v>156</v>
      </c>
      <c r="J24" s="64"/>
      <c r="K24" s="64">
        <f t="shared" si="0"/>
        <v>3</v>
      </c>
      <c r="L24" s="64">
        <f t="shared" si="1"/>
        <v>3</v>
      </c>
      <c r="O24" s="64" t="s">
        <v>157</v>
      </c>
      <c r="P24" s="64">
        <f>SUM(P19:P23)</f>
        <v>1</v>
      </c>
      <c r="Q24" s="64">
        <f>SUM(Q19:Q23)</f>
        <v>9</v>
      </c>
    </row>
    <row r="25" spans="1:32">
      <c r="A25" s="1" t="s">
        <v>369</v>
      </c>
      <c r="B25" s="58">
        <v>3</v>
      </c>
      <c r="C25" s="58">
        <v>7</v>
      </c>
      <c r="D25" s="58">
        <v>10</v>
      </c>
      <c r="I25" s="64" t="s">
        <v>157</v>
      </c>
      <c r="J25" s="64"/>
      <c r="K25" s="64">
        <f>SUM(K19:K23)+GETPIVOTDATA("姓名",$F$6)</f>
        <v>92</v>
      </c>
      <c r="L25" s="64">
        <f>SUM(L19:L23)+GETPIVOTDATA("姓名",$F$16)</f>
        <v>89</v>
      </c>
    </row>
    <row r="26" spans="1:32">
      <c r="A26" s="1" t="s">
        <v>200</v>
      </c>
      <c r="B26" s="58">
        <v>7</v>
      </c>
      <c r="C26" s="58">
        <v>6</v>
      </c>
      <c r="D26" s="58">
        <v>13</v>
      </c>
    </row>
    <row r="27" spans="1:32">
      <c r="A27" s="1" t="s">
        <v>401</v>
      </c>
      <c r="B27" s="58">
        <v>7</v>
      </c>
      <c r="C27" s="58">
        <v>5</v>
      </c>
      <c r="D27" s="58">
        <v>12</v>
      </c>
    </row>
    <row r="28" spans="1:32">
      <c r="A28" s="1" t="s">
        <v>199</v>
      </c>
      <c r="B28" s="58">
        <v>2</v>
      </c>
      <c r="C28" s="58">
        <v>5</v>
      </c>
      <c r="D28" s="58">
        <v>7</v>
      </c>
      <c r="I28" s="96" t="s">
        <v>179</v>
      </c>
      <c r="J28" s="97" t="s">
        <v>80</v>
      </c>
    </row>
    <row r="29" spans="1:32">
      <c r="A29" s="1" t="s">
        <v>201</v>
      </c>
      <c r="B29" s="58">
        <v>9</v>
      </c>
      <c r="C29" s="58">
        <v>5</v>
      </c>
      <c r="D29" s="58">
        <v>14</v>
      </c>
      <c r="I29" s="91" t="s">
        <v>180</v>
      </c>
      <c r="J29" s="116" t="s">
        <v>860</v>
      </c>
    </row>
    <row r="30" spans="1:32">
      <c r="A30" s="1" t="s">
        <v>419</v>
      </c>
      <c r="B30" s="58">
        <v>1</v>
      </c>
      <c r="C30" s="58">
        <v>4</v>
      </c>
      <c r="D30" s="58">
        <v>5</v>
      </c>
      <c r="I30" s="91" t="s">
        <v>181</v>
      </c>
      <c r="J30" s="116" t="s">
        <v>752</v>
      </c>
    </row>
    <row r="31" spans="1:32">
      <c r="A31" s="1" t="s">
        <v>413</v>
      </c>
      <c r="B31" s="58">
        <v>3</v>
      </c>
      <c r="C31" s="58">
        <v>4</v>
      </c>
      <c r="D31" s="58">
        <v>7</v>
      </c>
      <c r="I31" s="91" t="s">
        <v>182</v>
      </c>
      <c r="J31" s="91">
        <v>31</v>
      </c>
    </row>
    <row r="32" spans="1:32">
      <c r="A32" s="1" t="s">
        <v>614</v>
      </c>
      <c r="B32" s="58"/>
      <c r="C32" s="58">
        <v>2</v>
      </c>
      <c r="D32" s="58">
        <v>2</v>
      </c>
      <c r="I32" s="91" t="s">
        <v>183</v>
      </c>
      <c r="J32" s="91">
        <v>31</v>
      </c>
    </row>
    <row r="33" spans="1:13">
      <c r="A33" s="1" t="s">
        <v>405</v>
      </c>
      <c r="B33" s="58">
        <v>2</v>
      </c>
      <c r="C33" s="58">
        <v>2</v>
      </c>
      <c r="D33" s="58">
        <v>4</v>
      </c>
    </row>
    <row r="34" spans="1:13">
      <c r="A34" s="1" t="s">
        <v>403</v>
      </c>
      <c r="B34" s="58">
        <v>2</v>
      </c>
      <c r="C34" s="58">
        <v>2</v>
      </c>
      <c r="D34" s="58">
        <v>4</v>
      </c>
    </row>
    <row r="35" spans="1:13">
      <c r="A35" s="1" t="s">
        <v>441</v>
      </c>
      <c r="B35" s="58"/>
      <c r="C35" s="58">
        <v>1</v>
      </c>
      <c r="D35" s="58">
        <v>1</v>
      </c>
    </row>
    <row r="36" spans="1:13">
      <c r="A36" s="1" t="s">
        <v>446</v>
      </c>
      <c r="B36" s="58">
        <v>2</v>
      </c>
      <c r="C36" s="58">
        <v>1</v>
      </c>
      <c r="D36" s="58">
        <v>3</v>
      </c>
      <c r="E36"/>
      <c r="F36"/>
      <c r="G36"/>
      <c r="H36"/>
      <c r="I36"/>
      <c r="J36"/>
      <c r="K36"/>
      <c r="L36"/>
      <c r="M36"/>
    </row>
    <row r="37" spans="1:13">
      <c r="A37" s="1" t="s">
        <v>396</v>
      </c>
      <c r="B37" s="58">
        <v>2</v>
      </c>
      <c r="C37" s="58">
        <v>1</v>
      </c>
      <c r="D37" s="58">
        <v>3</v>
      </c>
      <c r="E37"/>
      <c r="F37"/>
      <c r="G37"/>
      <c r="H37"/>
      <c r="I37"/>
      <c r="J37"/>
      <c r="K37"/>
      <c r="L37"/>
      <c r="M37"/>
    </row>
    <row r="38" spans="1:13">
      <c r="A38" s="1" t="s">
        <v>493</v>
      </c>
      <c r="B38" s="58"/>
      <c r="C38" s="58">
        <v>1</v>
      </c>
      <c r="D38" s="58">
        <v>1</v>
      </c>
      <c r="E38"/>
      <c r="F38"/>
      <c r="G38"/>
      <c r="H38"/>
      <c r="I38"/>
      <c r="J38"/>
      <c r="K38"/>
      <c r="L38"/>
      <c r="M38"/>
    </row>
    <row r="39" spans="1:13">
      <c r="A39" s="1" t="s">
        <v>462</v>
      </c>
      <c r="B39" s="58"/>
      <c r="C39" s="58">
        <v>1</v>
      </c>
      <c r="D39" s="58">
        <v>1</v>
      </c>
      <c r="E39"/>
      <c r="F39"/>
      <c r="G39"/>
      <c r="H39"/>
      <c r="I39"/>
      <c r="J39"/>
      <c r="K39"/>
      <c r="L39"/>
      <c r="M39"/>
    </row>
    <row r="40" spans="1:13">
      <c r="A40" s="1" t="s">
        <v>498</v>
      </c>
      <c r="B40" s="58">
        <v>1</v>
      </c>
      <c r="C40" s="58"/>
      <c r="D40" s="58">
        <v>1</v>
      </c>
      <c r="E40"/>
      <c r="F40"/>
      <c r="G40"/>
      <c r="H40"/>
      <c r="I40"/>
      <c r="J40"/>
      <c r="K40"/>
      <c r="L40"/>
      <c r="M40"/>
    </row>
    <row r="41" spans="1:13">
      <c r="A41" s="1" t="s">
        <v>1</v>
      </c>
      <c r="B41" s="58">
        <v>42</v>
      </c>
      <c r="C41" s="58">
        <v>58</v>
      </c>
      <c r="D41" s="58">
        <v>100</v>
      </c>
      <c r="E41"/>
      <c r="F41"/>
      <c r="G41"/>
      <c r="H41"/>
      <c r="I41"/>
      <c r="J41"/>
      <c r="K41"/>
      <c r="L41"/>
      <c r="M41"/>
    </row>
    <row r="42" spans="1:13">
      <c r="E42"/>
      <c r="F42"/>
      <c r="G42"/>
      <c r="H42"/>
      <c r="I42"/>
      <c r="J42"/>
      <c r="K42"/>
      <c r="L42"/>
      <c r="M42"/>
    </row>
    <row r="43" spans="1:13">
      <c r="E43"/>
      <c r="F43"/>
      <c r="G43"/>
      <c r="H43"/>
      <c r="I43"/>
      <c r="J43"/>
      <c r="K43"/>
      <c r="L43"/>
      <c r="M43"/>
    </row>
    <row r="44" spans="1:13">
      <c r="E44"/>
      <c r="F44"/>
      <c r="G44"/>
      <c r="H44"/>
      <c r="I44"/>
      <c r="J44"/>
      <c r="K44"/>
      <c r="L44"/>
      <c r="M44"/>
    </row>
    <row r="45" spans="1:13">
      <c r="E45"/>
      <c r="F45"/>
      <c r="G45"/>
      <c r="H45"/>
      <c r="I45"/>
      <c r="J45"/>
      <c r="K45"/>
      <c r="L45"/>
      <c r="M45"/>
    </row>
    <row r="46" spans="1:13">
      <c r="E46"/>
      <c r="F46"/>
      <c r="G46"/>
      <c r="H46"/>
      <c r="I46"/>
      <c r="J46"/>
      <c r="K46"/>
      <c r="L46"/>
      <c r="M46"/>
    </row>
    <row r="47" spans="1:13">
      <c r="E47"/>
      <c r="F47"/>
      <c r="G47"/>
      <c r="H47"/>
      <c r="I47"/>
      <c r="J47"/>
      <c r="K47"/>
      <c r="L47"/>
      <c r="M47"/>
    </row>
    <row r="48" spans="1:13">
      <c r="E48"/>
      <c r="F48"/>
      <c r="G48"/>
      <c r="H48"/>
      <c r="I48"/>
      <c r="J48"/>
      <c r="K48"/>
      <c r="L48"/>
      <c r="M48"/>
    </row>
    <row r="49" spans="1:13">
      <c r="E49"/>
      <c r="F49"/>
      <c r="G49"/>
      <c r="H49"/>
      <c r="I49"/>
      <c r="J49"/>
      <c r="K49"/>
      <c r="L49"/>
      <c r="M49"/>
    </row>
    <row r="50" spans="1:13">
      <c r="E50"/>
      <c r="F50"/>
      <c r="G50"/>
      <c r="H50"/>
      <c r="I50"/>
      <c r="J50"/>
      <c r="K50"/>
      <c r="L50"/>
      <c r="M50"/>
    </row>
    <row r="51" spans="1:13">
      <c r="E51"/>
      <c r="F51"/>
      <c r="G51"/>
      <c r="H51"/>
      <c r="I51"/>
      <c r="J51"/>
      <c r="K51"/>
      <c r="L51"/>
      <c r="M51"/>
    </row>
    <row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>
      <c r="A62"/>
      <c r="B62"/>
      <c r="C62"/>
      <c r="D62"/>
      <c r="E62"/>
      <c r="F62"/>
      <c r="G62"/>
      <c r="H62"/>
      <c r="I62"/>
      <c r="J62"/>
      <c r="K62"/>
      <c r="L62"/>
      <c r="M62"/>
    </row>
  </sheetData>
  <phoneticPr fontId="10" type="noConversion"/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C5" workbookViewId="0">
      <selection activeCell="N36" sqref="N36"/>
    </sheetView>
  </sheetViews>
  <sheetFormatPr defaultColWidth="9" defaultRowHeight="16.5"/>
  <cols>
    <col min="1" max="1" width="12.375" style="70" customWidth="1"/>
    <col min="2" max="14" width="10.875"/>
    <col min="18" max="16384" width="9" style="71"/>
  </cols>
  <sheetData>
    <row r="1" spans="1:27">
      <c r="A1" s="69" t="s">
        <v>184</v>
      </c>
      <c r="N1" s="160"/>
    </row>
    <row r="2" spans="1:27">
      <c r="A2" s="72" t="s">
        <v>101</v>
      </c>
      <c r="B2" s="73">
        <v>8.1</v>
      </c>
      <c r="C2" s="73">
        <v>8.6999999999999993</v>
      </c>
      <c r="D2" s="73">
        <v>8.15</v>
      </c>
      <c r="E2" s="176">
        <v>8.1999999999999993</v>
      </c>
      <c r="F2" s="176">
        <v>8.27</v>
      </c>
      <c r="G2" s="176">
        <v>8.3000000000000007</v>
      </c>
      <c r="H2" s="73"/>
      <c r="I2" s="73"/>
      <c r="J2" s="73"/>
      <c r="K2" s="73"/>
      <c r="L2" s="73"/>
      <c r="M2" s="73"/>
      <c r="N2" s="162"/>
      <c r="O2" s="73" t="s">
        <v>850</v>
      </c>
      <c r="P2" s="73" t="s">
        <v>851</v>
      </c>
      <c r="Q2" s="73" t="s">
        <v>852</v>
      </c>
      <c r="R2" s="73" t="s">
        <v>177</v>
      </c>
      <c r="S2" s="73" t="s">
        <v>185</v>
      </c>
      <c r="T2" s="73" t="s">
        <v>202</v>
      </c>
      <c r="U2" s="73" t="s">
        <v>229</v>
      </c>
      <c r="V2" s="73" t="s">
        <v>284</v>
      </c>
      <c r="W2" s="73" t="s">
        <v>303</v>
      </c>
      <c r="X2" s="73" t="s">
        <v>354</v>
      </c>
      <c r="Y2" s="73" t="s">
        <v>384</v>
      </c>
      <c r="Z2" s="73">
        <v>7.31</v>
      </c>
      <c r="AA2" s="73">
        <v>8.6999999999999993</v>
      </c>
    </row>
    <row r="3" spans="1:27">
      <c r="A3" s="70" t="s">
        <v>19</v>
      </c>
      <c r="B3" s="74">
        <v>1</v>
      </c>
      <c r="C3" s="74">
        <v>1</v>
      </c>
      <c r="D3" s="74">
        <v>1</v>
      </c>
      <c r="E3" s="74">
        <v>1</v>
      </c>
      <c r="F3" s="74">
        <v>1</v>
      </c>
      <c r="G3" s="74">
        <v>1</v>
      </c>
      <c r="H3" s="74"/>
      <c r="I3" s="74"/>
      <c r="J3" s="74"/>
      <c r="K3" s="74"/>
      <c r="L3" s="74"/>
      <c r="M3" s="74"/>
      <c r="N3" s="76"/>
      <c r="O3" s="74">
        <v>1</v>
      </c>
      <c r="P3" s="74">
        <v>1</v>
      </c>
      <c r="Q3" s="74">
        <v>1</v>
      </c>
      <c r="R3" s="74">
        <v>1</v>
      </c>
      <c r="S3" s="74">
        <v>1</v>
      </c>
      <c r="T3" s="74">
        <v>1</v>
      </c>
      <c r="U3" s="74">
        <v>1</v>
      </c>
      <c r="V3" s="74">
        <v>1</v>
      </c>
      <c r="W3" s="74">
        <v>1</v>
      </c>
      <c r="X3" s="74">
        <v>1</v>
      </c>
      <c r="Y3" s="74">
        <v>1</v>
      </c>
      <c r="Z3" s="74">
        <v>1</v>
      </c>
      <c r="AA3" s="74">
        <v>1</v>
      </c>
    </row>
    <row r="4" spans="1:27">
      <c r="A4" s="70" t="s">
        <v>20</v>
      </c>
      <c r="B4" s="74">
        <v>1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/>
      <c r="I4" s="74"/>
      <c r="J4" s="74"/>
      <c r="K4" s="74"/>
      <c r="L4" s="74"/>
      <c r="M4" s="74"/>
      <c r="N4" s="76"/>
      <c r="O4" s="74">
        <v>1</v>
      </c>
      <c r="P4" s="74">
        <v>1</v>
      </c>
      <c r="Q4" s="74">
        <v>1</v>
      </c>
      <c r="R4" s="74">
        <v>1</v>
      </c>
      <c r="S4" s="74">
        <v>1</v>
      </c>
      <c r="T4" s="74">
        <v>1</v>
      </c>
      <c r="U4" s="74">
        <v>1</v>
      </c>
      <c r="V4" s="74">
        <v>1</v>
      </c>
      <c r="W4" s="74">
        <v>1</v>
      </c>
      <c r="X4" s="74">
        <v>1</v>
      </c>
      <c r="Y4" s="74">
        <v>1</v>
      </c>
      <c r="Z4" s="74">
        <v>1</v>
      </c>
      <c r="AA4" s="74">
        <v>1</v>
      </c>
    </row>
    <row r="5" spans="1:27">
      <c r="A5" s="70" t="s">
        <v>40</v>
      </c>
      <c r="B5" s="160">
        <v>1</v>
      </c>
      <c r="C5" s="160">
        <v>1</v>
      </c>
      <c r="D5" s="160">
        <v>1</v>
      </c>
      <c r="E5" s="160">
        <v>1</v>
      </c>
      <c r="F5" s="160">
        <v>1</v>
      </c>
      <c r="G5" s="160">
        <v>1</v>
      </c>
      <c r="N5" s="177"/>
      <c r="O5" s="160">
        <v>1</v>
      </c>
      <c r="P5" s="160">
        <v>1</v>
      </c>
      <c r="Q5" s="160">
        <v>1</v>
      </c>
      <c r="R5" s="70">
        <v>1</v>
      </c>
      <c r="S5" s="70">
        <v>1</v>
      </c>
      <c r="T5" s="70">
        <v>1</v>
      </c>
      <c r="U5" s="70">
        <v>1</v>
      </c>
      <c r="V5" s="70">
        <v>1</v>
      </c>
      <c r="W5" s="70">
        <v>1</v>
      </c>
      <c r="X5" s="70">
        <v>1</v>
      </c>
      <c r="Y5" s="70">
        <v>1</v>
      </c>
      <c r="Z5" s="70">
        <v>1</v>
      </c>
      <c r="AA5" s="70">
        <v>1</v>
      </c>
    </row>
    <row r="6" spans="1:27">
      <c r="A6" s="70" t="s">
        <v>21</v>
      </c>
      <c r="B6" s="74">
        <v>1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/>
      <c r="I6" s="74"/>
      <c r="J6" s="74"/>
      <c r="K6" s="74"/>
      <c r="L6" s="74"/>
      <c r="M6" s="74"/>
      <c r="N6" s="76"/>
      <c r="O6" s="74">
        <v>1</v>
      </c>
      <c r="P6" s="74">
        <v>1</v>
      </c>
      <c r="Q6" s="74">
        <v>1</v>
      </c>
      <c r="R6" s="74">
        <v>1</v>
      </c>
      <c r="S6" s="74">
        <v>1</v>
      </c>
      <c r="T6" s="74">
        <v>1</v>
      </c>
      <c r="U6" s="74">
        <v>1</v>
      </c>
      <c r="V6" s="74">
        <v>1</v>
      </c>
      <c r="W6" s="74">
        <v>1</v>
      </c>
      <c r="X6" s="74">
        <v>1</v>
      </c>
      <c r="Y6" s="74">
        <v>1</v>
      </c>
      <c r="Z6" s="74">
        <v>1</v>
      </c>
      <c r="AA6" s="74">
        <v>1</v>
      </c>
    </row>
    <row r="7" spans="1:27">
      <c r="N7" s="177"/>
      <c r="O7" s="160"/>
      <c r="P7" s="160"/>
      <c r="Q7" s="16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 spans="1:27">
      <c r="A8" s="72" t="s">
        <v>102</v>
      </c>
      <c r="B8" s="73">
        <v>8.1</v>
      </c>
      <c r="C8" s="73">
        <v>8.6999999999999993</v>
      </c>
      <c r="D8" s="73">
        <v>8.15</v>
      </c>
      <c r="E8" s="176">
        <v>8.1999999999999993</v>
      </c>
      <c r="F8" s="176">
        <v>8.27</v>
      </c>
      <c r="G8" s="176">
        <v>8.3000000000000007</v>
      </c>
      <c r="H8" s="73"/>
      <c r="I8" s="73"/>
      <c r="J8" s="73"/>
      <c r="K8" s="73"/>
      <c r="L8" s="73"/>
      <c r="M8" s="73"/>
      <c r="N8" s="162"/>
      <c r="O8" s="73" t="s">
        <v>850</v>
      </c>
      <c r="P8" s="73" t="s">
        <v>851</v>
      </c>
      <c r="Q8" s="73" t="s">
        <v>852</v>
      </c>
      <c r="R8" s="73" t="s">
        <v>177</v>
      </c>
      <c r="S8" s="73" t="s">
        <v>185</v>
      </c>
      <c r="T8" s="73" t="s">
        <v>202</v>
      </c>
      <c r="U8" s="73" t="s">
        <v>229</v>
      </c>
      <c r="V8" s="73" t="s">
        <v>284</v>
      </c>
      <c r="W8" s="73" t="s">
        <v>303</v>
      </c>
      <c r="X8" s="73" t="s">
        <v>354</v>
      </c>
      <c r="Y8" s="73" t="s">
        <v>384</v>
      </c>
      <c r="Z8" s="73">
        <v>7.31</v>
      </c>
      <c r="AA8" s="73"/>
    </row>
    <row r="9" spans="1:27">
      <c r="A9" s="70" t="s">
        <v>19</v>
      </c>
      <c r="B9" s="74">
        <v>1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/>
      <c r="I9" s="74"/>
      <c r="J9" s="74"/>
      <c r="K9" s="74"/>
      <c r="L9" s="74"/>
      <c r="M9" s="74"/>
      <c r="N9" s="76"/>
      <c r="O9" s="74">
        <v>1</v>
      </c>
      <c r="P9" s="74">
        <v>1</v>
      </c>
      <c r="Q9" s="74">
        <v>1</v>
      </c>
      <c r="R9" s="74">
        <v>1</v>
      </c>
      <c r="S9" s="74">
        <v>1</v>
      </c>
      <c r="T9" s="74">
        <v>1</v>
      </c>
      <c r="U9" s="74">
        <v>1</v>
      </c>
      <c r="V9" s="74">
        <v>1</v>
      </c>
      <c r="W9" s="74">
        <v>1</v>
      </c>
      <c r="X9" s="74">
        <v>1</v>
      </c>
      <c r="Y9" s="74">
        <v>1</v>
      </c>
      <c r="Z9" s="74">
        <v>1</v>
      </c>
      <c r="AA9" s="74">
        <v>1</v>
      </c>
    </row>
    <row r="10" spans="1:27">
      <c r="A10" s="70" t="s">
        <v>20</v>
      </c>
      <c r="B10" s="74">
        <v>1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/>
      <c r="I10" s="74"/>
      <c r="J10" s="74"/>
      <c r="K10" s="74"/>
      <c r="L10" s="74"/>
      <c r="M10" s="74"/>
      <c r="N10" s="76"/>
      <c r="O10" s="74">
        <v>1</v>
      </c>
      <c r="P10" s="74">
        <v>1</v>
      </c>
      <c r="Q10" s="74">
        <v>1</v>
      </c>
      <c r="R10" s="74">
        <v>1</v>
      </c>
      <c r="S10" s="74">
        <v>1</v>
      </c>
      <c r="T10" s="74">
        <v>1</v>
      </c>
      <c r="U10" s="74">
        <v>1</v>
      </c>
      <c r="V10" s="74">
        <v>1</v>
      </c>
      <c r="W10" s="74">
        <v>1</v>
      </c>
      <c r="X10" s="74">
        <v>1</v>
      </c>
      <c r="Y10" s="74">
        <v>1</v>
      </c>
      <c r="Z10" s="74">
        <v>1</v>
      </c>
      <c r="AA10" s="74">
        <v>1</v>
      </c>
    </row>
    <row r="11" spans="1:27">
      <c r="A11" s="70" t="s">
        <v>40</v>
      </c>
      <c r="B11" s="160">
        <v>2</v>
      </c>
      <c r="C11" s="160">
        <v>2</v>
      </c>
      <c r="D11" s="74">
        <v>1</v>
      </c>
      <c r="E11" s="74">
        <v>1</v>
      </c>
      <c r="F11" s="160">
        <v>2</v>
      </c>
      <c r="G11" s="76">
        <v>2</v>
      </c>
      <c r="N11" s="177"/>
      <c r="O11" s="160">
        <v>1</v>
      </c>
      <c r="P11" s="160">
        <v>1</v>
      </c>
      <c r="Q11" s="160">
        <v>1</v>
      </c>
      <c r="R11" s="70">
        <v>1</v>
      </c>
      <c r="S11" s="70">
        <v>1</v>
      </c>
      <c r="T11" s="70">
        <v>1</v>
      </c>
      <c r="U11" s="70">
        <v>1</v>
      </c>
      <c r="V11" s="70">
        <v>1</v>
      </c>
      <c r="W11" s="70">
        <v>1</v>
      </c>
      <c r="X11" s="70">
        <v>1</v>
      </c>
      <c r="Y11" s="70">
        <v>1</v>
      </c>
      <c r="Z11" s="70">
        <v>2</v>
      </c>
      <c r="AA11" s="70">
        <v>2</v>
      </c>
    </row>
    <row r="12" spans="1:27">
      <c r="A12" s="70" t="s">
        <v>21</v>
      </c>
      <c r="B12" s="74">
        <v>1</v>
      </c>
      <c r="C12" s="74">
        <v>7</v>
      </c>
      <c r="D12" s="74">
        <v>1</v>
      </c>
      <c r="E12" s="74">
        <v>1</v>
      </c>
      <c r="F12" s="74">
        <v>1</v>
      </c>
      <c r="G12" s="74">
        <v>3</v>
      </c>
      <c r="H12" s="74"/>
      <c r="I12" s="74"/>
      <c r="J12" s="74"/>
      <c r="K12" s="74"/>
      <c r="L12" s="74"/>
      <c r="M12" s="74"/>
      <c r="N12" s="76"/>
      <c r="O12" s="74">
        <v>1</v>
      </c>
      <c r="P12" s="74">
        <v>1</v>
      </c>
      <c r="Q12" s="74">
        <v>1</v>
      </c>
      <c r="R12" s="74">
        <v>1</v>
      </c>
      <c r="S12" s="74">
        <v>1</v>
      </c>
      <c r="T12" s="74">
        <v>1</v>
      </c>
      <c r="U12" s="74">
        <v>1</v>
      </c>
      <c r="V12" s="74">
        <v>1</v>
      </c>
      <c r="W12" s="74">
        <v>1</v>
      </c>
      <c r="X12" s="74">
        <v>1</v>
      </c>
      <c r="Y12" s="74">
        <v>1</v>
      </c>
      <c r="Z12" s="74">
        <v>1</v>
      </c>
      <c r="AA12" s="74">
        <v>7</v>
      </c>
    </row>
    <row r="13" spans="1:27">
      <c r="N13" s="177"/>
      <c r="O13" s="160"/>
      <c r="P13" s="160"/>
      <c r="Q13" s="16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72" t="s">
        <v>103</v>
      </c>
      <c r="B14" s="73">
        <v>8.1</v>
      </c>
      <c r="C14" s="73">
        <v>8.6999999999999993</v>
      </c>
      <c r="D14" s="73">
        <v>8.15</v>
      </c>
      <c r="E14" s="176">
        <v>8.1999999999999993</v>
      </c>
      <c r="F14" s="176">
        <v>8.27</v>
      </c>
      <c r="G14" s="176">
        <v>8.3000000000000007</v>
      </c>
      <c r="H14" s="73"/>
      <c r="I14" s="73"/>
      <c r="J14" s="73"/>
      <c r="K14" s="73"/>
      <c r="L14" s="73"/>
      <c r="M14" s="73"/>
      <c r="N14" s="162"/>
      <c r="O14" s="73" t="s">
        <v>850</v>
      </c>
      <c r="P14" s="73" t="s">
        <v>851</v>
      </c>
      <c r="Q14" s="73" t="s">
        <v>852</v>
      </c>
      <c r="R14" s="73" t="s">
        <v>177</v>
      </c>
      <c r="S14" s="73" t="s">
        <v>185</v>
      </c>
      <c r="T14" s="73" t="s">
        <v>202</v>
      </c>
      <c r="U14" s="73" t="s">
        <v>229</v>
      </c>
      <c r="V14" s="73" t="s">
        <v>284</v>
      </c>
      <c r="W14" s="73" t="s">
        <v>303</v>
      </c>
      <c r="X14" s="73" t="s">
        <v>354</v>
      </c>
      <c r="Y14" s="73" t="s">
        <v>384</v>
      </c>
      <c r="Z14" s="73">
        <v>7.31</v>
      </c>
      <c r="AA14" s="73"/>
    </row>
    <row r="15" spans="1:27">
      <c r="A15" s="70" t="s">
        <v>19</v>
      </c>
      <c r="B15" s="74">
        <v>15</v>
      </c>
      <c r="C15" s="74">
        <v>15</v>
      </c>
      <c r="D15" s="74">
        <v>15</v>
      </c>
      <c r="E15" s="74">
        <v>13</v>
      </c>
      <c r="F15" s="74">
        <v>12</v>
      </c>
      <c r="G15" s="74">
        <v>12</v>
      </c>
      <c r="H15" s="74"/>
      <c r="I15" s="74"/>
      <c r="J15" s="74"/>
      <c r="K15" s="74"/>
      <c r="L15" s="74"/>
      <c r="M15" s="74"/>
      <c r="N15" s="76"/>
      <c r="O15" s="74">
        <v>5</v>
      </c>
      <c r="P15" s="74">
        <v>7</v>
      </c>
      <c r="Q15" s="74">
        <v>8</v>
      </c>
      <c r="R15" s="74">
        <v>9</v>
      </c>
      <c r="S15" s="74">
        <v>9</v>
      </c>
      <c r="T15" s="74">
        <v>9</v>
      </c>
      <c r="U15" s="74">
        <v>10</v>
      </c>
      <c r="V15" s="74">
        <v>13</v>
      </c>
      <c r="W15" s="74">
        <v>13</v>
      </c>
      <c r="X15" s="74">
        <v>12</v>
      </c>
      <c r="Y15" s="74">
        <v>12</v>
      </c>
      <c r="Z15" s="74">
        <v>15</v>
      </c>
      <c r="AA15" s="74">
        <v>15</v>
      </c>
    </row>
    <row r="16" spans="1:27">
      <c r="A16" s="70" t="s">
        <v>20</v>
      </c>
      <c r="B16" s="74">
        <v>14</v>
      </c>
      <c r="C16" s="74">
        <v>11</v>
      </c>
      <c r="D16" s="74">
        <v>12</v>
      </c>
      <c r="E16" s="74">
        <v>12</v>
      </c>
      <c r="F16" s="74">
        <v>10</v>
      </c>
      <c r="G16" s="74">
        <v>13</v>
      </c>
      <c r="H16" s="74"/>
      <c r="I16" s="74"/>
      <c r="J16" s="74"/>
      <c r="K16" s="74"/>
      <c r="L16" s="74"/>
      <c r="M16" s="74"/>
      <c r="N16" s="76"/>
      <c r="O16" s="74">
        <v>6</v>
      </c>
      <c r="P16" s="74">
        <v>6</v>
      </c>
      <c r="Q16" s="74">
        <v>8</v>
      </c>
      <c r="R16" s="74">
        <v>8</v>
      </c>
      <c r="S16" s="74">
        <v>6</v>
      </c>
      <c r="T16" s="74">
        <v>9</v>
      </c>
      <c r="U16" s="74">
        <v>9</v>
      </c>
      <c r="V16" s="74">
        <v>8</v>
      </c>
      <c r="W16" s="74">
        <v>10</v>
      </c>
      <c r="X16" s="74">
        <v>12</v>
      </c>
      <c r="Y16" s="74">
        <v>12</v>
      </c>
      <c r="Z16" s="74">
        <v>14</v>
      </c>
      <c r="AA16" s="74">
        <v>11</v>
      </c>
    </row>
    <row r="17" spans="1:27">
      <c r="A17" s="70" t="s">
        <v>40</v>
      </c>
      <c r="B17" s="160">
        <v>16</v>
      </c>
      <c r="C17" s="160">
        <v>28</v>
      </c>
      <c r="D17" s="160">
        <v>17</v>
      </c>
      <c r="E17" s="160">
        <v>15</v>
      </c>
      <c r="F17" s="160">
        <v>11</v>
      </c>
      <c r="G17" s="76">
        <v>29</v>
      </c>
      <c r="N17" s="177"/>
      <c r="O17" s="160">
        <v>4</v>
      </c>
      <c r="P17" s="160">
        <v>8</v>
      </c>
      <c r="Q17" s="160">
        <v>9</v>
      </c>
      <c r="R17" s="70">
        <v>11</v>
      </c>
      <c r="S17" s="70">
        <v>17</v>
      </c>
      <c r="T17" s="70">
        <v>21</v>
      </c>
      <c r="U17" s="70">
        <v>20</v>
      </c>
      <c r="V17" s="70">
        <v>12</v>
      </c>
      <c r="W17" s="70">
        <v>15</v>
      </c>
      <c r="X17" s="70">
        <v>12</v>
      </c>
      <c r="Y17" s="70">
        <v>14</v>
      </c>
      <c r="Z17" s="70">
        <v>16</v>
      </c>
      <c r="AA17" s="70">
        <v>28</v>
      </c>
    </row>
    <row r="18" spans="1:27">
      <c r="A18" s="70" t="s">
        <v>21</v>
      </c>
      <c r="B18" s="74">
        <v>16</v>
      </c>
      <c r="C18" s="74">
        <v>150</v>
      </c>
      <c r="D18" s="74">
        <v>8</v>
      </c>
      <c r="E18" s="74">
        <v>8</v>
      </c>
      <c r="F18" s="74">
        <v>6</v>
      </c>
      <c r="G18" s="74">
        <v>50</v>
      </c>
      <c r="H18" s="74"/>
      <c r="I18" s="74"/>
      <c r="J18" s="74"/>
      <c r="K18" s="74"/>
      <c r="L18" s="74"/>
      <c r="M18" s="74"/>
      <c r="N18" s="76"/>
      <c r="O18" s="74">
        <v>6</v>
      </c>
      <c r="P18" s="74">
        <v>8</v>
      </c>
      <c r="Q18" s="74">
        <v>8</v>
      </c>
      <c r="R18" s="74">
        <v>8</v>
      </c>
      <c r="S18" s="74">
        <v>8</v>
      </c>
      <c r="T18" s="74">
        <v>8</v>
      </c>
      <c r="U18" s="74">
        <v>11</v>
      </c>
      <c r="V18" s="74">
        <v>13</v>
      </c>
      <c r="W18" s="74">
        <v>12</v>
      </c>
      <c r="X18" s="74">
        <v>13</v>
      </c>
      <c r="Y18" s="74">
        <v>14</v>
      </c>
      <c r="Z18" s="74">
        <v>16</v>
      </c>
      <c r="AA18" s="74">
        <v>150</v>
      </c>
    </row>
    <row r="20" spans="1:27">
      <c r="A20" s="75" t="s">
        <v>186</v>
      </c>
      <c r="B20" s="178" t="s">
        <v>850</v>
      </c>
      <c r="C20" s="178" t="s">
        <v>851</v>
      </c>
      <c r="D20" s="178" t="s">
        <v>853</v>
      </c>
      <c r="E20" s="178" t="s">
        <v>854</v>
      </c>
      <c r="F20" s="178" t="s">
        <v>855</v>
      </c>
      <c r="G20" s="178" t="s">
        <v>194</v>
      </c>
      <c r="H20" s="178" t="s">
        <v>228</v>
      </c>
      <c r="I20" s="178" t="s">
        <v>265</v>
      </c>
      <c r="J20" s="178" t="s">
        <v>302</v>
      </c>
      <c r="K20" s="178" t="s">
        <v>856</v>
      </c>
      <c r="L20" s="178" t="s">
        <v>723</v>
      </c>
      <c r="M20" s="178">
        <v>7.31</v>
      </c>
      <c r="N20" s="178">
        <v>8.6999999999999993</v>
      </c>
      <c r="O20" s="178">
        <v>8.15</v>
      </c>
      <c r="P20" s="179">
        <v>8.1999999999999993</v>
      </c>
      <c r="Q20" s="179">
        <v>8.27</v>
      </c>
      <c r="R20" s="179">
        <v>8.3000000000000007</v>
      </c>
    </row>
    <row r="21" spans="1:27">
      <c r="A21" s="70" t="s">
        <v>26</v>
      </c>
      <c r="B21" s="76">
        <v>8.9</v>
      </c>
      <c r="C21" s="76">
        <v>8.9</v>
      </c>
      <c r="D21" s="76">
        <v>8.9</v>
      </c>
      <c r="E21" s="77">
        <v>9</v>
      </c>
      <c r="F21" s="77">
        <v>9</v>
      </c>
      <c r="G21" s="77">
        <v>9</v>
      </c>
      <c r="H21" s="77">
        <v>8.6999999999999993</v>
      </c>
      <c r="I21" s="77">
        <v>8.8000000000000007</v>
      </c>
      <c r="J21" s="76">
        <v>8.9</v>
      </c>
      <c r="K21" s="76">
        <v>9.1</v>
      </c>
      <c r="L21" s="76">
        <v>9.3000000000000007</v>
      </c>
      <c r="M21" s="76">
        <v>9.3000000000000007</v>
      </c>
      <c r="N21" s="76">
        <v>9.3000000000000007</v>
      </c>
      <c r="O21" s="76">
        <v>9.3000000000000007</v>
      </c>
      <c r="P21" s="76">
        <v>9.3000000000000007</v>
      </c>
      <c r="Q21" s="76">
        <v>9.3000000000000007</v>
      </c>
      <c r="R21" s="76">
        <v>9.3000000000000007</v>
      </c>
    </row>
    <row r="22" spans="1:27">
      <c r="A22" s="70" t="s">
        <v>27</v>
      </c>
      <c r="B22" s="77">
        <v>9</v>
      </c>
      <c r="C22" s="76">
        <v>8.9</v>
      </c>
      <c r="D22" s="76">
        <v>8.9</v>
      </c>
      <c r="E22" s="77">
        <v>9</v>
      </c>
      <c r="F22" s="77">
        <v>9</v>
      </c>
      <c r="G22" s="77">
        <v>9</v>
      </c>
      <c r="H22" s="77">
        <v>8.6999999999999993</v>
      </c>
      <c r="I22" s="77">
        <v>8.8000000000000007</v>
      </c>
      <c r="J22" s="76">
        <v>8.9</v>
      </c>
      <c r="K22" s="76">
        <v>9.1</v>
      </c>
      <c r="L22" s="76">
        <v>9.3000000000000007</v>
      </c>
      <c r="M22" s="76">
        <v>9.3000000000000007</v>
      </c>
      <c r="N22" s="76">
        <v>9.3000000000000007</v>
      </c>
      <c r="O22" s="76">
        <v>9.3000000000000007</v>
      </c>
      <c r="P22" s="76">
        <v>9.3000000000000007</v>
      </c>
      <c r="Q22" s="76">
        <v>9.3000000000000007</v>
      </c>
      <c r="R22" s="76">
        <v>9.3000000000000007</v>
      </c>
    </row>
    <row r="23" spans="1:27">
      <c r="A23" s="70" t="s">
        <v>28</v>
      </c>
      <c r="B23" s="77">
        <v>9</v>
      </c>
      <c r="C23" s="76">
        <v>8.9</v>
      </c>
      <c r="D23" s="76">
        <v>8.9</v>
      </c>
      <c r="E23" s="77">
        <v>9</v>
      </c>
      <c r="F23" s="77">
        <v>9</v>
      </c>
      <c r="G23" s="77">
        <v>9</v>
      </c>
      <c r="H23" s="77">
        <v>8.6999999999999993</v>
      </c>
      <c r="I23" s="77">
        <v>8.8000000000000007</v>
      </c>
      <c r="J23" s="76">
        <v>8.9</v>
      </c>
      <c r="K23" s="76">
        <v>9.1</v>
      </c>
      <c r="L23" s="76">
        <v>9.3000000000000007</v>
      </c>
      <c r="M23" s="76">
        <v>9.3000000000000007</v>
      </c>
      <c r="N23" s="76">
        <v>9.3000000000000007</v>
      </c>
      <c r="O23" s="76">
        <v>9.3000000000000007</v>
      </c>
      <c r="P23" s="76">
        <v>9.3000000000000007</v>
      </c>
      <c r="Q23" s="76">
        <v>9.3000000000000007</v>
      </c>
      <c r="R23" s="76">
        <v>9.3000000000000007</v>
      </c>
    </row>
    <row r="24" spans="1:27">
      <c r="O24" s="160"/>
      <c r="P24" s="160"/>
      <c r="Q24" s="160"/>
      <c r="R24" s="160"/>
    </row>
    <row r="25" spans="1:27">
      <c r="A25" s="78" t="s">
        <v>187</v>
      </c>
      <c r="B25" s="180">
        <v>12</v>
      </c>
      <c r="C25" s="180">
        <v>18</v>
      </c>
      <c r="D25" s="180">
        <v>22</v>
      </c>
      <c r="E25" s="180">
        <v>24</v>
      </c>
      <c r="F25" s="180">
        <v>33</v>
      </c>
      <c r="G25" s="180">
        <v>32</v>
      </c>
      <c r="H25" s="180">
        <v>32</v>
      </c>
      <c r="I25" s="180">
        <v>35</v>
      </c>
      <c r="J25" s="180">
        <v>35</v>
      </c>
      <c r="K25" s="180">
        <v>31</v>
      </c>
      <c r="L25" s="180">
        <v>36</v>
      </c>
      <c r="M25" s="180">
        <v>40</v>
      </c>
      <c r="N25" s="180">
        <v>42</v>
      </c>
      <c r="O25" s="180">
        <v>44</v>
      </c>
      <c r="P25" s="180">
        <v>44</v>
      </c>
      <c r="Q25" s="180">
        <v>44</v>
      </c>
      <c r="R25" s="180">
        <v>45</v>
      </c>
    </row>
    <row r="26" spans="1:27">
      <c r="O26" s="160"/>
      <c r="P26" s="160"/>
      <c r="Q26" s="160"/>
      <c r="R26" s="160"/>
    </row>
    <row r="27" spans="1:27">
      <c r="A27" s="160" t="s">
        <v>858</v>
      </c>
      <c r="M27" s="160" t="s">
        <v>857</v>
      </c>
      <c r="N27" s="160" t="s">
        <v>857</v>
      </c>
      <c r="O27" s="160" t="s">
        <v>857</v>
      </c>
      <c r="P27" s="160" t="s">
        <v>857</v>
      </c>
      <c r="Q27" s="160" t="s">
        <v>857</v>
      </c>
      <c r="R27" s="160" t="s">
        <v>857</v>
      </c>
    </row>
    <row r="28" spans="1:27">
      <c r="O28" s="160"/>
      <c r="P28" s="160"/>
      <c r="Q28" s="160"/>
      <c r="R28" s="160"/>
    </row>
    <row r="29" spans="1:27">
      <c r="A29" s="80" t="s">
        <v>203</v>
      </c>
      <c r="B29" s="181"/>
      <c r="C29" s="181">
        <v>24</v>
      </c>
      <c r="D29" s="181">
        <v>25</v>
      </c>
      <c r="E29" s="181">
        <v>27</v>
      </c>
      <c r="F29" s="181">
        <v>13</v>
      </c>
      <c r="G29" s="181">
        <v>24</v>
      </c>
      <c r="H29" s="181"/>
      <c r="I29" s="181">
        <v>19</v>
      </c>
      <c r="J29" s="181"/>
      <c r="K29" s="181">
        <v>38</v>
      </c>
      <c r="L29" s="181"/>
      <c r="M29" s="181">
        <v>35</v>
      </c>
      <c r="N29" s="181"/>
      <c r="O29" s="181"/>
      <c r="P29" s="181"/>
      <c r="Q29" s="181"/>
      <c r="R29" s="181"/>
    </row>
    <row r="30" spans="1:27">
      <c r="A30" s="80" t="s">
        <v>204</v>
      </c>
      <c r="B30" s="181"/>
      <c r="C30" s="181"/>
      <c r="D30" s="181">
        <v>25</v>
      </c>
      <c r="E30" s="181">
        <v>25</v>
      </c>
      <c r="F30" s="181">
        <v>12</v>
      </c>
      <c r="G30" s="181">
        <v>21</v>
      </c>
      <c r="H30" s="181"/>
      <c r="I30" s="181">
        <v>14</v>
      </c>
      <c r="J30" s="181"/>
      <c r="K30" s="181">
        <v>18</v>
      </c>
      <c r="L30" s="181"/>
      <c r="M30" s="181">
        <v>22</v>
      </c>
      <c r="N30" s="181"/>
      <c r="O30" s="181"/>
      <c r="P30" s="181"/>
      <c r="Q30" s="181"/>
      <c r="R30" s="181"/>
    </row>
    <row r="31" spans="1:27">
      <c r="A31" s="80" t="s">
        <v>205</v>
      </c>
      <c r="B31" s="181"/>
      <c r="C31" s="181">
        <v>46017</v>
      </c>
      <c r="D31" s="181">
        <v>42028</v>
      </c>
      <c r="E31" s="181">
        <v>42028</v>
      </c>
      <c r="F31" s="181">
        <v>7700</v>
      </c>
      <c r="G31" s="181">
        <v>8455</v>
      </c>
      <c r="H31" s="181"/>
      <c r="I31" s="181">
        <v>22055</v>
      </c>
      <c r="J31" s="181"/>
      <c r="K31" s="181">
        <v>20727</v>
      </c>
      <c r="L31" s="181"/>
      <c r="M31" s="181">
        <v>28923</v>
      </c>
      <c r="N31" s="181"/>
      <c r="O31" s="181"/>
      <c r="P31" s="181"/>
      <c r="Q31" s="181"/>
      <c r="R31" s="181"/>
    </row>
    <row r="32" spans="1:27">
      <c r="A32" s="80" t="s">
        <v>206</v>
      </c>
      <c r="B32" s="181"/>
      <c r="C32" s="181">
        <v>24</v>
      </c>
      <c r="D32" s="181">
        <v>24</v>
      </c>
      <c r="E32" s="181">
        <v>24</v>
      </c>
      <c r="F32" s="181">
        <v>15</v>
      </c>
      <c r="G32" s="181">
        <v>26</v>
      </c>
      <c r="H32" s="181"/>
      <c r="I32" s="181">
        <v>20</v>
      </c>
      <c r="J32" s="181"/>
      <c r="K32" s="181">
        <v>28</v>
      </c>
      <c r="L32" s="181"/>
      <c r="M32" s="181">
        <v>29</v>
      </c>
      <c r="N32" s="181"/>
      <c r="O32" s="181"/>
      <c r="P32" s="181"/>
      <c r="Q32" s="181"/>
      <c r="R32" s="181"/>
    </row>
  </sheetData>
  <phoneticPr fontId="46" type="Hiragana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流量数据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2018-09-07T10:42:45Z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