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project\DPspider\Report\"/>
    </mc:Choice>
  </mc:AlternateContent>
  <bookViews>
    <workbookView xWindow="1005" yWindow="0" windowWidth="22035" windowHeight="9015" tabRatio="857" firstSheet="3" activeTab="12"/>
  </bookViews>
  <sheets>
    <sheet name="关键指标" sheetId="1" r:id="rId1"/>
    <sheet name="关键指标-咨询转化" sheetId="2" r:id="rId2"/>
    <sheet name="关键指标-竞对" sheetId="3" r:id="rId3"/>
    <sheet name="销售-团购（线上）" sheetId="4" r:id="rId4"/>
    <sheet name="实际消费分布（线下）" sheetId="5" r:id="rId5"/>
    <sheet name="CPC" sheetId="6" r:id="rId6"/>
    <sheet name="体验报告-案例" sheetId="7" r:id="rId7"/>
    <sheet name="透视表" sheetId="8" r:id="rId8"/>
    <sheet name="竞对数据" sheetId="9" r:id="rId9"/>
    <sheet name="流量" sheetId="10" r:id="rId10"/>
    <sheet name="咨询明细" sheetId="11" r:id="rId11"/>
    <sheet name="预约数据" sheetId="12" r:id="rId12"/>
    <sheet name="消费数据明细（线上）" sheetId="13" r:id="rId13"/>
    <sheet name="线下" sheetId="14" r:id="rId14"/>
    <sheet name="口碑数据" sheetId="15" r:id="rId15"/>
    <sheet name="回复口碑" sheetId="16" r:id="rId16"/>
    <sheet name="被屏蔽" sheetId="17" r:id="rId17"/>
    <sheet name="旧咨询明细" sheetId="18" r:id="rId18"/>
    <sheet name="CPC数据" sheetId="19" r:id="rId19"/>
  </sheets>
  <definedNames>
    <definedName name="_xlnm._FilterDatabase" localSheetId="17" hidden="1">旧咨询明细!$A$1:$I$1</definedName>
    <definedName name="_xlnm._FilterDatabase" localSheetId="14" hidden="1">口碑数据!$A$1:$O$1</definedName>
    <definedName name="_xlnm._FilterDatabase" localSheetId="9" hidden="1">流量!$C$1:$C$64</definedName>
    <definedName name="_xlnm._FilterDatabase" localSheetId="13" hidden="1">线下!#REF!</definedName>
    <definedName name="_xlnm._FilterDatabase" localSheetId="12" hidden="1">'消费数据明细（线上）'!$D$1:$L$1</definedName>
    <definedName name="_xlnm._FilterDatabase" localSheetId="11" hidden="1">预约数据!$C$16:$J$19</definedName>
  </definedNames>
  <calcPr calcId="162913"/>
  <pivotCaches>
    <pivotCache cacheId="157" r:id="rId20"/>
    <pivotCache cacheId="158" r:id="rId21"/>
    <pivotCache cacheId="159" r:id="rId22"/>
    <pivotCache cacheId="160" r:id="rId23"/>
    <pivotCache cacheId="161" r:id="rId24"/>
    <pivotCache cacheId="162" r:id="rId25"/>
    <pivotCache cacheId="163" r:id="rId26"/>
    <pivotCache cacheId="164" r:id="rId27"/>
  </pivotCaches>
</workbook>
</file>

<file path=xl/calcChain.xml><?xml version="1.0" encoding="utf-8"?>
<calcChain xmlns="http://schemas.openxmlformats.org/spreadsheetml/2006/main">
  <c r="B249" i="19" l="1"/>
  <c r="A249" i="19"/>
  <c r="B248" i="19"/>
  <c r="A248" i="19"/>
  <c r="B247" i="19"/>
  <c r="A247" i="19"/>
  <c r="B246" i="19"/>
  <c r="A246" i="19"/>
  <c r="B245" i="19"/>
  <c r="A245" i="19"/>
  <c r="B244" i="19"/>
  <c r="A244" i="19"/>
  <c r="B243" i="19"/>
  <c r="A243" i="19"/>
  <c r="B242" i="19"/>
  <c r="A242" i="19"/>
  <c r="B241" i="19"/>
  <c r="A241" i="19"/>
  <c r="B240" i="19"/>
  <c r="A240" i="19"/>
  <c r="B239" i="19"/>
  <c r="A239" i="19"/>
  <c r="B238" i="19"/>
  <c r="A238" i="19"/>
  <c r="B237" i="19"/>
  <c r="A237" i="19"/>
  <c r="B236" i="19"/>
  <c r="A236" i="19"/>
  <c r="B235" i="19"/>
  <c r="A235" i="19"/>
  <c r="B234" i="19"/>
  <c r="A234" i="19"/>
  <c r="B233" i="19"/>
  <c r="A233" i="19"/>
  <c r="B232" i="19"/>
  <c r="A232" i="19"/>
  <c r="B231" i="19"/>
  <c r="A231" i="19"/>
  <c r="B230" i="19"/>
  <c r="A230" i="19"/>
  <c r="B229" i="19"/>
  <c r="A229" i="19"/>
  <c r="B228" i="19"/>
  <c r="A228" i="19"/>
  <c r="B227" i="19"/>
  <c r="A227" i="19"/>
  <c r="B226" i="19"/>
  <c r="A226" i="19"/>
  <c r="B225" i="19"/>
  <c r="A225" i="19"/>
  <c r="B224" i="19"/>
  <c r="A224" i="19"/>
  <c r="B223" i="19"/>
  <c r="A223" i="19"/>
  <c r="B222" i="19"/>
  <c r="A222" i="19"/>
  <c r="B221" i="19"/>
  <c r="A221" i="19"/>
  <c r="B220" i="19"/>
  <c r="A220" i="19"/>
  <c r="B219" i="19"/>
  <c r="A219" i="19"/>
  <c r="B218" i="19"/>
  <c r="A218" i="19"/>
  <c r="B217" i="19"/>
  <c r="A217" i="19"/>
  <c r="B216" i="19"/>
  <c r="A216" i="19"/>
  <c r="B215" i="19"/>
  <c r="A215" i="19"/>
  <c r="B214" i="19"/>
  <c r="A214" i="19"/>
  <c r="B213" i="19"/>
  <c r="A213" i="19"/>
  <c r="B212" i="19"/>
  <c r="A212" i="19"/>
  <c r="B211" i="19"/>
  <c r="A211" i="19"/>
  <c r="B210" i="19"/>
  <c r="A210" i="19"/>
  <c r="B209" i="19"/>
  <c r="A209" i="19"/>
  <c r="B208" i="19"/>
  <c r="A208" i="19"/>
  <c r="B207" i="19"/>
  <c r="A207" i="19"/>
  <c r="B206" i="19"/>
  <c r="A206" i="19"/>
  <c r="B205" i="19"/>
  <c r="A205" i="19"/>
  <c r="B204" i="19"/>
  <c r="A204" i="19"/>
  <c r="B203" i="19"/>
  <c r="A203" i="19"/>
  <c r="B202" i="19"/>
  <c r="A202" i="19"/>
  <c r="B201" i="19"/>
  <c r="A201" i="19"/>
  <c r="B200" i="19"/>
  <c r="A200" i="19"/>
  <c r="B199" i="19"/>
  <c r="A199" i="19"/>
  <c r="B198" i="19"/>
  <c r="A198" i="19"/>
  <c r="B197" i="19"/>
  <c r="A197" i="19"/>
  <c r="B196" i="19"/>
  <c r="A196" i="19"/>
  <c r="B195" i="19"/>
  <c r="A195" i="19"/>
  <c r="B194" i="19"/>
  <c r="A194" i="19"/>
  <c r="B193" i="19"/>
  <c r="A193" i="19"/>
  <c r="B192" i="19"/>
  <c r="A192" i="19"/>
  <c r="B191" i="19"/>
  <c r="A191" i="19"/>
  <c r="B190" i="19"/>
  <c r="A190" i="19"/>
  <c r="B189" i="19"/>
  <c r="A189" i="19"/>
  <c r="B188" i="19"/>
  <c r="A188" i="19"/>
  <c r="B187" i="19"/>
  <c r="A187" i="19"/>
  <c r="B186" i="19"/>
  <c r="A186" i="19"/>
  <c r="B185" i="19"/>
  <c r="A185" i="19"/>
  <c r="B184" i="19"/>
  <c r="A184" i="19"/>
  <c r="B183" i="19"/>
  <c r="A183" i="19"/>
  <c r="B182" i="19"/>
  <c r="A182" i="19"/>
  <c r="B181" i="19"/>
  <c r="A181" i="19"/>
  <c r="B180" i="19"/>
  <c r="A180" i="19"/>
  <c r="B179" i="19"/>
  <c r="A179" i="19"/>
  <c r="B178" i="19"/>
  <c r="A178" i="19"/>
  <c r="B177" i="19"/>
  <c r="A177" i="19"/>
  <c r="B176" i="19"/>
  <c r="A176" i="19"/>
  <c r="B175" i="19"/>
  <c r="A175" i="19"/>
  <c r="B174" i="19"/>
  <c r="A174" i="19"/>
  <c r="B173" i="19"/>
  <c r="A173" i="19"/>
  <c r="B172" i="19"/>
  <c r="A172" i="19"/>
  <c r="B171" i="19"/>
  <c r="A171" i="19"/>
  <c r="B170" i="19"/>
  <c r="A170" i="19"/>
  <c r="B169" i="19"/>
  <c r="A169" i="19"/>
  <c r="B168" i="19"/>
  <c r="A168" i="19"/>
  <c r="B167" i="19"/>
  <c r="A167" i="19"/>
  <c r="B166" i="19"/>
  <c r="A166" i="19"/>
  <c r="B165" i="19"/>
  <c r="A165" i="19"/>
  <c r="B164" i="19"/>
  <c r="A164" i="19"/>
  <c r="B163" i="19"/>
  <c r="A163" i="19"/>
  <c r="B162" i="19"/>
  <c r="A162" i="19"/>
  <c r="B161" i="19"/>
  <c r="A161" i="19"/>
  <c r="B160" i="19"/>
  <c r="A160" i="19"/>
  <c r="B159" i="19"/>
  <c r="A159" i="19"/>
  <c r="B158" i="19"/>
  <c r="A158" i="19"/>
  <c r="B157" i="19"/>
  <c r="A157" i="19"/>
  <c r="B156" i="19"/>
  <c r="A156" i="19"/>
  <c r="B155" i="19"/>
  <c r="A155" i="19"/>
  <c r="B154" i="19"/>
  <c r="A154" i="19"/>
  <c r="B153" i="19"/>
  <c r="A153" i="19"/>
  <c r="B152" i="19"/>
  <c r="A152" i="19"/>
  <c r="B151" i="19"/>
  <c r="A151" i="19"/>
  <c r="B150" i="19"/>
  <c r="A150" i="19"/>
  <c r="B149" i="19"/>
  <c r="A149" i="19"/>
  <c r="B148" i="19"/>
  <c r="A148" i="19"/>
  <c r="B147" i="19"/>
  <c r="A147" i="19"/>
  <c r="B146" i="19"/>
  <c r="A146" i="19"/>
  <c r="B145" i="19"/>
  <c r="A145" i="19"/>
  <c r="B144" i="19"/>
  <c r="A144" i="19"/>
  <c r="B143" i="19"/>
  <c r="A143" i="19"/>
  <c r="B142" i="19"/>
  <c r="A142" i="19"/>
  <c r="B141" i="19"/>
  <c r="A141" i="19"/>
  <c r="B140" i="19"/>
  <c r="A140" i="19"/>
  <c r="B139" i="19"/>
  <c r="A139" i="19"/>
  <c r="B138" i="19"/>
  <c r="A138" i="19"/>
  <c r="B137" i="19"/>
  <c r="A137" i="19"/>
  <c r="B136" i="19"/>
  <c r="A136" i="19"/>
  <c r="B135" i="19"/>
  <c r="A135" i="19"/>
  <c r="B134" i="19"/>
  <c r="A134" i="19"/>
  <c r="B133" i="19"/>
  <c r="A133" i="19"/>
  <c r="B132" i="19"/>
  <c r="A132" i="19"/>
  <c r="B131" i="19"/>
  <c r="A131" i="19"/>
  <c r="B130" i="19"/>
  <c r="A130" i="19"/>
  <c r="B129" i="19"/>
  <c r="A129" i="19"/>
  <c r="B128" i="19"/>
  <c r="A128" i="19"/>
  <c r="B127" i="19"/>
  <c r="A127" i="19"/>
  <c r="B126" i="19"/>
  <c r="A126" i="19"/>
  <c r="B125" i="19"/>
  <c r="A125" i="19"/>
  <c r="B124" i="19"/>
  <c r="A124" i="19"/>
  <c r="B123" i="19"/>
  <c r="A123" i="19"/>
  <c r="B122" i="19"/>
  <c r="A122" i="19"/>
  <c r="B121" i="19"/>
  <c r="A121" i="19"/>
  <c r="B120" i="19"/>
  <c r="A120" i="19"/>
  <c r="B119" i="19"/>
  <c r="A119" i="19"/>
  <c r="B118" i="19"/>
  <c r="A118" i="19"/>
  <c r="B117" i="19"/>
  <c r="A117" i="19"/>
  <c r="B116" i="19"/>
  <c r="A116" i="19"/>
  <c r="B115" i="19"/>
  <c r="A115" i="19"/>
  <c r="B114" i="19"/>
  <c r="A114" i="19"/>
  <c r="B113" i="19"/>
  <c r="A113" i="19"/>
  <c r="B112" i="19"/>
  <c r="A112" i="19"/>
  <c r="B111" i="19"/>
  <c r="A111" i="19"/>
  <c r="B110" i="19"/>
  <c r="A110" i="19"/>
  <c r="B109" i="19"/>
  <c r="A109" i="19"/>
  <c r="B108" i="19"/>
  <c r="A108" i="19"/>
  <c r="B107" i="19"/>
  <c r="A107" i="19"/>
  <c r="B106" i="19"/>
  <c r="A106" i="19"/>
  <c r="B105" i="19"/>
  <c r="A105" i="19"/>
  <c r="B104" i="19"/>
  <c r="A104" i="19"/>
  <c r="B103" i="19"/>
  <c r="A103" i="19"/>
  <c r="B102" i="19"/>
  <c r="A102" i="19"/>
  <c r="B101" i="19"/>
  <c r="A101" i="19"/>
  <c r="B100" i="19"/>
  <c r="A100" i="19"/>
  <c r="B99" i="19"/>
  <c r="A99" i="19"/>
  <c r="B98" i="19"/>
  <c r="A98" i="19"/>
  <c r="B97" i="19"/>
  <c r="A97" i="19"/>
  <c r="B96" i="19"/>
  <c r="A96" i="19"/>
  <c r="B95" i="19"/>
  <c r="A95" i="19"/>
  <c r="B94" i="19"/>
  <c r="A94" i="19"/>
  <c r="B93" i="19"/>
  <c r="A93" i="19"/>
  <c r="B92" i="19"/>
  <c r="A92" i="19"/>
  <c r="B91" i="19"/>
  <c r="A91" i="19"/>
  <c r="B90" i="19"/>
  <c r="A90" i="19"/>
  <c r="B89" i="19"/>
  <c r="A89" i="19"/>
  <c r="B88" i="19"/>
  <c r="A88" i="19"/>
  <c r="B87" i="19"/>
  <c r="A87" i="19"/>
  <c r="B86" i="19"/>
  <c r="A86" i="19"/>
  <c r="B85" i="19"/>
  <c r="A85" i="19"/>
  <c r="B84" i="19"/>
  <c r="A84" i="19"/>
  <c r="B83" i="19"/>
  <c r="A83" i="19"/>
  <c r="B82" i="19"/>
  <c r="A82" i="19"/>
  <c r="B81" i="19"/>
  <c r="A81" i="19"/>
  <c r="B80" i="19"/>
  <c r="A80" i="19"/>
  <c r="B79" i="19"/>
  <c r="A79" i="19"/>
  <c r="B78" i="19"/>
  <c r="A78" i="19"/>
  <c r="B77" i="19"/>
  <c r="A77" i="19"/>
  <c r="B76" i="19"/>
  <c r="A76" i="19"/>
  <c r="B75" i="19"/>
  <c r="A75" i="19"/>
  <c r="B74" i="19"/>
  <c r="A74" i="19"/>
  <c r="B73" i="19"/>
  <c r="A73" i="19"/>
  <c r="B72" i="19"/>
  <c r="A72" i="19"/>
  <c r="B71" i="19"/>
  <c r="A71" i="19"/>
  <c r="B70" i="19"/>
  <c r="A70" i="19"/>
  <c r="B69" i="19"/>
  <c r="A69" i="19"/>
  <c r="B68" i="19"/>
  <c r="A68" i="19"/>
  <c r="B67" i="19"/>
  <c r="A67" i="19"/>
  <c r="B66" i="19"/>
  <c r="A66" i="19"/>
  <c r="B65" i="19"/>
  <c r="A65" i="19"/>
  <c r="B64" i="19"/>
  <c r="A64" i="19"/>
  <c r="B63" i="19"/>
  <c r="A63" i="19"/>
  <c r="B62" i="19"/>
  <c r="A62" i="19"/>
  <c r="B61" i="19"/>
  <c r="A61" i="19"/>
  <c r="B60" i="19"/>
  <c r="A60" i="19"/>
  <c r="B59" i="19"/>
  <c r="A59" i="19"/>
  <c r="B58" i="19"/>
  <c r="A58" i="19"/>
  <c r="B57" i="19"/>
  <c r="A57" i="19"/>
  <c r="B56" i="19"/>
  <c r="A56" i="19"/>
  <c r="B55" i="19"/>
  <c r="A55" i="19"/>
  <c r="B54" i="19"/>
  <c r="A54" i="19"/>
  <c r="B53" i="19"/>
  <c r="A53" i="19"/>
  <c r="B52" i="19"/>
  <c r="A52" i="19"/>
  <c r="B51" i="19"/>
  <c r="A51" i="19"/>
  <c r="B50" i="19"/>
  <c r="A50" i="19"/>
  <c r="B49" i="19"/>
  <c r="A49" i="19"/>
  <c r="B48" i="19"/>
  <c r="A48" i="19"/>
  <c r="B47" i="19"/>
  <c r="A47" i="19"/>
  <c r="B46" i="19"/>
  <c r="A46" i="19"/>
  <c r="B45" i="19"/>
  <c r="A45" i="19"/>
  <c r="B44" i="19"/>
  <c r="A44" i="19"/>
  <c r="B43" i="19"/>
  <c r="A43" i="19"/>
  <c r="B42" i="19"/>
  <c r="A42" i="19"/>
  <c r="B41" i="19"/>
  <c r="A41" i="19"/>
  <c r="B40" i="19"/>
  <c r="A40" i="19"/>
  <c r="B39" i="19"/>
  <c r="A39" i="19"/>
  <c r="B38" i="19"/>
  <c r="A38" i="19"/>
  <c r="B37" i="19"/>
  <c r="A37" i="19"/>
  <c r="B36" i="19"/>
  <c r="A36" i="19"/>
  <c r="B35" i="19"/>
  <c r="A35" i="19"/>
  <c r="B34" i="19"/>
  <c r="A34" i="19"/>
  <c r="B33" i="19"/>
  <c r="A33" i="19"/>
  <c r="B32" i="19"/>
  <c r="A32" i="19"/>
  <c r="B31" i="19"/>
  <c r="A31" i="19"/>
  <c r="B30" i="19"/>
  <c r="A30" i="19"/>
  <c r="B29" i="19"/>
  <c r="A29" i="19"/>
  <c r="B28" i="19"/>
  <c r="A28" i="19"/>
  <c r="B27" i="19"/>
  <c r="A27" i="19"/>
  <c r="B26" i="19"/>
  <c r="A26" i="19"/>
  <c r="B25" i="19"/>
  <c r="A25" i="19"/>
  <c r="B24" i="19"/>
  <c r="A24" i="19"/>
  <c r="B23" i="19"/>
  <c r="A23" i="19"/>
  <c r="B22" i="19"/>
  <c r="A22" i="19"/>
  <c r="B21" i="19"/>
  <c r="A21" i="19"/>
  <c r="B20" i="19"/>
  <c r="A20" i="19"/>
  <c r="B19" i="19"/>
  <c r="A19" i="19"/>
  <c r="B18" i="19"/>
  <c r="A18" i="19"/>
  <c r="B17" i="19"/>
  <c r="A17" i="19"/>
  <c r="B16" i="19"/>
  <c r="A16" i="19"/>
  <c r="B15" i="19"/>
  <c r="A15" i="19"/>
  <c r="B14" i="19"/>
  <c r="A14" i="19"/>
  <c r="B13" i="19"/>
  <c r="A13" i="19"/>
  <c r="B12" i="19"/>
  <c r="A12" i="19"/>
  <c r="B11" i="19"/>
  <c r="A11" i="19"/>
  <c r="B10" i="19"/>
  <c r="A10" i="19"/>
  <c r="B9" i="19"/>
  <c r="A9" i="19"/>
  <c r="B8" i="19"/>
  <c r="A8" i="19"/>
  <c r="B7" i="19"/>
  <c r="A7" i="19"/>
  <c r="B6" i="19"/>
  <c r="A6" i="19"/>
  <c r="B5" i="19"/>
  <c r="A5" i="19"/>
  <c r="B4" i="19"/>
  <c r="A4" i="19"/>
  <c r="B3" i="19"/>
  <c r="A3" i="19"/>
  <c r="B2" i="19"/>
  <c r="A2" i="19"/>
  <c r="B16" i="18"/>
  <c r="A16" i="18"/>
  <c r="B15" i="18"/>
  <c r="A15" i="18"/>
  <c r="B14" i="18"/>
  <c r="A14" i="18"/>
  <c r="B13" i="18"/>
  <c r="A13" i="18"/>
  <c r="B12" i="18"/>
  <c r="A12" i="18"/>
  <c r="B11" i="18"/>
  <c r="A11" i="18"/>
  <c r="B10" i="18"/>
  <c r="A10" i="18"/>
  <c r="B9" i="18"/>
  <c r="A9" i="18"/>
  <c r="B8" i="18"/>
  <c r="A8" i="18"/>
  <c r="B7" i="18"/>
  <c r="A7" i="18"/>
  <c r="B6" i="18"/>
  <c r="A6" i="18"/>
  <c r="B5" i="18"/>
  <c r="A5" i="18"/>
  <c r="B4" i="18"/>
  <c r="A4" i="18"/>
  <c r="B3" i="18"/>
  <c r="A3" i="18"/>
  <c r="B2" i="18"/>
  <c r="A2" i="18"/>
  <c r="L4" i="17"/>
  <c r="K4" i="17"/>
  <c r="J4" i="17"/>
  <c r="L3" i="17"/>
  <c r="K3" i="17"/>
  <c r="J3" i="17"/>
  <c r="B3" i="17"/>
  <c r="A3" i="17"/>
  <c r="L2" i="17"/>
  <c r="K2" i="17"/>
  <c r="J2" i="17"/>
  <c r="B13" i="16"/>
  <c r="A13" i="16"/>
  <c r="B12" i="16"/>
  <c r="A12" i="16"/>
  <c r="B11" i="16"/>
  <c r="A11" i="16"/>
  <c r="B10" i="16"/>
  <c r="A10" i="16"/>
  <c r="B9" i="16"/>
  <c r="A9" i="16"/>
  <c r="B8" i="16"/>
  <c r="A8" i="16"/>
  <c r="B7" i="16"/>
  <c r="A7" i="16"/>
  <c r="B6" i="16"/>
  <c r="A6" i="16"/>
  <c r="B5" i="16"/>
  <c r="A5" i="16"/>
  <c r="B4" i="16"/>
  <c r="A4" i="16"/>
  <c r="B3" i="16"/>
  <c r="A3" i="16"/>
  <c r="B2" i="16"/>
  <c r="A2" i="16"/>
  <c r="L15" i="15"/>
  <c r="K15" i="15"/>
  <c r="J15" i="15"/>
  <c r="B15" i="15"/>
  <c r="A15" i="15"/>
  <c r="L14" i="15"/>
  <c r="K14" i="15"/>
  <c r="J14" i="15"/>
  <c r="B14" i="15"/>
  <c r="A14" i="15"/>
  <c r="L13" i="15"/>
  <c r="K13" i="15"/>
  <c r="J13" i="15"/>
  <c r="B13" i="15"/>
  <c r="A13" i="15"/>
  <c r="L12" i="15"/>
  <c r="K12" i="15"/>
  <c r="J12" i="15"/>
  <c r="B12" i="15"/>
  <c r="A12" i="15"/>
  <c r="L11" i="15"/>
  <c r="K11" i="15"/>
  <c r="J11" i="15"/>
  <c r="B11" i="15"/>
  <c r="A11" i="15"/>
  <c r="L10" i="15"/>
  <c r="K10" i="15"/>
  <c r="J10" i="15"/>
  <c r="B10" i="15"/>
  <c r="A10" i="15"/>
  <c r="L9" i="15"/>
  <c r="K9" i="15"/>
  <c r="J9" i="15"/>
  <c r="B9" i="15"/>
  <c r="A9" i="15"/>
  <c r="L8" i="15"/>
  <c r="K8" i="15"/>
  <c r="J8" i="15"/>
  <c r="B8" i="15"/>
  <c r="A8" i="15"/>
  <c r="L7" i="15"/>
  <c r="K7" i="15"/>
  <c r="J7" i="15"/>
  <c r="B7" i="15"/>
  <c r="A7" i="15"/>
  <c r="L6" i="15"/>
  <c r="K6" i="15"/>
  <c r="J6" i="15"/>
  <c r="B6" i="15"/>
  <c r="A6" i="15"/>
  <c r="L5" i="15"/>
  <c r="K5" i="15"/>
  <c r="J5" i="15"/>
  <c r="B5" i="15"/>
  <c r="A5" i="15"/>
  <c r="L4" i="15"/>
  <c r="K4" i="15"/>
  <c r="J4" i="15"/>
  <c r="B4" i="15"/>
  <c r="A4" i="15"/>
  <c r="L3" i="15"/>
  <c r="K3" i="15"/>
  <c r="J3" i="15"/>
  <c r="B3" i="15"/>
  <c r="A3" i="15"/>
  <c r="L2" i="15"/>
  <c r="K2" i="15"/>
  <c r="J2" i="15"/>
  <c r="B2" i="15"/>
  <c r="A2" i="15"/>
  <c r="B2" i="14"/>
  <c r="A2" i="14"/>
  <c r="B127" i="10"/>
  <c r="A127" i="10"/>
  <c r="B126" i="10"/>
  <c r="A126" i="10"/>
  <c r="B125" i="10"/>
  <c r="A125" i="10"/>
  <c r="B124" i="10"/>
  <c r="A124" i="10"/>
  <c r="B123" i="10"/>
  <c r="A123" i="10"/>
  <c r="B122" i="10"/>
  <c r="A122" i="10"/>
  <c r="B121" i="10"/>
  <c r="A121" i="10"/>
  <c r="B120" i="10"/>
  <c r="A120" i="10"/>
  <c r="B119" i="10"/>
  <c r="A119" i="10"/>
  <c r="B118" i="10"/>
  <c r="A118" i="10"/>
  <c r="B117" i="10"/>
  <c r="A117" i="10"/>
  <c r="B116" i="10"/>
  <c r="A116" i="10"/>
  <c r="B115" i="10"/>
  <c r="A115" i="10"/>
  <c r="B114" i="10"/>
  <c r="A114" i="10"/>
  <c r="B113" i="10"/>
  <c r="A113" i="10"/>
  <c r="B112" i="10"/>
  <c r="A112" i="10"/>
  <c r="B111" i="10"/>
  <c r="A111" i="10"/>
  <c r="B110" i="10"/>
  <c r="A110" i="10"/>
  <c r="B109" i="10"/>
  <c r="A109" i="10"/>
  <c r="B108" i="10"/>
  <c r="A108" i="10"/>
  <c r="B107" i="10"/>
  <c r="A107" i="10"/>
  <c r="B106" i="10"/>
  <c r="A106" i="10"/>
  <c r="B105" i="10"/>
  <c r="A105" i="10"/>
  <c r="B104" i="10"/>
  <c r="A104" i="10"/>
  <c r="B103" i="10"/>
  <c r="A103" i="10"/>
  <c r="B102" i="10"/>
  <c r="A102" i="10"/>
  <c r="B101" i="10"/>
  <c r="A101" i="10"/>
  <c r="B100" i="10"/>
  <c r="A100" i="10"/>
  <c r="B99" i="10"/>
  <c r="A99" i="10"/>
  <c r="B98" i="10"/>
  <c r="A98" i="10"/>
  <c r="B97" i="10"/>
  <c r="A97" i="10"/>
  <c r="B96" i="10"/>
  <c r="A96" i="10"/>
  <c r="B95" i="10"/>
  <c r="A95" i="10"/>
  <c r="B94" i="10"/>
  <c r="A94" i="10"/>
  <c r="B93" i="10"/>
  <c r="A93" i="10"/>
  <c r="B92" i="10"/>
  <c r="A92" i="10"/>
  <c r="B91" i="10"/>
  <c r="A91" i="10"/>
  <c r="B90" i="10"/>
  <c r="A90" i="10"/>
  <c r="B89" i="10"/>
  <c r="A89" i="10"/>
  <c r="B88" i="10"/>
  <c r="A88" i="10"/>
  <c r="B87" i="10"/>
  <c r="A87" i="10"/>
  <c r="B86" i="10"/>
  <c r="A86" i="10"/>
  <c r="B85" i="10"/>
  <c r="A85" i="10"/>
  <c r="B84" i="10"/>
  <c r="A84" i="10"/>
  <c r="B83" i="10"/>
  <c r="A83" i="10"/>
  <c r="B82" i="10"/>
  <c r="A82" i="10"/>
  <c r="B81" i="10"/>
  <c r="A81" i="10"/>
  <c r="B80" i="10"/>
  <c r="A80" i="10"/>
  <c r="B79" i="10"/>
  <c r="A79" i="10"/>
  <c r="B78" i="10"/>
  <c r="A78" i="10"/>
  <c r="B77" i="10"/>
  <c r="A77" i="10"/>
  <c r="B76" i="10"/>
  <c r="A76" i="10"/>
  <c r="B75" i="10"/>
  <c r="A75" i="10"/>
  <c r="B74" i="10"/>
  <c r="A74" i="10"/>
  <c r="B73" i="10"/>
  <c r="A73" i="10"/>
  <c r="B72" i="10"/>
  <c r="A72" i="10"/>
  <c r="B71" i="10"/>
  <c r="A71" i="10"/>
  <c r="B70" i="10"/>
  <c r="A70" i="10"/>
  <c r="B69" i="10"/>
  <c r="A69" i="10"/>
  <c r="B68" i="10"/>
  <c r="A68" i="10"/>
  <c r="B67" i="10"/>
  <c r="A67" i="10"/>
  <c r="B66" i="10"/>
  <c r="A66" i="10"/>
  <c r="B65" i="10"/>
  <c r="A65" i="10"/>
  <c r="B64" i="10"/>
  <c r="A64" i="10"/>
  <c r="B63" i="10"/>
  <c r="A63" i="10"/>
  <c r="B62" i="10"/>
  <c r="A62" i="10"/>
  <c r="B61" i="10"/>
  <c r="A61" i="10"/>
  <c r="B60" i="10"/>
  <c r="A60" i="10"/>
  <c r="B59" i="10"/>
  <c r="A59" i="10"/>
  <c r="B58" i="10"/>
  <c r="A58" i="10"/>
  <c r="B57" i="10"/>
  <c r="A57" i="10"/>
  <c r="B56" i="10"/>
  <c r="A56" i="10"/>
  <c r="B55" i="10"/>
  <c r="A55" i="10"/>
  <c r="B54" i="10"/>
  <c r="A54" i="10"/>
  <c r="B53" i="10"/>
  <c r="A53" i="10"/>
  <c r="B52" i="10"/>
  <c r="A52" i="10"/>
  <c r="B51" i="10"/>
  <c r="A51" i="10"/>
  <c r="B50" i="10"/>
  <c r="A50" i="10"/>
  <c r="B49" i="10"/>
  <c r="A49" i="10"/>
  <c r="B48" i="10"/>
  <c r="A48" i="10"/>
  <c r="B47" i="10"/>
  <c r="A47" i="10"/>
  <c r="B46" i="10"/>
  <c r="A46" i="10"/>
  <c r="B45" i="10"/>
  <c r="A45" i="10"/>
  <c r="B44" i="10"/>
  <c r="A44" i="10"/>
  <c r="B43" i="10"/>
  <c r="A43" i="10"/>
  <c r="B42" i="10"/>
  <c r="A42" i="10"/>
  <c r="B41" i="10"/>
  <c r="A41" i="10"/>
  <c r="B40" i="10"/>
  <c r="A40" i="10"/>
  <c r="B39" i="10"/>
  <c r="A39" i="10"/>
  <c r="B38" i="10"/>
  <c r="A38" i="10"/>
  <c r="B37" i="10"/>
  <c r="A37" i="10"/>
  <c r="B36" i="10"/>
  <c r="A36" i="10"/>
  <c r="B35" i="10"/>
  <c r="A35" i="10"/>
  <c r="B34" i="10"/>
  <c r="A34" i="10"/>
  <c r="B33" i="10"/>
  <c r="A33" i="10"/>
  <c r="B32" i="10"/>
  <c r="A32" i="10"/>
  <c r="B31" i="10"/>
  <c r="A31" i="10"/>
  <c r="B30" i="10"/>
  <c r="A30" i="10"/>
  <c r="B29" i="10"/>
  <c r="A29" i="10"/>
  <c r="B28" i="10"/>
  <c r="A28" i="10"/>
  <c r="B27" i="10"/>
  <c r="A27" i="10"/>
  <c r="B26" i="10"/>
  <c r="A26" i="10"/>
  <c r="B25" i="10"/>
  <c r="A25" i="10"/>
  <c r="B24" i="10"/>
  <c r="A24" i="10"/>
  <c r="B23" i="10"/>
  <c r="A23" i="10"/>
  <c r="B22" i="10"/>
  <c r="A22" i="10"/>
  <c r="B21" i="10"/>
  <c r="A21" i="10"/>
  <c r="B20" i="10"/>
  <c r="A20" i="10"/>
  <c r="B19" i="10"/>
  <c r="A19" i="10"/>
  <c r="B18" i="10"/>
  <c r="A18" i="10"/>
  <c r="B17" i="10"/>
  <c r="A17" i="10"/>
  <c r="B16" i="10"/>
  <c r="A16" i="10"/>
  <c r="B15" i="10"/>
  <c r="A15" i="10"/>
  <c r="B14" i="10"/>
  <c r="A14" i="10"/>
  <c r="B13" i="10"/>
  <c r="A13" i="10"/>
  <c r="B12" i="10"/>
  <c r="A12" i="10"/>
  <c r="B11" i="10"/>
  <c r="A11" i="10"/>
  <c r="B10" i="10"/>
  <c r="A10" i="10"/>
  <c r="B9" i="10"/>
  <c r="A9" i="10"/>
  <c r="B8" i="10"/>
  <c r="A8" i="10"/>
  <c r="B7" i="10"/>
  <c r="A7" i="10"/>
  <c r="B6" i="10"/>
  <c r="A6" i="10"/>
  <c r="B5" i="10"/>
  <c r="A5" i="10"/>
  <c r="B4" i="10"/>
  <c r="A4" i="10"/>
  <c r="B3" i="10"/>
  <c r="A3" i="10"/>
  <c r="B2" i="10"/>
  <c r="A2" i="10"/>
  <c r="S14" i="9"/>
  <c r="E14" i="9"/>
  <c r="T8" i="9"/>
  <c r="T14" i="9" s="1"/>
  <c r="S8" i="9"/>
  <c r="P8" i="9"/>
  <c r="P14" i="9" s="1"/>
  <c r="C20" i="9" s="1"/>
  <c r="G8" i="9"/>
  <c r="G14" i="9" s="1"/>
  <c r="F8" i="9"/>
  <c r="F14" i="9" s="1"/>
  <c r="E8" i="9"/>
  <c r="D8" i="9"/>
  <c r="D14" i="9" s="1"/>
  <c r="C8" i="9"/>
  <c r="C14" i="9" s="1"/>
  <c r="B8" i="9"/>
  <c r="B14" i="9" s="1"/>
  <c r="Q24" i="8"/>
  <c r="P24" i="8"/>
  <c r="L24" i="8"/>
  <c r="K24" i="8"/>
  <c r="Q23" i="8"/>
  <c r="P23" i="8"/>
  <c r="L23" i="8"/>
  <c r="K23" i="8"/>
  <c r="Q22" i="8"/>
  <c r="P22" i="8"/>
  <c r="L22" i="8"/>
  <c r="K22" i="8"/>
  <c r="D11" i="2" s="1"/>
  <c r="E11" i="2" s="1"/>
  <c r="Q21" i="8"/>
  <c r="P21" i="8"/>
  <c r="L21" i="8"/>
  <c r="K21" i="8"/>
  <c r="D7" i="2" s="1"/>
  <c r="E7" i="2" s="1"/>
  <c r="Q20" i="8"/>
  <c r="Q25" i="8" s="1"/>
  <c r="P20" i="8"/>
  <c r="P25" i="8" s="1"/>
  <c r="L20" i="8"/>
  <c r="F8" i="2" s="1"/>
  <c r="F6" i="2" s="1"/>
  <c r="K20" i="8"/>
  <c r="D8" i="2" s="1"/>
  <c r="G16" i="7"/>
  <c r="F16" i="7"/>
  <c r="G15" i="7"/>
  <c r="E15" i="7"/>
  <c r="D15" i="7"/>
  <c r="N12" i="7"/>
  <c r="M12" i="7"/>
  <c r="J12" i="7"/>
  <c r="I12" i="7"/>
  <c r="F12" i="7"/>
  <c r="E12" i="7"/>
  <c r="N11" i="7"/>
  <c r="L11" i="7"/>
  <c r="K11" i="7"/>
  <c r="J11" i="7"/>
  <c r="H11" i="7"/>
  <c r="F11" i="7"/>
  <c r="D11" i="7"/>
  <c r="C11" i="7"/>
  <c r="C15" i="7" s="1"/>
  <c r="L8" i="7"/>
  <c r="J8" i="7"/>
  <c r="I8" i="7"/>
  <c r="K8" i="7" s="1"/>
  <c r="D8" i="7"/>
  <c r="E8" i="7" s="1"/>
  <c r="C8" i="7"/>
  <c r="N7" i="7"/>
  <c r="M7" i="7"/>
  <c r="L7" i="7"/>
  <c r="J7" i="7"/>
  <c r="I7" i="7"/>
  <c r="H7" i="7"/>
  <c r="G7" i="7"/>
  <c r="F7" i="7"/>
  <c r="D7" i="7"/>
  <c r="C7" i="7"/>
  <c r="L3" i="7"/>
  <c r="K3" i="7"/>
  <c r="J3" i="7"/>
  <c r="H3" i="7"/>
  <c r="G3" i="7"/>
  <c r="F3" i="7"/>
  <c r="D3" i="7"/>
  <c r="C3" i="7"/>
  <c r="B1" i="7"/>
  <c r="D10" i="6"/>
  <c r="E3" i="6"/>
  <c r="D3" i="6"/>
  <c r="C3" i="6"/>
  <c r="G5" i="5"/>
  <c r="D5" i="5"/>
  <c r="H4" i="5"/>
  <c r="F4" i="5"/>
  <c r="G4" i="5" s="1"/>
  <c r="E4" i="5"/>
  <c r="C4" i="5"/>
  <c r="D4" i="5" s="1"/>
  <c r="H3" i="5"/>
  <c r="G3" i="5"/>
  <c r="F3" i="5"/>
  <c r="E3" i="5"/>
  <c r="D3" i="5"/>
  <c r="C3" i="5"/>
  <c r="G10" i="4"/>
  <c r="D10" i="4"/>
  <c r="G9" i="4"/>
  <c r="D9" i="4"/>
  <c r="G8" i="4"/>
  <c r="D8" i="4"/>
  <c r="G7" i="4"/>
  <c r="D7" i="4"/>
  <c r="G6" i="4"/>
  <c r="D6" i="4"/>
  <c r="H5" i="4"/>
  <c r="F5" i="4"/>
  <c r="G5" i="4" s="1"/>
  <c r="E5" i="4"/>
  <c r="D5" i="4"/>
  <c r="C5" i="4"/>
  <c r="H4" i="4"/>
  <c r="G4" i="4"/>
  <c r="F4" i="4"/>
  <c r="E4" i="4"/>
  <c r="D4" i="4"/>
  <c r="C4" i="4"/>
  <c r="F11" i="2"/>
  <c r="F10" i="2"/>
  <c r="F9" i="2" s="1"/>
  <c r="D10" i="2"/>
  <c r="J8" i="2"/>
  <c r="J7" i="2"/>
  <c r="F7" i="2"/>
  <c r="J6" i="2"/>
  <c r="J5" i="2"/>
  <c r="J4" i="2"/>
  <c r="E4" i="2"/>
  <c r="J3" i="2"/>
  <c r="K2" i="2"/>
  <c r="J2" i="2"/>
  <c r="I2" i="2"/>
  <c r="F2" i="2"/>
  <c r="E2" i="2"/>
  <c r="D2" i="2"/>
  <c r="F18" i="1"/>
  <c r="E18" i="1" s="1"/>
  <c r="G18" i="1" s="1"/>
  <c r="F16" i="1"/>
  <c r="E16" i="1" s="1"/>
  <c r="G16" i="1" s="1"/>
  <c r="D16" i="1"/>
  <c r="E15" i="1"/>
  <c r="G15" i="1" s="1"/>
  <c r="G14" i="1"/>
  <c r="E14" i="1"/>
  <c r="F13" i="1"/>
  <c r="E13" i="1" s="1"/>
  <c r="G13" i="1" s="1"/>
  <c r="D13" i="1"/>
  <c r="E12" i="1"/>
  <c r="G12" i="1" s="1"/>
  <c r="G10" i="1"/>
  <c r="E10" i="1"/>
  <c r="F3" i="1"/>
  <c r="E3" i="1"/>
  <c r="D3" i="1"/>
  <c r="B1" i="1"/>
  <c r="G4" i="7"/>
  <c r="E7" i="6"/>
  <c r="C5" i="6"/>
  <c r="F4" i="1"/>
  <c r="D4" i="1"/>
  <c r="C8" i="6"/>
  <c r="F6" i="1"/>
  <c r="E8" i="6"/>
  <c r="E4" i="6"/>
  <c r="D12" i="2"/>
  <c r="D7" i="1"/>
  <c r="D6" i="1"/>
  <c r="D5" i="1"/>
  <c r="E5" i="6"/>
  <c r="F12" i="2"/>
  <c r="C7" i="6"/>
  <c r="H4" i="7"/>
  <c r="C4" i="6"/>
  <c r="F7" i="1"/>
  <c r="F5" i="1"/>
  <c r="C11" i="6" l="1"/>
  <c r="C6" i="6"/>
  <c r="D4" i="6"/>
  <c r="D7" i="6"/>
  <c r="E5" i="1"/>
  <c r="G5" i="1" s="1"/>
  <c r="E6" i="1"/>
  <c r="G6" i="1" s="1"/>
  <c r="E7" i="1"/>
  <c r="G7" i="1" s="1"/>
  <c r="E12" i="2"/>
  <c r="E11" i="6"/>
  <c r="E6" i="6"/>
  <c r="E9" i="6"/>
  <c r="C9" i="6"/>
  <c r="D8" i="6"/>
  <c r="E4" i="1"/>
  <c r="G4" i="1" s="1"/>
  <c r="I4" i="1"/>
  <c r="D5" i="6"/>
  <c r="J4" i="7"/>
  <c r="I4" i="7"/>
  <c r="D6" i="2"/>
  <c r="E6" i="2" s="1"/>
  <c r="E8" i="2"/>
  <c r="C4" i="7"/>
  <c r="D17" i="1"/>
  <c r="D9" i="2"/>
  <c r="E9" i="2" s="1"/>
  <c r="D4" i="7"/>
  <c r="H8" i="7" s="1"/>
  <c r="F17" i="1"/>
  <c r="E10" i="2"/>
  <c r="F8" i="7"/>
  <c r="G11" i="7"/>
  <c r="L25" i="8"/>
  <c r="K25" i="8"/>
  <c r="D3" i="2" l="1"/>
  <c r="D8" i="1"/>
  <c r="F3" i="2"/>
  <c r="F5" i="2" s="1"/>
  <c r="F8" i="1"/>
  <c r="F4" i="7"/>
  <c r="E4" i="7"/>
  <c r="L4" i="7"/>
  <c r="N8" i="7"/>
  <c r="K4" i="7"/>
  <c r="D6" i="6"/>
  <c r="M8" i="7"/>
  <c r="E17" i="1"/>
  <c r="G17" i="1" s="1"/>
  <c r="G8" i="7"/>
  <c r="D9" i="6"/>
  <c r="D11" i="6"/>
  <c r="F11" i="1" l="1"/>
  <c r="F9" i="1"/>
  <c r="E8" i="1"/>
  <c r="G8" i="1" s="1"/>
  <c r="D9" i="1"/>
  <c r="E9" i="1" s="1"/>
  <c r="G9" i="1" s="1"/>
  <c r="D11" i="1"/>
  <c r="E11" i="1" s="1"/>
  <c r="G11" i="1" s="1"/>
  <c r="D5" i="2"/>
  <c r="E5" i="2" s="1"/>
  <c r="E3" i="2"/>
</calcChain>
</file>

<file path=xl/sharedStrings.xml><?xml version="1.0" encoding="utf-8"?>
<sst xmlns="http://schemas.openxmlformats.org/spreadsheetml/2006/main" count="2258" uniqueCount="789">
  <si>
    <t>红字为结合机构提供数据汇总</t>
  </si>
  <si>
    <t>KPI（关键指标）汇总</t>
  </si>
  <si>
    <t>月环比数据健康度</t>
  </si>
  <si>
    <t>同行较优转化率参考</t>
  </si>
  <si>
    <t>流量</t>
  </si>
  <si>
    <t>PV（次）</t>
  </si>
  <si>
    <t>UV（人）</t>
  </si>
  <si>
    <t>跳失率/%</t>
  </si>
  <si>
    <t>平均页面浏览时间（秒）</t>
  </si>
  <si>
    <t>咨询</t>
  </si>
  <si>
    <t>咨询总数</t>
  </si>
  <si>
    <t>咨询占比</t>
  </si>
  <si>
    <t>销售</t>
  </si>
  <si>
    <t>到院人数</t>
  </si>
  <si>
    <t>到院率</t>
  </si>
  <si>
    <t>40%-80%</t>
  </si>
  <si>
    <t>成交人数</t>
  </si>
  <si>
    <t>成单率</t>
  </si>
  <si>
    <t>代运营销售额</t>
  </si>
  <si>
    <t>代运营销售量</t>
  </si>
  <si>
    <t>线上刷单13单，刷单金额4312元</t>
  </si>
  <si>
    <t>客单价</t>
  </si>
  <si>
    <t>体验报告</t>
  </si>
  <si>
    <t>体验报告数</t>
  </si>
  <si>
    <t>案例数（新增）</t>
  </si>
  <si>
    <t>1、目前机构流量从同期优秀同行的18%提升至 27%，但整体仍较低，建议进行推广通投放提升门店整体流量（完善特色活动、丰富案例、点评达到20条，星级达到4.5星以上，执行投放）；
2、到院率51%，较上月有明显提升，可持续保持咨询话术、10分钟以内及时回复，以及主动邀请平台咨询用户添加门店咨询号等动作优化，提高开发几率；
3、客单价持续走低，本月基本为脱毛及皮肤清洁类成单，且线下无升单，建议复盘到院接待流程，到院顾客做到百分百面诊，提升开发几率（院内可总结相应升单项目及话术），定期回访
4、目前本月体验报告沉淀为7，线上整体14条，体验报告沉淀的落实仍较缓慢；8月新增体验报告关联项目及医生的动作已明显改进，持续保持以便提升医生及项目的平台竞争力；
5、截止当前案例新增为1，线上共9例，数量仍偏少，建议案例持续补充3~4个/月，优先补充肉毒素、玻尿酸、皮肤管理类等热点项目的案例，提升咱们的引流项目，眼部鼻部案例质量已有明显优化，可持续增加案例数量，从而导向手术类咨询及转化量的提升。</t>
  </si>
  <si>
    <t>咨询Total</t>
  </si>
  <si>
    <t>客户来源</t>
  </si>
  <si>
    <t>项目</t>
  </si>
  <si>
    <t>脱毛</t>
  </si>
  <si>
    <t>玻尿酸</t>
  </si>
  <si>
    <t>眼部整形</t>
  </si>
  <si>
    <t>400电话　</t>
  </si>
  <si>
    <t>总数</t>
  </si>
  <si>
    <t>肉毒素</t>
  </si>
  <si>
    <t>已接</t>
  </si>
  <si>
    <t>半永久</t>
  </si>
  <si>
    <t>未接</t>
  </si>
  <si>
    <t>其他</t>
  </si>
  <si>
    <t>预约按钮</t>
  </si>
  <si>
    <t>门店</t>
  </si>
  <si>
    <t>医生</t>
  </si>
  <si>
    <t>会员消息</t>
  </si>
  <si>
    <t>咨询目前在及时度上，有很大问题，建议落实关注线上咨询</t>
  </si>
  <si>
    <t>本月咨询上脱毛、玻尿酸、眼部整形较多</t>
  </si>
  <si>
    <t>本页数据排名均为时间节点的近7天排名数据</t>
  </si>
  <si>
    <t>此为数据为排名名次，数据越小排名越高</t>
  </si>
  <si>
    <t>目前机构的曝光相对落后，建议投放推广通（完善特色活动、丰富案例、点评达到20条，星级达到4.5星以上，执行投放）</t>
  </si>
  <si>
    <t>消费额为成交价格=售价-立减金额</t>
  </si>
  <si>
    <t>标注灰色的为下架或者调整项目</t>
  </si>
  <si>
    <t>消费</t>
  </si>
  <si>
    <t>线上消费量</t>
  </si>
  <si>
    <t>线上消费额</t>
  </si>
  <si>
    <t>[2018.06.05]脱毛唇毛腋毛包干[38.00元][14207332]</t>
  </si>
  <si>
    <t>[2018.06.05]小气泡医用面膜[98.00元][14198953]</t>
  </si>
  <si>
    <t>[2018.06.05]脱毛小臂小腿首次体验价[68.00元][14207359]</t>
  </si>
  <si>
    <t>[2018.06.05]脱毛小臂小腿包干[368.00元][14198735]</t>
  </si>
  <si>
    <t>[2018.06.14]伊婉V隆鼻大分子中的雕塑神针 鼻子下巴2选1[1680.00元][14056854]</t>
  </si>
  <si>
    <t>[2018.06.05]衡力瘦脸100单位[888.00元][14195819]</t>
  </si>
  <si>
    <t>[2018.06.14]法思丽玻尿酸高密度少女元气针[1299.00元][14056281]</t>
  </si>
  <si>
    <t>[2018.06.05]衡力除皱20单位限鱼尾纹[299.00元][14197848]</t>
  </si>
  <si>
    <t>本月线上热卖，脱毛、小气泡</t>
  </si>
  <si>
    <t>实际消费量</t>
  </si>
  <si>
    <t>实际消费额</t>
  </si>
  <si>
    <t>水光针（线下转盘活动）</t>
  </si>
  <si>
    <t>本月截止当前无线下开发，建议着重进行复盘面诊过程，对于到院用户做到100%面诊，话术上总结相关开发话术。</t>
  </si>
  <si>
    <t>数据截止4.30</t>
  </si>
  <si>
    <t>2月2日开始投放CPC</t>
  </si>
  <si>
    <t>华韩</t>
  </si>
  <si>
    <t>花费</t>
  </si>
  <si>
    <t>点击</t>
  </si>
  <si>
    <t>点击均价</t>
  </si>
  <si>
    <t>曝光</t>
  </si>
  <si>
    <t>商户浏览量</t>
  </si>
  <si>
    <t>浏览量ROI</t>
  </si>
  <si>
    <t>商户浏览量/曝光</t>
  </si>
  <si>
    <t>点评总消费额</t>
  </si>
  <si>
    <t>ROI</t>
  </si>
  <si>
    <t>点评总消费额/花费</t>
  </si>
  <si>
    <t>活跃度</t>
  </si>
  <si>
    <t>点评总数</t>
  </si>
  <si>
    <t>回复量</t>
  </si>
  <si>
    <t>差量</t>
  </si>
  <si>
    <t>好差评</t>
  </si>
  <si>
    <t>五星好评量</t>
  </si>
  <si>
    <t>差评量</t>
  </si>
  <si>
    <t>运营分</t>
  </si>
  <si>
    <t>效果</t>
  </si>
  <si>
    <t>环境</t>
  </si>
  <si>
    <t>服务</t>
  </si>
  <si>
    <t>内容分</t>
  </si>
  <si>
    <t>案例总数</t>
  </si>
  <si>
    <t>新增案例数</t>
  </si>
  <si>
    <t>目前本月体验报告沉淀为6，数量上较上月相对优秀，建议持续关注体验报告沉淀的落实，并关联项目及医生。
截止当前案例新增为0，前端共8例，数量过少，建议案例持续补充，优先补充肉毒素、玻尿酸、皮肤管理类等热点项目的案例，提升咱们的引流项目，眼部鼻部持续新增优质案例。</t>
  </si>
  <si>
    <t>当月流量</t>
  </si>
  <si>
    <t>当月咨询</t>
  </si>
  <si>
    <t>当月预约</t>
  </si>
  <si>
    <t>上月预约</t>
  </si>
  <si>
    <t>当月口碑</t>
  </si>
  <si>
    <t>上月口碑</t>
  </si>
  <si>
    <t>当月口碑回复</t>
  </si>
  <si>
    <t>当月CPC</t>
  </si>
  <si>
    <t>年</t>
  </si>
  <si>
    <t>列标签</t>
  </si>
  <si>
    <t>计数项:姓名</t>
  </si>
  <si>
    <t>月</t>
  </si>
  <si>
    <t>8月</t>
  </si>
  <si>
    <t>行标签</t>
  </si>
  <si>
    <t>7月</t>
  </si>
  <si>
    <t>日</t>
  </si>
  <si>
    <t>(全部)</t>
  </si>
  <si>
    <t>评价时间</t>
  </si>
  <si>
    <t>日期</t>
  </si>
  <si>
    <t>计数项:成交价</t>
  </si>
  <si>
    <t>求和项:成交价2</t>
  </si>
  <si>
    <t>计数项:金额</t>
  </si>
  <si>
    <t>求和项:金额2</t>
  </si>
  <si>
    <t>计数项:星级</t>
  </si>
  <si>
    <t>浏览量</t>
  </si>
  <si>
    <t>访客数</t>
  </si>
  <si>
    <t>平均停留时长</t>
  </si>
  <si>
    <t>跳失率</t>
  </si>
  <si>
    <t>计数项:订单来源</t>
  </si>
  <si>
    <t>5星</t>
  </si>
  <si>
    <t>4星</t>
  </si>
  <si>
    <t>计数项:用户昵称</t>
  </si>
  <si>
    <t>求和项:花费</t>
  </si>
  <si>
    <t>求和项:点击</t>
  </si>
  <si>
    <t>平均值项:点击均价</t>
  </si>
  <si>
    <t>求和项:曝光</t>
  </si>
  <si>
    <t>求和项:商户浏览量</t>
  </si>
  <si>
    <t>[2018.06.05]小气泡医用面膜[38.00元][14198953]</t>
  </si>
  <si>
    <t>(空白)</t>
  </si>
  <si>
    <t>400未接</t>
  </si>
  <si>
    <t>总计</t>
  </si>
  <si>
    <t>400已接</t>
  </si>
  <si>
    <t>门店预约</t>
  </si>
  <si>
    <t>上月口碑回复</t>
  </si>
  <si>
    <t>上月CPC</t>
  </si>
  <si>
    <t>面部轮廓</t>
  </si>
  <si>
    <t>上月流量</t>
  </si>
  <si>
    <t>上月咨询</t>
  </si>
  <si>
    <t>[2018.07.16]润百颜大分子玻尿酸[1280.00元][15440947]</t>
  </si>
  <si>
    <t>预约</t>
  </si>
  <si>
    <t>当月</t>
  </si>
  <si>
    <t>上月</t>
  </si>
  <si>
    <t>口碑</t>
  </si>
  <si>
    <t>1星</t>
  </si>
  <si>
    <t>日均环比</t>
  </si>
  <si>
    <t>2星</t>
  </si>
  <si>
    <t>当前</t>
  </si>
  <si>
    <t>技师预约</t>
  </si>
  <si>
    <t>3星</t>
  </si>
  <si>
    <t>当月天数</t>
  </si>
  <si>
    <t>上月天数</t>
  </si>
  <si>
    <t>数据截至日期</t>
  </si>
  <si>
    <t>8月31日</t>
  </si>
  <si>
    <t>竞对分析</t>
  </si>
  <si>
    <t>荷花池</t>
  </si>
  <si>
    <t>5月</t>
  </si>
  <si>
    <t>6月</t>
  </si>
  <si>
    <t>曝光指数</t>
  </si>
  <si>
    <t>人气指数</t>
  </si>
  <si>
    <t>人均浏览页面</t>
  </si>
  <si>
    <t>交易指数</t>
  </si>
  <si>
    <t>金牛区</t>
  </si>
  <si>
    <t>成都市</t>
  </si>
  <si>
    <t>星级</t>
  </si>
  <si>
    <t>案例</t>
  </si>
  <si>
    <t>到院人数：</t>
  </si>
  <si>
    <t>成单人数：</t>
  </si>
  <si>
    <t>成交量：</t>
  </si>
  <si>
    <t>成单额：</t>
  </si>
  <si>
    <t>浏览量/次</t>
  </si>
  <si>
    <t>访客数/人</t>
  </si>
  <si>
    <t>平均停留时长/秒</t>
  </si>
  <si>
    <t>姓名</t>
  </si>
  <si>
    <t>首次沟通时间</t>
  </si>
  <si>
    <t>最后沟通时间</t>
  </si>
  <si>
    <t>顾客标签</t>
  </si>
  <si>
    <t>所属门店</t>
  </si>
  <si>
    <t>开始表演v</t>
  </si>
  <si>
    <t>僮颜医疗美容</t>
  </si>
  <si>
    <t>mpz360280892</t>
  </si>
  <si>
    <t>CUn325581439</t>
  </si>
  <si>
    <t>乌龟小不小</t>
  </si>
  <si>
    <t>皮肤美白</t>
  </si>
  <si>
    <t>Alw184389090</t>
  </si>
  <si>
    <t>粉红小猎犬_4747</t>
  </si>
  <si>
    <t>dFL741542897</t>
  </si>
  <si>
    <t>皮肤清洁</t>
  </si>
  <si>
    <t>ybU827534870</t>
  </si>
  <si>
    <t>Hvo570612220</t>
  </si>
  <si>
    <t>池丽琳</t>
  </si>
  <si>
    <t>渣莮</t>
  </si>
  <si>
    <t>冰柠檬20</t>
  </si>
  <si>
    <t>xdn553167138</t>
  </si>
  <si>
    <t>tlng13558739625</t>
  </si>
  <si>
    <t>dpuser_5453540136</t>
  </si>
  <si>
    <t>BnI29350376</t>
  </si>
  <si>
    <t>aPb307307520</t>
  </si>
  <si>
    <t>psm624590558</t>
  </si>
  <si>
    <t>其貌飞扬</t>
  </si>
  <si>
    <t>WeiXin_4292161015</t>
  </si>
  <si>
    <t>对三要不起</t>
  </si>
  <si>
    <t>往后余生...ye</t>
  </si>
  <si>
    <t>vSI151</t>
  </si>
  <si>
    <t>zRA257248601</t>
  </si>
  <si>
    <t>_qqnws1378897348</t>
  </si>
  <si>
    <t>wGM398100340</t>
  </si>
  <si>
    <t>开心妈咪</t>
  </si>
  <si>
    <t>化妆美甲182</t>
  </si>
  <si>
    <t>言小稚</t>
  </si>
  <si>
    <t>林先森森问</t>
  </si>
  <si>
    <t>wmo549101748</t>
  </si>
  <si>
    <t>AiS340728097</t>
  </si>
  <si>
    <t>惯性内疚</t>
  </si>
  <si>
    <t>Felicia_1636</t>
  </si>
  <si>
    <t>R.2898</t>
  </si>
  <si>
    <t>zBV652530200</t>
  </si>
  <si>
    <t>ewS402371479</t>
  </si>
  <si>
    <t>Freyaa</t>
  </si>
  <si>
    <t>v皮皮.</t>
  </si>
  <si>
    <t>DiW735831068</t>
  </si>
  <si>
    <t>aZM713549715</t>
  </si>
  <si>
    <t>请回答19891991</t>
  </si>
  <si>
    <t>VHI504807608</t>
  </si>
  <si>
    <t>mqH253676517</t>
  </si>
  <si>
    <t>查看详情</t>
  </si>
  <si>
    <t>廖筱清</t>
  </si>
  <si>
    <t>BKu690390235</t>
  </si>
  <si>
    <t>时间</t>
  </si>
  <si>
    <t>订单来源</t>
  </si>
  <si>
    <t>客户姓名</t>
  </si>
  <si>
    <t>联系方式</t>
  </si>
  <si>
    <t>顾客留言</t>
  </si>
  <si>
    <t>订单状态</t>
  </si>
  <si>
    <t>400用户</t>
  </si>
  <si>
    <t>已预约</t>
  </si>
  <si>
    <t>谢沙</t>
  </si>
  <si>
    <t>已到店</t>
  </si>
  <si>
    <t>新订单</t>
  </si>
  <si>
    <t>咨询用户</t>
  </si>
  <si>
    <t>待跟进</t>
  </si>
  <si>
    <t>我预约今天13点可以吗？</t>
  </si>
  <si>
    <t>188****8477</t>
  </si>
  <si>
    <t>快速处理</t>
  </si>
  <si>
    <t>180****0747</t>
  </si>
  <si>
    <t>153****1821</t>
  </si>
  <si>
    <t>189****8791</t>
  </si>
  <si>
    <t>131****7261</t>
  </si>
  <si>
    <t>成交价</t>
  </si>
  <si>
    <t>序列号</t>
  </si>
  <si>
    <t>用户手机号</t>
  </si>
  <si>
    <t>消费时间</t>
  </si>
  <si>
    <t>TIME</t>
  </si>
  <si>
    <t>套餐信息</t>
  </si>
  <si>
    <t>售价（元）</t>
  </si>
  <si>
    <t>商家优惠金额（元）</t>
  </si>
  <si>
    <t>结算价（元）</t>
  </si>
  <si>
    <t>分店名</t>
  </si>
  <si>
    <t>tongyan88888</t>
  </si>
  <si>
    <t>185xxxx8518</t>
  </si>
  <si>
    <t>176xxxx3570</t>
  </si>
  <si>
    <t>187xxxx8549</t>
  </si>
  <si>
    <t>157xxxx3480</t>
  </si>
  <si>
    <t>152xxxx3994</t>
  </si>
  <si>
    <t>187xxxx3523</t>
  </si>
  <si>
    <t>180xxxx2953</t>
  </si>
  <si>
    <t>159xxxx4009</t>
  </si>
  <si>
    <t>159xxxx3118</t>
  </si>
  <si>
    <t>186xxxx9337</t>
  </si>
  <si>
    <t>188xxxx8477</t>
  </si>
  <si>
    <t>150xxxx2938</t>
  </si>
  <si>
    <t>183xxxx8953</t>
  </si>
  <si>
    <t>187xxxx5227</t>
  </si>
  <si>
    <t>151xxxx8872</t>
  </si>
  <si>
    <t>185xxxx3360</t>
  </si>
  <si>
    <t>157xxxx6261</t>
  </si>
  <si>
    <t>189xxxx1776</t>
  </si>
  <si>
    <t>132xxxx0895</t>
  </si>
  <si>
    <t>131xxxx7261</t>
  </si>
  <si>
    <t>186xxxx1849</t>
  </si>
  <si>
    <t>182xxxx3612</t>
  </si>
  <si>
    <t>135xxxx7581</t>
  </si>
  <si>
    <t>158xxxx1758</t>
  </si>
  <si>
    <t>152xxxx7190</t>
  </si>
  <si>
    <t>186xxxx8600</t>
  </si>
  <si>
    <t>181xxxx6377</t>
  </si>
  <si>
    <t>分类</t>
  </si>
  <si>
    <t>明细</t>
  </si>
  <si>
    <t>金额</t>
  </si>
  <si>
    <t>城市</t>
  </si>
  <si>
    <t>评价门店</t>
  </si>
  <si>
    <t>用户昵称</t>
  </si>
  <si>
    <t>评分</t>
  </si>
  <si>
    <t>评价内容</t>
  </si>
  <si>
    <t>是否消费评价</t>
  </si>
  <si>
    <t>成都</t>
  </si>
  <si>
    <t>我不要被左右思想</t>
  </si>
  <si>
    <t>{"效果":4,"环境":4,"服务":4}</t>
  </si>
  <si>
    <t>在爱抢购上面看到一元抢购的，地址位于金牛万达广场背后。
电话预约，到店后说明爱抢购，有专人接待填写资料。
护肤项目在三楼的医疗消毒区域操作，首先卸妆洁面，泡冲，深层清洁皮肤，冷凝，最后敷一片医用级补水面膜完事。
省去了美容院一系列服务，卖的是效果吧。清洁后肌肤有亮白。</t>
  </si>
  <si>
    <t>否</t>
  </si>
  <si>
    <t>白羊习习</t>
  </si>
  <si>
    <t>总体还不错…依法办理。严格执行有关规定及业务办理要求，否则追究企业法人及负责人行政刑事责任。
@诚信经营，管理规范，保障政府机关和企业自身形象。
@敬畏感恩之心，全心全意为社会服务，强化宣传。</t>
  </si>
  <si>
    <t>Davy_1444</t>
  </si>
  <si>
    <t>学的两点提前半个小时到  工作人员很热情，护士小妹全程仔细认真 不会推广任何产品值得推荐   很放松   结束后会提醒该注意的注意事项各种事宜</t>
  </si>
  <si>
    <t>很高兴遇见你你</t>
  </si>
  <si>
    <t>{"效果":5,"环境":5,"服务":5}</t>
  </si>
  <si>
    <t>之前去一家医院脱唇毛，痛感神经敏感的我真是痛怕了。这次选了家家附近的，特别问了前台，说不痛，才忐忑地躺上了床。脱毛的小姐，服务态度好，一直问我痛不痛，聊天分散我注意力。很快，几分钟就脱完了。第一次，还是要长，说间隔一个月来就好了。总体来说，服务态度从头到尾都很nice。可以多一个咨询环节，说不定客人有其他需求呢，哈哈哈</t>
  </si>
  <si>
    <t>鱼摆摆的摆</t>
  </si>
  <si>
    <t>{"效果":5,"环境":4,"服务":5}</t>
  </si>
  <si>
    <t>买的脱毛，才38，对比了很多家应该是很便宜的了。到店的时候人很多，倒了杯水等了几分钟吧。脱毛的护士小姐姐很热情，问我痛不痛，一直跟我聊天。就是先在嘴唇上抹了透明的东西，然后用机器闪了几下就好了。那个光是真的很闪，但是护士都提醒我要闭好眼睛。整个过程还是很快的，完了护士也很细心的帮我把嘴上的擦干净了。下楼的时候下着雨，我就在大厅坐了一会，他们咨询师看见我就来跟我聊了一会，小姐姐长的很好看，整个脸都感觉很精致。她没有跟我推销什么东西啊也没有叫我做什么，我就是跟她说其实我想弄一下鼻子，但是我又不想做手术，小姐姐就跟我说其实可以尝试打玻尿酸，还找了一些他们医师打的玻尿酸鼻子的照片给我看，然后。。。。我就没忍住就去打了哈哈哈。注射的医师也很亲切，因为我很紧张，她要打的时候我就不自觉的憋着气，她就停下来拍拍我，叫我放松，不痛的。注射进去的时候就感觉很酸很胀，打完我照镜子看觉得还不错，只是鼻子的两边有两条楞，医师跟我说过几天就消下去了就会自然很多。然后还跟我讲了不能喝酒不能吃辣，不能用力去弄鼻子。</t>
  </si>
  <si>
    <t>是</t>
  </si>
  <si>
    <t>2018-07-18 16:22:00</t>
  </si>
  <si>
    <t>bilibilibaba</t>
  </si>
  <si>
    <t>之前一直觉得自己的鼻子有点塌 就是鼻梁不是很高，身边的朋友也有做鼻综合的，我这种怕疼星人，不想做手术，看着都疼，上班也不方便，朋友跟我说可以打玻尿酸，恢复期不长上班也看不咋出来，跟她一起团了一个就来打了
店里的小姐姐都挺热情的 没有因为是团购的就冷落我们 打针的过程敷了麻药倒是没有什么感觉 就感觉有点酸胀酸胀的 打完之后五官确实要立体很多 拍照也更好看了 不知道能维持好久 不过这里体验感还是不错的</t>
  </si>
  <si>
    <t>2018-07-26 11:59:56</t>
  </si>
  <si>
    <t>dpuser_76402500798</t>
  </si>
  <si>
    <t>上午预约的，下午直接来了。全程都有人陪着，服务很好，咨询师看了之后说就是咬肌比较大，然后就带去见医生了，医生摸了一下就大概定了剂量。感觉医生的手法也很娴熟，很快就打完了。打完之后还很亲切的给我讲了注意事项，不能用力嚼东西不要吃乱七八糟的东西。这样恢复效果更好！很开心，很满意！</t>
  </si>
  <si>
    <t>西门喵喵喵</t>
  </si>
  <si>
    <t>环境挺好。效果不错！服务态度也挺不错的</t>
  </si>
  <si>
    <t>2018-08-03 17:13:57</t>
  </si>
  <si>
    <t>滚咕噜咕噜滚喽</t>
  </si>
  <si>
    <t>工作人员都超级热情  态度很好
医生也很专业  现在有活动 价格很亲民
也是朋友介绍过来的   真心推荐给小仙女们</t>
  </si>
  <si>
    <t>2018-08-02 16:47:21</t>
  </si>
  <si>
    <t>七宝</t>
  </si>
  <si>
    <t>服务挺好的，脱毛的时候没有痛感和灼烧感。</t>
  </si>
  <si>
    <t>2018-08-08 16:28:19</t>
  </si>
  <si>
    <t>奇异果丶_3866</t>
  </si>
  <si>
    <t>在大众看了很多家，选的这家，价格很优惠，位置也好找，就在金牛万达广场后面，店铺很显眼，而且大厅很漂亮，前台小姐姐很热情，虽然网上团的，也没有半分怠慢，大概了解了情况，小姐姐马上就安排人带我上楼做了项目，脱的唇毛，没什么感觉就结束了，过程很快，结束后下来才验的券。最后一张照片是刚刚脱完出来照的，之前咨询，小姐姐说脱不到多少次就没有了，期待效果！！！</t>
  </si>
  <si>
    <t>2018-08-08 16:28:28</t>
  </si>
  <si>
    <t>贾真_7959</t>
  </si>
  <si>
    <t>团购了前臂和小腿。团了之后打电话预约，结果说可以直接做，就到店里去了。店面挺漂亮的，一共有三层。前台做好了登记以后，就有人专门带我上楼。给我做脱毛的护士小姐姐很温柔很暖，过程很轻松，没有疼痛和不适，做得挺干净的。就是冰点脱毛要多做几次，两三年前在其他医院做的腋下脱毛，这次在僮颜也帮我免费做了一次。总体说来不后悔拍了这家，希望继续保持高性价比。笔芯！</t>
  </si>
  <si>
    <t>2018-08-13 14:23:23</t>
  </si>
  <si>
    <t>王小木一直在路上</t>
  </si>
  <si>
    <t>店里的宝宝们服务很好，即使只做了一个小气泡也没有因为价格便宜而怠慢。小气泡做得很好，做完还敷了面膜，面膜特别舒服。</t>
  </si>
  <si>
    <t>2018-08-10 11:32:24</t>
  </si>
  <si>
    <t>May</t>
  </si>
  <si>
    <t>自己咬肌有点大，一直都很想试一下打瘦脸针。这家店在万达旁边，比较好找。诊所面积不大，但是生意挺好的，来的时候有几个在咨询的，正好还有一个是做玻尿酸隆鼻的，在等待的几分钟里跟她聊了几句，她之前在这里打的，效果还不错，这次是过来补打。我还是有点怕打针，打的时候刻意提醒医生轻一点点[捂脸]打下来感觉还好，不是特别痛，能承受。
        环境是比较简单干净的类型，服务还不错，整个过程比较愉快。目前才打两天，看后面的效果吧，期待美美的[耶]</t>
  </si>
  <si>
    <t>宝玉他哥</t>
  </si>
  <si>
    <t>真的很体贴人，很贴心，每个人都超级温柔，前台妹妹也是不会让你进店之后觉得尴尬，自己明明是第一次来，体会到了一种来了很多次的感觉。
医生打针也很轻柔，手法非常熟练，还跟我科普了很多关于皮肤保养的方法，真的很喜欢这家店！！！！！
跟大型医院比起来不差，感觉态度还要更好一些，下次肯定还会再来
女孩子到了25岁以后，脸部就开始衰老了，这个时候做微保养是最好的，把最好的给自己，真的等皱纹啊，暗黄啊，找到你的时候就完了。</t>
  </si>
  <si>
    <t>2018-07-15 13:18:04</t>
  </si>
  <si>
    <t>S特特</t>
  </si>
  <si>
    <t>今天到了僮颜整形 感觉非常好 一到医院前台小姐姐非常热情！带我去见了咨询师 咨询师非常专业给我讲了我需要的内容 然后前台小姐姐带我上去敷麻膏打针 护士小姐姐们都好温柔  打针的时候老师也很专业 一点都不痛 效果正是我想要的  打完后。护士小姐姐给我讲了很多注意事项 感觉很温暖 还一路把我送出医院 总得来说。僮颜整形给我的感觉很好。很有归属感！</t>
  </si>
  <si>
    <t>乐的清闲_</t>
  </si>
  <si>
    <t>今天去打玻尿酸丰下巴啦 我属于天生的没下巴，侧面几乎看不出来，正面看又很肉的那种。[尴尬]之前在假体和玻尿酸之间犹豫，最终选择打玻尿酸，可能是因为咨询师比较帅长得好看的人说什么都对？[偷笑]哈哈哈....开玩笑的啦，最主要的原因是咨询师说的我都认同，而且完全理解我想要的是什么样的下巴。打之前会敷麻膏。其实哈，个人感觉麻膏对缓解注射的疼并没有什么用。[囧]打之前先标的注射点，打玻尿酸的时候不怎么疼，应该说是胀。王医生真的是太细致了，一直在做微调。一会儿就让我坐起来看看。其实第一次坐起来照镜子我就挺满意的了。医生还是坚持继续微调 真的很专业[强][强]</t>
  </si>
  <si>
    <t>2018-08-10 19:16:13</t>
  </si>
  <si>
    <t>昵称</t>
  </si>
  <si>
    <t>项目分类</t>
  </si>
  <si>
    <t>咨询项目</t>
  </si>
  <si>
    <t>咨询问题</t>
  </si>
  <si>
    <t>转化情况</t>
  </si>
  <si>
    <t>客户等级</t>
  </si>
  <si>
    <t>切开双眼皮</t>
  </si>
  <si>
    <t>线上项目是否包含去皮去脂</t>
  </si>
  <si>
    <t>已拍单</t>
  </si>
  <si>
    <t>S</t>
  </si>
  <si>
    <t>客户未回复</t>
  </si>
  <si>
    <t>双眼皮</t>
  </si>
  <si>
    <t>6月8号咨询未回复，10号回复，客户失效</t>
  </si>
  <si>
    <t>B</t>
  </si>
  <si>
    <t>机构未回复</t>
  </si>
  <si>
    <t>A</t>
  </si>
  <si>
    <t>小腿</t>
  </si>
  <si>
    <t>咨询项目是否有时间限制</t>
  </si>
  <si>
    <t>已加微信</t>
  </si>
  <si>
    <t>皮肤管理</t>
  </si>
  <si>
    <t>咨询美白针怎么弄的</t>
  </si>
  <si>
    <t>C</t>
  </si>
  <si>
    <t xml:space="preserve">Alw184389090 </t>
  </si>
  <si>
    <t>已预约到店</t>
  </si>
  <si>
    <t>开内眼角</t>
  </si>
  <si>
    <t>咨询开内眼角的手术时长，价钱</t>
  </si>
  <si>
    <t>Dfl741542897</t>
  </si>
  <si>
    <t>小气泡</t>
  </si>
  <si>
    <t>咨询为何团购需要预付</t>
  </si>
  <si>
    <t>小腿/小臂</t>
  </si>
  <si>
    <t>咨询团购项目治疗部位</t>
  </si>
  <si>
    <t>法令纹</t>
  </si>
  <si>
    <t>咨询玻尿酸的分子大小，</t>
  </si>
  <si>
    <t>zBM374168337</t>
  </si>
  <si>
    <t>祛斑</t>
  </si>
  <si>
    <t>机构未及时回复</t>
  </si>
  <si>
    <t>丰下巴</t>
  </si>
  <si>
    <t>咨询海薇是否适合丰下巴，机构未及时回复</t>
  </si>
  <si>
    <t>全切双眼皮</t>
  </si>
  <si>
    <t>咨询男生可不可以做双眼皮，机构未及时回复</t>
  </si>
  <si>
    <t>浮生</t>
  </si>
  <si>
    <t>客户要求加微信</t>
  </si>
  <si>
    <t>咨询纳米无痕是埋线吗</t>
  </si>
  <si>
    <t>脱腋毛</t>
  </si>
  <si>
    <t>咨询一次可以脱干净吗</t>
  </si>
  <si>
    <t>门店名称</t>
  </si>
  <si>
    <t>推广对象</t>
  </si>
  <si>
    <t>价目表点击</t>
  </si>
  <si>
    <t>预约量</t>
  </si>
  <si>
    <t>团购订单量</t>
  </si>
  <si>
    <t>闪惠交易量</t>
  </si>
  <si>
    <t>扫码支付订单</t>
  </si>
  <si>
    <t>华韩整形|眼部鼻部&amp;面部年轻化</t>
  </si>
  <si>
    <t>午高峰</t>
  </si>
  <si>
    <t>外部优质平台推广</t>
  </si>
  <si>
    <t>早高峰</t>
  </si>
  <si>
    <t>晚高峰</t>
  </si>
  <si>
    <t>品牌推广</t>
  </si>
  <si>
    <t>全时段</t>
  </si>
  <si>
    <t>2018/04/16</t>
  </si>
  <si>
    <t>0-2</t>
  </si>
  <si>
    <t>14-19</t>
  </si>
  <si>
    <t>9-14</t>
  </si>
  <si>
    <t>9-19长时段</t>
  </si>
  <si>
    <t>2018/04/17</t>
  </si>
  <si>
    <t>2018/04/18</t>
  </si>
  <si>
    <t>19-24</t>
  </si>
  <si>
    <t>2018/04/19</t>
  </si>
  <si>
    <t>肉毒素瘦脸</t>
  </si>
  <si>
    <t>2018/04/20</t>
  </si>
  <si>
    <t>2018/04/21</t>
  </si>
  <si>
    <t>2018/04/22</t>
  </si>
  <si>
    <t>2018/04/23</t>
  </si>
  <si>
    <t>2018/04/24</t>
  </si>
  <si>
    <t>2018/04/25</t>
  </si>
  <si>
    <t>2018/04/30</t>
  </si>
  <si>
    <t>水光针</t>
  </si>
  <si>
    <t>2018/04/29</t>
  </si>
  <si>
    <t>2018/04/28</t>
  </si>
  <si>
    <t>2018/04/27</t>
  </si>
  <si>
    <t>2018/04/26</t>
  </si>
  <si>
    <t>EtQ508973495</t>
  </si>
  <si>
    <t>2018-09-01 16:47:49</t>
  </si>
  <si>
    <t>2018-09-01 16:59:31</t>
  </si>
  <si>
    <t>fPo582479121</t>
  </si>
  <si>
    <t>2018-08-31 21:36:48</t>
  </si>
  <si>
    <t>广告</t>
  </si>
  <si>
    <t>2018-08-31 16:21:13</t>
  </si>
  <si>
    <t>2018-08-31 16:23:27</t>
  </si>
  <si>
    <t>doublebaby</t>
  </si>
  <si>
    <t>2018-08-28 10:46:28</t>
  </si>
  <si>
    <t>2018-08-28 10:47:50</t>
  </si>
  <si>
    <t>Ocean</t>
  </si>
  <si>
    <t>2018-06-12 17:58:01</t>
  </si>
  <si>
    <t>2018-08-28 10:46:00</t>
  </si>
  <si>
    <t>噗噗噗啊</t>
  </si>
  <si>
    <t>2018-08-28 09:57:21</t>
  </si>
  <si>
    <t>2018-08-28 09:58:11</t>
  </si>
  <si>
    <t>2018-08-27 22:31:05</t>
  </si>
  <si>
    <t>2018-08-27 22:55:42</t>
  </si>
  <si>
    <t>dpuser_0667874541</t>
  </si>
  <si>
    <t>2018-08-22 14:48:24</t>
  </si>
  <si>
    <t>2018-08-26 15:52:07</t>
  </si>
  <si>
    <t>2018-08-09 21:56:41</t>
  </si>
  <si>
    <t>2018-08-26 15:13:24</t>
  </si>
  <si>
    <t>2018-08-17 09:19:21</t>
  </si>
  <si>
    <t>2018-08-26 13:25:33</t>
  </si>
  <si>
    <t>2018-08-18 10:48:00</t>
  </si>
  <si>
    <t>2018-08-26 13:09:44</t>
  </si>
  <si>
    <t>2018-08-25 14:06:04</t>
  </si>
  <si>
    <t>2018-08-25 15:13:47</t>
  </si>
  <si>
    <t>2018-08-20 17:39:28</t>
  </si>
  <si>
    <t>2018-08-20 17:45:58</t>
  </si>
  <si>
    <t>2018-08-20 16:05:21</t>
  </si>
  <si>
    <t>2018-08-20 16:13:28</t>
  </si>
  <si>
    <t>2018-08-19 16:04:07</t>
  </si>
  <si>
    <t>2018-08-19 16:07:12</t>
  </si>
  <si>
    <t>2018-08-19 11:03:02</t>
  </si>
  <si>
    <t>2018-08-19 11:14:01</t>
  </si>
  <si>
    <t>Sylvia_Lvk_</t>
  </si>
  <si>
    <t>2018-08-15 16:58:36</t>
  </si>
  <si>
    <t>2018-08-15 16:58:58</t>
  </si>
  <si>
    <t>修修。_6633</t>
  </si>
  <si>
    <t>2018-08-15 15:32:32</t>
  </si>
  <si>
    <t>2018-08-15 15:32:54</t>
  </si>
  <si>
    <t>2018-08-14 08:32:46</t>
  </si>
  <si>
    <t>2018-08-14 16:15:32</t>
  </si>
  <si>
    <t>2018-08-13 12:57:07</t>
  </si>
  <si>
    <t>2018-08-13 13:02:34</t>
  </si>
  <si>
    <t>2018-08-12 21:48:51</t>
  </si>
  <si>
    <t>2018-08-13 08:07:17</t>
  </si>
  <si>
    <t>2018-08-12 17:52:17</t>
  </si>
  <si>
    <t>2018-08-12 18:40:39</t>
  </si>
  <si>
    <t>2018-08-11 17:50:14</t>
  </si>
  <si>
    <t>2018-08-11 18:22:57</t>
  </si>
  <si>
    <t>2018-08-09 16:01:48</t>
  </si>
  <si>
    <t>2018-08-09 16:48:30</t>
  </si>
  <si>
    <t>2018-08-09 00:26:57</t>
  </si>
  <si>
    <t>2018-08-09 00:41:25</t>
  </si>
  <si>
    <t>2018-08-06 21:48:34</t>
  </si>
  <si>
    <t>2018-08-08 15:34:31</t>
  </si>
  <si>
    <t>Hush_2099</t>
  </si>
  <si>
    <t>2018-08-07 22:59:47</t>
  </si>
  <si>
    <t>2018-08-07 23:03:27</t>
  </si>
  <si>
    <t>八戒爱美妞</t>
  </si>
  <si>
    <t>2018-08-07 22:28:00</t>
  </si>
  <si>
    <t>2018-08-07 22:28:46</t>
  </si>
  <si>
    <t>2018-08-06 17:41:18</t>
  </si>
  <si>
    <t>2018-08-06 17:41:24</t>
  </si>
  <si>
    <t>我与世界只差一个—你</t>
  </si>
  <si>
    <t>2018-06-22 17:20:41</t>
  </si>
  <si>
    <t>2018-08-02 17:15:06</t>
  </si>
  <si>
    <t>2018-07-29 18:20:55</t>
  </si>
  <si>
    <t>2018-08-02 10:44:11</t>
  </si>
  <si>
    <t>2018-08-01 11:10:46</t>
  </si>
  <si>
    <t>2018-08-01 11:20:50</t>
  </si>
  <si>
    <t>2018-08-01 10:27:01</t>
  </si>
  <si>
    <t>2018-08-01 10:44:57</t>
  </si>
  <si>
    <t>祎默默</t>
  </si>
  <si>
    <t>2018-07-16 22:49:00</t>
  </si>
  <si>
    <t>2018-08-01 10:44:40</t>
  </si>
  <si>
    <t>鼻部整形</t>
  </si>
  <si>
    <t>2018-07-31 15:14:34</t>
  </si>
  <si>
    <t>2018-07-31 15:40:48</t>
  </si>
  <si>
    <t>JohnnyLeaf</t>
  </si>
  <si>
    <t>2018-07-30 12:06:56</t>
  </si>
  <si>
    <t>2018-07-30 12:41:07</t>
  </si>
  <si>
    <t>2018-07-29 18:45:27</t>
  </si>
  <si>
    <t>2018-07-30 11:47:40</t>
  </si>
  <si>
    <t>2018-07-27 23:36:34</t>
  </si>
  <si>
    <t>2018-07-28 00:03:55</t>
  </si>
  <si>
    <t>2018-07-27 21:30:13</t>
  </si>
  <si>
    <t>2018-07-27 21:35:10</t>
  </si>
  <si>
    <t>2018-07-27 13:16:15</t>
  </si>
  <si>
    <t>2018-07-27 13:49:12</t>
  </si>
  <si>
    <t>2018-07-27 12:27:29</t>
  </si>
  <si>
    <t>2018-07-27 12:33:15</t>
  </si>
  <si>
    <t>2018-07-26 16:05:45</t>
  </si>
  <si>
    <t>2018-07-26 16:36:03</t>
  </si>
  <si>
    <t>2018-07-25 19:45:16</t>
  </si>
  <si>
    <t>2018-07-25 20:02:47</t>
  </si>
  <si>
    <t>2018-07-23 20:04:18</t>
  </si>
  <si>
    <t>2018-07-23 20:48:07</t>
  </si>
  <si>
    <t>2018-07-22 07:41:43</t>
  </si>
  <si>
    <t>2018-07-22 10:22:19</t>
  </si>
  <si>
    <t>2018-07-21 09:08:43</t>
  </si>
  <si>
    <t>2018-07-21 09:40:03</t>
  </si>
  <si>
    <t>2018-07-20 10:39:02</t>
  </si>
  <si>
    <t>2018-07-20 10:43:00</t>
  </si>
  <si>
    <t>2018-07-19 19:49:26</t>
  </si>
  <si>
    <t>2018-07-19 19:55:10</t>
  </si>
  <si>
    <t>2018-07-17 11:31:17</t>
  </si>
  <si>
    <t>2018-07-17 22:49:28</t>
  </si>
  <si>
    <t>2018-07-16 16:35:05</t>
  </si>
  <si>
    <t>2018-07-16 16:43:24</t>
  </si>
  <si>
    <t>2018-07-14 22:12:24</t>
  </si>
  <si>
    <t>2018-07-14 22:14:38</t>
  </si>
  <si>
    <t>2018-07-05 12:25:35</t>
  </si>
  <si>
    <t>2018-07-05 12:45:31</t>
  </si>
  <si>
    <t>2018-07-05 10:33:33</t>
  </si>
  <si>
    <t>2018-07-05 11:20:25</t>
  </si>
  <si>
    <t>2018-06-28 11:37:08</t>
  </si>
  <si>
    <t>2018-06-28 11:39:24</t>
  </si>
  <si>
    <t>dpuser_4707168233</t>
  </si>
  <si>
    <t>2018-06-26 20:48:27</t>
  </si>
  <si>
    <t>2018-06-26 22:09:37</t>
  </si>
  <si>
    <t>2018-06-24 14:31:49</t>
  </si>
  <si>
    <t>2018-06-24 14:38:20</t>
  </si>
  <si>
    <t>2018-06-22 11:36:48</t>
  </si>
  <si>
    <t>2018-06-22 11:41:35</t>
  </si>
  <si>
    <t>2018-06-20 08:51:08</t>
  </si>
  <si>
    <t>2018-06-20 11:36:28</t>
  </si>
  <si>
    <t>2018-06-13 15:45:15</t>
  </si>
  <si>
    <t>2018-06-13 15:51:20</t>
  </si>
  <si>
    <t>2018-06-13 11:37:32</t>
  </si>
  <si>
    <t>2018-06-13 11:40:03</t>
  </si>
  <si>
    <t>2018-06-10 08:16:35</t>
  </si>
  <si>
    <t>2018-06-10 09:37:39</t>
  </si>
  <si>
    <t>2018-06-08 12:09:01</t>
  </si>
  <si>
    <t>2018-06-10 08:33:47</t>
  </si>
  <si>
    <t>2018-06-05 21:03:59</t>
  </si>
  <si>
    <t>2018-06-05 21:27:16</t>
  </si>
  <si>
    <t>奢侈品王国</t>
  </si>
  <si>
    <t>2018-06-05 21:21:29</t>
  </si>
  <si>
    <t>2018-06-05 21:21:33</t>
  </si>
  <si>
    <t>2018-09-05</t>
  </si>
  <si>
    <t>20:37:17</t>
  </si>
  <si>
    <t>158****4208</t>
  </si>
  <si>
    <t>无</t>
  </si>
  <si>
    <t>12:37:09</t>
  </si>
  <si>
    <t>189****2929</t>
  </si>
  <si>
    <t>2018-09-04</t>
  </si>
  <si>
    <t>14:33:16</t>
  </si>
  <si>
    <t>155****4801</t>
  </si>
  <si>
    <t>2018-09-03</t>
  </si>
  <si>
    <t>16:01:12</t>
  </si>
  <si>
    <t>131****7530</t>
  </si>
  <si>
    <t>11:29:36</t>
  </si>
  <si>
    <t>173****1697</t>
  </si>
  <si>
    <t>2018-09-01</t>
  </si>
  <si>
    <t>16:53:03</t>
  </si>
  <si>
    <t>150****9455</t>
  </si>
  <si>
    <t>10:44:40</t>
  </si>
  <si>
    <t>186****1826</t>
  </si>
  <si>
    <t>10:48:41</t>
  </si>
  <si>
    <t>2018-08-31</t>
  </si>
  <si>
    <t>12:40:49</t>
  </si>
  <si>
    <t>2018-08-30</t>
  </si>
  <si>
    <t>19:57:34</t>
  </si>
  <si>
    <t>2018-08-27</t>
  </si>
  <si>
    <t>17:11:07</t>
  </si>
  <si>
    <t>2018-08-25</t>
  </si>
  <si>
    <t>15:42:37</t>
  </si>
  <si>
    <t>2018-08-24</t>
  </si>
  <si>
    <t>16:49:45</t>
  </si>
  <si>
    <t>2018-08-20</t>
  </si>
  <si>
    <t>17:10:54</t>
  </si>
  <si>
    <t>185****6074</t>
  </si>
  <si>
    <t>2018-08-19</t>
  </si>
  <si>
    <t>16:06:54</t>
  </si>
  <si>
    <t>186****1849</t>
  </si>
  <si>
    <t>2018-08-16</t>
  </si>
  <si>
    <t>14:49:12</t>
  </si>
  <si>
    <t>186****0286</t>
  </si>
  <si>
    <t>13:22:55</t>
  </si>
  <si>
    <t>182****3612</t>
  </si>
  <si>
    <t>2018-08-18</t>
  </si>
  <si>
    <t>15:06:03</t>
  </si>
  <si>
    <t>173****7105</t>
  </si>
  <si>
    <t>10:03:52</t>
  </si>
  <si>
    <t>173****1018</t>
  </si>
  <si>
    <t>2018-08-12</t>
  </si>
  <si>
    <t>18:06:44</t>
  </si>
  <si>
    <t>18:04:07</t>
  </si>
  <si>
    <t>10:14:50</t>
  </si>
  <si>
    <t>135****9685</t>
  </si>
  <si>
    <t>09:19:58</t>
  </si>
  <si>
    <t>177****0193</t>
  </si>
  <si>
    <t>2018-08-09</t>
  </si>
  <si>
    <t>17:04:52</t>
  </si>
  <si>
    <t>176****3570</t>
  </si>
  <si>
    <t>20:20:06</t>
  </si>
  <si>
    <t>185****8518</t>
  </si>
  <si>
    <t>2018-08-08</t>
  </si>
  <si>
    <t>13:45:29</t>
  </si>
  <si>
    <t>185****0914</t>
  </si>
  <si>
    <t>16:46:54</t>
  </si>
  <si>
    <t>2018-08-07</t>
  </si>
  <si>
    <t>22:27:59</t>
  </si>
  <si>
    <t>159****1211</t>
  </si>
  <si>
    <t>你好想去你们哪做项目方便vx15989141211了解一下谢谢</t>
  </si>
  <si>
    <t>17:28:18</t>
  </si>
  <si>
    <t>187****8549</t>
  </si>
  <si>
    <t>18782068549</t>
  </si>
  <si>
    <t>14:27:42</t>
  </si>
  <si>
    <t>152****3994</t>
  </si>
  <si>
    <t>2018-08-03</t>
  </si>
  <si>
    <t>16:51:52</t>
  </si>
  <si>
    <t>06****999</t>
  </si>
  <si>
    <t>2018-08-02</t>
  </si>
  <si>
    <t>09:40:29</t>
  </si>
  <si>
    <t>2018-07-21</t>
  </si>
  <si>
    <t>09:36:40</t>
  </si>
  <si>
    <t>186****4959</t>
  </si>
  <si>
    <t>18681224959</t>
  </si>
  <si>
    <t>2018-07-26</t>
  </si>
  <si>
    <t>16:29:06</t>
  </si>
  <si>
    <t>180****7128</t>
  </si>
  <si>
    <t>18090777128</t>
  </si>
  <si>
    <t>2018-07-31</t>
  </si>
  <si>
    <t>15:17:41</t>
  </si>
  <si>
    <t>158****7586</t>
  </si>
  <si>
    <t>15881067586</t>
  </si>
  <si>
    <t>2018-07-25</t>
  </si>
  <si>
    <t>15:21:45</t>
  </si>
  <si>
    <t>180****2953</t>
  </si>
  <si>
    <t>2018-07-20</t>
  </si>
  <si>
    <t>10:39:24</t>
  </si>
  <si>
    <t>199****2660</t>
  </si>
  <si>
    <t>2018-07-23</t>
  </si>
  <si>
    <t>20:43:34</t>
  </si>
  <si>
    <t>136****1754</t>
  </si>
  <si>
    <t>13679021754</t>
  </si>
  <si>
    <t>2018-07-22</t>
  </si>
  <si>
    <t>10:15:21</t>
  </si>
  <si>
    <t>189****5044</t>
  </si>
  <si>
    <t>2018-07-18</t>
  </si>
  <si>
    <t>19:49:24</t>
  </si>
  <si>
    <t>136****9999</t>
  </si>
  <si>
    <t>15:19:25</t>
  </si>
  <si>
    <t>136****4228</t>
  </si>
  <si>
    <t>15:16:18</t>
  </si>
  <si>
    <t>2018-07-17</t>
  </si>
  <si>
    <t>12:24:27</t>
  </si>
  <si>
    <t>185****6369</t>
  </si>
  <si>
    <t>2018-07-14</t>
  </si>
  <si>
    <t>11:27:02</t>
  </si>
  <si>
    <t>185****6986</t>
  </si>
  <si>
    <t>11:17:12</t>
  </si>
  <si>
    <t>2018-07-12</t>
  </si>
  <si>
    <t>17:06:38</t>
  </si>
  <si>
    <t>028****4422</t>
  </si>
  <si>
    <t>2018-07-01</t>
  </si>
  <si>
    <t>16:53:20</t>
  </si>
  <si>
    <t>135****3248</t>
  </si>
  <si>
    <t>2018-06-08</t>
  </si>
  <si>
    <t>13:57:25</t>
  </si>
  <si>
    <t>133****6999</t>
  </si>
  <si>
    <t>VD</t>
  </si>
  <si>
    <t>2018-06-27</t>
  </si>
  <si>
    <t>09:51:08</t>
  </si>
  <si>
    <t>2018-06-18</t>
  </si>
  <si>
    <t>18:34:58</t>
  </si>
  <si>
    <t>187****8404</t>
  </si>
  <si>
    <t>2018-06-14</t>
  </si>
  <si>
    <t>16:14:24</t>
  </si>
  <si>
    <t>059****9729</t>
  </si>
  <si>
    <t>无意向</t>
  </si>
  <si>
    <t>2018-06-10</t>
  </si>
  <si>
    <t>16:22:16</t>
  </si>
  <si>
    <t>181****6011</t>
  </si>
  <si>
    <t>12:42:45</t>
  </si>
  <si>
    <t>139****4300</t>
  </si>
  <si>
    <t>180xxxx2204</t>
  </si>
  <si>
    <t>2018/09/06</t>
  </si>
  <si>
    <t>10:29:49</t>
  </si>
  <si>
    <t>[2018.06.05]海薇玻尿酸1ml鼻子下巴2选1[1800.00元][14193805]</t>
  </si>
  <si>
    <t>156xxxx5332</t>
  </si>
  <si>
    <t>10:29:28</t>
  </si>
  <si>
    <t>[2018.06.14]伊婉V隆鼻大分子中的雕塑神针鼻子下巴2选1[1680.00元][14056854]</t>
  </si>
  <si>
    <t>138xxxx9794</t>
  </si>
  <si>
    <t>2018/09/05</t>
  </si>
  <si>
    <t>16:24:30</t>
  </si>
  <si>
    <t>152xxxx7104</t>
  </si>
  <si>
    <t>16:24:02</t>
  </si>
  <si>
    <t>189xxxx2929</t>
  </si>
  <si>
    <t>14:09:30</t>
  </si>
  <si>
    <t>14:09:03</t>
  </si>
  <si>
    <t>130xxxx8222</t>
  </si>
  <si>
    <t>2018/09/03</t>
  </si>
  <si>
    <t>09:47:57</t>
  </si>
  <si>
    <t>183xxxx1296</t>
  </si>
  <si>
    <t>2018/09/01</t>
  </si>
  <si>
    <t>19:00:53</t>
  </si>
  <si>
    <t>180xxxx7702</t>
  </si>
  <si>
    <t>17:19:07</t>
  </si>
  <si>
    <t>150xxxx9455</t>
  </si>
  <si>
    <t>17:06:41</t>
  </si>
  <si>
    <t>186xxxx1826</t>
  </si>
  <si>
    <t>16:23:44</t>
  </si>
  <si>
    <t>16:22:06</t>
  </si>
  <si>
    <t>183xxxx8879</t>
  </si>
  <si>
    <t>11:37:50</t>
  </si>
  <si>
    <t>2018/08/31</t>
  </si>
  <si>
    <t>14:17:14</t>
  </si>
  <si>
    <t>14:17:06</t>
  </si>
  <si>
    <t>14:16:58</t>
  </si>
  <si>
    <t>2018/08/30</t>
  </si>
  <si>
    <t>22:48:29</t>
  </si>
  <si>
    <t>18:12:48</t>
  </si>
  <si>
    <t>17:30:19</t>
  </si>
  <si>
    <t>2018/08/26</t>
  </si>
  <si>
    <t>15:30:05</t>
  </si>
  <si>
    <t>2018/08/25</t>
  </si>
  <si>
    <t>17:37:33</t>
  </si>
  <si>
    <t>17:37:25</t>
  </si>
  <si>
    <t>15:58:48</t>
  </si>
  <si>
    <t>15:58:32</t>
  </si>
  <si>
    <t>2018/08/24</t>
  </si>
  <si>
    <t>16:55:06</t>
  </si>
  <si>
    <t>2018/08/19</t>
  </si>
  <si>
    <t>16:26:53</t>
  </si>
  <si>
    <t>2018/08/16</t>
  </si>
  <si>
    <t>15:51:11</t>
  </si>
  <si>
    <t>15:50:51</t>
  </si>
  <si>
    <t>15:50:43</t>
  </si>
  <si>
    <t>2018/08/14</t>
  </si>
  <si>
    <t>13:50:33</t>
  </si>
  <si>
    <t>12:05:33</t>
  </si>
  <si>
    <t>2018/08/13</t>
  </si>
  <si>
    <t>14:23:23</t>
  </si>
  <si>
    <t>2018/08/10</t>
  </si>
  <si>
    <t>19:16:13</t>
  </si>
  <si>
    <t>11:32:24</t>
  </si>
  <si>
    <t>2018/08/09</t>
  </si>
  <si>
    <t>17:17:31</t>
  </si>
  <si>
    <t>2018/08/08</t>
  </si>
  <si>
    <t>16:28:28</t>
  </si>
  <si>
    <t>16:28:19</t>
  </si>
  <si>
    <t>2018/08/07</t>
  </si>
  <si>
    <t>15:17:18</t>
  </si>
  <si>
    <t>2018/08/03</t>
  </si>
  <si>
    <t>17:13:57</t>
  </si>
  <si>
    <t>17:12:36</t>
  </si>
  <si>
    <t>2018/08/02</t>
  </si>
  <si>
    <t>18:17:52</t>
  </si>
  <si>
    <t>16:47:39</t>
  </si>
  <si>
    <t>16:47:21</t>
  </si>
  <si>
    <t>11:35:58</t>
  </si>
  <si>
    <t>11:35:39</t>
  </si>
  <si>
    <t>验券账号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</si>
</sst>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_);[Red]\(#,##0\)"/>
    <numFmt numFmtId="177" formatCode="0.0%"/>
    <numFmt numFmtId="178" formatCode="#,##0.0_);[Red]\(#,##0.0\)"/>
    <numFmt numFmtId="179" formatCode="#,##0_ "/>
    <numFmt numFmtId="180" formatCode="0.0"/>
    <numFmt numFmtId="181" formatCode="yyyy\-mm\-dd\ h:mm:ss"/>
  </numFmts>
  <fonts count="52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color theme="1"/>
      <name val="宋体"/>
      <family val="3"/>
      <charset val="134"/>
      <scheme val="minor"/>
    </font>
    <font>
      <b/>
      <i/>
      <sz val="11"/>
      <name val="微软雅黑"/>
      <family val="3"/>
      <charset val="134"/>
    </font>
    <font>
      <b/>
      <i/>
      <sz val="18"/>
      <name val="微软雅黑"/>
      <family val="3"/>
      <charset val="134"/>
    </font>
    <font>
      <b/>
      <sz val="20"/>
      <name val="微软雅黑"/>
      <family val="3"/>
      <charset val="134"/>
    </font>
    <font>
      <b/>
      <sz val="18"/>
      <name val="微软雅黑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u/>
      <sz val="11"/>
      <color theme="1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1"/>
      <color rgb="FF151515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</font>
    <font>
      <b/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5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0"/>
      <color rgb="FF00B05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8"/>
      <color rgb="FF333333"/>
      <name val="PingFangSC-Semibold"/>
      <family val="2"/>
    </font>
    <font>
      <sz val="11"/>
      <color rgb="FF00B050"/>
      <name val="宋体"/>
      <family val="3"/>
      <charset val="134"/>
      <scheme val="minor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39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EEEEEE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19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17" fillId="0" borderId="0">
      <alignment vertical="center" wrapText="1"/>
    </xf>
    <xf numFmtId="0" fontId="21" fillId="0" borderId="0">
      <alignment vertical="center"/>
    </xf>
    <xf numFmtId="0" fontId="2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</cellStyleXfs>
  <cellXfs count="248">
    <xf numFmtId="0" fontId="0" fillId="0" borderId="0" xfId="0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 wrapText="1" readingOrder="1"/>
    </xf>
    <xf numFmtId="0" fontId="32" fillId="0" borderId="3" xfId="0" applyFont="1" applyBorder="1" applyAlignment="1">
      <alignment horizontal="center" vertical="center" wrapText="1"/>
    </xf>
    <xf numFmtId="0" fontId="25" fillId="5" borderId="5" xfId="0" applyFont="1" applyFill="1" applyBorder="1" applyAlignment="1">
      <alignment horizontal="center" vertical="center" wrapText="1" readingOrder="1"/>
    </xf>
    <xf numFmtId="0" fontId="29" fillId="5" borderId="3" xfId="0" applyFont="1" applyFill="1" applyBorder="1" applyAlignment="1">
      <alignment horizontal="center" vertical="center" wrapText="1" readingOrder="1"/>
    </xf>
    <xf numFmtId="0" fontId="27" fillId="0" borderId="0" xfId="0" applyFont="1" applyAlignment="1">
      <alignment vertical="center"/>
    </xf>
    <xf numFmtId="9" fontId="33" fillId="0" borderId="2" xfId="0" applyNumberFormat="1" applyFont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 readingOrder="1"/>
    </xf>
    <xf numFmtId="0" fontId="25" fillId="3" borderId="5" xfId="0" applyFont="1" applyFill="1" applyBorder="1" applyAlignment="1">
      <alignment horizontal="center" vertical="center" wrapText="1" readingOrder="1"/>
    </xf>
    <xf numFmtId="0" fontId="25" fillId="3" borderId="3" xfId="0" applyFont="1" applyFill="1" applyBorder="1" applyAlignment="1">
      <alignment horizontal="center" vertical="center" wrapText="1" readingOrder="1"/>
    </xf>
    <xf numFmtId="14" fontId="27" fillId="0" borderId="0" xfId="0" applyNumberFormat="1" applyFont="1" applyAlignment="1">
      <alignment vertical="center"/>
    </xf>
    <xf numFmtId="0" fontId="25" fillId="7" borderId="3" xfId="0" applyFont="1" applyFill="1" applyBorder="1" applyAlignment="1">
      <alignment horizontal="center" vertical="center" wrapText="1" readingOrder="1"/>
    </xf>
    <xf numFmtId="0" fontId="25" fillId="7" borderId="8" xfId="0" applyFont="1" applyFill="1" applyBorder="1" applyAlignment="1">
      <alignment horizontal="center" vertical="center" wrapText="1" readingOrder="1"/>
    </xf>
    <xf numFmtId="0" fontId="33" fillId="7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29" fillId="5" borderId="5" xfId="0" applyFont="1" applyFill="1" applyBorder="1" applyAlignment="1">
      <alignment horizontal="center" vertical="center" wrapText="1" readingOrder="1"/>
    </xf>
    <xf numFmtId="0" fontId="34" fillId="3" borderId="2" xfId="0" applyFont="1" applyFill="1" applyBorder="1" applyAlignment="1">
      <alignment horizontal="center" vertical="center" wrapText="1" readingOrder="1"/>
    </xf>
    <xf numFmtId="0" fontId="34" fillId="6" borderId="2" xfId="0" applyFont="1" applyFill="1" applyBorder="1" applyAlignment="1">
      <alignment horizontal="center" vertical="center" wrapText="1" readingOrder="1"/>
    </xf>
    <xf numFmtId="9" fontId="32" fillId="0" borderId="3" xfId="0" applyNumberFormat="1" applyFont="1" applyBorder="1" applyAlignment="1">
      <alignment horizontal="center" vertical="center" wrapText="1"/>
    </xf>
    <xf numFmtId="0" fontId="29" fillId="0" borderId="3" xfId="0" applyFont="1" applyBorder="1" applyAlignment="1">
      <alignment horizontal="left" vertical="center" wrapText="1" readingOrder="1"/>
    </xf>
    <xf numFmtId="0" fontId="35" fillId="0" borderId="0" xfId="0" applyFont="1" applyAlignment="1">
      <alignment vertical="center"/>
    </xf>
    <xf numFmtId="0" fontId="24" fillId="4" borderId="0" xfId="0" applyFont="1" applyFill="1" applyAlignment="1">
      <alignment vertical="center"/>
    </xf>
    <xf numFmtId="0" fontId="28" fillId="0" borderId="1" xfId="0" applyFont="1" applyBorder="1" applyAlignment="1">
      <alignment horizontal="left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/>
    <xf numFmtId="0" fontId="28" fillId="4" borderId="0" xfId="0" applyFont="1" applyFill="1" applyAlignment="1">
      <alignment vertical="center"/>
    </xf>
    <xf numFmtId="0" fontId="38" fillId="4" borderId="0" xfId="0" applyFont="1" applyFill="1" applyAlignment="1">
      <alignment vertical="center"/>
    </xf>
    <xf numFmtId="0" fontId="29" fillId="3" borderId="4" xfId="0" applyFont="1" applyFill="1" applyBorder="1" applyAlignment="1">
      <alignment horizontal="center" vertical="center" wrapText="1" readingOrder="1"/>
    </xf>
    <xf numFmtId="0" fontId="16" fillId="10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9" fillId="7" borderId="0" xfId="0" applyFont="1" applyFill="1" applyAlignment="1">
      <alignment horizontal="left" vertical="center" wrapText="1" readingOrder="1"/>
    </xf>
    <xf numFmtId="0" fontId="16" fillId="11" borderId="0" xfId="0" applyFont="1" applyFill="1" applyAlignment="1">
      <alignment horizontal="left" vertical="center"/>
    </xf>
    <xf numFmtId="0" fontId="16" fillId="12" borderId="0" xfId="0" applyFont="1" applyFill="1" applyAlignment="1">
      <alignment horizontal="left" vertical="center"/>
    </xf>
    <xf numFmtId="0" fontId="32" fillId="0" borderId="0" xfId="0" applyFont="1" applyAlignment="1">
      <alignment horizontal="left" vertical="center" wrapText="1"/>
    </xf>
    <xf numFmtId="0" fontId="34" fillId="6" borderId="15" xfId="0" applyFont="1" applyFill="1" applyBorder="1" applyAlignment="1">
      <alignment horizontal="center" vertical="center" wrapText="1" readingOrder="1"/>
    </xf>
    <xf numFmtId="0" fontId="40" fillId="0" borderId="0" xfId="0" applyFont="1" applyAlignment="1">
      <alignment vertical="center"/>
    </xf>
    <xf numFmtId="0" fontId="16" fillId="13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29" fillId="5" borderId="19" xfId="0" applyFont="1" applyFill="1" applyBorder="1" applyAlignment="1">
      <alignment horizontal="center" vertical="center" wrapText="1" readingOrder="1"/>
    </xf>
    <xf numFmtId="9" fontId="33" fillId="7" borderId="3" xfId="0" applyNumberFormat="1" applyFont="1" applyFill="1" applyBorder="1" applyAlignment="1">
      <alignment horizontal="center" vertical="center" wrapText="1"/>
    </xf>
    <xf numFmtId="0" fontId="33" fillId="7" borderId="18" xfId="0" applyFont="1" applyFill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 readingOrder="1"/>
    </xf>
    <xf numFmtId="0" fontId="16" fillId="14" borderId="0" xfId="0" applyFont="1" applyFill="1" applyAlignment="1">
      <alignment horizontal="left" vertical="center"/>
    </xf>
    <xf numFmtId="0" fontId="41" fillId="0" borderId="3" xfId="0" applyFont="1" applyBorder="1" applyAlignment="1">
      <alignment horizontal="center" vertical="center" wrapText="1" readingOrder="1"/>
    </xf>
    <xf numFmtId="0" fontId="41" fillId="0" borderId="3" xfId="0" applyFont="1" applyBorder="1" applyAlignment="1">
      <alignment horizontal="center" vertical="center" wrapText="1"/>
    </xf>
    <xf numFmtId="9" fontId="41" fillId="0" borderId="3" xfId="0" applyNumberFormat="1" applyFont="1" applyBorder="1" applyAlignment="1">
      <alignment horizontal="center" vertical="center" wrapText="1"/>
    </xf>
    <xf numFmtId="9" fontId="41" fillId="0" borderId="1" xfId="0" applyNumberFormat="1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9" fontId="42" fillId="0" borderId="2" xfId="0" applyNumberFormat="1" applyFont="1" applyBorder="1" applyAlignment="1">
      <alignment horizontal="center" vertical="center" wrapText="1"/>
    </xf>
    <xf numFmtId="0" fontId="16" fillId="15" borderId="0" xfId="0" applyFont="1" applyFill="1" applyAlignment="1">
      <alignment horizontal="left" vertical="center"/>
    </xf>
    <xf numFmtId="14" fontId="28" fillId="0" borderId="1" xfId="0" applyNumberFormat="1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38" fillId="9" borderId="9" xfId="0" applyFont="1" applyFill="1" applyBorder="1" applyAlignment="1">
      <alignment horizontal="center" vertical="center" wrapText="1"/>
    </xf>
    <xf numFmtId="14" fontId="38" fillId="9" borderId="9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14" fontId="30" fillId="2" borderId="0" xfId="0" applyNumberFormat="1" applyFont="1" applyFill="1" applyAlignment="1">
      <alignment horizontal="center" vertical="center"/>
    </xf>
    <xf numFmtId="0" fontId="30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center" vertical="center"/>
    </xf>
    <xf numFmtId="21" fontId="28" fillId="0" borderId="0" xfId="0" applyNumberFormat="1" applyFont="1" applyAlignment="1">
      <alignment horizontal="center" vertical="center"/>
    </xf>
    <xf numFmtId="0" fontId="14" fillId="7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32" fillId="0" borderId="20" xfId="0" applyFont="1" applyBorder="1" applyAlignment="1">
      <alignment horizontal="right" vertical="center" wrapText="1"/>
    </xf>
    <xf numFmtId="0" fontId="32" fillId="0" borderId="21" xfId="0" applyFont="1" applyBorder="1" applyAlignment="1">
      <alignment horizontal="center" vertical="center" wrapText="1"/>
    </xf>
    <xf numFmtId="0" fontId="34" fillId="16" borderId="1" xfId="0" applyFont="1" applyFill="1" applyBorder="1" applyAlignment="1">
      <alignment horizontal="center" vertical="center" wrapText="1" readingOrder="1"/>
    </xf>
    <xf numFmtId="0" fontId="32" fillId="0" borderId="0" xfId="0" applyFont="1" applyAlignment="1">
      <alignment horizontal="center" vertical="center" wrapText="1"/>
    </xf>
    <xf numFmtId="0" fontId="32" fillId="0" borderId="0" xfId="0" applyFont="1" applyAlignment="1">
      <alignment vertical="center" wrapText="1"/>
    </xf>
    <xf numFmtId="0" fontId="34" fillId="6" borderId="26" xfId="0" applyFont="1" applyFill="1" applyBorder="1" applyAlignment="1">
      <alignment horizontal="center" vertical="center" wrapText="1" readingOrder="1"/>
    </xf>
    <xf numFmtId="0" fontId="32" fillId="0" borderId="27" xfId="0" applyFont="1" applyBorder="1" applyAlignment="1">
      <alignment horizontal="right" vertical="center" wrapText="1"/>
    </xf>
    <xf numFmtId="9" fontId="32" fillId="0" borderId="28" xfId="0" applyNumberFormat="1" applyFont="1" applyBorder="1" applyAlignment="1">
      <alignment horizontal="center" vertical="center" wrapText="1"/>
    </xf>
    <xf numFmtId="9" fontId="32" fillId="0" borderId="29" xfId="0" applyNumberFormat="1" applyFont="1" applyBorder="1" applyAlignment="1">
      <alignment horizontal="center" vertical="center" wrapText="1"/>
    </xf>
    <xf numFmtId="0" fontId="32" fillId="0" borderId="28" xfId="0" applyFont="1" applyBorder="1" applyAlignment="1">
      <alignment horizontal="center" vertical="center" wrapText="1"/>
    </xf>
    <xf numFmtId="0" fontId="32" fillId="0" borderId="30" xfId="0" applyFont="1" applyBorder="1" applyAlignment="1">
      <alignment horizontal="center" vertical="center" wrapText="1"/>
    </xf>
    <xf numFmtId="9" fontId="32" fillId="0" borderId="31" xfId="0" applyNumberFormat="1" applyFont="1" applyBorder="1" applyAlignment="1">
      <alignment horizontal="center" vertical="center" wrapText="1"/>
    </xf>
    <xf numFmtId="9" fontId="32" fillId="0" borderId="32" xfId="0" applyNumberFormat="1" applyFont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 readingOrder="1"/>
    </xf>
    <xf numFmtId="0" fontId="32" fillId="7" borderId="1" xfId="0" applyFont="1" applyFill="1" applyBorder="1" applyAlignment="1">
      <alignment horizontal="center" vertical="center" wrapText="1"/>
    </xf>
    <xf numFmtId="9" fontId="32" fillId="7" borderId="1" xfId="0" applyNumberFormat="1" applyFont="1" applyFill="1" applyBorder="1" applyAlignment="1">
      <alignment horizontal="center" vertical="center" wrapText="1"/>
    </xf>
    <xf numFmtId="0" fontId="29" fillId="5" borderId="14" xfId="0" applyFont="1" applyFill="1" applyBorder="1" applyAlignment="1">
      <alignment horizontal="center" vertical="center" wrapText="1" readingOrder="1"/>
    </xf>
    <xf numFmtId="0" fontId="29" fillId="0" borderId="13" xfId="0" applyFont="1" applyBorder="1" applyAlignment="1">
      <alignment horizontal="left" vertical="center" wrapText="1" readingOrder="1"/>
    </xf>
    <xf numFmtId="0" fontId="43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/>
    </xf>
    <xf numFmtId="0" fontId="43" fillId="2" borderId="0" xfId="0" applyFont="1" applyFill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14" fontId="13" fillId="0" borderId="0" xfId="0" applyNumberFormat="1" applyFont="1" applyAlignment="1">
      <alignment horizontal="left"/>
    </xf>
    <xf numFmtId="20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45" fillId="0" borderId="0" xfId="0" applyFont="1" applyAlignment="1">
      <alignment horizontal="left" vertical="center"/>
    </xf>
    <xf numFmtId="0" fontId="46" fillId="9" borderId="9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45" fillId="0" borderId="0" xfId="0" applyFont="1" applyAlignment="1">
      <alignment horizontal="center"/>
    </xf>
    <xf numFmtId="0" fontId="12" fillId="7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7" fillId="3" borderId="11" xfId="0" applyFont="1" applyFill="1" applyBorder="1" applyAlignment="1">
      <alignment horizontal="center" vertical="center" wrapText="1" readingOrder="1"/>
    </xf>
    <xf numFmtId="0" fontId="47" fillId="3" borderId="12" xfId="0" applyFont="1" applyFill="1" applyBorder="1" applyAlignment="1">
      <alignment horizontal="center" vertical="center" wrapText="1" readingOrder="1"/>
    </xf>
    <xf numFmtId="9" fontId="32" fillId="0" borderId="14" xfId="0" applyNumberFormat="1" applyFont="1" applyBorder="1" applyAlignment="1">
      <alignment horizontal="center" vertical="center" wrapText="1"/>
    </xf>
    <xf numFmtId="9" fontId="32" fillId="0" borderId="1" xfId="0" applyNumberFormat="1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 readingOrder="1"/>
    </xf>
    <xf numFmtId="0" fontId="29" fillId="0" borderId="1" xfId="0" applyFont="1" applyBorder="1" applyAlignment="1">
      <alignment horizontal="center" vertical="center" wrapText="1" readingOrder="1"/>
    </xf>
    <xf numFmtId="1" fontId="32" fillId="0" borderId="1" xfId="0" applyNumberFormat="1" applyFont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 readingOrder="1"/>
    </xf>
    <xf numFmtId="0" fontId="37" fillId="3" borderId="11" xfId="0" applyFont="1" applyFill="1" applyBorder="1" applyAlignment="1">
      <alignment horizontal="center" vertical="center" wrapText="1" readingOrder="1"/>
    </xf>
    <xf numFmtId="21" fontId="15" fillId="0" borderId="0" xfId="0" applyNumberFormat="1" applyFont="1" applyAlignment="1">
      <alignment horizontal="center" vertical="center"/>
    </xf>
    <xf numFmtId="0" fontId="11" fillId="4" borderId="0" xfId="0" applyFont="1" applyFill="1" applyAlignment="1">
      <alignment vertical="center"/>
    </xf>
    <xf numFmtId="0" fontId="10" fillId="0" borderId="0" xfId="0" applyFont="1" applyAlignment="1"/>
    <xf numFmtId="0" fontId="10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pivotButton="1" applyFont="1" applyAlignment="1">
      <alignment vertical="center"/>
    </xf>
    <xf numFmtId="0" fontId="36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left" vertical="center"/>
    </xf>
    <xf numFmtId="2" fontId="36" fillId="0" borderId="0" xfId="0" applyNumberFormat="1" applyFont="1" applyAlignment="1">
      <alignment vertical="center"/>
    </xf>
    <xf numFmtId="0" fontId="29" fillId="0" borderId="20" xfId="0" applyFont="1" applyBorder="1" applyAlignment="1">
      <alignment horizontal="left" vertical="center" wrapText="1" readingOrder="1"/>
    </xf>
    <xf numFmtId="9" fontId="32" fillId="0" borderId="2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48" fillId="0" borderId="0" xfId="0" applyFont="1" applyAlignment="1">
      <alignment vertical="center"/>
    </xf>
    <xf numFmtId="0" fontId="24" fillId="0" borderId="13" xfId="0" applyFont="1" applyBorder="1" applyAlignment="1">
      <alignment vertical="center"/>
    </xf>
    <xf numFmtId="0" fontId="24" fillId="0" borderId="1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14" fontId="10" fillId="0" borderId="0" xfId="0" applyNumberFormat="1" applyFont="1" applyAlignment="1">
      <alignment horizontal="left" vertical="center"/>
    </xf>
    <xf numFmtId="0" fontId="30" fillId="0" borderId="0" xfId="0" applyFont="1" applyAlignment="1">
      <alignment horizontal="left" vertical="center" wrapText="1"/>
    </xf>
    <xf numFmtId="14" fontId="10" fillId="0" borderId="0" xfId="0" applyNumberFormat="1" applyFont="1" applyAlignment="1">
      <alignment horizontal="left"/>
    </xf>
    <xf numFmtId="21" fontId="10" fillId="0" borderId="0" xfId="0" applyNumberFormat="1" applyFont="1" applyAlignment="1">
      <alignment horizontal="left"/>
    </xf>
    <xf numFmtId="21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/>
    </xf>
    <xf numFmtId="0" fontId="4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4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22" fontId="7" fillId="0" borderId="1" xfId="0" applyNumberFormat="1" applyFont="1" applyBorder="1" applyAlignment="1">
      <alignment horizontal="left" vertical="center"/>
    </xf>
    <xf numFmtId="0" fontId="4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9" fontId="33" fillId="0" borderId="3" xfId="0" applyNumberFormat="1" applyFont="1" applyBorder="1" applyAlignment="1">
      <alignment horizontal="center" vertical="center" wrapText="1"/>
    </xf>
    <xf numFmtId="2" fontId="29" fillId="7" borderId="0" xfId="0" applyNumberFormat="1" applyFont="1" applyFill="1" applyAlignment="1">
      <alignment horizontal="left" vertical="center" wrapText="1" readingOrder="1"/>
    </xf>
    <xf numFmtId="14" fontId="0" fillId="4" borderId="0" xfId="0" applyNumberFormat="1" applyFill="1" applyAlignment="1">
      <alignment horizontal="left"/>
    </xf>
    <xf numFmtId="20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13" fillId="4" borderId="0" xfId="0" applyFont="1" applyFill="1" applyAlignment="1">
      <alignment horizontal="center"/>
    </xf>
    <xf numFmtId="0" fontId="18" fillId="4" borderId="0" xfId="0" applyFont="1" applyFill="1" applyAlignment="1">
      <alignment horizontal="left"/>
    </xf>
    <xf numFmtId="9" fontId="28" fillId="0" borderId="0" xfId="0" applyNumberFormat="1" applyFont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7" borderId="0" xfId="0" applyFont="1" applyFill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8" borderId="10" xfId="0" applyFont="1" applyFill="1" applyBorder="1" applyAlignment="1">
      <alignment horizontal="left" vertical="center"/>
    </xf>
    <xf numFmtId="0" fontId="6" fillId="8" borderId="12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17" borderId="1" xfId="0" applyFont="1" applyFill="1" applyBorder="1" applyAlignment="1">
      <alignment horizontal="center"/>
    </xf>
    <xf numFmtId="0" fontId="4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0" xfId="0" pivotButton="1" applyFont="1" applyAlignment="1">
      <alignment vertical="center"/>
    </xf>
    <xf numFmtId="0" fontId="32" fillId="0" borderId="1" xfId="0" applyFont="1" applyBorder="1" applyAlignment="1">
      <alignment horizontal="center" vertical="center" wrapText="1"/>
    </xf>
    <xf numFmtId="0" fontId="25" fillId="5" borderId="11" xfId="0" applyFont="1" applyFill="1" applyBorder="1" applyAlignment="1">
      <alignment horizontal="center" vertical="center" wrapText="1" readingOrder="1"/>
    </xf>
    <xf numFmtId="0" fontId="25" fillId="5" borderId="12" xfId="0" applyFont="1" applyFill="1" applyBorder="1" applyAlignment="1">
      <alignment horizontal="center" vertical="center" wrapText="1" readingOrder="1"/>
    </xf>
    <xf numFmtId="0" fontId="32" fillId="0" borderId="14" xfId="0" applyFont="1" applyBorder="1" applyAlignment="1">
      <alignment horizontal="center" vertical="center" wrapText="1"/>
    </xf>
    <xf numFmtId="0" fontId="24" fillId="0" borderId="20" xfId="0" applyFont="1" applyBorder="1" applyAlignment="1">
      <alignment vertical="center"/>
    </xf>
    <xf numFmtId="0" fontId="32" fillId="0" borderId="21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5" fillId="16" borderId="1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22" fontId="7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  <xf numFmtId="0" fontId="2" fillId="0" borderId="14" xfId="0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9" fillId="5" borderId="13" xfId="0" applyFont="1" applyFill="1" applyBorder="1" applyAlignment="1">
      <alignment horizontal="center" vertical="center" wrapText="1" readingOrder="1"/>
    </xf>
    <xf numFmtId="0" fontId="34" fillId="16" borderId="11" xfId="0" applyFont="1" applyFill="1" applyBorder="1" applyAlignment="1">
      <alignment horizontal="center" vertical="center" wrapText="1" readingOrder="1"/>
    </xf>
    <xf numFmtId="0" fontId="0" fillId="0" borderId="0" xfId="0" applyAlignment="1"/>
    <xf numFmtId="177" fontId="38" fillId="0" borderId="0" xfId="0" applyNumberFormat="1" applyFont="1" applyAlignment="1">
      <alignment horizontal="left" vertical="center"/>
    </xf>
    <xf numFmtId="176" fontId="32" fillId="0" borderId="1" xfId="0" applyNumberFormat="1" applyFont="1" applyBorder="1" applyAlignment="1">
      <alignment horizontal="center" vertical="center" wrapText="1"/>
    </xf>
    <xf numFmtId="179" fontId="32" fillId="0" borderId="1" xfId="0" applyNumberFormat="1" applyFont="1" applyBorder="1" applyAlignment="1">
      <alignment horizontal="center" vertical="center" wrapText="1"/>
    </xf>
    <xf numFmtId="179" fontId="32" fillId="0" borderId="14" xfId="0" applyNumberFormat="1" applyFont="1" applyBorder="1" applyAlignment="1">
      <alignment horizontal="center" vertical="center" wrapText="1"/>
    </xf>
    <xf numFmtId="177" fontId="32" fillId="0" borderId="1" xfId="0" applyNumberFormat="1" applyFont="1" applyBorder="1" applyAlignment="1">
      <alignment horizontal="center" vertical="center" wrapText="1"/>
    </xf>
    <xf numFmtId="176" fontId="41" fillId="0" borderId="1" xfId="0" applyNumberFormat="1" applyFont="1" applyBorder="1" applyAlignment="1">
      <alignment horizontal="center" vertical="center" wrapText="1"/>
    </xf>
    <xf numFmtId="176" fontId="32" fillId="0" borderId="21" xfId="0" applyNumberFormat="1" applyFont="1" applyBorder="1" applyAlignment="1">
      <alignment horizontal="center" vertical="center" wrapText="1"/>
    </xf>
    <xf numFmtId="179" fontId="32" fillId="0" borderId="21" xfId="0" applyNumberFormat="1" applyFont="1" applyBorder="1" applyAlignment="1">
      <alignment horizontal="center" vertical="center" wrapText="1"/>
    </xf>
    <xf numFmtId="179" fontId="32" fillId="0" borderId="22" xfId="0" applyNumberFormat="1" applyFont="1" applyBorder="1" applyAlignment="1">
      <alignment horizontal="center" vertical="center" wrapText="1"/>
    </xf>
    <xf numFmtId="177" fontId="32" fillId="0" borderId="3" xfId="0" applyNumberFormat="1" applyFont="1" applyBorder="1" applyAlignment="1">
      <alignment horizontal="center" vertical="center" wrapText="1"/>
    </xf>
    <xf numFmtId="179" fontId="32" fillId="7" borderId="1" xfId="0" applyNumberFormat="1" applyFont="1" applyFill="1" applyBorder="1" applyAlignment="1">
      <alignment horizontal="center" vertical="center" wrapText="1"/>
    </xf>
    <xf numFmtId="179" fontId="32" fillId="7" borderId="14" xfId="0" applyNumberFormat="1" applyFont="1" applyFill="1" applyBorder="1" applyAlignment="1">
      <alignment horizontal="center" vertical="center" wrapText="1"/>
    </xf>
    <xf numFmtId="179" fontId="24" fillId="0" borderId="1" xfId="0" applyNumberFormat="1" applyFont="1" applyBorder="1" applyAlignment="1">
      <alignment horizontal="center" vertical="center"/>
    </xf>
    <xf numFmtId="179" fontId="32" fillId="0" borderId="3" xfId="0" applyNumberFormat="1" applyFont="1" applyBorder="1" applyAlignment="1">
      <alignment horizontal="center" vertical="center" wrapText="1"/>
    </xf>
    <xf numFmtId="179" fontId="0" fillId="0" borderId="0" xfId="0" applyNumberFormat="1" applyAlignment="1">
      <alignment vertical="center"/>
    </xf>
    <xf numFmtId="176" fontId="33" fillId="0" borderId="6" xfId="0" applyNumberFormat="1" applyFont="1" applyBorder="1" applyAlignment="1">
      <alignment horizontal="center" vertical="center" wrapText="1"/>
    </xf>
    <xf numFmtId="178" fontId="33" fillId="0" borderId="6" xfId="0" applyNumberFormat="1" applyFont="1" applyBorder="1" applyAlignment="1">
      <alignment horizontal="center" vertical="center" wrapText="1"/>
    </xf>
    <xf numFmtId="177" fontId="33" fillId="0" borderId="7" xfId="0" applyNumberFormat="1" applyFont="1" applyBorder="1" applyAlignment="1">
      <alignment horizontal="center" vertical="center" wrapText="1"/>
    </xf>
    <xf numFmtId="177" fontId="33" fillId="0" borderId="2" xfId="0" applyNumberFormat="1" applyFont="1" applyBorder="1" applyAlignment="1">
      <alignment horizontal="center" vertical="center" wrapText="1"/>
    </xf>
    <xf numFmtId="176" fontId="42" fillId="0" borderId="2" xfId="0" applyNumberFormat="1" applyFont="1" applyBorder="1" applyAlignment="1">
      <alignment horizontal="center" vertical="center" wrapText="1"/>
    </xf>
    <xf numFmtId="178" fontId="33" fillId="0" borderId="2" xfId="0" applyNumberFormat="1" applyFont="1" applyBorder="1" applyAlignment="1">
      <alignment horizontal="center" vertical="center" wrapText="1"/>
    </xf>
    <xf numFmtId="180" fontId="32" fillId="0" borderId="28" xfId="0" applyNumberFormat="1" applyFont="1" applyBorder="1" applyAlignment="1">
      <alignment horizontal="center" vertical="center" wrapText="1"/>
    </xf>
    <xf numFmtId="179" fontId="36" fillId="0" borderId="0" xfId="0" applyNumberFormat="1" applyFont="1" applyAlignment="1">
      <alignment horizontal="center" vertical="center"/>
    </xf>
    <xf numFmtId="180" fontId="36" fillId="0" borderId="0" xfId="0" applyNumberFormat="1" applyFont="1" applyAlignment="1">
      <alignment horizontal="center" vertical="center"/>
    </xf>
    <xf numFmtId="180" fontId="16" fillId="0" borderId="0" xfId="0" applyNumberFormat="1" applyFont="1" applyAlignment="1">
      <alignment horizontal="left" vertical="center"/>
    </xf>
    <xf numFmtId="176" fontId="32" fillId="15" borderId="0" xfId="0" applyNumberFormat="1" applyFont="1" applyFill="1" applyAlignment="1">
      <alignment horizontal="left" vertical="center" wrapText="1"/>
    </xf>
    <xf numFmtId="181" fontId="0" fillId="0" borderId="0" xfId="0" applyNumberFormat="1" applyAlignment="1"/>
    <xf numFmtId="0" fontId="28" fillId="0" borderId="23" xfId="0" applyFont="1" applyBorder="1" applyAlignment="1">
      <alignment horizontal="left" vertical="top" wrapText="1"/>
    </xf>
    <xf numFmtId="0" fontId="28" fillId="0" borderId="0" xfId="0" applyFont="1" applyAlignment="1">
      <alignment vertical="center"/>
    </xf>
    <xf numFmtId="0" fontId="39" fillId="3" borderId="10" xfId="0" applyFont="1" applyFill="1" applyBorder="1" applyAlignment="1">
      <alignment horizontal="center" vertical="center" wrapText="1" readingOrder="1"/>
    </xf>
    <xf numFmtId="0" fontId="37" fillId="5" borderId="13" xfId="0" applyFont="1" applyFill="1" applyBorder="1" applyAlignment="1">
      <alignment horizontal="center" vertical="center" wrapText="1" readingOrder="1"/>
    </xf>
    <xf numFmtId="0" fontId="25" fillId="5" borderId="4" xfId="0" applyFont="1" applyFill="1" applyBorder="1" applyAlignment="1">
      <alignment horizontal="center" vertical="center" wrapText="1" readingOrder="1"/>
    </xf>
    <xf numFmtId="0" fontId="24" fillId="0" borderId="0" xfId="0" applyFont="1" applyAlignment="1">
      <alignment vertical="center"/>
    </xf>
    <xf numFmtId="0" fontId="29" fillId="5" borderId="4" xfId="0" applyFont="1" applyFill="1" applyBorder="1" applyAlignment="1">
      <alignment horizontal="center" vertical="center" wrapText="1" readingOrder="1"/>
    </xf>
    <xf numFmtId="0" fontId="29" fillId="5" borderId="10" xfId="0" applyFont="1" applyFill="1" applyBorder="1" applyAlignment="1">
      <alignment horizontal="center" vertical="center" wrapText="1" readingOrder="1"/>
    </xf>
    <xf numFmtId="0" fontId="29" fillId="5" borderId="11" xfId="0" applyFont="1" applyFill="1" applyBorder="1" applyAlignment="1">
      <alignment horizontal="center" vertical="center" wrapText="1" readingOrder="1"/>
    </xf>
    <xf numFmtId="0" fontId="25" fillId="5" borderId="16" xfId="0" applyFont="1" applyFill="1" applyBorder="1" applyAlignment="1">
      <alignment horizontal="center" vertical="center" wrapText="1" readingOrder="1"/>
    </xf>
    <xf numFmtId="0" fontId="0" fillId="0" borderId="0" xfId="0" applyAlignment="1"/>
    <xf numFmtId="0" fontId="25" fillId="5" borderId="17" xfId="0" applyFont="1" applyFill="1" applyBorder="1" applyAlignment="1">
      <alignment horizontal="center" vertical="center" wrapText="1" readingOrder="1"/>
    </xf>
    <xf numFmtId="0" fontId="34" fillId="6" borderId="24" xfId="0" applyFont="1" applyFill="1" applyBorder="1" applyAlignment="1">
      <alignment horizontal="center" vertical="center" wrapText="1" readingOrder="1"/>
    </xf>
    <xf numFmtId="0" fontId="16" fillId="0" borderId="0" xfId="0" applyFont="1" applyAlignment="1">
      <alignment vertical="center"/>
    </xf>
    <xf numFmtId="0" fontId="34" fillId="3" borderId="24" xfId="0" applyFont="1" applyFill="1" applyBorder="1" applyAlignment="1">
      <alignment horizontal="center" vertical="center" wrapText="1" readingOrder="1"/>
    </xf>
    <xf numFmtId="0" fontId="34" fillId="3" borderId="25" xfId="0" applyFont="1" applyFill="1" applyBorder="1" applyAlignment="1">
      <alignment horizontal="center" vertical="center" wrapText="1" readingOrder="1"/>
    </xf>
    <xf numFmtId="0" fontId="34" fillId="6" borderId="25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left" vertical="center" wrapText="1"/>
    </xf>
    <xf numFmtId="0" fontId="34" fillId="16" borderId="10" xfId="0" applyFont="1" applyFill="1" applyBorder="1" applyAlignment="1">
      <alignment horizontal="center" vertical="center" wrapText="1" readingOrder="1"/>
    </xf>
    <xf numFmtId="0" fontId="34" fillId="16" borderId="11" xfId="0" applyFont="1" applyFill="1" applyBorder="1" applyAlignment="1">
      <alignment horizontal="center" vertical="center" wrapText="1" readingOrder="1"/>
    </xf>
  </cellXfs>
  <cellStyles count="9">
    <cellStyle name="常规" xfId="0" builtinId="0"/>
    <cellStyle name="常规 2" xfId="8"/>
    <cellStyle name="样式 1" xfId="4"/>
    <cellStyle name="样式 2" xfId="1"/>
    <cellStyle name="样式 3" xfId="5"/>
    <cellStyle name="样式 4" xfId="2"/>
    <cellStyle name="样式 5" xfId="3"/>
    <cellStyle name="样式 6" xfId="6"/>
    <cellStyle name="已访问的超链接" xfId="7" builtinId="9" hidden="1"/>
  </cellStyles>
  <dxfs count="1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alignment horizontal="center"/>
    </dxf>
    <dxf>
      <numFmt numFmtId="179" formatCode="#,##0_ "/>
      <alignment horizontal="center"/>
    </dxf>
    <dxf>
      <font>
        <name val="微软雅黑"/>
      </font>
    </dxf>
    <dxf>
      <numFmt numFmtId="180" formatCode="0.0"/>
    </dxf>
    <dxf>
      <numFmt numFmtId="1" formatCode="0"/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numFmt numFmtId="2" formatCode="0.00"/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alignment horizontal="center"/>
    </dxf>
    <dxf>
      <numFmt numFmtId="179" formatCode="#,##0_ "/>
    </dxf>
    <dxf>
      <alignment horizontal="center"/>
    </dxf>
    <dxf>
      <font>
        <name val="微软雅黑"/>
      </font>
    </dxf>
    <dxf>
      <numFmt numFmtId="180" formatCode="0.0"/>
    </dxf>
    <dxf>
      <numFmt numFmtId="1" formatCode="0"/>
    </dxf>
    <dxf>
      <font>
        <name val="微软雅黑"/>
      </font>
    </dxf>
    <dxf>
      <font>
        <name val="微软雅黑"/>
      </font>
    </dxf>
    <dxf>
      <font>
        <name val="微软雅黑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pivotCacheDefinition" Target="pivotCache/pivotCacheDefinition8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+mn-ea"/>
                <a:cs typeface="+mn-cs"/>
              </a:defRPr>
            </a:pPr>
            <a:r>
              <a:rPr lang="zh-CN"/>
              <a:t>咨询分布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透视表!$AS$2:$AS$3</c:f>
              <c:strCache>
                <c:ptCount val="2"/>
                <c:pt idx="0">
                  <c:v>列标签</c:v>
                </c:pt>
                <c:pt idx="1">
                  <c:v>7月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pitchFamily="34" charset="-122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透视表!$AR$4:$AR$11</c:f>
              <c:strCache>
                <c:ptCount val="8"/>
                <c:pt idx="0">
                  <c:v>玻尿酸</c:v>
                </c:pt>
                <c:pt idx="1">
                  <c:v>眼部整形</c:v>
                </c:pt>
                <c:pt idx="2">
                  <c:v>脱毛</c:v>
                </c:pt>
                <c:pt idx="3">
                  <c:v>其他</c:v>
                </c:pt>
                <c:pt idx="4">
                  <c:v>半永久</c:v>
                </c:pt>
                <c:pt idx="5">
                  <c:v>肉毒素</c:v>
                </c:pt>
                <c:pt idx="6">
                  <c:v>面部轮廓</c:v>
                </c:pt>
                <c:pt idx="7">
                  <c:v>总计</c:v>
                </c:pt>
              </c:strCache>
            </c:strRef>
          </c:cat>
          <c:val>
            <c:numRef>
              <c:f>透视表!$AS$4:$AS$11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5">
                  <c:v>4</c:v>
                </c:pt>
                <c:pt idx="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04-4EB6-9D35-B5B48D4352B9}"/>
            </c:ext>
          </c:extLst>
        </c:ser>
        <c:ser>
          <c:idx val="1"/>
          <c:order val="1"/>
          <c:tx>
            <c:strRef>
              <c:f>透视表!$AT$2:$AT$3</c:f>
              <c:strCache>
                <c:ptCount val="2"/>
                <c:pt idx="0">
                  <c:v>列标签</c:v>
                </c:pt>
                <c:pt idx="1">
                  <c:v>8月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pitchFamily="34" charset="-122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透视表!$AR$4:$AR$11</c:f>
              <c:strCache>
                <c:ptCount val="8"/>
                <c:pt idx="0">
                  <c:v>玻尿酸</c:v>
                </c:pt>
                <c:pt idx="1">
                  <c:v>眼部整形</c:v>
                </c:pt>
                <c:pt idx="2">
                  <c:v>脱毛</c:v>
                </c:pt>
                <c:pt idx="3">
                  <c:v>其他</c:v>
                </c:pt>
                <c:pt idx="4">
                  <c:v>半永久</c:v>
                </c:pt>
                <c:pt idx="5">
                  <c:v>肉毒素</c:v>
                </c:pt>
                <c:pt idx="6">
                  <c:v>面部轮廓</c:v>
                </c:pt>
                <c:pt idx="7">
                  <c:v>总计</c:v>
                </c:pt>
              </c:strCache>
            </c:strRef>
          </c:cat>
          <c:val>
            <c:numRef>
              <c:f>透视表!$AT$4:$AT$11</c:f>
              <c:numCache>
                <c:formatCode>General</c:formatCode>
                <c:ptCount val="8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04-4EB6-9D35-B5B48D4352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14125816"/>
        <c:axId val="834208816"/>
      </c:barChart>
      <c:catAx>
        <c:axId val="714125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+mn-ea"/>
                <a:cs typeface="+mn-cs"/>
              </a:defRPr>
            </a:pPr>
            <a:endParaRPr lang="zh-CN"/>
          </a:p>
        </c:txPr>
        <c:crossAx val="834208816"/>
        <c:crosses val="autoZero"/>
        <c:auto val="1"/>
        <c:lblAlgn val="ctr"/>
        <c:lblOffset val="100"/>
        <c:noMultiLvlLbl val="0"/>
      </c:catAx>
      <c:valAx>
        <c:axId val="8342088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4125816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zh-CN" altLang="en-US"/>
              <a:t>金牛区</a:t>
            </a:r>
            <a:endParaRPr lang="zh-CN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竞对数据!$A$9</c:f>
              <c:strCache>
                <c:ptCount val="1"/>
                <c:pt idx="0">
                  <c:v>曝光指数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竞对数据!$B$8:$E$8</c:f>
              <c:numCache>
                <c:formatCode>General</c:formatCode>
                <c:ptCount val="4"/>
                <c:pt idx="0">
                  <c:v>8.1</c:v>
                </c:pt>
                <c:pt idx="1">
                  <c:v>8.6999999999999993</c:v>
                </c:pt>
                <c:pt idx="2">
                  <c:v>8.1199999999999992</c:v>
                </c:pt>
                <c:pt idx="3" formatCode="0.00">
                  <c:v>8.15</c:v>
                </c:pt>
              </c:numCache>
            </c:numRef>
          </c:cat>
          <c:val>
            <c:numRef>
              <c:f>竞对数据!$B$9:$E$9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9B-46FC-B5B7-09853CE1A7C9}"/>
            </c:ext>
          </c:extLst>
        </c:ser>
        <c:ser>
          <c:idx val="1"/>
          <c:order val="1"/>
          <c:tx>
            <c:strRef>
              <c:f>竞对数据!$A$10</c:f>
              <c:strCache>
                <c:ptCount val="1"/>
                <c:pt idx="0">
                  <c:v>人气指数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竞对数据!$B$8:$E$8</c:f>
              <c:numCache>
                <c:formatCode>General</c:formatCode>
                <c:ptCount val="4"/>
                <c:pt idx="0">
                  <c:v>8.1</c:v>
                </c:pt>
                <c:pt idx="1">
                  <c:v>8.6999999999999993</c:v>
                </c:pt>
                <c:pt idx="2">
                  <c:v>8.1199999999999992</c:v>
                </c:pt>
                <c:pt idx="3" formatCode="0.00">
                  <c:v>8.15</c:v>
                </c:pt>
              </c:numCache>
            </c:numRef>
          </c:cat>
          <c:val>
            <c:numRef>
              <c:f>竞对数据!$B$10:$E$10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9B-46FC-B5B7-09853CE1A7C9}"/>
            </c:ext>
          </c:extLst>
        </c:ser>
        <c:ser>
          <c:idx val="2"/>
          <c:order val="2"/>
          <c:tx>
            <c:strRef>
              <c:f>竞对数据!$A$11</c:f>
              <c:strCache>
                <c:ptCount val="1"/>
                <c:pt idx="0">
                  <c:v>人均浏览页面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竞对数据!$B$8:$E$8</c:f>
              <c:numCache>
                <c:formatCode>General</c:formatCode>
                <c:ptCount val="4"/>
                <c:pt idx="0">
                  <c:v>8.1</c:v>
                </c:pt>
                <c:pt idx="1">
                  <c:v>8.6999999999999993</c:v>
                </c:pt>
                <c:pt idx="2">
                  <c:v>8.1199999999999992</c:v>
                </c:pt>
                <c:pt idx="3" formatCode="0.00">
                  <c:v>8.15</c:v>
                </c:pt>
              </c:numCache>
            </c:numRef>
          </c:cat>
          <c:val>
            <c:numRef>
              <c:f>竞对数据!$B$11:$E$11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9B-46FC-B5B7-09853CE1A7C9}"/>
            </c:ext>
          </c:extLst>
        </c:ser>
        <c:ser>
          <c:idx val="3"/>
          <c:order val="3"/>
          <c:tx>
            <c:strRef>
              <c:f>竞对数据!$A$12</c:f>
              <c:strCache>
                <c:ptCount val="1"/>
                <c:pt idx="0">
                  <c:v>交易指数</c:v>
                </c:pt>
              </c:strCache>
            </c:strRef>
          </c:tx>
          <c:spPr>
            <a:ln w="19050" cap="rnd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竞对数据!$B$8:$E$8</c:f>
              <c:numCache>
                <c:formatCode>General</c:formatCode>
                <c:ptCount val="4"/>
                <c:pt idx="0">
                  <c:v>8.1</c:v>
                </c:pt>
                <c:pt idx="1">
                  <c:v>8.6999999999999993</c:v>
                </c:pt>
                <c:pt idx="2">
                  <c:v>8.1199999999999992</c:v>
                </c:pt>
                <c:pt idx="3" formatCode="0.00">
                  <c:v>8.15</c:v>
                </c:pt>
              </c:numCache>
            </c:numRef>
          </c:cat>
          <c:val>
            <c:numRef>
              <c:f>竞对数据!$B$12:$E$12</c:f>
              <c:numCache>
                <c:formatCode>General</c:formatCode>
                <c:ptCount val="4"/>
                <c:pt idx="0">
                  <c:v>11</c:v>
                </c:pt>
                <c:pt idx="1">
                  <c:v>20</c:v>
                </c:pt>
                <c:pt idx="2">
                  <c:v>20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9B-46FC-B5B7-09853CE1A7C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27177168"/>
        <c:axId val="727177496"/>
      </c:lineChart>
      <c:catAx>
        <c:axId val="72717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7177496"/>
        <c:crosses val="autoZero"/>
        <c:auto val="1"/>
        <c:lblAlgn val="ctr"/>
        <c:lblOffset val="100"/>
        <c:noMultiLvlLbl val="0"/>
      </c:catAx>
      <c:valAx>
        <c:axId val="7271774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2717716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zh-CN" altLang="en-US"/>
              <a:t>成都市场</a:t>
            </a:r>
            <a:endParaRPr lang="en-US" altLang="zh-CN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竞对数据!$A$15</c:f>
              <c:strCache>
                <c:ptCount val="1"/>
                <c:pt idx="0">
                  <c:v>曝光指数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竞对数据!$B$14:$E$14</c:f>
              <c:numCache>
                <c:formatCode>General</c:formatCode>
                <c:ptCount val="4"/>
                <c:pt idx="0">
                  <c:v>8.1</c:v>
                </c:pt>
                <c:pt idx="1">
                  <c:v>8.6999999999999993</c:v>
                </c:pt>
                <c:pt idx="2">
                  <c:v>8.1199999999999992</c:v>
                </c:pt>
                <c:pt idx="3" formatCode="0.00">
                  <c:v>8.15</c:v>
                </c:pt>
              </c:numCache>
            </c:numRef>
          </c:cat>
          <c:val>
            <c:numRef>
              <c:f>竞对数据!$B$15:$E$15</c:f>
              <c:numCache>
                <c:formatCode>General</c:formatCode>
                <c:ptCount val="4"/>
                <c:pt idx="0">
                  <c:v>47</c:v>
                </c:pt>
                <c:pt idx="1">
                  <c:v>47</c:v>
                </c:pt>
                <c:pt idx="2">
                  <c:v>49</c:v>
                </c:pt>
                <c:pt idx="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8F-4D92-8754-949765C875C9}"/>
            </c:ext>
          </c:extLst>
        </c:ser>
        <c:ser>
          <c:idx val="1"/>
          <c:order val="1"/>
          <c:tx>
            <c:strRef>
              <c:f>竞对数据!$A$16</c:f>
              <c:strCache>
                <c:ptCount val="1"/>
                <c:pt idx="0">
                  <c:v>人气指数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竞对数据!$B$14:$E$14</c:f>
              <c:numCache>
                <c:formatCode>General</c:formatCode>
                <c:ptCount val="4"/>
                <c:pt idx="0">
                  <c:v>8.1</c:v>
                </c:pt>
                <c:pt idx="1">
                  <c:v>8.6999999999999993</c:v>
                </c:pt>
                <c:pt idx="2">
                  <c:v>8.1199999999999992</c:v>
                </c:pt>
                <c:pt idx="3" formatCode="0.00">
                  <c:v>8.15</c:v>
                </c:pt>
              </c:numCache>
            </c:numRef>
          </c:cat>
          <c:val>
            <c:numRef>
              <c:f>竞对数据!$B$16:$E$16</c:f>
              <c:numCache>
                <c:formatCode>General</c:formatCode>
                <c:ptCount val="4"/>
                <c:pt idx="0">
                  <c:v>42</c:v>
                </c:pt>
                <c:pt idx="1">
                  <c:v>33</c:v>
                </c:pt>
                <c:pt idx="2">
                  <c:v>43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8F-4D92-8754-949765C875C9}"/>
            </c:ext>
          </c:extLst>
        </c:ser>
        <c:ser>
          <c:idx val="2"/>
          <c:order val="2"/>
          <c:tx>
            <c:strRef>
              <c:f>竞对数据!$A$17</c:f>
              <c:strCache>
                <c:ptCount val="1"/>
                <c:pt idx="0">
                  <c:v>人均浏览页面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竞对数据!$B$14:$E$14</c:f>
              <c:numCache>
                <c:formatCode>General</c:formatCode>
                <c:ptCount val="4"/>
                <c:pt idx="0">
                  <c:v>8.1</c:v>
                </c:pt>
                <c:pt idx="1">
                  <c:v>8.6999999999999993</c:v>
                </c:pt>
                <c:pt idx="2">
                  <c:v>8.1199999999999992</c:v>
                </c:pt>
                <c:pt idx="3" formatCode="0.00">
                  <c:v>8.15</c:v>
                </c:pt>
              </c:numCache>
            </c:numRef>
          </c:cat>
          <c:val>
            <c:numRef>
              <c:f>竞对数据!$B$17:$E$17</c:f>
              <c:numCache>
                <c:formatCode>General</c:formatCode>
                <c:ptCount val="4"/>
                <c:pt idx="0">
                  <c:v>4</c:v>
                </c:pt>
                <c:pt idx="1">
                  <c:v>17</c:v>
                </c:pt>
                <c:pt idx="2">
                  <c:v>13</c:v>
                </c:pt>
                <c:pt idx="3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8F-4D92-8754-949765C875C9}"/>
            </c:ext>
          </c:extLst>
        </c:ser>
        <c:ser>
          <c:idx val="3"/>
          <c:order val="3"/>
          <c:tx>
            <c:strRef>
              <c:f>竞对数据!$A$18</c:f>
              <c:strCache>
                <c:ptCount val="1"/>
                <c:pt idx="0">
                  <c:v>交易指数</c:v>
                </c:pt>
              </c:strCache>
            </c:strRef>
          </c:tx>
          <c:spPr>
            <a:ln w="19050" cap="rnd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竞对数据!$B$14:$E$14</c:f>
              <c:numCache>
                <c:formatCode>General</c:formatCode>
                <c:ptCount val="4"/>
                <c:pt idx="0">
                  <c:v>8.1</c:v>
                </c:pt>
                <c:pt idx="1">
                  <c:v>8.6999999999999993</c:v>
                </c:pt>
                <c:pt idx="2">
                  <c:v>8.1199999999999992</c:v>
                </c:pt>
                <c:pt idx="3" formatCode="0.00">
                  <c:v>8.15</c:v>
                </c:pt>
              </c:numCache>
            </c:numRef>
          </c:cat>
          <c:val>
            <c:numRef>
              <c:f>竞对数据!$B$18:$E$18</c:f>
              <c:numCache>
                <c:formatCode>General</c:formatCode>
                <c:ptCount val="4"/>
                <c:pt idx="0">
                  <c:v>342</c:v>
                </c:pt>
                <c:pt idx="1">
                  <c:v>194</c:v>
                </c:pt>
                <c:pt idx="2">
                  <c:v>354</c:v>
                </c:pt>
                <c:pt idx="3">
                  <c:v>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8F-4D92-8754-949765C875C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2675256"/>
        <c:axId val="252675912"/>
      </c:lineChart>
      <c:catAx>
        <c:axId val="252675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2675912"/>
        <c:crosses val="autoZero"/>
        <c:auto val="1"/>
        <c:lblAlgn val="ctr"/>
        <c:lblOffset val="100"/>
        <c:noMultiLvlLbl val="0"/>
      </c:catAx>
      <c:valAx>
        <c:axId val="2526759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52675256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464820</xdr:colOff>
      <xdr:row>2</xdr:row>
      <xdr:rowOff>22860</xdr:rowOff>
    </xdr:from>
    <xdr:to>
      <xdr:col>19</xdr:col>
      <xdr:colOff>99060</xdr:colOff>
      <xdr:row>10</xdr:row>
      <xdr:rowOff>266700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266700</xdr:rowOff>
    </xdr:from>
    <xdr:to>
      <xdr:col>9</xdr:col>
      <xdr:colOff>480060</xdr:colOff>
      <xdr:row>11</xdr:row>
      <xdr:rowOff>266700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</xdr:colOff>
      <xdr:row>12</xdr:row>
      <xdr:rowOff>53340</xdr:rowOff>
    </xdr:from>
    <xdr:to>
      <xdr:col>9</xdr:col>
      <xdr:colOff>502920</xdr:colOff>
      <xdr:row>21</xdr:row>
      <xdr:rowOff>15240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DWCM" refreshedDate="43344.997497685188" createdVersion="6" refreshedVersion="6" minRefreshableVersion="3" recordCount="249">
  <cacheSource type="worksheet">
    <worksheetSource ref="A1:O1048576" sheet="CPC数据"/>
  </cacheSource>
  <cacheFields count="15">
    <cacheField name="年" numFmtId="0">
      <sharedItems containsString="0" containsBlank="1" containsNumber="1" containsInteger="1" minValue="2018" maxValue="2018" count="2">
        <n v="2018"/>
        <m/>
      </sharedItems>
    </cacheField>
    <cacheField name="月" numFmtId="0">
      <sharedItems containsString="0" containsBlank="1" containsNumber="1" containsInteger="1" minValue="2" maxValue="4" count="4">
        <n v="3"/>
        <n v="4"/>
        <m/>
        <n v="2" u="1"/>
      </sharedItems>
    </cacheField>
    <cacheField name="日期" numFmtId="0">
      <sharedItems containsDate="1" containsBlank="1" containsMixedTypes="1" minDate="2018-02-02T00:00:00" maxDate="2018-04-16T00:00:00" count="89"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s v="2018/04/16"/>
        <s v="2018/04/17"/>
        <s v="2018/04/18"/>
        <s v="2018/04/19"/>
        <s v="2018/04/20"/>
        <s v="2018/04/21"/>
        <s v="2018/04/22"/>
        <s v="2018/04/23"/>
        <s v="2018/04/24"/>
        <s v="2018/04/25"/>
        <s v="2018/04/30"/>
        <s v="2018/04/29"/>
        <s v="2018/04/28"/>
        <s v="2018/04/27"/>
        <s v="2018/04/26"/>
        <m/>
        <d v="2018-02-26T00:00:00" u="1"/>
        <d v="2018-02-22T00:00:00" u="1"/>
        <d v="2018-02-18T00:00:00" u="1"/>
        <d v="2018-02-14T00:00:00" u="1"/>
        <d v="2018-02-10T00:00:00" u="1"/>
        <d v="2018-02-06T00:00:00" u="1"/>
        <d v="2018-02-02T00:00:00" u="1"/>
        <d v="2018-02-25T00:00:00" u="1"/>
        <d v="2018-02-21T00:00:00" u="1"/>
        <d v="2018-02-17T00:00:00" u="1"/>
        <d v="2018-02-13T00:00:00" u="1"/>
        <d v="2018-02-09T00:00:00" u="1"/>
        <d v="2018-02-05T00:00:00" u="1"/>
        <d v="2018-02-28T00:00:00" u="1"/>
        <d v="2018-02-24T00:00:00" u="1"/>
        <d v="2018-02-20T00:00:00" u="1"/>
        <d v="2018-02-16T00:00:00" u="1"/>
        <d v="2018-02-12T00:00:00" u="1"/>
        <d v="2018-02-08T00:00:00" u="1"/>
        <d v="2018-02-04T00:00:00" u="1"/>
        <d v="2018-02-27T00:00:00" u="1"/>
        <d v="2018-02-23T00:00:00" u="1"/>
        <d v="2018-02-19T00:00:00" u="1"/>
        <d v="2018-02-15T00:00:00" u="1"/>
        <d v="2018-02-11T00:00:00" u="1"/>
        <d v="2018-02-07T00:00:00" u="1"/>
        <d v="2018-02-03T00:00:00" u="1"/>
      </sharedItems>
    </cacheField>
    <cacheField name="门店名称" numFmtId="0">
      <sharedItems containsBlank="1"/>
    </cacheField>
    <cacheField name="推广对象" numFmtId="0">
      <sharedItems containsBlank="1"/>
    </cacheField>
    <cacheField name="花费" numFmtId="0">
      <sharedItems containsString="0" containsBlank="1" containsNumber="1" minValue="0" maxValue="800"/>
    </cacheField>
    <cacheField name="曝光" numFmtId="0">
      <sharedItems containsString="0" containsBlank="1" containsNumber="1" containsInteger="1" minValue="1" maxValue="4905"/>
    </cacheField>
    <cacheField name="点击" numFmtId="0">
      <sharedItems containsString="0" containsBlank="1" containsNumber="1" containsInteger="1" minValue="0" maxValue="37"/>
    </cacheField>
    <cacheField name="点击均价" numFmtId="0">
      <sharedItems containsString="0" containsBlank="1" containsNumber="1" minValue="0" maxValue="38.46"/>
    </cacheField>
    <cacheField name="商户浏览量" numFmtId="0">
      <sharedItems containsString="0" containsBlank="1" containsNumber="1" containsInteger="1" minValue="0" maxValue="124"/>
    </cacheField>
    <cacheField name="价目表点击" numFmtId="0">
      <sharedItems containsString="0" containsBlank="1" containsNumber="1" containsInteger="1" minValue="0" maxValue="311"/>
    </cacheField>
    <cacheField name="预约量" numFmtId="0">
      <sharedItems containsString="0" containsBlank="1" containsNumber="1" containsInteger="1" minValue="0" maxValue="2"/>
    </cacheField>
    <cacheField name="团购订单量" numFmtId="0">
      <sharedItems containsString="0" containsBlank="1" containsNumber="1" containsInteger="1" minValue="0" maxValue="2"/>
    </cacheField>
    <cacheField name="闪惠交易量" numFmtId="0">
      <sharedItems containsString="0" containsBlank="1" containsNumber="1" containsInteger="1" minValue="0" maxValue="0"/>
    </cacheField>
    <cacheField name="扫码支付订单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DWCM" refreshedDate="43344.997495138887" createdVersion="6" refreshedVersion="6" minRefreshableVersion="3" recordCount="228">
  <cacheSource type="worksheet">
    <worksheetSource ref="A1:I1048576" sheet="预约数据"/>
  </cacheSource>
  <cacheFields count="11">
    <cacheField name="年" numFmtId="0">
      <sharedItems containsString="0" containsBlank="1" containsNumber="1" containsInteger="1" minValue="2018" maxValue="2018" count="2">
        <n v="2018"/>
        <m/>
      </sharedItems>
    </cacheField>
    <cacheField name="月" numFmtId="0">
      <sharedItems containsString="0" containsBlank="1" containsNumber="1" containsInteger="1" minValue="1" maxValue="8" count="9">
        <n v="6"/>
        <n v="7"/>
        <n v="8"/>
        <m/>
        <n v="3" u="1"/>
        <n v="4" u="1"/>
        <n v="2" u="1"/>
        <n v="1" u="1"/>
        <n v="5" u="1"/>
      </sharedItems>
    </cacheField>
    <cacheField name="日" numFmtId="0">
      <sharedItems containsNonDate="0" containsDate="1" containsString="0" containsBlank="1" minDate="1899-12-30T09:44:00" maxDate="2018-09-01T00:00:00" count="159">
        <d v="2018-06-08T00:00:00"/>
        <d v="2018-06-10T00:00:00"/>
        <d v="2018-06-18T00:00:00"/>
        <d v="2018-07-01T00:00:00"/>
        <d v="2018-07-12T00:00:00"/>
        <d v="2018-07-14T00:00:00"/>
        <d v="2018-07-17T00:00:00"/>
        <d v="2018-07-18T00:00:00"/>
        <d v="2018-07-20T00:00:00"/>
        <d v="2018-07-21T00:00:00"/>
        <d v="2018-07-22T00:00:00"/>
        <d v="2018-07-23T00:00:00"/>
        <d v="2018-07-26T00:00:00"/>
        <d v="2018-08-03T00:00:00"/>
        <d v="2018-08-07T00:00:00"/>
        <d v="2018-08-12T00:00:00"/>
        <d v="2018-08-16T00:00:00"/>
        <d v="2018-08-18T00:00:00"/>
        <d v="2018-08-19T00:00:00"/>
        <d v="2018-08-20T00:00:00"/>
        <d v="2018-08-25T00:00:00"/>
        <d v="2018-08-24T00:00:00"/>
        <d v="2018-08-31T00:00:00"/>
        <d v="2018-08-30T00:00:00"/>
        <d v="2018-08-27T00:00:00"/>
        <m/>
        <d v="2018-04-20T00:00:00" u="1"/>
        <d v="2018-04-16T00:00:00" u="1"/>
        <d v="2018-03-31T00:00:00" u="1"/>
        <d v="2018-04-12T00:00:00" u="1"/>
        <d v="2018-03-27T00:00:00" u="1"/>
        <d v="1899-12-30T15:55:00" u="1"/>
        <d v="2018-04-08T00:00:00" u="1"/>
        <d v="2018-03-23T00:00:00" u="1"/>
        <d v="1899-12-30T15:39:00" u="1"/>
        <d v="2018-04-04T00:00:00" u="1"/>
        <d v="2018-03-19T00:00:00" u="1"/>
        <d v="1899-12-30T12:58:00" u="1"/>
        <d v="2018-03-15T00:00:00" u="1"/>
        <d v="2018-03-11T00:00:00" u="1"/>
        <d v="1899-12-30T15:42:00" u="1"/>
        <d v="2018-05-28T00:00:00" u="1"/>
        <d v="2018-03-07T00:00:00" u="1"/>
        <d v="1899-12-30T13:26:00" u="1"/>
        <d v="2018-02-22T00:00:00" u="1"/>
        <d v="2018-05-24T00:00:00" u="1"/>
        <d v="2018-03-03T00:00:00" u="1"/>
        <d v="2018-05-20T00:00:00" u="1"/>
        <d v="2018-02-14T00:00:00" u="1"/>
        <d v="2018-05-16T00:00:00" u="1"/>
        <d v="2018-02-10T00:00:00" u="1"/>
        <d v="2018-04-27T00:00:00" u="1"/>
        <d v="2018-02-06T00:00:00" u="1"/>
        <d v="2018-01-21T00:00:00" u="1"/>
        <d v="2018-04-23T00:00:00" u="1"/>
        <d v="2018-04-19T00:00:00" u="1"/>
        <d v="2018-01-13T00:00:00" u="1"/>
        <d v="2018-04-15T00:00:00" u="1"/>
        <d v="2018-03-30T00:00:00" u="1"/>
        <d v="2018-04-11T00:00:00" u="1"/>
        <d v="2018-03-26T00:00:00" u="1"/>
        <d v="1899-12-30T16:51:00" u="1"/>
        <d v="2018-04-07T00:00:00" u="1"/>
        <d v="2018-03-22T00:00:00" u="1"/>
        <d v="1899-12-30T15:35:00" u="1"/>
        <d v="2018-04-03T00:00:00" u="1"/>
        <d v="2018-03-18T00:00:00" u="1"/>
        <d v="2018-03-14T00:00:00" u="1"/>
        <d v="1899-12-30T16:54:00" u="1"/>
        <d v="2018-03-10T00:00:00" u="1"/>
        <d v="1899-12-30T15:38:00" u="1"/>
        <d v="2018-02-25T00:00:00" u="1"/>
        <d v="2018-05-27T00:00:00" u="1"/>
        <d v="2018-03-06T00:00:00" u="1"/>
        <d v="2018-05-23T00:00:00" u="1"/>
        <d v="2018-03-02T00:00:00" u="1"/>
        <d v="2018-02-17T00:00:00" u="1"/>
        <d v="2018-05-19T00:00:00" u="1"/>
        <d v="1899-12-30T14:41:00" u="1"/>
        <d v="2018-02-13T00:00:00" u="1"/>
        <d v="2018-01-28T00:00:00" u="1"/>
        <d v="2018-04-30T00:00:00" u="1"/>
        <d v="1899-12-30T17:25:00" u="1"/>
        <d v="2018-01-24T00:00:00" u="1"/>
        <d v="2018-04-26T00:00:00" u="1"/>
        <d v="2018-02-05T00:00:00" u="1"/>
        <d v="1899-12-30T09:44:00" u="1"/>
        <d v="2018-01-20T00:00:00" u="1"/>
        <d v="2018-04-22T00:00:00" u="1"/>
        <d v="1899-12-30T14:44:00" u="1"/>
        <d v="2018-05-03T00:00:00" u="1"/>
        <d v="2018-04-18T00:00:00" u="1"/>
        <d v="2018-01-12T00:00:00" u="1"/>
        <d v="2018-04-14T00:00:00" u="1"/>
        <d v="2018-03-29T00:00:00" u="1"/>
        <d v="2018-04-10T00:00:00" u="1"/>
        <d v="2018-03-25T00:00:00" u="1"/>
        <d v="2018-04-06T00:00:00" u="1"/>
        <d v="2018-03-21T00:00:00" u="1"/>
        <d v="1899-12-30T15:31:00" u="1"/>
        <d v="2018-04-02T00:00:00" u="1"/>
        <d v="2018-03-17T00:00:00" u="1"/>
        <d v="2018-03-13T00:00:00" u="1"/>
        <d v="1899-12-30T13:50:00" u="1"/>
        <d v="1899-12-30T14:50:00" u="1"/>
        <d v="2018-02-28T00:00:00" u="1"/>
        <d v="2018-03-09T00:00:00" u="1"/>
        <d v="2018-05-26T00:00:00" u="1"/>
        <d v="2018-03-05T00:00:00" u="1"/>
        <d v="2018-05-22T00:00:00" u="1"/>
        <d v="2018-03-01T00:00:00" u="1"/>
        <d v="1899-12-30T16:53:00" u="1"/>
        <d v="2018-02-12T00:00:00" u="1"/>
        <d v="2018-01-27T00:00:00" u="1"/>
        <d v="1899-12-30T11:21:00" u="1"/>
        <d v="2018-04-29T00:00:00" u="1"/>
        <d v="2018-02-08T00:00:00" u="1"/>
        <d v="2018-04-25T00:00:00" u="1"/>
        <d v="2018-02-04T00:00:00" u="1"/>
        <d v="1899-12-30T19:05:00" u="1"/>
        <d v="2018-04-21T00:00:00" u="1"/>
        <d v="2018-05-02T00:00:00" u="1"/>
        <d v="1899-12-30T16:40:00" u="1"/>
        <d v="2018-01-15T00:00:00" u="1"/>
        <d v="2018-04-17T00:00:00" u="1"/>
        <d v="1899-12-30T15:24:00" u="1"/>
        <d v="2018-04-13T00:00:00" u="1"/>
        <d v="2018-03-28T00:00:00" u="1"/>
        <d v="2018-04-09T00:00:00" u="1"/>
        <d v="2018-03-24T00:00:00" u="1"/>
        <d v="1899-12-30T16:43:00" u="1"/>
        <d v="1899-12-30T17:43:00" u="1"/>
        <d v="2018-04-05T00:00:00" u="1"/>
        <d v="2018-03-20T00:00:00" u="1"/>
        <d v="2018-04-01T00:00:00" u="1"/>
        <d v="1899-12-30T19:27:00" u="1"/>
        <d v="2018-03-16T00:00:00" u="1"/>
        <d v="2018-03-12T00:00:00" u="1"/>
        <d v="2018-02-27T00:00:00" u="1"/>
        <d v="2018-05-29T00:00:00" u="1"/>
        <d v="2018-03-08T00:00:00" u="1"/>
        <d v="2018-02-23T00:00:00" u="1"/>
        <d v="2018-05-25T00:00:00" u="1"/>
        <d v="2018-03-04T00:00:00" u="1"/>
        <d v="2018-02-19T00:00:00" u="1"/>
        <d v="2018-05-21T00:00:00" u="1"/>
        <d v="1899-12-30T11:49:00" u="1"/>
        <d v="2018-05-17T00:00:00" u="1"/>
        <d v="1899-12-30T17:49:00" u="1"/>
        <d v="2018-01-30T00:00:00" u="1"/>
        <d v="2018-02-11T00:00:00" u="1"/>
        <d v="2018-01-26T00:00:00" u="1"/>
        <d v="2018-04-28T00:00:00" u="1"/>
        <d v="2018-02-07T00:00:00" u="1"/>
        <d v="1899-12-30T10:01:00" u="1"/>
        <d v="1899-12-30T17:17:00" u="1"/>
        <d v="2018-01-22T00:00:00" u="1"/>
        <d v="2018-02-03T00:00:00" u="1"/>
        <d v="1899-12-30T15:01:00" u="1"/>
      </sharedItems>
    </cacheField>
    <cacheField name="时间" numFmtId="0">
      <sharedItems containsNonDate="0" containsDate="1" containsString="0" containsBlank="1" minDate="1899-12-30T09:18:00" maxDate="1899-12-30T20:43:00"/>
    </cacheField>
    <cacheField name="订单来源" numFmtId="0">
      <sharedItems containsBlank="1" count="7">
        <s v="400已接"/>
        <s v="门店预约"/>
        <s v="400未接"/>
        <s v="咨询"/>
        <m/>
        <s v="技师预约" u="1"/>
        <s v="项目预约" u="1"/>
      </sharedItems>
    </cacheField>
    <cacheField name="客户姓名" numFmtId="0">
      <sharedItems containsBlank="1"/>
    </cacheField>
    <cacheField name="联系方式" numFmtId="0">
      <sharedItems containsBlank="1" containsMixedTypes="1" containsNumber="1" containsInteger="1" minValue="66172999" maxValue="19983082660"/>
    </cacheField>
    <cacheField name="顾客留言" numFmtId="0">
      <sharedItems containsBlank="1"/>
    </cacheField>
    <cacheField name="预约医师" numFmtId="0">
      <sharedItems containsString="0" containsBlank="1" containsNumber="1" containsInteger="1" minValue="18782068549" maxValue="18782068549"/>
    </cacheField>
    <cacheField name="订单状态" numFmtId="0">
      <sharedItems containsBlank="1"/>
    </cacheField>
    <cacheField name="备注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VDWCM" refreshedDate="43344.997493518516" createdVersion="6" refreshedVersion="6" minRefreshableVersion="3" recordCount="52">
  <cacheSource type="worksheet">
    <worksheetSource ref="A1:G1048576" sheet="咨询明细"/>
  </cacheSource>
  <cacheFields count="8">
    <cacheField name="年" numFmtId="0">
      <sharedItems containsString="0" containsBlank="1" containsNumber="1" containsInteger="1" minValue="2018" maxValue="2018" count="2">
        <n v="2018"/>
        <m/>
      </sharedItems>
    </cacheField>
    <cacheField name="月" numFmtId="0">
      <sharedItems containsBlank="1" containsMixedTypes="1" containsNumber="1" containsInteger="1" minValue="6" maxValue="8" count="7">
        <s v="6月"/>
        <s v="7月"/>
        <s v="8月"/>
        <m/>
        <n v="6" u="1"/>
        <n v="7" u="1"/>
        <n v="8" u="1"/>
      </sharedItems>
    </cacheField>
    <cacheField name="姓名" numFmtId="0">
      <sharedItems containsBlank="1"/>
    </cacheField>
    <cacheField name="电话" numFmtId="0">
      <sharedItems containsNonDate="0" containsString="0" containsBlank="1"/>
    </cacheField>
    <cacheField name="首次沟通时间" numFmtId="0">
      <sharedItems containsNonDate="0" containsDate="1" containsString="0" containsBlank="1" minDate="2018-06-05T21:03:59" maxDate="2018-08-31T16:21:13"/>
    </cacheField>
    <cacheField name="最后沟通时间" numFmtId="0">
      <sharedItems containsNonDate="0" containsDate="1" containsString="0" containsBlank="1" minDate="2018-06-05T21:27:16" maxDate="2018-08-31T16:23:27"/>
    </cacheField>
    <cacheField name="顾客标签" numFmtId="0">
      <sharedItems containsBlank="1" count="10">
        <s v="眼部整形"/>
        <s v="脱毛"/>
        <s v="皮肤美白"/>
        <s v="皮肤清洁"/>
        <s v="玻尿酸"/>
        <s v="肉毒素"/>
        <s v="其他"/>
        <s v="半永久"/>
        <s v="面部轮廓"/>
        <m/>
      </sharedItems>
    </cacheField>
    <cacheField name="所属门店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VDWCM" refreshedDate="43344.997492592593" createdVersion="6" refreshedVersion="6" minRefreshableVersion="3" recordCount="3">
  <cacheSource type="worksheet">
    <worksheetSource ref="A1:F1048576" sheet="线下"/>
  </cacheSource>
  <cacheFields count="6">
    <cacheField name="年" numFmtId="0">
      <sharedItems containsString="0" containsBlank="1" containsNumber="1" containsInteger="1" minValue="2018" maxValue="2018"/>
    </cacheField>
    <cacheField name="月" numFmtId="0">
      <sharedItems containsString="0" containsBlank="1" containsNumber="1" containsInteger="1" minValue="7" maxValue="8" count="3">
        <n v="7"/>
        <n v="8"/>
        <m/>
      </sharedItems>
    </cacheField>
    <cacheField name="日期" numFmtId="0">
      <sharedItems containsNonDate="0" containsDate="1" containsString="0" containsBlank="1" minDate="2018-07-31T00:00:00" maxDate="2018-08-01T00:00:00"/>
    </cacheField>
    <cacheField name="分类" numFmtId="0">
      <sharedItems containsBlank="1" count="2">
        <s v="其他"/>
        <m/>
      </sharedItems>
    </cacheField>
    <cacheField name="明细" numFmtId="0">
      <sharedItems containsBlank="1"/>
    </cacheField>
    <cacheField name="金额" numFmtId="0">
      <sharedItems containsString="0" containsBlank="1" containsNumber="1" containsInteger="1" minValue="99" maxValue="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VDWCM" refreshedDate="43344.99749652778" createdVersion="6" refreshedVersion="6" minRefreshableVersion="3" recordCount="117">
  <cacheSource type="worksheet">
    <worksheetSource ref="A1:G1048576" sheet="流量"/>
  </cacheSource>
  <cacheFields count="7">
    <cacheField name="年" numFmtId="0">
      <sharedItems containsString="0" containsBlank="1" containsNumber="1" containsInteger="1" minValue="2018" maxValue="2018" count="2">
        <n v="2018"/>
        <m/>
      </sharedItems>
    </cacheField>
    <cacheField name="月" numFmtId="0">
      <sharedItems containsString="0" containsBlank="1" containsNumber="1" containsInteger="1" minValue="2" maxValue="8" count="8">
        <n v="5"/>
        <n v="6"/>
        <n v="7"/>
        <n v="8"/>
        <m/>
        <n v="3" u="1"/>
        <n v="4" u="1"/>
        <n v="2" u="1"/>
      </sharedItems>
    </cacheField>
    <cacheField name="日" numFmtId="14">
      <sharedItems containsNonDate="0" containsDate="1" containsString="0" containsBlank="1" minDate="2018-02-09T00:00:00" maxDate="2018-09-01T00:00:00" count="205"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6T00:00:00"/>
        <d v="2018-08-25T00:00:00"/>
        <d v="2018-08-24T00:00:00"/>
        <d v="2018-08-31T00:00:00"/>
        <d v="2018-08-30T00:00:00"/>
        <d v="2018-08-29T00:00:00"/>
        <d v="2018-08-28T00:00:00"/>
        <d v="2018-08-27T00:00:00"/>
        <m/>
        <d v="2018-04-20T00:00:00" u="1"/>
        <d v="2018-05-01T00:00:00" u="1"/>
        <d v="2018-04-16T00:00:00" u="1"/>
        <d v="2018-03-31T00:00:00" u="1"/>
        <d v="2018-04-12T00:00:00" u="1"/>
        <d v="2018-03-27T00:00:00" u="1"/>
        <d v="2018-04-08T00:00:00" u="1"/>
        <d v="2018-03-23T00:00:00" u="1"/>
        <d v="2018-04-04T00:00:00" u="1"/>
        <d v="2018-03-19T00:00:00" u="1"/>
        <d v="2018-03-15T00:00:00" u="1"/>
        <d v="2018-03-11T00:00:00" u="1"/>
        <d v="2018-02-26T00:00:00" u="1"/>
        <d v="2018-03-07T00:00:00" u="1"/>
        <d v="2018-02-22T00:00:00" u="1"/>
        <d v="2018-03-03T00:00:00" u="1"/>
        <d v="2018-02-18T00:00:00" u="1"/>
        <d v="2018-02-14T00:00:00" u="1"/>
        <d v="2018-02-10T00:00:00" u="1"/>
        <d v="2018-04-27T00:00:00" u="1"/>
        <d v="2018-04-23T00:00:00" u="1"/>
        <d v="2018-05-04T00:00:00" u="1"/>
        <d v="2018-04-19T00:00:00" u="1"/>
        <d v="2018-04-15T00:00:00" u="1"/>
        <d v="2018-03-30T00:00:00" u="1"/>
        <d v="2018-04-11T00:00:00" u="1"/>
        <d v="2018-03-26T00:00:00" u="1"/>
        <d v="2018-04-07T00:00:00" u="1"/>
        <d v="2018-03-22T00:00:00" u="1"/>
        <d v="2018-04-03T00:00:00" u="1"/>
        <d v="2018-03-18T00:00:00" u="1"/>
        <d v="2018-03-14T00:00:00" u="1"/>
        <d v="2018-03-10T00:00:00" u="1"/>
        <d v="2018-02-25T00:00:00" u="1"/>
        <d v="2018-03-06T00:00:00" u="1"/>
        <d v="2018-02-21T00:00:00" u="1"/>
        <d v="2018-03-02T00:00:00" u="1"/>
        <d v="2018-02-17T00:00:00" u="1"/>
        <d v="2018-02-13T00:00:00" u="1"/>
        <d v="2018-04-30T00:00:00" u="1"/>
        <d v="2018-02-09T00:00:00" u="1"/>
        <d v="2018-04-26T00:00:00" u="1"/>
        <d v="2018-05-07T00:00:00" u="1"/>
        <d v="2018-04-22T00:00:00" u="1"/>
        <d v="2018-05-03T00:00:00" u="1"/>
        <d v="2018-04-18T00:00:00" u="1"/>
        <d v="2018-04-14T00:00:00" u="1"/>
        <d v="2018-03-29T00:00:00" u="1"/>
        <d v="2018-04-10T00:00:00" u="1"/>
        <d v="2018-03-25T00:00:00" u="1"/>
        <d v="2018-04-06T00:00:00" u="1"/>
        <d v="2018-03-21T00:00:00" u="1"/>
        <d v="2018-04-02T00:00:00" u="1"/>
        <d v="2018-03-17T00:00:00" u="1"/>
        <d v="2018-03-13T00:00:00" u="1"/>
        <d v="2018-02-28T00:00:00" u="1"/>
        <d v="2018-03-09T00:00:00" u="1"/>
        <d v="2018-02-24T00:00:00" u="1"/>
        <d v="2018-03-05T00:00:00" u="1"/>
        <d v="2018-02-20T00:00:00" u="1"/>
        <d v="2018-03-01T00:00:00" u="1"/>
        <d v="2018-02-16T00:00:00" u="1"/>
        <d v="2018-02-12T00:00:00" u="1"/>
        <d v="2018-04-29T00:00:00" u="1"/>
        <d v="2018-04-25T00:00:00" u="1"/>
        <d v="2018-05-06T00:00:00" u="1"/>
        <d v="2018-04-21T00:00:00" u="1"/>
        <d v="2018-05-02T00:00:00" u="1"/>
        <d v="2018-04-17T00:00:00" u="1"/>
        <d v="2018-04-13T00:00:00" u="1"/>
        <d v="2018-03-28T00:00:00" u="1"/>
        <d v="2018-04-09T00:00:00" u="1"/>
        <d v="2018-03-24T00:00:00" u="1"/>
        <d v="2018-04-05T00:00:00" u="1"/>
        <d v="2018-03-20T00:00:00" u="1"/>
        <d v="2018-04-01T00:00:00" u="1"/>
        <d v="2018-03-16T00:00:00" u="1"/>
        <d v="2018-03-12T00:00:00" u="1"/>
        <d v="2018-02-27T00:00:00" u="1"/>
        <d v="2018-03-08T00:00:00" u="1"/>
        <d v="2018-02-23T00:00:00" u="1"/>
        <d v="2018-03-04T00:00:00" u="1"/>
        <d v="2018-02-19T00:00:00" u="1"/>
        <d v="2018-02-15T00:00:00" u="1"/>
        <d v="2018-02-11T00:00:00" u="1"/>
        <d v="2018-04-28T00:00:00" u="1"/>
        <d v="2018-04-24T00:00:00" u="1"/>
        <d v="2018-05-05T00:00:00" u="1"/>
      </sharedItems>
    </cacheField>
    <cacheField name="浏览量/次" numFmtId="0">
      <sharedItems containsString="0" containsBlank="1" containsNumber="1" containsInteger="1" minValue="0" maxValue="278"/>
    </cacheField>
    <cacheField name="访客数/人" numFmtId="0">
      <sharedItems containsString="0" containsBlank="1" containsNumber="1" containsInteger="1" minValue="0" maxValue="32"/>
    </cacheField>
    <cacheField name="平均停留时长/秒" numFmtId="0">
      <sharedItems containsString="0" containsBlank="1" containsNumber="1" minValue="0" maxValue="594.62"/>
    </cacheField>
    <cacheField name="跳失率/%" numFmtId="0">
      <sharedItems containsString="0" containsBlank="1" containsNumb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VDWCM" refreshedDate="43344.997491203707" createdVersion="6" refreshedVersion="6" minRefreshableVersion="3" recordCount="23">
  <cacheSource type="worksheet">
    <worksheetSource ref="A1:O1048576" sheet="口碑数据"/>
  </cacheSource>
  <cacheFields count="15">
    <cacheField name="年" numFmtId="0">
      <sharedItems containsString="0" containsBlank="1" containsNumber="1" containsInteger="1" minValue="2018" maxValue="2018" count="2">
        <n v="2018"/>
        <m/>
      </sharedItems>
    </cacheField>
    <cacheField name="月" numFmtId="0">
      <sharedItems containsString="0" containsBlank="1" containsNumber="1" containsInteger="1" minValue="4" maxValue="8" count="6">
        <n v="4"/>
        <n v="5"/>
        <n v="6"/>
        <n v="7"/>
        <n v="8"/>
        <m/>
      </sharedItems>
    </cacheField>
    <cacheField name="评价时间" numFmtId="0">
      <sharedItems containsNonDate="0" containsDate="1" containsString="0" containsBlank="1" minDate="2018-04-05T00:00:00" maxDate="2018-08-17T00:00:00"/>
    </cacheField>
    <cacheField name="TIME" numFmtId="0">
      <sharedItems containsNonDate="0" containsDate="1" containsString="0" containsBlank="1" minDate="1899-12-30T01:45:00" maxDate="1899-12-30T22:15:00"/>
    </cacheField>
    <cacheField name="城市" numFmtId="0">
      <sharedItems containsBlank="1"/>
    </cacheField>
    <cacheField name="评价门店" numFmtId="0">
      <sharedItems containsBlank="1"/>
    </cacheField>
    <cacheField name="用户昵称" numFmtId="0">
      <sharedItems containsBlank="1"/>
    </cacheField>
    <cacheField name="星级" numFmtId="0">
      <sharedItems containsBlank="1" count="3">
        <s v="4星"/>
        <s v="5星"/>
        <m/>
      </sharedItems>
    </cacheField>
    <cacheField name="评分" numFmtId="0">
      <sharedItems containsBlank="1"/>
    </cacheField>
    <cacheField name="效果" numFmtId="0">
      <sharedItems containsBlank="1"/>
    </cacheField>
    <cacheField name="环境" numFmtId="0">
      <sharedItems containsBlank="1"/>
    </cacheField>
    <cacheField name="服务" numFmtId="0">
      <sharedItems containsBlank="1"/>
    </cacheField>
    <cacheField name="评价内容" numFmtId="0">
      <sharedItems containsBlank="1" longText="1"/>
    </cacheField>
    <cacheField name="是否消费评价" numFmtId="0">
      <sharedItems containsBlank="1"/>
    </cacheField>
    <cacheField name="消费时间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VDWCM" refreshedDate="43344.997498495373" createdVersion="6" refreshedVersion="6" minRefreshableVersion="3" recordCount="13">
  <cacheSource type="worksheet">
    <worksheetSource ref="A1:L1048576" sheet="回复口碑"/>
  </cacheSource>
  <cacheFields count="12">
    <cacheField name="年" numFmtId="0">
      <sharedItems containsString="0" containsBlank="1" containsNumber="1" containsInteger="1" minValue="2018" maxValue="2018" count="2">
        <n v="2018"/>
        <m/>
      </sharedItems>
    </cacheField>
    <cacheField name="月" numFmtId="0">
      <sharedItems containsString="0" containsBlank="1" containsNumber="1" containsInteger="1" minValue="1" maxValue="8" count="9">
        <n v="7"/>
        <n v="6"/>
        <n v="8"/>
        <m/>
        <n v="3" u="1"/>
        <n v="4" u="1"/>
        <n v="2" u="1"/>
        <n v="1" u="1"/>
        <n v="5" u="1"/>
      </sharedItems>
    </cacheField>
    <cacheField name="评价时间" numFmtId="0">
      <sharedItems containsNonDate="0" containsDate="1" containsString="0" containsBlank="1" minDate="2018-01-19T00:00:00" maxDate="2018-08-17T00:00:00" count="53">
        <d v="2018-07-27T00:00:00"/>
        <d v="2018-07-22T00:00:00"/>
        <d v="2018-07-19T00:00:00"/>
        <d v="2018-06-25T00:00:00"/>
        <d v="2018-08-15T00:00:00"/>
        <d v="2018-08-14T00:00:00"/>
        <d v="2018-08-08T00:00:00"/>
        <d v="2018-08-03T00:00:00"/>
        <d v="2018-08-16T00:00:00"/>
        <m/>
        <d v="2018-04-20T00:00:00" u="1"/>
        <d v="2018-04-16T00:00:00" u="1"/>
        <d v="2018-04-12T00:00:00" u="1"/>
        <d v="2018-03-23T00:00:00" u="1"/>
        <d v="2018-04-04T00:00:00" u="1"/>
        <d v="2018-03-19T00:00:00" u="1"/>
        <d v="2018-03-15T00:00:00" u="1"/>
        <d v="2018-05-12T00:00:00" u="1"/>
        <d v="2018-04-27T00:00:00" u="1"/>
        <d v="2018-04-23T00:00:00" u="1"/>
        <d v="2018-02-02T00:00:00" u="1"/>
        <d v="2018-05-04T00:00:00" u="1"/>
        <d v="2018-04-19T00:00:00" u="1"/>
        <d v="2018-04-15T00:00:00" u="1"/>
        <d v="2018-04-11T00:00:00" u="1"/>
        <d v="2018-03-26T00:00:00" u="1"/>
        <d v="2018-05-15T00:00:00" u="1"/>
        <d v="2018-04-26T00:00:00" u="1"/>
        <d v="2018-05-07T00:00:00" u="1"/>
        <d v="2018-04-22T00:00:00" u="1"/>
        <d v="2018-02-01T00:00:00" u="1"/>
        <d v="2018-05-03T00:00:00" u="1"/>
        <d v="2018-04-18T00:00:00" u="1"/>
        <d v="2018-04-14T00:00:00" u="1"/>
        <d v="2018-03-25T00:00:00" u="1"/>
        <d v="2018-03-21T00:00:00" u="1"/>
        <d v="2018-03-17T00:00:00" u="1"/>
        <d v="2018-03-13T00:00:00" u="1"/>
        <d v="2018-01-31T00:00:00" u="1"/>
        <d v="2018-02-08T00:00:00" u="1"/>
        <d v="2018-04-25T00:00:00" u="1"/>
        <d v="2018-02-04T00:00:00" u="1"/>
        <d v="2018-05-06T00:00:00" u="1"/>
        <d v="2018-01-19T00:00:00" u="1"/>
        <d v="2018-04-21T00:00:00" u="1"/>
        <d v="2018-04-17T00:00:00" u="1"/>
        <d v="2018-03-20T00:00:00" u="1"/>
        <d v="2018-03-16T00:00:00" u="1"/>
        <d v="2018-03-12T00:00:00" u="1"/>
        <d v="2018-02-27T00:00:00" u="1"/>
        <d v="2018-05-29T00:00:00" u="1"/>
        <d v="2018-01-30T00:00:00" u="1"/>
        <d v="2018-02-03T00:00:00" u="1"/>
      </sharedItems>
    </cacheField>
    <cacheField name="TIME" numFmtId="0">
      <sharedItems containsNonDate="0" containsDate="1" containsString="0" containsBlank="1" minDate="1899-12-30T01:45:00" maxDate="1899-12-30T22:15:00"/>
    </cacheField>
    <cacheField name="城市" numFmtId="0">
      <sharedItems containsBlank="1"/>
    </cacheField>
    <cacheField name="评价门店" numFmtId="0">
      <sharedItems containsBlank="1"/>
    </cacheField>
    <cacheField name="用户昵称" numFmtId="0">
      <sharedItems containsBlank="1"/>
    </cacheField>
    <cacheField name="星级" numFmtId="0">
      <sharedItems containsBlank="1"/>
    </cacheField>
    <cacheField name="评分" numFmtId="0">
      <sharedItems containsBlank="1"/>
    </cacheField>
    <cacheField name="评价内容" numFmtId="0">
      <sharedItems containsBlank="1" longText="1"/>
    </cacheField>
    <cacheField name="是否消费评价" numFmtId="0">
      <sharedItems containsBlank="1"/>
    </cacheField>
    <cacheField name="消费时间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VDWCM" refreshedDate="43344.99749976852" createdVersion="6" refreshedVersion="6" minRefreshableVersion="3" recordCount="849">
  <cacheSource type="worksheet">
    <worksheetSource ref="A1:L1048576" sheet="消费数据明细（线上）"/>
  </cacheSource>
  <cacheFields count="15">
    <cacheField name="年" numFmtId="0">
      <sharedItems containsString="0" containsBlank="1" containsNumber="1" containsInteger="1" minValue="2018" maxValue="2018"/>
    </cacheField>
    <cacheField name="月" numFmtId="0">
      <sharedItems containsString="0" containsBlank="1" containsNumber="1" containsInteger="1" minValue="6" maxValue="8" count="4">
        <n v="6"/>
        <n v="7"/>
        <n v="8"/>
        <m/>
      </sharedItems>
    </cacheField>
    <cacheField name="成交价" numFmtId="0">
      <sharedItems containsString="0" containsBlank="1" containsNumber="1" containsInteger="1" minValue="38" maxValue="1299"/>
    </cacheField>
    <cacheField name="序列号" numFmtId="0">
      <sharedItems containsBlank="1" containsMixedTypes="1" containsNumber="1" containsInteger="1" minValue="39677797647" maxValue="83502995030"/>
    </cacheField>
    <cacheField name="用户手机号" numFmtId="0">
      <sharedItems containsBlank="1"/>
    </cacheField>
    <cacheField name="消费时间" numFmtId="0">
      <sharedItems containsNonDate="0" containsDate="1" containsString="0" containsBlank="1" minDate="2018-06-19T00:00:00" maxDate="2018-09-01T00:00:00"/>
    </cacheField>
    <cacheField name="TIME" numFmtId="0">
      <sharedItems containsNonDate="0" containsDate="1" containsString="0" containsBlank="1" minDate="1899-12-30T11:32:24" maxDate="1899-12-30T22:48:29"/>
    </cacheField>
    <cacheField name="套餐信息" numFmtId="0">
      <sharedItems containsBlank="1" count="16">
        <s v="[2018.06.05]衡力瘦脸100单位[888.00元][31797925]"/>
        <s v="[2018.06.05]脱毛小臂小腿包干[599.00元][31789861]"/>
        <s v="[2018.06.14]法思丽玻尿酸高密度少女元气针[1299.00元][14056281]"/>
        <s v="[2018.06.05]小气泡医用面膜[98.00元][14198953]"/>
        <s v="[2018.06.05]衡力除皱20单位限鱼尾纹[299.00元][14197848]"/>
        <s v="[2018.06.05]脱毛唇毛腋毛包干[38.00元][14207332]"/>
        <s v="[2018.06.05]脱毛小臂小腿首次体验价[68.00元][14207359]"/>
        <s v="[2018.06.05]脱毛小臂小腿包干[368.00元][14198735]"/>
        <s v="[2018.06.05]小气泡医用面膜[38.00元][14198953]"/>
        <s v="[2018.07.16]润百颜大分子玻尿酸[1280.00元][15440947]"/>
        <s v="[2018.06.05]衡力瘦脸100单位[888.00元][14195819]"/>
        <s v="[2018.06.14]伊婉V隆鼻大分子中的雕塑神针 鼻子下巴2选1[1680.00元][14056854]"/>
        <m/>
        <s v="[2018.06.05]全切双眼皮精致女人必备[988.00元][14194380]" u="1"/>
        <s v="[2018.06.05]脱毛唇毛腋毛3次[188.00元][14207332]" u="1"/>
        <s v="[2018.06.05]脱毛小臂小腿包干[599.00元][14198735]" u="1"/>
      </sharedItems>
    </cacheField>
    <cacheField name="售价（元）" numFmtId="0">
      <sharedItems containsBlank="1" containsMixedTypes="1" containsNumber="1" containsInteger="1" minValue="38" maxValue="1299"/>
    </cacheField>
    <cacheField name="商家优惠金额（元）" numFmtId="0">
      <sharedItems containsString="0" containsBlank="1" containsNumber="1" containsInteger="1" minValue="60" maxValue="500"/>
    </cacheField>
    <cacheField name="结算价（元）" numFmtId="0">
      <sharedItems containsBlank="1" containsMixedTypes="1" containsNumber="1" minValue="539.1" maxValue="799.2"/>
    </cacheField>
    <cacheField name="尾款" numFmtId="0">
      <sharedItems containsBlank="1"/>
    </cacheField>
    <cacheField name="分店名" numFmtId="0">
      <sharedItems containsBlank="1"/>
    </cacheField>
    <cacheField name="验券帐号" numFmtId="0">
      <sharedItems containsBlank="1"/>
    </cacheField>
    <cacheField name="商户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249">
  <r>
    <x v="0"/>
    <x v="0"/>
    <x v="0"/>
    <s v="华韩整形|眼部鼻部&amp;面部年轻化"/>
    <s v="午高峰"/>
    <n v="200"/>
    <n v="681"/>
    <n v="9"/>
    <n v="22.22"/>
    <n v="33"/>
    <n v="0"/>
    <n v="0"/>
    <n v="0"/>
    <n v="0"/>
    <n v="0"/>
  </r>
  <r>
    <x v="0"/>
    <x v="0"/>
    <x v="0"/>
    <s v="华韩整形|眼部鼻部&amp;面部年轻化"/>
    <s v="外部优质平台推广"/>
    <n v="22.77"/>
    <n v="1889"/>
    <n v="15"/>
    <n v="1.52"/>
    <n v="21"/>
    <n v="0"/>
    <n v="0"/>
    <n v="0"/>
    <n v="0"/>
    <n v="0"/>
  </r>
  <r>
    <x v="0"/>
    <x v="0"/>
    <x v="0"/>
    <s v="华韩整形|眼部鼻部&amp;面部年轻化"/>
    <s v="早高峰"/>
    <n v="200"/>
    <n v="417"/>
    <n v="8"/>
    <n v="25"/>
    <n v="29"/>
    <n v="0"/>
    <n v="0"/>
    <n v="0"/>
    <n v="0"/>
    <n v="0"/>
  </r>
  <r>
    <x v="0"/>
    <x v="0"/>
    <x v="0"/>
    <s v="华韩整形|眼部鼻部&amp;面部年轻化"/>
    <s v="晚高峰"/>
    <n v="200"/>
    <n v="368"/>
    <n v="9"/>
    <n v="22.22"/>
    <n v="31"/>
    <n v="0"/>
    <n v="0"/>
    <n v="0"/>
    <n v="0"/>
    <n v="0"/>
  </r>
  <r>
    <x v="0"/>
    <x v="0"/>
    <x v="1"/>
    <s v="华韩整形|眼部鼻部&amp;面部年轻化"/>
    <s v="午高峰"/>
    <n v="300"/>
    <n v="839"/>
    <n v="14"/>
    <n v="21.43"/>
    <n v="25"/>
    <n v="0"/>
    <n v="0"/>
    <n v="0"/>
    <n v="0"/>
    <n v="0"/>
  </r>
  <r>
    <x v="0"/>
    <x v="0"/>
    <x v="1"/>
    <s v="华韩整形|眼部鼻部&amp;面部年轻化"/>
    <s v="外部优质平台推广"/>
    <n v="54.29"/>
    <n v="2738"/>
    <n v="24"/>
    <n v="2.26"/>
    <n v="27"/>
    <n v="0"/>
    <n v="0"/>
    <n v="0"/>
    <n v="0"/>
    <n v="0"/>
  </r>
  <r>
    <x v="0"/>
    <x v="0"/>
    <x v="1"/>
    <s v="华韩整形|眼部鼻部&amp;面部年轻化"/>
    <s v="早高峰"/>
    <n v="200"/>
    <n v="364"/>
    <n v="7"/>
    <n v="28.57"/>
    <n v="32"/>
    <n v="0"/>
    <n v="0"/>
    <n v="0"/>
    <n v="0"/>
    <n v="0"/>
  </r>
  <r>
    <x v="0"/>
    <x v="0"/>
    <x v="1"/>
    <s v="华韩整形|眼部鼻部&amp;面部年轻化"/>
    <s v="晚高峰"/>
    <n v="300"/>
    <n v="561"/>
    <n v="15"/>
    <n v="20"/>
    <n v="25"/>
    <n v="0"/>
    <n v="0"/>
    <n v="0"/>
    <n v="0"/>
    <n v="0"/>
  </r>
  <r>
    <x v="0"/>
    <x v="0"/>
    <x v="2"/>
    <s v="华韩整形|眼部鼻部&amp;面部年轻化"/>
    <s v="午高峰"/>
    <n v="300"/>
    <n v="1942"/>
    <n v="17"/>
    <n v="17.65"/>
    <n v="35"/>
    <n v="0"/>
    <n v="0"/>
    <n v="0"/>
    <n v="0"/>
    <n v="0"/>
  </r>
  <r>
    <x v="0"/>
    <x v="0"/>
    <x v="2"/>
    <s v="华韩整形|眼部鼻部&amp;面部年轻化"/>
    <s v="外部优质平台推广"/>
    <n v="57.46"/>
    <n v="2978"/>
    <n v="29"/>
    <n v="1.98"/>
    <n v="31"/>
    <n v="0"/>
    <n v="0"/>
    <n v="0"/>
    <n v="0"/>
    <n v="0"/>
  </r>
  <r>
    <x v="0"/>
    <x v="0"/>
    <x v="2"/>
    <s v="华韩整形|眼部鼻部&amp;面部年轻化"/>
    <s v="早高峰"/>
    <n v="200"/>
    <n v="712"/>
    <n v="12"/>
    <n v="16.67"/>
    <n v="29"/>
    <n v="0"/>
    <n v="0"/>
    <n v="0"/>
    <n v="0"/>
    <n v="0"/>
  </r>
  <r>
    <x v="0"/>
    <x v="0"/>
    <x v="2"/>
    <s v="华韩整形|眼部鼻部&amp;面部年轻化"/>
    <s v="晚高峰"/>
    <n v="300"/>
    <n v="1168"/>
    <n v="18"/>
    <n v="16.67"/>
    <n v="55"/>
    <n v="0"/>
    <n v="0"/>
    <n v="0"/>
    <n v="0"/>
    <n v="0"/>
  </r>
  <r>
    <x v="0"/>
    <x v="0"/>
    <x v="3"/>
    <s v="华韩整形|眼部鼻部&amp;面部年轻化"/>
    <s v="午高峰"/>
    <n v="300"/>
    <n v="1573"/>
    <n v="18"/>
    <n v="16.67"/>
    <n v="42"/>
    <n v="0"/>
    <n v="1"/>
    <n v="0"/>
    <n v="0"/>
    <n v="0"/>
  </r>
  <r>
    <x v="0"/>
    <x v="0"/>
    <x v="3"/>
    <s v="华韩整形|眼部鼻部&amp;面部年轻化"/>
    <s v="外部优质平台推广"/>
    <n v="56.75"/>
    <n v="2609"/>
    <n v="27"/>
    <n v="2.1"/>
    <n v="28"/>
    <n v="0"/>
    <n v="0"/>
    <n v="0"/>
    <n v="0"/>
    <n v="0"/>
  </r>
  <r>
    <x v="0"/>
    <x v="0"/>
    <x v="3"/>
    <s v="华韩整形|眼部鼻部&amp;面部年轻化"/>
    <s v="早高峰"/>
    <n v="200"/>
    <n v="1089"/>
    <n v="11"/>
    <n v="18.18"/>
    <n v="23"/>
    <n v="0"/>
    <n v="0"/>
    <n v="0"/>
    <n v="0"/>
    <n v="0"/>
  </r>
  <r>
    <x v="0"/>
    <x v="0"/>
    <x v="3"/>
    <s v="华韩整形|眼部鼻部&amp;面部年轻化"/>
    <s v="晚高峰"/>
    <n v="300"/>
    <n v="1213"/>
    <n v="18"/>
    <n v="16.67"/>
    <n v="28"/>
    <n v="0"/>
    <n v="0"/>
    <n v="0"/>
    <n v="0"/>
    <n v="0"/>
  </r>
  <r>
    <x v="0"/>
    <x v="0"/>
    <x v="4"/>
    <s v="华韩整形|眼部鼻部&amp;面部年轻化"/>
    <s v="午高峰"/>
    <n v="300"/>
    <n v="3061"/>
    <n v="19"/>
    <n v="15.79"/>
    <n v="66"/>
    <n v="0"/>
    <n v="0"/>
    <n v="0"/>
    <n v="0"/>
    <n v="0"/>
  </r>
  <r>
    <x v="0"/>
    <x v="0"/>
    <x v="4"/>
    <s v="华韩整形|眼部鼻部&amp;面部年轻化"/>
    <s v="外部优质平台推广"/>
    <n v="55.04"/>
    <n v="3282"/>
    <n v="29"/>
    <n v="1.9"/>
    <n v="32"/>
    <n v="0"/>
    <n v="0"/>
    <n v="0"/>
    <n v="0"/>
    <n v="0"/>
  </r>
  <r>
    <x v="0"/>
    <x v="0"/>
    <x v="4"/>
    <s v="华韩整形|眼部鼻部&amp;面部年轻化"/>
    <s v="早高峰"/>
    <n v="200"/>
    <n v="558"/>
    <n v="11"/>
    <n v="18.18"/>
    <n v="20"/>
    <n v="0"/>
    <n v="0"/>
    <n v="0"/>
    <n v="0"/>
    <n v="0"/>
  </r>
  <r>
    <x v="0"/>
    <x v="0"/>
    <x v="4"/>
    <s v="华韩整形|眼部鼻部&amp;面部年轻化"/>
    <s v="晚高峰"/>
    <n v="300"/>
    <n v="919"/>
    <n v="17"/>
    <n v="17.65"/>
    <n v="46"/>
    <n v="0"/>
    <n v="0"/>
    <n v="0"/>
    <n v="0"/>
    <n v="0"/>
  </r>
  <r>
    <x v="0"/>
    <x v="0"/>
    <x v="5"/>
    <s v="华韩整形|眼部鼻部&amp;面部年轻化"/>
    <s v="午高峰"/>
    <n v="300"/>
    <n v="1083"/>
    <n v="17"/>
    <n v="17.65"/>
    <n v="54"/>
    <n v="0"/>
    <n v="0"/>
    <n v="0"/>
    <n v="0"/>
    <n v="0"/>
  </r>
  <r>
    <x v="0"/>
    <x v="0"/>
    <x v="5"/>
    <s v="华韩整形|眼部鼻部&amp;面部年轻化"/>
    <s v="外部优质平台推广"/>
    <n v="55.42"/>
    <n v="3502"/>
    <n v="21"/>
    <n v="2.64"/>
    <n v="23"/>
    <n v="0"/>
    <n v="0"/>
    <n v="0"/>
    <n v="0"/>
    <n v="0"/>
  </r>
  <r>
    <x v="0"/>
    <x v="0"/>
    <x v="5"/>
    <s v="华韩整形|眼部鼻部&amp;面部年轻化"/>
    <s v="早高峰"/>
    <n v="180.43"/>
    <n v="1057"/>
    <n v="11"/>
    <n v="16.4"/>
    <n v="24"/>
    <n v="0"/>
    <n v="0"/>
    <n v="1"/>
    <n v="0"/>
    <n v="0"/>
  </r>
  <r>
    <x v="0"/>
    <x v="0"/>
    <x v="5"/>
    <s v="华韩整形|眼部鼻部&amp;面部年轻化"/>
    <s v="晚高峰"/>
    <n v="300"/>
    <n v="682"/>
    <n v="19"/>
    <n v="15.79"/>
    <n v="50"/>
    <n v="0"/>
    <n v="0"/>
    <n v="0"/>
    <n v="0"/>
    <n v="0"/>
  </r>
  <r>
    <x v="0"/>
    <x v="0"/>
    <x v="6"/>
    <s v="华韩整形|眼部鼻部&amp;面部年轻化"/>
    <s v="午高峰"/>
    <n v="300"/>
    <n v="1817"/>
    <n v="15"/>
    <n v="20"/>
    <n v="39"/>
    <n v="0"/>
    <n v="0"/>
    <n v="0"/>
    <n v="0"/>
    <n v="0"/>
  </r>
  <r>
    <x v="0"/>
    <x v="0"/>
    <x v="6"/>
    <s v="华韩整形|眼部鼻部&amp;面部年轻化"/>
    <s v="外部优质平台推广"/>
    <n v="62.88"/>
    <n v="3584"/>
    <n v="29"/>
    <n v="2.17"/>
    <n v="32"/>
    <n v="0"/>
    <n v="0"/>
    <n v="0"/>
    <n v="0"/>
    <n v="0"/>
  </r>
  <r>
    <x v="0"/>
    <x v="0"/>
    <x v="6"/>
    <s v="华韩整形|眼部鼻部&amp;面部年轻化"/>
    <s v="早高峰"/>
    <n v="200"/>
    <n v="1272"/>
    <n v="12"/>
    <n v="16.67"/>
    <n v="34"/>
    <n v="0"/>
    <n v="0"/>
    <n v="0"/>
    <n v="0"/>
    <n v="0"/>
  </r>
  <r>
    <x v="0"/>
    <x v="0"/>
    <x v="6"/>
    <s v="华韩整形|眼部鼻部&amp;面部年轻化"/>
    <s v="晚高峰"/>
    <n v="300"/>
    <n v="852"/>
    <n v="16"/>
    <n v="18.75"/>
    <n v="55"/>
    <n v="0"/>
    <n v="0"/>
    <n v="0"/>
    <n v="0"/>
    <n v="0"/>
  </r>
  <r>
    <x v="0"/>
    <x v="0"/>
    <x v="7"/>
    <s v="华韩整形|眼部鼻部&amp;面部年轻化"/>
    <s v="午高峰"/>
    <n v="400"/>
    <n v="1316"/>
    <n v="19"/>
    <n v="21.05"/>
    <n v="51"/>
    <n v="0"/>
    <n v="0"/>
    <n v="0"/>
    <n v="0"/>
    <n v="0"/>
  </r>
  <r>
    <x v="0"/>
    <x v="0"/>
    <x v="7"/>
    <s v="华韩整形|眼部鼻部&amp;面部年轻化"/>
    <s v="外部优质平台推广"/>
    <n v="56.75"/>
    <n v="3619"/>
    <n v="25"/>
    <n v="2.27"/>
    <n v="29"/>
    <n v="0"/>
    <n v="0"/>
    <n v="0"/>
    <n v="0"/>
    <n v="0"/>
  </r>
  <r>
    <x v="0"/>
    <x v="0"/>
    <x v="7"/>
    <s v="华韩整形|眼部鼻部&amp;面部年轻化"/>
    <s v="早高峰"/>
    <n v="200"/>
    <n v="822"/>
    <n v="10"/>
    <n v="20"/>
    <n v="22"/>
    <n v="0"/>
    <n v="0"/>
    <n v="0"/>
    <n v="0"/>
    <n v="0"/>
  </r>
  <r>
    <x v="0"/>
    <x v="0"/>
    <x v="7"/>
    <s v="华韩整形|眼部鼻部&amp;面部年轻化"/>
    <s v="晚高峰"/>
    <n v="234.71"/>
    <n v="303"/>
    <n v="11"/>
    <n v="21.34"/>
    <n v="20"/>
    <n v="0"/>
    <n v="0"/>
    <n v="0"/>
    <n v="0"/>
    <n v="0"/>
  </r>
  <r>
    <x v="0"/>
    <x v="0"/>
    <x v="8"/>
    <s v="华韩整形|眼部鼻部&amp;面部年轻化"/>
    <s v="午高峰"/>
    <n v="351.12"/>
    <n v="1419"/>
    <n v="17"/>
    <n v="20.65"/>
    <n v="39"/>
    <n v="0"/>
    <n v="0"/>
    <n v="0"/>
    <n v="0"/>
    <n v="0"/>
  </r>
  <r>
    <x v="0"/>
    <x v="0"/>
    <x v="8"/>
    <s v="华韩整形|眼部鼻部&amp;面部年轻化"/>
    <s v="外部优质平台推广"/>
    <n v="67.15000000000001"/>
    <n v="2836"/>
    <n v="31"/>
    <n v="2.17"/>
    <n v="46"/>
    <n v="0"/>
    <n v="0"/>
    <n v="0"/>
    <n v="0"/>
    <n v="0"/>
  </r>
  <r>
    <x v="0"/>
    <x v="0"/>
    <x v="8"/>
    <s v="华韩整形|眼部鼻部&amp;面部年轻化"/>
    <s v="早高峰"/>
    <n v="176.36"/>
    <n v="617"/>
    <n v="9"/>
    <n v="19.6"/>
    <n v="14"/>
    <n v="0"/>
    <n v="0"/>
    <n v="0"/>
    <n v="0"/>
    <n v="0"/>
  </r>
  <r>
    <x v="0"/>
    <x v="0"/>
    <x v="8"/>
    <s v="华韩整形|眼部鼻部&amp;面部年轻化"/>
    <s v="晚高峰"/>
    <n v="200"/>
    <n v="637"/>
    <n v="11"/>
    <n v="18.18"/>
    <n v="33"/>
    <n v="0"/>
    <n v="0"/>
    <n v="0"/>
    <n v="0"/>
    <n v="0"/>
  </r>
  <r>
    <x v="0"/>
    <x v="0"/>
    <x v="9"/>
    <s v="华韩整形|眼部鼻部&amp;面部年轻化"/>
    <s v="午高峰"/>
    <n v="400"/>
    <n v="1005"/>
    <n v="20"/>
    <n v="20"/>
    <n v="50"/>
    <n v="0"/>
    <n v="0"/>
    <n v="0"/>
    <n v="0"/>
    <n v="0"/>
  </r>
  <r>
    <x v="0"/>
    <x v="0"/>
    <x v="9"/>
    <s v="华韩整形|眼部鼻部&amp;面部年轻化"/>
    <s v="外部优质平台推广"/>
    <n v="59.36"/>
    <n v="2450"/>
    <n v="25"/>
    <n v="2.37"/>
    <n v="36"/>
    <n v="0"/>
    <n v="0"/>
    <n v="0"/>
    <n v="0"/>
    <n v="0"/>
  </r>
  <r>
    <x v="0"/>
    <x v="0"/>
    <x v="9"/>
    <s v="华韩整形|眼部鼻部&amp;面部年轻化"/>
    <s v="早高峰"/>
    <n v="200"/>
    <n v="599"/>
    <n v="10"/>
    <n v="20"/>
    <n v="19"/>
    <n v="0"/>
    <n v="0"/>
    <n v="0"/>
    <n v="0"/>
    <n v="0"/>
  </r>
  <r>
    <x v="0"/>
    <x v="0"/>
    <x v="9"/>
    <s v="华韩整形|眼部鼻部&amp;面部年轻化"/>
    <s v="晚高峰"/>
    <n v="200"/>
    <n v="318"/>
    <n v="12"/>
    <n v="16.67"/>
    <n v="24"/>
    <n v="0"/>
    <n v="0"/>
    <n v="0"/>
    <n v="0"/>
    <n v="0"/>
  </r>
  <r>
    <x v="0"/>
    <x v="0"/>
    <x v="10"/>
    <s v="华韩整形|眼部鼻部&amp;面部年轻化"/>
    <s v="午高峰"/>
    <n v="400"/>
    <n v="1766"/>
    <n v="20"/>
    <n v="20"/>
    <n v="36"/>
    <n v="0"/>
    <n v="0"/>
    <n v="0"/>
    <n v="0"/>
    <n v="0"/>
  </r>
  <r>
    <x v="0"/>
    <x v="0"/>
    <x v="10"/>
    <s v="华韩整形|眼部鼻部&amp;面部年轻化"/>
    <s v="外部优质平台推广"/>
    <n v="58.58"/>
    <n v="2289"/>
    <n v="25"/>
    <n v="2.34"/>
    <n v="29"/>
    <n v="0"/>
    <n v="0"/>
    <n v="0"/>
    <n v="0"/>
    <n v="0"/>
  </r>
  <r>
    <x v="0"/>
    <x v="0"/>
    <x v="10"/>
    <s v="华韩整形|眼部鼻部&amp;面部年轻化"/>
    <s v="早高峰"/>
    <n v="200"/>
    <n v="348"/>
    <n v="10"/>
    <n v="20"/>
    <n v="18"/>
    <n v="0"/>
    <n v="0"/>
    <n v="0"/>
    <n v="0"/>
    <n v="0"/>
  </r>
  <r>
    <x v="0"/>
    <x v="0"/>
    <x v="10"/>
    <s v="华韩整形|眼部鼻部&amp;面部年轻化"/>
    <s v="晚高峰"/>
    <n v="200"/>
    <n v="747"/>
    <n v="11"/>
    <n v="18.18"/>
    <n v="56"/>
    <n v="0"/>
    <n v="0"/>
    <n v="0"/>
    <n v="0"/>
    <n v="0"/>
  </r>
  <r>
    <x v="0"/>
    <x v="0"/>
    <x v="11"/>
    <s v="华韩整形|眼部鼻部&amp;面部年轻化"/>
    <s v="午高峰"/>
    <n v="400"/>
    <n v="1522"/>
    <n v="20"/>
    <n v="20"/>
    <n v="50"/>
    <n v="0"/>
    <n v="0"/>
    <n v="0"/>
    <n v="0"/>
    <n v="0"/>
  </r>
  <r>
    <x v="0"/>
    <x v="0"/>
    <x v="11"/>
    <s v="华韩整形|眼部鼻部&amp;面部年轻化"/>
    <s v="外部优质平台推广"/>
    <n v="57.58"/>
    <n v="3178"/>
    <n v="27"/>
    <n v="2.13"/>
    <n v="40"/>
    <n v="0"/>
    <n v="0"/>
    <n v="0"/>
    <n v="0"/>
    <n v="0"/>
  </r>
  <r>
    <x v="0"/>
    <x v="0"/>
    <x v="11"/>
    <s v="华韩整形|眼部鼻部&amp;面部年轻化"/>
    <s v="早高峰"/>
    <n v="200"/>
    <n v="485"/>
    <n v="10"/>
    <n v="20"/>
    <n v="21"/>
    <n v="0"/>
    <n v="0"/>
    <n v="0"/>
    <n v="0"/>
    <n v="0"/>
  </r>
  <r>
    <x v="0"/>
    <x v="0"/>
    <x v="11"/>
    <s v="华韩整形|眼部鼻部&amp;面部年轻化"/>
    <s v="晚高峰"/>
    <n v="200"/>
    <n v="251"/>
    <n v="10"/>
    <n v="20"/>
    <n v="36"/>
    <n v="0"/>
    <n v="0"/>
    <n v="0"/>
    <n v="0"/>
    <n v="0"/>
  </r>
  <r>
    <x v="0"/>
    <x v="0"/>
    <x v="12"/>
    <s v="华韩整形|眼部鼻部&amp;面部年轻化"/>
    <s v="午高峰"/>
    <n v="300"/>
    <n v="1639"/>
    <n v="13"/>
    <n v="23.08"/>
    <n v="27"/>
    <n v="0"/>
    <n v="0"/>
    <n v="0"/>
    <n v="0"/>
    <n v="0"/>
  </r>
  <r>
    <x v="0"/>
    <x v="0"/>
    <x v="12"/>
    <s v="华韩整形|眼部鼻部&amp;面部年轻化"/>
    <s v="外部优质平台推广"/>
    <n v="58.22"/>
    <n v="2937"/>
    <n v="25"/>
    <n v="2.33"/>
    <n v="30"/>
    <n v="0"/>
    <n v="0"/>
    <n v="0"/>
    <n v="0"/>
    <n v="0"/>
  </r>
  <r>
    <x v="0"/>
    <x v="0"/>
    <x v="12"/>
    <s v="华韩整形|眼部鼻部&amp;面部年轻化"/>
    <s v="早高峰"/>
    <n v="200"/>
    <n v="540"/>
    <n v="11"/>
    <n v="18.18"/>
    <n v="17"/>
    <n v="0"/>
    <n v="0"/>
    <n v="0"/>
    <n v="0"/>
    <n v="0"/>
  </r>
  <r>
    <x v="0"/>
    <x v="0"/>
    <x v="12"/>
    <s v="华韩整形|眼部鼻部&amp;面部年轻化"/>
    <s v="晚高峰"/>
    <n v="300"/>
    <n v="867"/>
    <n v="14"/>
    <n v="21.43"/>
    <n v="30"/>
    <n v="0"/>
    <n v="0"/>
    <n v="0"/>
    <n v="0"/>
    <n v="0"/>
  </r>
  <r>
    <x v="0"/>
    <x v="0"/>
    <x v="13"/>
    <s v="华韩整形|眼部鼻部&amp;面部年轻化"/>
    <s v="午高峰"/>
    <n v="300"/>
    <n v="1323"/>
    <n v="12"/>
    <n v="25"/>
    <n v="25"/>
    <n v="0"/>
    <n v="0"/>
    <n v="0"/>
    <n v="0"/>
    <n v="0"/>
  </r>
  <r>
    <x v="0"/>
    <x v="0"/>
    <x v="13"/>
    <s v="华韩整形|眼部鼻部&amp;面部年轻化"/>
    <s v="外部优质平台推广"/>
    <n v="56.74"/>
    <n v="4905"/>
    <n v="23"/>
    <n v="2.47"/>
    <n v="35"/>
    <n v="0"/>
    <n v="0"/>
    <n v="0"/>
    <n v="0"/>
    <n v="0"/>
  </r>
  <r>
    <x v="0"/>
    <x v="0"/>
    <x v="13"/>
    <s v="华韩整形|眼部鼻部&amp;面部年轻化"/>
    <s v="早高峰"/>
    <n v="200"/>
    <n v="365"/>
    <n v="10"/>
    <n v="20"/>
    <n v="18"/>
    <n v="0"/>
    <n v="0"/>
    <n v="0"/>
    <n v="0"/>
    <n v="0"/>
  </r>
  <r>
    <x v="0"/>
    <x v="0"/>
    <x v="13"/>
    <s v="华韩整形|眼部鼻部&amp;面部年轻化"/>
    <s v="晚高峰"/>
    <n v="300"/>
    <n v="674"/>
    <n v="13"/>
    <n v="23.08"/>
    <n v="27"/>
    <n v="0"/>
    <n v="0"/>
    <n v="0"/>
    <n v="0"/>
    <n v="0"/>
  </r>
  <r>
    <x v="0"/>
    <x v="0"/>
    <x v="14"/>
    <s v="华韩整形|眼部鼻部&amp;面部年轻化"/>
    <s v="午高峰"/>
    <n v="500"/>
    <n v="1719"/>
    <n v="20"/>
    <n v="25"/>
    <n v="38"/>
    <n v="0"/>
    <n v="0"/>
    <n v="0"/>
    <n v="0"/>
    <n v="0"/>
  </r>
  <r>
    <x v="0"/>
    <x v="0"/>
    <x v="14"/>
    <s v="华韩整形|眼部鼻部&amp;面部年轻化"/>
    <s v="外部优质平台推广"/>
    <n v="24.96"/>
    <n v="891"/>
    <n v="10"/>
    <n v="2.5"/>
    <n v="8"/>
    <n v="0"/>
    <n v="0"/>
    <n v="0"/>
    <n v="0"/>
    <n v="0"/>
  </r>
  <r>
    <x v="0"/>
    <x v="0"/>
    <x v="14"/>
    <s v="华韩整形|眼部鼻部&amp;面部年轻化"/>
    <s v="早高峰"/>
    <n v="200"/>
    <n v="1277"/>
    <n v="9"/>
    <n v="22.22"/>
    <n v="16"/>
    <n v="0"/>
    <n v="0"/>
    <n v="0"/>
    <n v="0"/>
    <n v="0"/>
  </r>
  <r>
    <x v="0"/>
    <x v="0"/>
    <x v="14"/>
    <s v="华韩整形|眼部鼻部&amp;面部年轻化"/>
    <s v="晚高峰"/>
    <n v="400"/>
    <n v="734"/>
    <n v="17"/>
    <n v="23.53"/>
    <n v="43"/>
    <n v="0"/>
    <n v="0"/>
    <n v="0"/>
    <n v="0"/>
    <n v="0"/>
  </r>
  <r>
    <x v="0"/>
    <x v="0"/>
    <x v="15"/>
    <s v="华韩整形|眼部鼻部&amp;面部年轻化"/>
    <s v="午高峰"/>
    <n v="400"/>
    <n v="3199"/>
    <n v="15"/>
    <n v="26.67"/>
    <n v="78"/>
    <n v="0"/>
    <n v="0"/>
    <n v="0"/>
    <n v="0"/>
    <n v="0"/>
  </r>
  <r>
    <x v="0"/>
    <x v="0"/>
    <x v="15"/>
    <s v="华韩整形|眼部鼻部&amp;面部年轻化"/>
    <s v="外部优质平台推广"/>
    <n v="7.07"/>
    <n v="1214"/>
    <n v="4"/>
    <n v="1.77"/>
    <n v="6"/>
    <n v="0"/>
    <n v="0"/>
    <n v="0"/>
    <n v="0"/>
    <n v="0"/>
  </r>
  <r>
    <x v="0"/>
    <x v="0"/>
    <x v="15"/>
    <s v="华韩整形|眼部鼻部&amp;面部年轻化"/>
    <s v="早高峰"/>
    <n v="466.68"/>
    <n v="2742"/>
    <n v="17"/>
    <n v="27.45"/>
    <n v="64"/>
    <n v="0"/>
    <n v="2"/>
    <n v="0"/>
    <n v="0"/>
    <n v="0"/>
  </r>
  <r>
    <x v="0"/>
    <x v="0"/>
    <x v="15"/>
    <s v="华韩整形|眼部鼻部&amp;面部年轻化"/>
    <s v="晚高峰"/>
    <n v="325.41"/>
    <n v="667"/>
    <n v="11"/>
    <n v="29.58"/>
    <n v="24"/>
    <n v="0"/>
    <n v="0"/>
    <n v="0"/>
    <n v="0"/>
    <n v="0"/>
  </r>
  <r>
    <x v="0"/>
    <x v="0"/>
    <x v="16"/>
    <s v="华韩整形|眼部鼻部&amp;面部年轻化"/>
    <s v="午高峰"/>
    <n v="400"/>
    <n v="2095"/>
    <n v="16"/>
    <n v="25"/>
    <n v="32"/>
    <n v="0"/>
    <n v="0"/>
    <n v="0"/>
    <n v="0"/>
    <n v="0"/>
  </r>
  <r>
    <x v="0"/>
    <x v="0"/>
    <x v="16"/>
    <s v="华韩整形|眼部鼻部&amp;面部年轻化"/>
    <s v="外部优质平台推广"/>
    <n v="17.8"/>
    <n v="1358"/>
    <n v="9"/>
    <n v="1.98"/>
    <n v="13"/>
    <n v="0"/>
    <n v="0"/>
    <n v="0"/>
    <n v="0"/>
    <n v="0"/>
  </r>
  <r>
    <x v="0"/>
    <x v="0"/>
    <x v="16"/>
    <s v="华韩整形|眼部鼻部&amp;面部年轻化"/>
    <s v="早高峰"/>
    <n v="350"/>
    <n v="937"/>
    <n v="14"/>
    <n v="25"/>
    <n v="61"/>
    <n v="0"/>
    <n v="0"/>
    <n v="0"/>
    <n v="0"/>
    <n v="0"/>
  </r>
  <r>
    <x v="0"/>
    <x v="0"/>
    <x v="16"/>
    <s v="华韩整形|眼部鼻部&amp;面部年轻化"/>
    <s v="晚高峰"/>
    <n v="300"/>
    <n v="534"/>
    <n v="12"/>
    <n v="25"/>
    <n v="17"/>
    <n v="0"/>
    <n v="0"/>
    <n v="0"/>
    <n v="0"/>
    <n v="0"/>
  </r>
  <r>
    <x v="0"/>
    <x v="0"/>
    <x v="17"/>
    <s v="华韩整形|眼部鼻部&amp;面部年轻化"/>
    <s v="午高峰"/>
    <n v="360"/>
    <n v="1955"/>
    <n v="16"/>
    <n v="22.5"/>
    <n v="42"/>
    <n v="0"/>
    <n v="0"/>
    <n v="0"/>
    <n v="0"/>
    <n v="0"/>
  </r>
  <r>
    <x v="0"/>
    <x v="0"/>
    <x v="17"/>
    <s v="华韩整形|眼部鼻部&amp;面部年轻化"/>
    <s v="外部优质平台推广"/>
    <n v="17.85"/>
    <n v="1091"/>
    <n v="8"/>
    <n v="2.23"/>
    <n v="8"/>
    <n v="0"/>
    <n v="0"/>
    <n v="0"/>
    <n v="0"/>
    <n v="0"/>
  </r>
  <r>
    <x v="0"/>
    <x v="0"/>
    <x v="17"/>
    <s v="华韩整形|眼部鼻部&amp;面部年轻化"/>
    <s v="早高峰"/>
    <n v="350"/>
    <n v="880"/>
    <n v="12"/>
    <n v="29.17"/>
    <n v="39"/>
    <n v="0"/>
    <n v="0"/>
    <n v="0"/>
    <n v="0"/>
    <n v="0"/>
  </r>
  <r>
    <x v="0"/>
    <x v="0"/>
    <x v="17"/>
    <s v="华韩整形|眼部鼻部&amp;面部年轻化"/>
    <s v="晚高峰"/>
    <n v="300"/>
    <n v="460"/>
    <n v="13"/>
    <n v="23.08"/>
    <n v="23"/>
    <n v="0"/>
    <n v="0"/>
    <n v="0"/>
    <n v="0"/>
    <n v="0"/>
  </r>
  <r>
    <x v="0"/>
    <x v="0"/>
    <x v="18"/>
    <s v="华韩整形|眼部鼻部&amp;面部年轻化"/>
    <s v="午高峰"/>
    <n v="300"/>
    <n v="794"/>
    <n v="13"/>
    <n v="23.08"/>
    <n v="35"/>
    <n v="0"/>
    <n v="0"/>
    <n v="0"/>
    <n v="0"/>
    <n v="0"/>
  </r>
  <r>
    <x v="0"/>
    <x v="0"/>
    <x v="18"/>
    <s v="华韩整形|眼部鼻部&amp;面部年轻化"/>
    <s v="外部优质平台推广"/>
    <n v="13.47"/>
    <n v="777"/>
    <n v="7"/>
    <n v="1.92"/>
    <n v="7"/>
    <n v="0"/>
    <n v="0"/>
    <n v="0"/>
    <n v="0"/>
    <n v="0"/>
  </r>
  <r>
    <x v="0"/>
    <x v="0"/>
    <x v="18"/>
    <s v="华韩整形|眼部鼻部&amp;面部年轻化"/>
    <s v="早高峰"/>
    <n v="350"/>
    <n v="1012"/>
    <n v="13"/>
    <n v="26.92"/>
    <n v="97"/>
    <n v="0"/>
    <n v="0"/>
    <n v="0"/>
    <n v="0"/>
    <n v="0"/>
  </r>
  <r>
    <x v="0"/>
    <x v="0"/>
    <x v="18"/>
    <s v="华韩整形|眼部鼻部&amp;面部年轻化"/>
    <s v="晚高峰"/>
    <n v="300"/>
    <n v="512"/>
    <n v="12"/>
    <n v="25"/>
    <n v="34"/>
    <n v="0"/>
    <n v="0"/>
    <n v="0"/>
    <n v="0"/>
    <n v="0"/>
  </r>
  <r>
    <x v="0"/>
    <x v="0"/>
    <x v="19"/>
    <s v="华韩整形|眼部鼻部&amp;面部年轻化"/>
    <s v="午高峰"/>
    <n v="300"/>
    <n v="863"/>
    <n v="14"/>
    <n v="21.43"/>
    <n v="71"/>
    <n v="0"/>
    <n v="0"/>
    <n v="0"/>
    <n v="0"/>
    <n v="0"/>
  </r>
  <r>
    <x v="0"/>
    <x v="0"/>
    <x v="19"/>
    <s v="华韩整形|眼部鼻部&amp;面部年轻化"/>
    <s v="外部优质平台推广"/>
    <n v="11.46"/>
    <n v="845"/>
    <n v="4"/>
    <n v="2.87"/>
    <n v="3"/>
    <n v="0"/>
    <n v="0"/>
    <n v="0"/>
    <n v="0"/>
    <n v="0"/>
  </r>
  <r>
    <x v="0"/>
    <x v="0"/>
    <x v="19"/>
    <s v="华韩整形|眼部鼻部&amp;面部年轻化"/>
    <s v="早高峰"/>
    <n v="326.65"/>
    <n v="1182"/>
    <n v="16"/>
    <n v="20.42"/>
    <n v="35"/>
    <n v="0"/>
    <n v="0"/>
    <n v="0"/>
    <n v="0"/>
    <n v="0"/>
  </r>
  <r>
    <x v="0"/>
    <x v="0"/>
    <x v="19"/>
    <s v="华韩整形|眼部鼻部&amp;面部年轻化"/>
    <s v="晚高峰"/>
    <n v="300"/>
    <n v="397"/>
    <n v="11"/>
    <n v="27.27"/>
    <n v="27"/>
    <n v="0"/>
    <n v="0"/>
    <n v="0"/>
    <n v="0"/>
    <n v="0"/>
  </r>
  <r>
    <x v="0"/>
    <x v="0"/>
    <x v="20"/>
    <s v="华韩整形|眼部鼻部&amp;面部年轻化"/>
    <s v="午高峰"/>
    <n v="300"/>
    <n v="1062"/>
    <n v="15"/>
    <n v="20"/>
    <n v="33"/>
    <n v="52"/>
    <n v="0"/>
    <n v="1"/>
    <n v="0"/>
    <n v="0"/>
  </r>
  <r>
    <x v="0"/>
    <x v="0"/>
    <x v="20"/>
    <s v="华韩整形|眼部鼻部&amp;面部年轻化"/>
    <s v="外部优质平台推广"/>
    <n v="20.04"/>
    <n v="662"/>
    <n v="8"/>
    <n v="2.51"/>
    <n v="8"/>
    <n v="0"/>
    <n v="0"/>
    <n v="0"/>
    <n v="0"/>
    <n v="0"/>
  </r>
  <r>
    <x v="0"/>
    <x v="0"/>
    <x v="20"/>
    <s v="华韩整形|眼部鼻部&amp;面部年轻化"/>
    <s v="早高峰"/>
    <n v="350"/>
    <n v="764"/>
    <n v="17"/>
    <n v="20.59"/>
    <n v="61"/>
    <n v="15"/>
    <n v="0"/>
    <n v="2"/>
    <n v="0"/>
    <n v="0"/>
  </r>
  <r>
    <x v="0"/>
    <x v="0"/>
    <x v="20"/>
    <s v="华韩整形|眼部鼻部&amp;面部年轻化"/>
    <s v="晚高峰"/>
    <n v="300"/>
    <n v="709"/>
    <n v="15"/>
    <n v="20"/>
    <n v="25"/>
    <n v="9"/>
    <n v="0"/>
    <n v="0"/>
    <n v="0"/>
    <n v="0"/>
  </r>
  <r>
    <x v="0"/>
    <x v="0"/>
    <x v="21"/>
    <s v="华韩整形|眼部鼻部&amp;面部年轻化"/>
    <s v="午高峰"/>
    <n v="276.15"/>
    <n v="1287"/>
    <n v="15"/>
    <n v="18.41"/>
    <n v="32"/>
    <n v="22"/>
    <n v="0"/>
    <n v="0"/>
    <n v="0"/>
    <n v="0"/>
  </r>
  <r>
    <x v="0"/>
    <x v="0"/>
    <x v="21"/>
    <s v="华韩整形|眼部鼻部&amp;面部年轻化"/>
    <s v="外部优质平台推广"/>
    <n v="6.71"/>
    <n v="508"/>
    <n v="3"/>
    <n v="2.24"/>
    <n v="3"/>
    <n v="0"/>
    <n v="0"/>
    <n v="0"/>
    <n v="0"/>
    <n v="0"/>
  </r>
  <r>
    <x v="0"/>
    <x v="0"/>
    <x v="21"/>
    <s v="华韩整形|眼部鼻部&amp;面部年轻化"/>
    <s v="早高峰"/>
    <n v="326.14"/>
    <n v="657"/>
    <n v="15"/>
    <n v="21.74"/>
    <n v="97"/>
    <n v="311"/>
    <n v="0"/>
    <n v="0"/>
    <n v="0"/>
    <n v="0"/>
  </r>
  <r>
    <x v="0"/>
    <x v="0"/>
    <x v="21"/>
    <s v="华韩整形|眼部鼻部&amp;面部年轻化"/>
    <s v="晚高峰"/>
    <n v="300"/>
    <n v="918"/>
    <n v="15"/>
    <n v="20"/>
    <n v="29"/>
    <n v="9"/>
    <n v="0"/>
    <n v="0"/>
    <n v="0"/>
    <n v="0"/>
  </r>
  <r>
    <x v="0"/>
    <x v="0"/>
    <x v="22"/>
    <s v="华韩整形|眼部鼻部&amp;面部年轻化"/>
    <s v="午高峰"/>
    <n v="480"/>
    <n v="1338"/>
    <n v="19"/>
    <n v="25.26"/>
    <n v="27"/>
    <n v="15"/>
    <n v="0"/>
    <n v="0"/>
    <n v="0"/>
    <n v="0"/>
  </r>
  <r>
    <x v="0"/>
    <x v="0"/>
    <x v="22"/>
    <s v="华韩整形|眼部鼻部&amp;面部年轻化"/>
    <s v="外部优质平台推广"/>
    <n v="7.75"/>
    <n v="411"/>
    <n v="3"/>
    <n v="2.58"/>
    <n v="4"/>
    <n v="0"/>
    <n v="0"/>
    <n v="0"/>
    <n v="0"/>
    <n v="0"/>
  </r>
  <r>
    <x v="0"/>
    <x v="0"/>
    <x v="22"/>
    <s v="华韩整形|眼部鼻部&amp;面部年轻化"/>
    <s v="早高峰"/>
    <n v="421.45"/>
    <n v="1123"/>
    <n v="17"/>
    <n v="24.79"/>
    <n v="30"/>
    <n v="14"/>
    <n v="0"/>
    <n v="0"/>
    <n v="0"/>
    <n v="0"/>
  </r>
  <r>
    <x v="0"/>
    <x v="0"/>
    <x v="22"/>
    <s v="华韩整形|眼部鼻部&amp;面部年轻化"/>
    <s v="晚高峰"/>
    <n v="400"/>
    <n v="1445"/>
    <n v="19"/>
    <n v="21.05"/>
    <n v="43"/>
    <n v="99"/>
    <n v="0"/>
    <n v="0"/>
    <n v="0"/>
    <n v="0"/>
  </r>
  <r>
    <x v="0"/>
    <x v="0"/>
    <x v="23"/>
    <s v="华韩整形|眼部鼻部&amp;面部年轻化"/>
    <s v="午高峰"/>
    <n v="480"/>
    <n v="2614"/>
    <n v="20"/>
    <n v="24"/>
    <n v="45"/>
    <n v="20"/>
    <n v="0"/>
    <n v="0"/>
    <n v="0"/>
    <n v="0"/>
  </r>
  <r>
    <x v="0"/>
    <x v="0"/>
    <x v="23"/>
    <s v="华韩整形|眼部鼻部&amp;面部年轻化"/>
    <s v="外部优质平台推广"/>
    <n v="14.76"/>
    <n v="529"/>
    <n v="5"/>
    <n v="2.95"/>
    <n v="5"/>
    <n v="0"/>
    <n v="0"/>
    <n v="0"/>
    <n v="0"/>
    <n v="0"/>
  </r>
  <r>
    <x v="0"/>
    <x v="0"/>
    <x v="23"/>
    <s v="华韩整形|眼部鼻部&amp;面部年轻化"/>
    <s v="早高峰"/>
    <n v="450"/>
    <n v="1363"/>
    <n v="18"/>
    <n v="25"/>
    <n v="40"/>
    <n v="16"/>
    <n v="0"/>
    <n v="0"/>
    <n v="0"/>
    <n v="0"/>
  </r>
  <r>
    <x v="0"/>
    <x v="0"/>
    <x v="23"/>
    <s v="华韩整形|眼部鼻部&amp;面部年轻化"/>
    <s v="晚高峰"/>
    <n v="400"/>
    <n v="1381"/>
    <n v="20"/>
    <n v="20"/>
    <n v="26"/>
    <n v="27"/>
    <n v="0"/>
    <n v="0"/>
    <n v="0"/>
    <n v="0"/>
  </r>
  <r>
    <x v="0"/>
    <x v="0"/>
    <x v="24"/>
    <s v="华韩整形|眼部鼻部&amp;面部年轻化"/>
    <s v="午高峰"/>
    <n v="480"/>
    <n v="1948"/>
    <n v="19"/>
    <n v="25.26"/>
    <n v="58"/>
    <n v="71"/>
    <n v="0"/>
    <n v="1"/>
    <n v="0"/>
    <n v="0"/>
  </r>
  <r>
    <x v="0"/>
    <x v="0"/>
    <x v="24"/>
    <s v="华韩整形|眼部鼻部&amp;面部年轻化"/>
    <s v="外部优质平台推广"/>
    <n v="13.36"/>
    <n v="373"/>
    <n v="5"/>
    <n v="2.67"/>
    <n v="10"/>
    <n v="4"/>
    <n v="0"/>
    <n v="0"/>
    <n v="0"/>
    <n v="0"/>
  </r>
  <r>
    <x v="0"/>
    <x v="0"/>
    <x v="24"/>
    <s v="华韩整形|眼部鼻部&amp;面部年轻化"/>
    <s v="早高峰"/>
    <n v="450"/>
    <n v="2329"/>
    <n v="18"/>
    <n v="25"/>
    <n v="104"/>
    <n v="71"/>
    <n v="0"/>
    <n v="0"/>
    <n v="0"/>
    <n v="0"/>
  </r>
  <r>
    <x v="0"/>
    <x v="0"/>
    <x v="24"/>
    <s v="华韩整形|眼部鼻部&amp;面部年轻化"/>
    <s v="晚高峰"/>
    <n v="400"/>
    <n v="1535"/>
    <n v="20"/>
    <n v="20"/>
    <n v="124"/>
    <n v="38"/>
    <n v="0"/>
    <n v="0"/>
    <n v="0"/>
    <n v="0"/>
  </r>
  <r>
    <x v="0"/>
    <x v="0"/>
    <x v="25"/>
    <s v="华韩整形|眼部鼻部&amp;面部年轻化"/>
    <s v="午高峰"/>
    <n v="400"/>
    <n v="2245"/>
    <n v="16"/>
    <n v="25"/>
    <n v="40"/>
    <n v="58"/>
    <n v="0"/>
    <n v="0"/>
    <n v="0"/>
    <n v="0"/>
  </r>
  <r>
    <x v="0"/>
    <x v="0"/>
    <x v="25"/>
    <s v="华韩整形|眼部鼻部&amp;面部年轻化"/>
    <s v="外部优质平台推广"/>
    <n v="11.57"/>
    <n v="650"/>
    <n v="5"/>
    <n v="2.31"/>
    <n v="6"/>
    <n v="0"/>
    <n v="0"/>
    <n v="0"/>
    <n v="0"/>
    <n v="0"/>
  </r>
  <r>
    <x v="0"/>
    <x v="0"/>
    <x v="25"/>
    <s v="华韩整形|眼部鼻部&amp;面部年轻化"/>
    <s v="早高峰"/>
    <n v="450"/>
    <n v="1805"/>
    <n v="18"/>
    <n v="25"/>
    <n v="45"/>
    <n v="19"/>
    <n v="0"/>
    <n v="0"/>
    <n v="0"/>
    <n v="0"/>
  </r>
  <r>
    <x v="0"/>
    <x v="0"/>
    <x v="25"/>
    <s v="华韩整形|眼部鼻部&amp;面部年轻化"/>
    <s v="晚高峰"/>
    <n v="400"/>
    <n v="1762"/>
    <n v="20"/>
    <n v="20"/>
    <n v="53"/>
    <n v="26"/>
    <n v="0"/>
    <n v="0"/>
    <n v="0"/>
    <n v="0"/>
  </r>
  <r>
    <x v="0"/>
    <x v="0"/>
    <x v="26"/>
    <s v="华韩整形|眼部鼻部&amp;面部年轻化"/>
    <s v="午高峰"/>
    <n v="400"/>
    <n v="2104"/>
    <n v="16"/>
    <n v="25"/>
    <n v="30"/>
    <n v="23"/>
    <n v="0"/>
    <n v="0"/>
    <n v="0"/>
    <n v="0"/>
  </r>
  <r>
    <x v="0"/>
    <x v="0"/>
    <x v="26"/>
    <s v="华韩整形|眼部鼻部&amp;面部年轻化"/>
    <s v="品牌推广"/>
    <n v="84.62"/>
    <n v="1027"/>
    <n v="3"/>
    <n v="28.21"/>
    <n v="6"/>
    <n v="1"/>
    <n v="0"/>
    <n v="0"/>
    <n v="0"/>
    <n v="0"/>
  </r>
  <r>
    <x v="0"/>
    <x v="0"/>
    <x v="26"/>
    <s v="华韩整形|眼部鼻部&amp;面部年轻化"/>
    <s v="外部优质平台推广"/>
    <n v="0"/>
    <n v="543"/>
    <n v="0"/>
    <n v="0"/>
    <n v="0"/>
    <n v="0"/>
    <n v="0"/>
    <n v="0"/>
    <n v="0"/>
    <n v="0"/>
  </r>
  <r>
    <x v="0"/>
    <x v="0"/>
    <x v="26"/>
    <s v="华韩整形|眼部鼻部&amp;面部年轻化"/>
    <s v="早高峰"/>
    <n v="450"/>
    <n v="2718"/>
    <n v="18"/>
    <n v="25"/>
    <n v="68"/>
    <n v="7"/>
    <n v="0"/>
    <n v="0"/>
    <n v="0"/>
    <n v="0"/>
  </r>
  <r>
    <x v="0"/>
    <x v="0"/>
    <x v="26"/>
    <s v="华韩整形|眼部鼻部&amp;面部年轻化"/>
    <s v="晚高峰"/>
    <n v="400"/>
    <n v="1416"/>
    <n v="20"/>
    <n v="20"/>
    <n v="55"/>
    <n v="48"/>
    <n v="0"/>
    <n v="0"/>
    <n v="0"/>
    <n v="0"/>
  </r>
  <r>
    <x v="0"/>
    <x v="0"/>
    <x v="27"/>
    <s v="华韩整形|眼部鼻部&amp;面部年轻化"/>
    <s v="午高峰"/>
    <n v="400"/>
    <n v="2217"/>
    <n v="15"/>
    <n v="26.67"/>
    <n v="31"/>
    <n v="45"/>
    <n v="0"/>
    <n v="0"/>
    <n v="0"/>
    <n v="0"/>
  </r>
  <r>
    <x v="0"/>
    <x v="0"/>
    <x v="27"/>
    <s v="华韩整形|眼部鼻部&amp;面部年轻化"/>
    <s v="品牌推广"/>
    <n v="28.81"/>
    <n v="2110"/>
    <n v="1"/>
    <n v="28.81"/>
    <n v="12"/>
    <n v="0"/>
    <n v="0"/>
    <n v="0"/>
    <n v="0"/>
    <n v="0"/>
  </r>
  <r>
    <x v="0"/>
    <x v="0"/>
    <x v="27"/>
    <s v="华韩整形|眼部鼻部&amp;面部年轻化"/>
    <s v="外部优质平台推广"/>
    <n v="3.19"/>
    <n v="286"/>
    <n v="1"/>
    <n v="3.19"/>
    <n v="1"/>
    <n v="0"/>
    <n v="0"/>
    <n v="0"/>
    <n v="0"/>
    <n v="0"/>
  </r>
  <r>
    <x v="0"/>
    <x v="0"/>
    <x v="27"/>
    <s v="华韩整形|眼部鼻部&amp;面部年轻化"/>
    <s v="早高峰"/>
    <n v="445.49"/>
    <n v="1944"/>
    <n v="18"/>
    <n v="24.75"/>
    <n v="52"/>
    <n v="37"/>
    <n v="1"/>
    <n v="0"/>
    <n v="0"/>
    <n v="0"/>
  </r>
  <r>
    <x v="0"/>
    <x v="0"/>
    <x v="27"/>
    <s v="华韩整形|眼部鼻部&amp;面部年轻化"/>
    <s v="晚高峰"/>
    <n v="400"/>
    <n v="1481"/>
    <n v="20"/>
    <n v="20"/>
    <n v="73"/>
    <n v="89"/>
    <n v="0"/>
    <n v="0"/>
    <n v="0"/>
    <n v="0"/>
  </r>
  <r>
    <x v="0"/>
    <x v="0"/>
    <x v="28"/>
    <s v="华韩整形|眼部鼻部&amp;面部年轻化"/>
    <s v="午高峰"/>
    <n v="400"/>
    <n v="1864"/>
    <n v="16"/>
    <n v="25"/>
    <n v="42"/>
    <n v="40"/>
    <n v="0"/>
    <n v="0"/>
    <n v="0"/>
    <n v="0"/>
  </r>
  <r>
    <x v="0"/>
    <x v="0"/>
    <x v="28"/>
    <s v="华韩整形|眼部鼻部&amp;面部年轻化"/>
    <s v="品牌推广"/>
    <n v="103.24"/>
    <n v="1845"/>
    <n v="4"/>
    <n v="25.81"/>
    <n v="15"/>
    <n v="17"/>
    <n v="0"/>
    <n v="0"/>
    <n v="0"/>
    <n v="0"/>
  </r>
  <r>
    <x v="0"/>
    <x v="0"/>
    <x v="28"/>
    <s v="华韩整形|眼部鼻部&amp;面部年轻化"/>
    <s v="外部优质平台推广"/>
    <n v="6.83"/>
    <n v="411"/>
    <n v="2"/>
    <n v="3.41"/>
    <n v="1"/>
    <n v="0"/>
    <n v="0"/>
    <n v="0"/>
    <n v="0"/>
    <n v="0"/>
  </r>
  <r>
    <x v="0"/>
    <x v="0"/>
    <x v="28"/>
    <s v="华韩整形|眼部鼻部&amp;面部年轻化"/>
    <s v="早高峰"/>
    <n v="450"/>
    <n v="2812"/>
    <n v="18"/>
    <n v="25"/>
    <n v="73"/>
    <n v="29"/>
    <n v="0"/>
    <n v="0"/>
    <n v="0"/>
    <n v="0"/>
  </r>
  <r>
    <x v="0"/>
    <x v="0"/>
    <x v="28"/>
    <s v="华韩整形|眼部鼻部&amp;面部年轻化"/>
    <s v="晚高峰"/>
    <n v="400"/>
    <n v="1144"/>
    <n v="20"/>
    <n v="20"/>
    <n v="34"/>
    <n v="29"/>
    <n v="0"/>
    <n v="0"/>
    <n v="0"/>
    <n v="0"/>
  </r>
  <r>
    <x v="0"/>
    <x v="0"/>
    <x v="29"/>
    <s v="华韩整形|眼部鼻部&amp;面部年轻化"/>
    <s v="午高峰"/>
    <n v="388"/>
    <n v="1696"/>
    <n v="16"/>
    <n v="24.25"/>
    <n v="49"/>
    <n v="54"/>
    <n v="0"/>
    <n v="0"/>
    <n v="0"/>
    <n v="0"/>
  </r>
  <r>
    <x v="0"/>
    <x v="0"/>
    <x v="29"/>
    <s v="华韩整形|眼部鼻部&amp;面部年轻化"/>
    <s v="品牌推广"/>
    <n v="113.74"/>
    <n v="2092"/>
    <n v="4"/>
    <n v="28.43"/>
    <n v="15"/>
    <n v="7"/>
    <n v="0"/>
    <n v="0"/>
    <n v="0"/>
    <n v="0"/>
  </r>
  <r>
    <x v="0"/>
    <x v="0"/>
    <x v="29"/>
    <s v="华韩整形|眼部鼻部&amp;面部年轻化"/>
    <s v="外部优质平台推广"/>
    <n v="8.74"/>
    <n v="154"/>
    <n v="2"/>
    <n v="4.37"/>
    <n v="3"/>
    <n v="4"/>
    <n v="0"/>
    <n v="0"/>
    <n v="0"/>
    <n v="0"/>
  </r>
  <r>
    <x v="0"/>
    <x v="0"/>
    <x v="29"/>
    <s v="华韩整形|眼部鼻部&amp;面部年轻化"/>
    <s v="早高峰"/>
    <n v="450"/>
    <n v="1410"/>
    <n v="17"/>
    <n v="26.47"/>
    <n v="35"/>
    <n v="20"/>
    <n v="0"/>
    <n v="0"/>
    <n v="0"/>
    <n v="0"/>
  </r>
  <r>
    <x v="0"/>
    <x v="0"/>
    <x v="29"/>
    <s v="华韩整形|眼部鼻部&amp;面部年轻化"/>
    <s v="晚高峰"/>
    <n v="400"/>
    <n v="498"/>
    <n v="18"/>
    <n v="22.22"/>
    <n v="34"/>
    <n v="2"/>
    <n v="0"/>
    <n v="0"/>
    <n v="0"/>
    <n v="0"/>
  </r>
  <r>
    <x v="0"/>
    <x v="0"/>
    <x v="30"/>
    <s v="华韩整形|眼部鼻部&amp;面部年轻化"/>
    <s v="午高峰"/>
    <n v="400"/>
    <n v="1658"/>
    <n v="18"/>
    <n v="22.22"/>
    <n v="40"/>
    <n v="37"/>
    <n v="0"/>
    <n v="0"/>
    <n v="0"/>
    <n v="0"/>
  </r>
  <r>
    <x v="0"/>
    <x v="0"/>
    <x v="30"/>
    <s v="华韩整形|眼部鼻部&amp;面部年轻化"/>
    <s v="品牌推广"/>
    <n v="116.13"/>
    <n v="1551"/>
    <n v="4"/>
    <n v="29.03"/>
    <n v="20"/>
    <n v="25"/>
    <n v="0"/>
    <n v="0"/>
    <n v="0"/>
    <n v="0"/>
  </r>
  <r>
    <x v="0"/>
    <x v="0"/>
    <x v="30"/>
    <s v="华韩整形|眼部鼻部&amp;面部年轻化"/>
    <s v="早高峰"/>
    <n v="450"/>
    <n v="1655"/>
    <n v="17"/>
    <n v="26.47"/>
    <n v="30"/>
    <n v="24"/>
    <n v="0"/>
    <n v="0"/>
    <n v="0"/>
    <n v="0"/>
  </r>
  <r>
    <x v="0"/>
    <x v="0"/>
    <x v="30"/>
    <s v="华韩整形|眼部鼻部&amp;面部年轻化"/>
    <s v="晚高峰"/>
    <n v="400"/>
    <n v="1411"/>
    <n v="20"/>
    <n v="20"/>
    <n v="46"/>
    <n v="28"/>
    <n v="0"/>
    <n v="0"/>
    <n v="0"/>
    <n v="0"/>
  </r>
  <r>
    <x v="0"/>
    <x v="1"/>
    <x v="31"/>
    <s v="华韩整形|眼部鼻部&amp;面部年轻化"/>
    <s v="午高峰"/>
    <n v="400"/>
    <n v="889"/>
    <n v="16"/>
    <n v="25"/>
    <n v="36"/>
    <n v="5"/>
    <n v="0"/>
    <n v="0"/>
    <n v="0"/>
    <n v="0"/>
  </r>
  <r>
    <x v="0"/>
    <x v="1"/>
    <x v="31"/>
    <s v="华韩整形|眼部鼻部&amp;面部年轻化"/>
    <s v="品牌推广"/>
    <n v="116.13"/>
    <n v="1052"/>
    <n v="4"/>
    <n v="29.03"/>
    <n v="12"/>
    <n v="15"/>
    <n v="0"/>
    <n v="0"/>
    <n v="0"/>
    <n v="0"/>
  </r>
  <r>
    <x v="0"/>
    <x v="1"/>
    <x v="31"/>
    <s v="华韩整形|眼部鼻部&amp;面部年轻化"/>
    <s v="早高峰"/>
    <n v="450"/>
    <n v="1530"/>
    <n v="18"/>
    <n v="25"/>
    <n v="55"/>
    <n v="7"/>
    <n v="0"/>
    <n v="0"/>
    <n v="0"/>
    <n v="0"/>
  </r>
  <r>
    <x v="0"/>
    <x v="1"/>
    <x v="31"/>
    <s v="华韩整形|眼部鼻部&amp;面部年轻化"/>
    <s v="晚高峰"/>
    <n v="400"/>
    <n v="1047"/>
    <n v="19"/>
    <n v="21.05"/>
    <n v="37"/>
    <n v="30"/>
    <n v="0"/>
    <n v="0"/>
    <n v="0"/>
    <n v="0"/>
  </r>
  <r>
    <x v="0"/>
    <x v="1"/>
    <x v="32"/>
    <s v="华韩整形|眼部鼻部&amp;面部年轻化"/>
    <s v="午高峰"/>
    <n v="380.9"/>
    <n v="2231"/>
    <n v="14"/>
    <n v="27.21"/>
    <n v="33"/>
    <n v="31"/>
    <n v="0"/>
    <n v="0"/>
    <n v="0"/>
    <n v="0"/>
  </r>
  <r>
    <x v="0"/>
    <x v="1"/>
    <x v="32"/>
    <s v="华韩整形|眼部鼻部&amp;面部年轻化"/>
    <s v="品牌推广"/>
    <n v="200"/>
    <n v="2251"/>
    <n v="7"/>
    <n v="28.57"/>
    <n v="23"/>
    <n v="57"/>
    <n v="0"/>
    <n v="0"/>
    <n v="0"/>
    <n v="0"/>
  </r>
  <r>
    <x v="0"/>
    <x v="1"/>
    <x v="32"/>
    <s v="华韩整形|眼部鼻部&amp;面部年轻化"/>
    <s v="早高峰"/>
    <n v="450"/>
    <n v="2778"/>
    <n v="19"/>
    <n v="23.68"/>
    <n v="58"/>
    <n v="51"/>
    <n v="0"/>
    <n v="0"/>
    <n v="0"/>
    <n v="0"/>
  </r>
  <r>
    <x v="0"/>
    <x v="1"/>
    <x v="32"/>
    <s v="华韩整形|眼部鼻部&amp;面部年轻化"/>
    <s v="晚高峰"/>
    <n v="400"/>
    <n v="811"/>
    <n v="18"/>
    <n v="22.22"/>
    <n v="32"/>
    <n v="46"/>
    <n v="0"/>
    <n v="0"/>
    <n v="0"/>
    <n v="0"/>
  </r>
  <r>
    <x v="0"/>
    <x v="1"/>
    <x v="33"/>
    <s v="华韩整形|眼部鼻部&amp;面部年轻化"/>
    <s v="午高峰"/>
    <n v="400"/>
    <n v="1626"/>
    <n v="13"/>
    <n v="30.77"/>
    <n v="25"/>
    <n v="8"/>
    <n v="0"/>
    <n v="0"/>
    <n v="0"/>
    <n v="0"/>
  </r>
  <r>
    <x v="0"/>
    <x v="1"/>
    <x v="33"/>
    <s v="华韩整形|眼部鼻部&amp;面部年轻化"/>
    <s v="品牌推广"/>
    <n v="161.75"/>
    <n v="2800"/>
    <n v="5"/>
    <n v="32.35"/>
    <n v="18"/>
    <n v="9"/>
    <n v="0"/>
    <n v="0"/>
    <n v="0"/>
    <n v="0"/>
  </r>
  <r>
    <x v="0"/>
    <x v="1"/>
    <x v="33"/>
    <s v="华韩整形|眼部鼻部&amp;面部年轻化"/>
    <s v="早高峰"/>
    <n v="450"/>
    <n v="2202"/>
    <n v="15"/>
    <n v="30"/>
    <n v="31"/>
    <n v="17"/>
    <n v="0"/>
    <n v="0"/>
    <n v="0"/>
    <n v="0"/>
  </r>
  <r>
    <x v="0"/>
    <x v="1"/>
    <x v="33"/>
    <s v="华韩整形|眼部鼻部&amp;面部年轻化"/>
    <s v="晚高峰"/>
    <n v="400"/>
    <n v="825"/>
    <n v="14"/>
    <n v="28.57"/>
    <n v="20"/>
    <n v="16"/>
    <n v="0"/>
    <n v="0"/>
    <n v="0"/>
    <n v="0"/>
  </r>
  <r>
    <x v="0"/>
    <x v="1"/>
    <x v="34"/>
    <s v="华韩整形|眼部鼻部&amp;面部年轻化"/>
    <s v="午高峰"/>
    <n v="400"/>
    <n v="2417"/>
    <n v="15"/>
    <n v="26.67"/>
    <n v="32"/>
    <n v="53"/>
    <n v="0"/>
    <n v="0"/>
    <n v="0"/>
    <n v="0"/>
  </r>
  <r>
    <x v="0"/>
    <x v="1"/>
    <x v="34"/>
    <s v="华韩整形|眼部鼻部&amp;面部年轻化"/>
    <s v="品牌推广"/>
    <n v="192.21"/>
    <n v="2038"/>
    <n v="6"/>
    <n v="32.04"/>
    <n v="14"/>
    <n v="21"/>
    <n v="0"/>
    <n v="0"/>
    <n v="0"/>
    <n v="0"/>
  </r>
  <r>
    <x v="0"/>
    <x v="1"/>
    <x v="34"/>
    <s v="华韩整形|眼部鼻部&amp;面部年轻化"/>
    <s v="早高峰"/>
    <n v="450"/>
    <n v="1935"/>
    <n v="16"/>
    <n v="28.13"/>
    <n v="66"/>
    <n v="36"/>
    <n v="1"/>
    <n v="0"/>
    <n v="0"/>
    <n v="0"/>
  </r>
  <r>
    <x v="0"/>
    <x v="1"/>
    <x v="34"/>
    <s v="华韩整形|眼部鼻部&amp;面部年轻化"/>
    <s v="晚高峰"/>
    <n v="400"/>
    <n v="666"/>
    <n v="14"/>
    <n v="28.57"/>
    <n v="41"/>
    <n v="33"/>
    <n v="0"/>
    <n v="0"/>
    <n v="0"/>
    <n v="0"/>
  </r>
  <r>
    <x v="0"/>
    <x v="1"/>
    <x v="35"/>
    <s v="华韩整形|眼部鼻部&amp;面部年轻化"/>
    <s v="午高峰"/>
    <n v="400"/>
    <n v="1543"/>
    <n v="16"/>
    <n v="25"/>
    <n v="57"/>
    <n v="49"/>
    <n v="0"/>
    <n v="0"/>
    <n v="0"/>
    <n v="0"/>
  </r>
  <r>
    <x v="0"/>
    <x v="1"/>
    <x v="35"/>
    <s v="华韩整形|眼部鼻部&amp;面部年轻化"/>
    <s v="品牌推广"/>
    <n v="200"/>
    <n v="808"/>
    <n v="7"/>
    <n v="28.57"/>
    <n v="32"/>
    <n v="68"/>
    <n v="0"/>
    <n v="0"/>
    <n v="0"/>
    <n v="0"/>
  </r>
  <r>
    <x v="0"/>
    <x v="1"/>
    <x v="35"/>
    <s v="华韩整形|眼部鼻部&amp;面部年轻化"/>
    <s v="早高峰"/>
    <n v="450"/>
    <n v="1943"/>
    <n v="15"/>
    <n v="30"/>
    <n v="35"/>
    <n v="7"/>
    <n v="0"/>
    <n v="1"/>
    <n v="0"/>
    <n v="0"/>
  </r>
  <r>
    <x v="0"/>
    <x v="1"/>
    <x v="35"/>
    <s v="华韩整形|眼部鼻部&amp;面部年轻化"/>
    <s v="晚高峰"/>
    <n v="400"/>
    <n v="838"/>
    <n v="15"/>
    <n v="26.67"/>
    <n v="36"/>
    <n v="2"/>
    <n v="0"/>
    <n v="0"/>
    <n v="0"/>
    <n v="0"/>
  </r>
  <r>
    <x v="0"/>
    <x v="1"/>
    <x v="36"/>
    <s v="华韩整形|眼部鼻部&amp;面部年轻化"/>
    <s v="午高峰"/>
    <n v="400"/>
    <n v="1362"/>
    <n v="15"/>
    <n v="26.67"/>
    <n v="36"/>
    <n v="62"/>
    <n v="0"/>
    <n v="0"/>
    <n v="0"/>
    <n v="0"/>
  </r>
  <r>
    <x v="0"/>
    <x v="1"/>
    <x v="36"/>
    <s v="华韩整形|眼部鼻部&amp;面部年轻化"/>
    <s v="品牌推广"/>
    <n v="200"/>
    <n v="1154"/>
    <n v="7"/>
    <n v="28.57"/>
    <n v="19"/>
    <n v="10"/>
    <n v="0"/>
    <n v="0"/>
    <n v="0"/>
    <n v="0"/>
  </r>
  <r>
    <x v="0"/>
    <x v="1"/>
    <x v="36"/>
    <s v="华韩整形|眼部鼻部&amp;面部年轻化"/>
    <s v="早高峰"/>
    <n v="450"/>
    <n v="1485"/>
    <n v="17"/>
    <n v="26.47"/>
    <n v="45"/>
    <n v="34"/>
    <n v="1"/>
    <n v="0"/>
    <n v="0"/>
    <n v="0"/>
  </r>
  <r>
    <x v="0"/>
    <x v="1"/>
    <x v="36"/>
    <s v="华韩整形|眼部鼻部&amp;面部年轻化"/>
    <s v="晚高峰"/>
    <n v="400"/>
    <n v="717"/>
    <n v="13"/>
    <n v="30.77"/>
    <n v="60"/>
    <n v="11"/>
    <n v="0"/>
    <n v="0"/>
    <n v="0"/>
    <n v="0"/>
  </r>
  <r>
    <x v="0"/>
    <x v="1"/>
    <x v="37"/>
    <s v="华韩整形|眼部鼻部&amp;面部年轻化"/>
    <s v="午高峰"/>
    <n v="400"/>
    <n v="2789"/>
    <n v="15"/>
    <n v="26.67"/>
    <n v="28"/>
    <n v="25"/>
    <n v="0"/>
    <n v="0"/>
    <n v="0"/>
    <n v="0"/>
  </r>
  <r>
    <x v="0"/>
    <x v="1"/>
    <x v="37"/>
    <s v="华韩整形|眼部鼻部&amp;面部年轻化"/>
    <s v="品牌推广"/>
    <n v="69.31999999999999"/>
    <n v="1483"/>
    <n v="2"/>
    <n v="34.66"/>
    <n v="12"/>
    <n v="32"/>
    <n v="0"/>
    <n v="0"/>
    <n v="0"/>
    <n v="0"/>
  </r>
  <r>
    <x v="0"/>
    <x v="1"/>
    <x v="37"/>
    <s v="华韩整形|眼部鼻部&amp;面部年轻化"/>
    <s v="早高峰"/>
    <n v="450"/>
    <n v="1688"/>
    <n v="17"/>
    <n v="26.47"/>
    <n v="38"/>
    <n v="58"/>
    <n v="0"/>
    <n v="0"/>
    <n v="0"/>
    <n v="0"/>
  </r>
  <r>
    <x v="0"/>
    <x v="1"/>
    <x v="37"/>
    <s v="华韩整形|眼部鼻部&amp;面部年轻化"/>
    <s v="晚高峰"/>
    <n v="400"/>
    <n v="864"/>
    <n v="17"/>
    <n v="23.53"/>
    <n v="32"/>
    <n v="9"/>
    <n v="0"/>
    <n v="0"/>
    <n v="0"/>
    <n v="0"/>
  </r>
  <r>
    <x v="0"/>
    <x v="1"/>
    <x v="38"/>
    <s v="华韩整形|眼部鼻部&amp;面部年轻化"/>
    <s v="午高峰"/>
    <n v="380.52"/>
    <n v="1799"/>
    <n v="22"/>
    <n v="17.3"/>
    <n v="67"/>
    <n v="72"/>
    <n v="0"/>
    <n v="1"/>
    <n v="0"/>
    <n v="0"/>
  </r>
  <r>
    <x v="0"/>
    <x v="1"/>
    <x v="38"/>
    <s v="华韩整形|眼部鼻部&amp;面部年轻化"/>
    <s v="品牌推广"/>
    <n v="33.96"/>
    <n v="590"/>
    <n v="1"/>
    <n v="33.96"/>
    <n v="3"/>
    <n v="9"/>
    <n v="0"/>
    <n v="0"/>
    <n v="0"/>
    <n v="0"/>
  </r>
  <r>
    <x v="0"/>
    <x v="1"/>
    <x v="38"/>
    <s v="华韩整形|眼部鼻部&amp;面部年轻化"/>
    <s v="早高峰"/>
    <n v="450"/>
    <n v="2190"/>
    <n v="15"/>
    <n v="30"/>
    <n v="39"/>
    <n v="53"/>
    <n v="0"/>
    <n v="0"/>
    <n v="0"/>
    <n v="0"/>
  </r>
  <r>
    <x v="0"/>
    <x v="1"/>
    <x v="38"/>
    <s v="华韩整形|眼部鼻部&amp;面部年轻化"/>
    <s v="晚高峰"/>
    <n v="400"/>
    <n v="1066"/>
    <n v="16"/>
    <n v="25"/>
    <n v="40"/>
    <n v="65"/>
    <n v="0"/>
    <n v="0"/>
    <n v="0"/>
    <n v="0"/>
  </r>
  <r>
    <x v="0"/>
    <x v="1"/>
    <x v="39"/>
    <s v="华韩整形|眼部鼻部&amp;面部年轻化"/>
    <s v="午高峰"/>
    <n v="400"/>
    <n v="2409"/>
    <n v="20"/>
    <n v="20"/>
    <n v="55"/>
    <n v="78"/>
    <n v="0"/>
    <n v="2"/>
    <n v="0"/>
    <n v="0"/>
  </r>
  <r>
    <x v="0"/>
    <x v="1"/>
    <x v="39"/>
    <s v="华韩整形|眼部鼻部&amp;面部年轻化"/>
    <s v="品牌推广"/>
    <n v="0"/>
    <n v="103"/>
    <n v="0"/>
    <n v="0"/>
    <n v="0"/>
    <n v="0"/>
    <n v="0"/>
    <n v="0"/>
    <n v="0"/>
    <n v="0"/>
  </r>
  <r>
    <x v="0"/>
    <x v="1"/>
    <x v="39"/>
    <s v="华韩整形|眼部鼻部&amp;面部年轻化"/>
    <s v="早高峰"/>
    <n v="260.22"/>
    <n v="1088"/>
    <n v="14"/>
    <n v="18.59"/>
    <n v="29"/>
    <n v="41"/>
    <n v="0"/>
    <n v="0"/>
    <n v="0"/>
    <n v="0"/>
  </r>
  <r>
    <x v="0"/>
    <x v="1"/>
    <x v="39"/>
    <s v="华韩整形|眼部鼻部&amp;面部年轻化"/>
    <s v="晚高峰"/>
    <n v="400"/>
    <n v="1321"/>
    <n v="23"/>
    <n v="17.39"/>
    <n v="41"/>
    <n v="21"/>
    <n v="0"/>
    <n v="0"/>
    <n v="0"/>
    <n v="0"/>
  </r>
  <r>
    <x v="0"/>
    <x v="1"/>
    <x v="40"/>
    <s v="华韩整形|眼部鼻部&amp;面部年轻化"/>
    <s v="午高峰"/>
    <n v="400"/>
    <n v="3224"/>
    <n v="18"/>
    <n v="22.22"/>
    <n v="53"/>
    <n v="39"/>
    <n v="0"/>
    <n v="0"/>
    <n v="0"/>
    <n v="0"/>
  </r>
  <r>
    <x v="0"/>
    <x v="1"/>
    <x v="40"/>
    <s v="华韩整形|眼部鼻部&amp;面部年轻化"/>
    <s v="品牌推广"/>
    <n v="0"/>
    <n v="315"/>
    <n v="0"/>
    <n v="0"/>
    <n v="0"/>
    <n v="0"/>
    <n v="0"/>
    <n v="0"/>
    <n v="0"/>
    <n v="0"/>
  </r>
  <r>
    <x v="0"/>
    <x v="1"/>
    <x v="40"/>
    <s v="华韩整形|眼部鼻部&amp;面部年轻化"/>
    <s v="早高峰"/>
    <n v="450"/>
    <n v="2115"/>
    <n v="18"/>
    <n v="25"/>
    <n v="46"/>
    <n v="32"/>
    <n v="0"/>
    <n v="0"/>
    <n v="0"/>
    <n v="0"/>
  </r>
  <r>
    <x v="0"/>
    <x v="1"/>
    <x v="40"/>
    <s v="华韩整形|眼部鼻部&amp;面部年轻化"/>
    <s v="晚高峰"/>
    <n v="400"/>
    <n v="1504"/>
    <n v="18"/>
    <n v="22.22"/>
    <n v="39"/>
    <n v="51"/>
    <n v="0"/>
    <n v="0"/>
    <n v="0"/>
    <n v="0"/>
  </r>
  <r>
    <x v="0"/>
    <x v="1"/>
    <x v="41"/>
    <s v="华韩整形|眼部鼻部&amp;面部年轻化"/>
    <s v="全时段"/>
    <n v="596"/>
    <n v="3635"/>
    <n v="31"/>
    <n v="19.23"/>
    <n v="98"/>
    <n v="120"/>
    <n v="0"/>
    <n v="0"/>
    <n v="0"/>
    <n v="0"/>
  </r>
  <r>
    <x v="0"/>
    <x v="1"/>
    <x v="41"/>
    <s v="华韩整形|眼部鼻部&amp;面部年轻化"/>
    <s v="午高峰"/>
    <n v="500"/>
    <n v="1919"/>
    <n v="19"/>
    <n v="26.32"/>
    <n v="76"/>
    <n v="71"/>
    <n v="0"/>
    <n v="2"/>
    <n v="0"/>
    <n v="0"/>
  </r>
  <r>
    <x v="0"/>
    <x v="1"/>
    <x v="41"/>
    <s v="华韩整形|眼部鼻部&amp;面部年轻化"/>
    <s v="品牌推广"/>
    <n v="0"/>
    <n v="1"/>
    <n v="0"/>
    <n v="0"/>
    <n v="0"/>
    <n v="0"/>
    <n v="0"/>
    <n v="0"/>
    <n v="0"/>
    <n v="0"/>
  </r>
  <r>
    <x v="0"/>
    <x v="1"/>
    <x v="41"/>
    <s v="华韩整形|眼部鼻部&amp;面部年轻化"/>
    <s v="早高峰"/>
    <n v="400"/>
    <n v="1503"/>
    <n v="16"/>
    <n v="25"/>
    <n v="37"/>
    <n v="28"/>
    <n v="0"/>
    <n v="0"/>
    <n v="0"/>
    <n v="0"/>
  </r>
  <r>
    <x v="0"/>
    <x v="1"/>
    <x v="41"/>
    <s v="华韩整形|眼部鼻部&amp;面部年轻化"/>
    <s v="晚高峰"/>
    <n v="300"/>
    <n v="1006"/>
    <n v="13"/>
    <n v="23.08"/>
    <n v="36"/>
    <n v="35"/>
    <n v="0"/>
    <n v="0"/>
    <n v="0"/>
    <n v="0"/>
  </r>
  <r>
    <x v="0"/>
    <x v="1"/>
    <x v="42"/>
    <s v="华韩整形|眼部鼻部&amp;面部年轻化"/>
    <s v="全时段"/>
    <n v="600"/>
    <n v="1377"/>
    <n v="33"/>
    <n v="18.18"/>
    <n v="101"/>
    <n v="97"/>
    <n v="0"/>
    <n v="0"/>
    <n v="0"/>
    <n v="0"/>
  </r>
  <r>
    <x v="0"/>
    <x v="1"/>
    <x v="42"/>
    <s v="华韩整形|眼部鼻部&amp;面部年轻化"/>
    <s v="午高峰"/>
    <n v="500"/>
    <n v="2455"/>
    <n v="18"/>
    <n v="27.78"/>
    <n v="35"/>
    <n v="100"/>
    <n v="0"/>
    <n v="0"/>
    <n v="0"/>
    <n v="0"/>
  </r>
  <r>
    <x v="0"/>
    <x v="1"/>
    <x v="42"/>
    <s v="华韩整形|眼部鼻部&amp;面部年轻化"/>
    <s v="早高峰"/>
    <n v="300"/>
    <n v="609"/>
    <n v="11"/>
    <n v="27.27"/>
    <n v="45"/>
    <n v="37"/>
    <n v="0"/>
    <n v="0"/>
    <n v="0"/>
    <n v="0"/>
  </r>
  <r>
    <x v="0"/>
    <x v="1"/>
    <x v="42"/>
    <s v="华韩整形|眼部鼻部&amp;面部年轻化"/>
    <s v="晚高峰"/>
    <n v="210.79"/>
    <n v="545"/>
    <n v="7"/>
    <n v="30.11"/>
    <n v="8"/>
    <n v="8"/>
    <n v="0"/>
    <n v="0"/>
    <n v="0"/>
    <n v="0"/>
  </r>
  <r>
    <x v="0"/>
    <x v="1"/>
    <x v="43"/>
    <s v="华韩整形|眼部鼻部&amp;面部年轻化"/>
    <s v="全时段"/>
    <n v="780"/>
    <n v="2183"/>
    <n v="35"/>
    <n v="22.29"/>
    <n v="76"/>
    <n v="77"/>
    <n v="0"/>
    <n v="0"/>
    <n v="0"/>
    <n v="0"/>
  </r>
  <r>
    <x v="0"/>
    <x v="1"/>
    <x v="43"/>
    <s v="华韩整形|眼部鼻部&amp;面部年轻化"/>
    <s v="午高峰"/>
    <n v="466.12"/>
    <n v="2137"/>
    <n v="19"/>
    <n v="24.53"/>
    <n v="86"/>
    <n v="49"/>
    <n v="0"/>
    <n v="0"/>
    <n v="0"/>
    <n v="0"/>
  </r>
  <r>
    <x v="0"/>
    <x v="1"/>
    <x v="43"/>
    <s v="华韩整形|眼部鼻部&amp;面部年轻化"/>
    <s v="早高峰"/>
    <n v="360.91"/>
    <n v="997"/>
    <n v="15"/>
    <n v="24.06"/>
    <n v="52"/>
    <n v="50"/>
    <n v="0"/>
    <n v="0"/>
    <n v="0"/>
    <n v="0"/>
  </r>
  <r>
    <x v="0"/>
    <x v="1"/>
    <x v="43"/>
    <s v="华韩整形|眼部鼻部&amp;面部年轻化"/>
    <s v="晚高峰"/>
    <n v="200"/>
    <n v="392"/>
    <n v="10"/>
    <n v="20"/>
    <n v="18"/>
    <n v="40"/>
    <n v="0"/>
    <n v="0"/>
    <n v="0"/>
    <n v="0"/>
  </r>
  <r>
    <x v="0"/>
    <x v="1"/>
    <x v="44"/>
    <s v="华韩整形|眼部鼻部&amp;面部年轻化"/>
    <s v="全时段"/>
    <n v="780"/>
    <n v="2847"/>
    <n v="36"/>
    <n v="21.67"/>
    <n v="90"/>
    <n v="94"/>
    <n v="0"/>
    <n v="0"/>
    <n v="0"/>
    <n v="0"/>
  </r>
  <r>
    <x v="0"/>
    <x v="1"/>
    <x v="44"/>
    <s v="华韩整形|眼部鼻部&amp;面部年轻化"/>
    <s v="午高峰"/>
    <n v="500"/>
    <n v="1208"/>
    <n v="19"/>
    <n v="26.32"/>
    <n v="34"/>
    <n v="24"/>
    <n v="0"/>
    <n v="0"/>
    <n v="0"/>
    <n v="0"/>
  </r>
  <r>
    <x v="0"/>
    <x v="1"/>
    <x v="44"/>
    <s v="华韩整形|眼部鼻部&amp;面部年轻化"/>
    <s v="早高峰"/>
    <n v="384.4"/>
    <n v="1166"/>
    <n v="16"/>
    <n v="24.02"/>
    <n v="36"/>
    <n v="28"/>
    <n v="0"/>
    <n v="0"/>
    <n v="0"/>
    <n v="0"/>
  </r>
  <r>
    <x v="0"/>
    <x v="1"/>
    <x v="44"/>
    <s v="华韩整形|眼部鼻部&amp;面部年轻化"/>
    <s v="晚高峰"/>
    <n v="200"/>
    <n v="336"/>
    <n v="8"/>
    <n v="25"/>
    <n v="15"/>
    <n v="35"/>
    <n v="0"/>
    <n v="0"/>
    <n v="0"/>
    <n v="0"/>
  </r>
  <r>
    <x v="0"/>
    <x v="1"/>
    <x v="45"/>
    <s v="华韩整形|眼部鼻部&amp;面部年轻化"/>
    <s v="全时段"/>
    <n v="780"/>
    <n v="2827"/>
    <n v="37"/>
    <n v="21.08"/>
    <n v="109"/>
    <n v="79"/>
    <n v="0"/>
    <n v="0"/>
    <n v="0"/>
    <n v="0"/>
  </r>
  <r>
    <x v="0"/>
    <x v="1"/>
    <x v="45"/>
    <s v="华韩整形|眼部鼻部&amp;面部年轻化"/>
    <s v="午高峰"/>
    <n v="500"/>
    <n v="2436"/>
    <n v="21"/>
    <n v="23.81"/>
    <n v="38"/>
    <n v="50"/>
    <n v="0"/>
    <n v="0"/>
    <n v="0"/>
    <n v="0"/>
  </r>
  <r>
    <x v="0"/>
    <x v="1"/>
    <x v="45"/>
    <s v="华韩整形|眼部鼻部&amp;面部年轻化"/>
    <s v="早高峰"/>
    <n v="386.65"/>
    <n v="751"/>
    <n v="14"/>
    <n v="27.62"/>
    <n v="25"/>
    <n v="19"/>
    <n v="0"/>
    <n v="0"/>
    <n v="0"/>
    <n v="0"/>
  </r>
  <r>
    <x v="0"/>
    <x v="1"/>
    <x v="45"/>
    <s v="华韩整形|眼部鼻部&amp;面部年轻化"/>
    <s v="晚高峰"/>
    <n v="200"/>
    <n v="333"/>
    <n v="9"/>
    <n v="22.22"/>
    <n v="24"/>
    <n v="3"/>
    <n v="0"/>
    <n v="0"/>
    <n v="0"/>
    <n v="0"/>
  </r>
  <r>
    <x v="0"/>
    <x v="1"/>
    <x v="46"/>
    <s v="华韩整形|眼部鼻部&amp;面部年轻化"/>
    <s v="0-2"/>
    <n v="200"/>
    <n v="405"/>
    <n v="9"/>
    <n v="22.22"/>
    <n v="43"/>
    <n v="63"/>
    <n v="0"/>
    <n v="0"/>
    <n v="0"/>
    <n v="0"/>
  </r>
  <r>
    <x v="0"/>
    <x v="1"/>
    <x v="46"/>
    <s v="华韩整形|眼部鼻部&amp;面部年轻化"/>
    <s v="14-19"/>
    <n v="465.64"/>
    <n v="1542"/>
    <n v="15"/>
    <n v="31.04"/>
    <n v="50"/>
    <n v="114"/>
    <n v="0"/>
    <n v="0"/>
    <n v="0"/>
    <n v="0"/>
  </r>
  <r>
    <x v="0"/>
    <x v="1"/>
    <x v="46"/>
    <s v="华韩整形|眼部鼻部&amp;面部年轻化"/>
    <s v="9-14"/>
    <n v="400"/>
    <n v="1634"/>
    <n v="15"/>
    <n v="26.67"/>
    <n v="25"/>
    <n v="19"/>
    <n v="0"/>
    <n v="0"/>
    <n v="0"/>
    <n v="0"/>
  </r>
  <r>
    <x v="0"/>
    <x v="1"/>
    <x v="46"/>
    <s v="华韩整形|眼部鼻部&amp;面部年轻化"/>
    <s v="9-19长时段"/>
    <n v="800"/>
    <n v="3597"/>
    <n v="31"/>
    <n v="25.81"/>
    <n v="104"/>
    <n v="101"/>
    <n v="0"/>
    <n v="0"/>
    <n v="0"/>
    <n v="0"/>
  </r>
  <r>
    <x v="0"/>
    <x v="1"/>
    <x v="47"/>
    <s v="华韩整形|眼部鼻部&amp;面部年轻化"/>
    <s v="0-2"/>
    <n v="200"/>
    <n v="342"/>
    <n v="7"/>
    <n v="28.57"/>
    <n v="10"/>
    <n v="3"/>
    <n v="0"/>
    <n v="0"/>
    <n v="0"/>
    <n v="0"/>
  </r>
  <r>
    <x v="0"/>
    <x v="1"/>
    <x v="47"/>
    <s v="华韩整形|眼部鼻部&amp;面部年轻化"/>
    <s v="14-19"/>
    <n v="500"/>
    <n v="1640"/>
    <n v="20"/>
    <n v="25"/>
    <n v="72"/>
    <n v="33"/>
    <n v="1"/>
    <n v="0"/>
    <n v="0"/>
    <n v="0"/>
  </r>
  <r>
    <x v="0"/>
    <x v="1"/>
    <x v="47"/>
    <s v="华韩整形|眼部鼻部&amp;面部年轻化"/>
    <s v="9-14"/>
    <n v="378.87"/>
    <n v="1238"/>
    <n v="15"/>
    <n v="25.26"/>
    <n v="48"/>
    <n v="49"/>
    <n v="0"/>
    <n v="0"/>
    <n v="0"/>
    <n v="0"/>
  </r>
  <r>
    <x v="0"/>
    <x v="1"/>
    <x v="47"/>
    <s v="华韩整形|眼部鼻部&amp;面部年轻化"/>
    <s v="9-19长时段"/>
    <n v="800"/>
    <n v="2782"/>
    <n v="34"/>
    <n v="23.53"/>
    <n v="63"/>
    <n v="68"/>
    <n v="0"/>
    <n v="0"/>
    <n v="0"/>
    <n v="0"/>
  </r>
  <r>
    <x v="0"/>
    <x v="1"/>
    <x v="48"/>
    <s v="华韩整形|眼部鼻部&amp;面部年轻化"/>
    <s v="0-2"/>
    <n v="97.22"/>
    <n v="235"/>
    <n v="4"/>
    <n v="24.31"/>
    <n v="9"/>
    <n v="0"/>
    <n v="0"/>
    <n v="0"/>
    <n v="0"/>
    <n v="0"/>
  </r>
  <r>
    <x v="0"/>
    <x v="1"/>
    <x v="48"/>
    <s v="华韩整形|眼部鼻部&amp;面部年轻化"/>
    <s v="14-19"/>
    <n v="500"/>
    <n v="1628"/>
    <n v="20"/>
    <n v="25"/>
    <n v="57"/>
    <n v="78"/>
    <n v="0"/>
    <n v="0"/>
    <n v="0"/>
    <n v="0"/>
  </r>
  <r>
    <x v="0"/>
    <x v="1"/>
    <x v="48"/>
    <s v="华韩整形|眼部鼻部&amp;面部年轻化"/>
    <s v="19-24"/>
    <n v="300"/>
    <n v="746"/>
    <n v="11"/>
    <n v="27.27"/>
    <n v="27"/>
    <n v="28"/>
    <n v="0"/>
    <n v="0"/>
    <n v="0"/>
    <n v="0"/>
  </r>
  <r>
    <x v="0"/>
    <x v="1"/>
    <x v="48"/>
    <s v="华韩整形|眼部鼻部&amp;面部年轻化"/>
    <s v="9-14"/>
    <n v="400"/>
    <n v="1370"/>
    <n v="17"/>
    <n v="23.53"/>
    <n v="45"/>
    <n v="30"/>
    <n v="0"/>
    <n v="0"/>
    <n v="0"/>
    <n v="0"/>
  </r>
  <r>
    <x v="0"/>
    <x v="1"/>
    <x v="48"/>
    <s v="华韩整形|眼部鼻部&amp;面部年轻化"/>
    <s v="9-19长时段"/>
    <n v="471.32"/>
    <n v="1490"/>
    <n v="23"/>
    <n v="20.49"/>
    <n v="59"/>
    <n v="121"/>
    <n v="0"/>
    <n v="2"/>
    <n v="0"/>
    <n v="0"/>
  </r>
  <r>
    <x v="0"/>
    <x v="1"/>
    <x v="49"/>
    <s v="华韩整形|眼部鼻部&amp;面部年轻化"/>
    <s v="0-2"/>
    <n v="300"/>
    <n v="266"/>
    <n v="12"/>
    <n v="25"/>
    <n v="52"/>
    <n v="39"/>
    <n v="0"/>
    <n v="0"/>
    <n v="0"/>
    <n v="0"/>
  </r>
  <r>
    <x v="0"/>
    <x v="1"/>
    <x v="49"/>
    <s v="华韩整形|眼部鼻部&amp;面部年轻化"/>
    <s v="14-19"/>
    <n v="600"/>
    <n v="1347"/>
    <n v="20"/>
    <n v="30"/>
    <n v="36"/>
    <n v="57"/>
    <n v="0"/>
    <n v="0"/>
    <n v="0"/>
    <n v="0"/>
  </r>
  <r>
    <x v="0"/>
    <x v="1"/>
    <x v="49"/>
    <s v="华韩整形|眼部鼻部&amp;面部年轻化"/>
    <s v="19-24"/>
    <n v="300"/>
    <n v="733"/>
    <n v="10"/>
    <n v="30"/>
    <n v="18"/>
    <n v="7"/>
    <n v="0"/>
    <n v="0"/>
    <n v="0"/>
    <n v="0"/>
  </r>
  <r>
    <x v="0"/>
    <x v="1"/>
    <x v="49"/>
    <s v="华韩整形|眼部鼻部&amp;面部年轻化"/>
    <s v="9-14"/>
    <n v="600"/>
    <n v="1657"/>
    <n v="21"/>
    <n v="28.57"/>
    <n v="75"/>
    <n v="83"/>
    <n v="0"/>
    <n v="0"/>
    <n v="0"/>
    <n v="0"/>
  </r>
  <r>
    <x v="0"/>
    <x v="1"/>
    <x v="49"/>
    <s v="华韩整形|眼部鼻部&amp;面部年轻化"/>
    <s v="9-19长时段"/>
    <n v="661.6900000000001"/>
    <n v="3154"/>
    <n v="24"/>
    <n v="27.57"/>
    <n v="69"/>
    <n v="47"/>
    <n v="0"/>
    <n v="0"/>
    <n v="0"/>
    <n v="0"/>
  </r>
  <r>
    <x v="0"/>
    <x v="1"/>
    <x v="49"/>
    <s v="华韩整形|眼部鼻部&amp;面部年轻化"/>
    <s v="肉毒素瘦脸"/>
    <n v="0"/>
    <n v="1"/>
    <n v="0"/>
    <n v="0"/>
    <n v="0"/>
    <n v="0"/>
    <n v="0"/>
    <n v="0"/>
    <n v="0"/>
    <n v="0"/>
  </r>
  <r>
    <x v="0"/>
    <x v="1"/>
    <x v="50"/>
    <s v="华韩整形|眼部鼻部&amp;面部年轻化"/>
    <s v="0-2"/>
    <n v="200"/>
    <n v="410"/>
    <n v="10"/>
    <n v="20"/>
    <n v="16"/>
    <n v="17"/>
    <n v="0"/>
    <n v="1"/>
    <n v="0"/>
    <n v="0"/>
  </r>
  <r>
    <x v="0"/>
    <x v="1"/>
    <x v="50"/>
    <s v="华韩整形|眼部鼻部&amp;面部年轻化"/>
    <s v="14-19"/>
    <n v="600"/>
    <n v="1025"/>
    <n v="20"/>
    <n v="30"/>
    <n v="49"/>
    <n v="37"/>
    <n v="0"/>
    <n v="0"/>
    <n v="0"/>
    <n v="0"/>
  </r>
  <r>
    <x v="0"/>
    <x v="1"/>
    <x v="50"/>
    <s v="华韩整形|眼部鼻部&amp;面部年轻化"/>
    <s v="19-24"/>
    <n v="32.23"/>
    <n v="107"/>
    <n v="1"/>
    <n v="32.23"/>
    <n v="1"/>
    <n v="0"/>
    <n v="0"/>
    <n v="0"/>
    <n v="0"/>
    <n v="0"/>
  </r>
  <r>
    <x v="0"/>
    <x v="1"/>
    <x v="50"/>
    <s v="华韩整形|眼部鼻部&amp;面部年轻化"/>
    <s v="9-14"/>
    <n v="600"/>
    <n v="1600"/>
    <n v="20"/>
    <n v="30"/>
    <n v="70"/>
    <n v="48"/>
    <n v="0"/>
    <n v="1"/>
    <n v="0"/>
    <n v="0"/>
  </r>
  <r>
    <x v="0"/>
    <x v="1"/>
    <x v="50"/>
    <s v="华韩整形|眼部鼻部&amp;面部年轻化"/>
    <s v="9-19长时段"/>
    <n v="341.28"/>
    <n v="1635"/>
    <n v="12"/>
    <n v="28.44"/>
    <n v="40"/>
    <n v="58"/>
    <n v="0"/>
    <n v="0"/>
    <n v="0"/>
    <n v="0"/>
  </r>
  <r>
    <x v="0"/>
    <x v="1"/>
    <x v="50"/>
    <s v="华韩整形|眼部鼻部&amp;面部年轻化"/>
    <s v="肉毒素瘦脸"/>
    <n v="86.13"/>
    <n v="217"/>
    <n v="3"/>
    <n v="28.71"/>
    <n v="5"/>
    <n v="0"/>
    <n v="0"/>
    <n v="0"/>
    <n v="0"/>
    <n v="0"/>
  </r>
  <r>
    <x v="0"/>
    <x v="1"/>
    <x v="51"/>
    <s v="华韩整形|眼部鼻部&amp;面部年轻化"/>
    <s v="14-19"/>
    <n v="600"/>
    <n v="1969"/>
    <n v="20"/>
    <n v="30"/>
    <n v="53"/>
    <n v="112"/>
    <n v="0"/>
    <n v="0"/>
    <n v="0"/>
    <n v="0"/>
  </r>
  <r>
    <x v="0"/>
    <x v="1"/>
    <x v="51"/>
    <s v="华韩整形|眼部鼻部&amp;面部年轻化"/>
    <s v="9-14"/>
    <n v="600"/>
    <n v="1107"/>
    <n v="21"/>
    <n v="28.57"/>
    <n v="35"/>
    <n v="30"/>
    <n v="0"/>
    <n v="0"/>
    <n v="0"/>
    <n v="0"/>
  </r>
  <r>
    <x v="0"/>
    <x v="1"/>
    <x v="51"/>
    <s v="华韩整形|眼部鼻部&amp;面部年轻化"/>
    <s v="肉毒素瘦脸"/>
    <n v="0"/>
    <n v="34"/>
    <n v="0"/>
    <n v="0"/>
    <n v="0"/>
    <n v="0"/>
    <n v="0"/>
    <n v="0"/>
    <n v="0"/>
    <n v="0"/>
  </r>
  <r>
    <x v="0"/>
    <x v="1"/>
    <x v="52"/>
    <s v="华韩整形|眼部鼻部&amp;面部年轻化"/>
    <s v="14-19"/>
    <n v="600"/>
    <n v="2019"/>
    <n v="21"/>
    <n v="28.57"/>
    <n v="42"/>
    <n v="28"/>
    <n v="0"/>
    <n v="0"/>
    <n v="0"/>
    <n v="0"/>
  </r>
  <r>
    <x v="0"/>
    <x v="1"/>
    <x v="52"/>
    <s v="华韩整形|眼部鼻部&amp;面部年轻化"/>
    <s v="9-14"/>
    <n v="600"/>
    <n v="1593"/>
    <n v="19"/>
    <n v="31.58"/>
    <n v="50"/>
    <n v="35"/>
    <n v="0"/>
    <n v="0"/>
    <n v="0"/>
    <n v="0"/>
  </r>
  <r>
    <x v="0"/>
    <x v="1"/>
    <x v="52"/>
    <s v="华韩整形|眼部鼻部&amp;面部年轻化"/>
    <s v="肉毒素瘦脸"/>
    <n v="0"/>
    <n v="62"/>
    <n v="0"/>
    <n v="0"/>
    <n v="0"/>
    <n v="0"/>
    <n v="0"/>
    <n v="0"/>
    <n v="0"/>
    <n v="0"/>
  </r>
  <r>
    <x v="0"/>
    <x v="1"/>
    <x v="53"/>
    <s v="华韩整形|眼部鼻部&amp;面部年轻化"/>
    <s v="14-19"/>
    <n v="600"/>
    <n v="1573"/>
    <n v="20"/>
    <n v="30"/>
    <n v="54"/>
    <n v="24"/>
    <n v="0"/>
    <n v="0"/>
    <n v="0"/>
    <n v="0"/>
  </r>
  <r>
    <x v="0"/>
    <x v="1"/>
    <x v="53"/>
    <s v="华韩整形|眼部鼻部&amp;面部年轻化"/>
    <s v="9-14"/>
    <n v="600"/>
    <n v="1294"/>
    <n v="19"/>
    <n v="31.58"/>
    <n v="34"/>
    <n v="29"/>
    <n v="0"/>
    <n v="0"/>
    <n v="0"/>
    <n v="0"/>
  </r>
  <r>
    <x v="0"/>
    <x v="1"/>
    <x v="53"/>
    <s v="华韩整形|眼部鼻部&amp;面部年轻化"/>
    <s v="肉毒素瘦脸"/>
    <n v="20"/>
    <n v="51"/>
    <n v="1"/>
    <n v="20"/>
    <n v="5"/>
    <n v="0"/>
    <n v="0"/>
    <n v="0"/>
    <n v="0"/>
    <n v="0"/>
  </r>
  <r>
    <x v="0"/>
    <x v="1"/>
    <x v="54"/>
    <s v="华韩整形|眼部鼻部&amp;面部年轻化"/>
    <s v="14-19"/>
    <n v="564.05"/>
    <n v="1349"/>
    <n v="21"/>
    <n v="26.86"/>
    <n v="51"/>
    <n v="26"/>
    <n v="1"/>
    <n v="0"/>
    <n v="0"/>
    <n v="0"/>
  </r>
  <r>
    <x v="0"/>
    <x v="1"/>
    <x v="54"/>
    <s v="华韩整形|眼部鼻部&amp;面部年轻化"/>
    <s v="9-14"/>
    <n v="600"/>
    <n v="1113"/>
    <n v="20"/>
    <n v="30"/>
    <n v="44"/>
    <n v="18"/>
    <n v="0"/>
    <n v="0"/>
    <n v="0"/>
    <n v="0"/>
  </r>
  <r>
    <x v="0"/>
    <x v="1"/>
    <x v="54"/>
    <s v="华韩整形|眼部鼻部&amp;面部年轻化"/>
    <s v="肉毒素瘦脸"/>
    <n v="19.41"/>
    <n v="65"/>
    <n v="1"/>
    <n v="19.41"/>
    <n v="1"/>
    <n v="0"/>
    <n v="0"/>
    <n v="0"/>
    <n v="0"/>
    <n v="0"/>
  </r>
  <r>
    <x v="0"/>
    <x v="1"/>
    <x v="55"/>
    <s v="华韩整形|眼部鼻部&amp;面部年轻化"/>
    <s v="14-19"/>
    <n v="800"/>
    <n v="2717"/>
    <n v="29"/>
    <n v="27.59"/>
    <n v="71"/>
    <n v="96"/>
    <n v="1"/>
    <n v="0"/>
    <n v="0"/>
    <n v="0"/>
  </r>
  <r>
    <x v="0"/>
    <x v="1"/>
    <x v="55"/>
    <s v="华韩整形|眼部鼻部&amp;面部年轻化"/>
    <s v="9-14"/>
    <n v="600"/>
    <n v="2305"/>
    <n v="23"/>
    <n v="26.09"/>
    <n v="54"/>
    <n v="46"/>
    <n v="0"/>
    <n v="0"/>
    <n v="0"/>
    <n v="0"/>
  </r>
  <r>
    <x v="0"/>
    <x v="1"/>
    <x v="55"/>
    <s v="华韩整形|眼部鼻部&amp;面部年轻化"/>
    <s v="肉毒素瘦脸"/>
    <n v="0"/>
    <n v="16"/>
    <n v="0"/>
    <n v="0"/>
    <n v="0"/>
    <n v="0"/>
    <n v="0"/>
    <n v="0"/>
    <n v="0"/>
    <n v="0"/>
  </r>
  <r>
    <x v="0"/>
    <x v="1"/>
    <x v="56"/>
    <s v="华韩整形|眼部鼻部&amp;面部年轻化"/>
    <s v="14-19"/>
    <n v="600"/>
    <n v="1072"/>
    <n v="17"/>
    <n v="35.29"/>
    <n v="24"/>
    <n v="26"/>
    <n v="0"/>
    <n v="0"/>
    <n v="0"/>
    <n v="0"/>
  </r>
  <r>
    <x v="0"/>
    <x v="1"/>
    <x v="56"/>
    <s v="华韩整形|眼部鼻部&amp;面部年轻化"/>
    <s v="9-14"/>
    <n v="500"/>
    <n v="588"/>
    <n v="13"/>
    <n v="38.46"/>
    <n v="28"/>
    <n v="3"/>
    <n v="0"/>
    <n v="0"/>
    <n v="0"/>
    <n v="0"/>
  </r>
  <r>
    <x v="0"/>
    <x v="1"/>
    <x v="56"/>
    <s v="华韩整形|眼部鼻部&amp;面部年轻化"/>
    <s v="9-19长时段"/>
    <n v="600"/>
    <n v="1559"/>
    <n v="21"/>
    <n v="28.57"/>
    <n v="52"/>
    <n v="18"/>
    <n v="0"/>
    <n v="1"/>
    <n v="0"/>
    <n v="0"/>
  </r>
  <r>
    <x v="0"/>
    <x v="1"/>
    <x v="56"/>
    <s v="华韩整形|眼部鼻部&amp;面部年轻化"/>
    <s v="水光针"/>
    <n v="21.26"/>
    <n v="54"/>
    <n v="1"/>
    <n v="21.26"/>
    <n v="1"/>
    <n v="0"/>
    <n v="0"/>
    <n v="0"/>
    <n v="0"/>
    <n v="0"/>
  </r>
  <r>
    <x v="0"/>
    <x v="1"/>
    <x v="57"/>
    <s v="华韩整形|眼部鼻部&amp;面部年轻化"/>
    <s v="14-19"/>
    <n v="600"/>
    <n v="1037"/>
    <n v="17"/>
    <n v="35.29"/>
    <n v="60"/>
    <n v="28"/>
    <n v="0"/>
    <n v="0"/>
    <n v="0"/>
    <n v="0"/>
  </r>
  <r>
    <x v="0"/>
    <x v="1"/>
    <x v="57"/>
    <s v="华韩整形|眼部鼻部&amp;面部年轻化"/>
    <s v="9-14"/>
    <n v="500"/>
    <n v="675"/>
    <n v="15"/>
    <n v="33.33"/>
    <n v="28"/>
    <n v="0"/>
    <n v="0"/>
    <n v="0"/>
    <n v="0"/>
    <n v="0"/>
  </r>
  <r>
    <x v="0"/>
    <x v="1"/>
    <x v="57"/>
    <s v="华韩整形|眼部鼻部&amp;面部年轻化"/>
    <s v="9-19长时段"/>
    <n v="600"/>
    <n v="919"/>
    <n v="21"/>
    <n v="28.57"/>
    <n v="70"/>
    <n v="49"/>
    <n v="0"/>
    <n v="2"/>
    <n v="0"/>
    <n v="0"/>
  </r>
  <r>
    <x v="0"/>
    <x v="1"/>
    <x v="57"/>
    <s v="华韩整形|眼部鼻部&amp;面部年轻化"/>
    <s v="水光针"/>
    <n v="0"/>
    <n v="40"/>
    <n v="0"/>
    <n v="0"/>
    <n v="0"/>
    <n v="0"/>
    <n v="0"/>
    <n v="0"/>
    <n v="0"/>
    <n v="0"/>
  </r>
  <r>
    <x v="0"/>
    <x v="1"/>
    <x v="58"/>
    <s v="华韩整形|眼部鼻部&amp;面部年轻化"/>
    <s v="14-19"/>
    <n v="600"/>
    <n v="1243"/>
    <n v="16"/>
    <n v="37.5"/>
    <n v="34"/>
    <n v="51"/>
    <n v="0"/>
    <n v="0"/>
    <n v="0"/>
    <n v="0"/>
  </r>
  <r>
    <x v="0"/>
    <x v="1"/>
    <x v="58"/>
    <s v="华韩整形|眼部鼻部&amp;面部年轻化"/>
    <s v="9-14"/>
    <n v="500"/>
    <n v="846"/>
    <n v="17"/>
    <n v="29.41"/>
    <n v="36"/>
    <n v="3"/>
    <n v="0"/>
    <n v="0"/>
    <n v="0"/>
    <n v="0"/>
  </r>
  <r>
    <x v="0"/>
    <x v="1"/>
    <x v="58"/>
    <s v="华韩整形|眼部鼻部&amp;面部年轻化"/>
    <s v="9-19长时段"/>
    <n v="600"/>
    <n v="1835"/>
    <n v="24"/>
    <n v="25"/>
    <n v="69"/>
    <n v="26"/>
    <n v="0"/>
    <n v="0"/>
    <n v="0"/>
    <n v="0"/>
  </r>
  <r>
    <x v="0"/>
    <x v="1"/>
    <x v="58"/>
    <s v="华韩整形|眼部鼻部&amp;面部年轻化"/>
    <s v="水光针"/>
    <n v="0"/>
    <n v="4"/>
    <n v="0"/>
    <n v="0"/>
    <n v="0"/>
    <n v="0"/>
    <n v="0"/>
    <n v="0"/>
    <n v="0"/>
    <n v="0"/>
  </r>
  <r>
    <x v="0"/>
    <x v="1"/>
    <x v="59"/>
    <s v="华韩整形|眼部鼻部&amp;面部年轻化"/>
    <s v="14-19"/>
    <n v="600"/>
    <n v="1490"/>
    <n v="20"/>
    <n v="30"/>
    <n v="48"/>
    <n v="40"/>
    <n v="0"/>
    <n v="1"/>
    <n v="0"/>
    <n v="0"/>
  </r>
  <r>
    <x v="0"/>
    <x v="1"/>
    <x v="59"/>
    <s v="华韩整形|眼部鼻部&amp;面部年轻化"/>
    <s v="9-14"/>
    <n v="500"/>
    <n v="1346"/>
    <n v="18"/>
    <n v="27.78"/>
    <n v="47"/>
    <n v="34"/>
    <n v="0"/>
    <n v="0"/>
    <n v="0"/>
    <n v="0"/>
  </r>
  <r>
    <x v="0"/>
    <x v="1"/>
    <x v="59"/>
    <s v="华韩整形|眼部鼻部&amp;面部年轻化"/>
    <s v="9-19长时段"/>
    <n v="600"/>
    <n v="839"/>
    <n v="25"/>
    <n v="24"/>
    <n v="84"/>
    <n v="29"/>
    <n v="0"/>
    <n v="0"/>
    <n v="0"/>
    <n v="0"/>
  </r>
  <r>
    <x v="0"/>
    <x v="1"/>
    <x v="59"/>
    <s v="华韩整形|眼部鼻部&amp;面部年轻化"/>
    <s v="水光针"/>
    <n v="0"/>
    <n v="4"/>
    <n v="0"/>
    <n v="0"/>
    <n v="0"/>
    <n v="0"/>
    <n v="0"/>
    <n v="0"/>
    <n v="0"/>
    <n v="0"/>
  </r>
  <r>
    <x v="0"/>
    <x v="1"/>
    <x v="60"/>
    <s v="华韩整形|眼部鼻部&amp;面部年轻化"/>
    <s v="14-19"/>
    <n v="800"/>
    <n v="2677"/>
    <n v="29"/>
    <n v="27.59"/>
    <n v="102"/>
    <n v="74"/>
    <n v="0"/>
    <n v="0"/>
    <n v="0"/>
    <n v="0"/>
  </r>
  <r>
    <x v="0"/>
    <x v="1"/>
    <x v="60"/>
    <s v="华韩整形|眼部鼻部&amp;面部年轻化"/>
    <s v="9-14"/>
    <n v="600"/>
    <n v="2071"/>
    <n v="22"/>
    <n v="27.27"/>
    <n v="65"/>
    <n v="48"/>
    <n v="0"/>
    <n v="2"/>
    <n v="0"/>
    <n v="0"/>
  </r>
  <r>
    <x v="0"/>
    <x v="1"/>
    <x v="60"/>
    <s v="华韩整形|眼部鼻部&amp;面部年轻化"/>
    <s v="水光针"/>
    <n v="20"/>
    <n v="7"/>
    <n v="1"/>
    <n v="20"/>
    <n v="1"/>
    <n v="0"/>
    <n v="0"/>
    <n v="0"/>
    <n v="0"/>
    <n v="0"/>
  </r>
  <r>
    <x v="1"/>
    <x v="2"/>
    <x v="61"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count="228">
  <r>
    <x v="0"/>
    <x v="0"/>
    <x v="0"/>
    <d v="1899-12-30T12:34:00"/>
    <x v="0"/>
    <s v="400用户"/>
    <n v="13981834300"/>
    <m/>
    <m/>
    <s v="已预约"/>
    <m/>
  </r>
  <r>
    <x v="0"/>
    <x v="0"/>
    <x v="1"/>
    <d v="1899-12-30T16:20:00"/>
    <x v="0"/>
    <s v="400用户"/>
    <n v="18111556011"/>
    <m/>
    <m/>
    <s v="已预约"/>
    <m/>
  </r>
  <r>
    <x v="0"/>
    <x v="0"/>
    <x v="2"/>
    <d v="1899-12-30T18:33:00"/>
    <x v="0"/>
    <s v="谢沙"/>
    <n v="18708168404"/>
    <m/>
    <m/>
    <s v="已到店"/>
    <m/>
  </r>
  <r>
    <x v="0"/>
    <x v="1"/>
    <x v="3"/>
    <d v="1899-12-30T16:53:00"/>
    <x v="1"/>
    <m/>
    <n v="13550393248"/>
    <m/>
    <m/>
    <s v="已到店"/>
    <m/>
  </r>
  <r>
    <x v="0"/>
    <x v="1"/>
    <x v="4"/>
    <d v="1899-12-30T17:04:00"/>
    <x v="0"/>
    <s v="400用户"/>
    <n v="2886754422"/>
    <m/>
    <m/>
    <s v="已预约"/>
    <m/>
  </r>
  <r>
    <x v="0"/>
    <x v="1"/>
    <x v="5"/>
    <d v="1899-12-30T11:24:00"/>
    <x v="0"/>
    <s v="400用户"/>
    <n v="18583636986"/>
    <m/>
    <m/>
    <s v="已预约"/>
    <m/>
  </r>
  <r>
    <x v="0"/>
    <x v="1"/>
    <x v="6"/>
    <d v="1899-12-30T12:22:00"/>
    <x v="0"/>
    <s v="400用户"/>
    <n v="18551156369"/>
    <m/>
    <m/>
    <s v="已预约"/>
    <s v="小泡气，今天会议闭店，明天"/>
  </r>
  <r>
    <x v="0"/>
    <x v="1"/>
    <x v="7"/>
    <d v="1899-12-30T19:46:00"/>
    <x v="0"/>
    <s v="400用户"/>
    <n v="13658129999"/>
    <m/>
    <m/>
    <s v="已预约"/>
    <m/>
  </r>
  <r>
    <x v="0"/>
    <x v="1"/>
    <x v="7"/>
    <d v="1899-12-30T15:16:00"/>
    <x v="0"/>
    <s v="400用户"/>
    <n v="13648024228"/>
    <m/>
    <m/>
    <s v="已预约"/>
    <m/>
  </r>
  <r>
    <x v="0"/>
    <x v="1"/>
    <x v="8"/>
    <d v="1899-12-30T10:38:00"/>
    <x v="2"/>
    <s v="400用户"/>
    <n v="19983082660"/>
    <m/>
    <m/>
    <s v="新订单"/>
    <m/>
  </r>
  <r>
    <x v="0"/>
    <x v="1"/>
    <x v="9"/>
    <d v="1899-12-30T09:36:00"/>
    <x v="3"/>
    <s v="咨询用户"/>
    <n v="18681224959"/>
    <m/>
    <m/>
    <s v="新订单"/>
    <m/>
  </r>
  <r>
    <x v="0"/>
    <x v="1"/>
    <x v="10"/>
    <d v="1899-12-30T10:13:00"/>
    <x v="0"/>
    <s v="400用户"/>
    <n v="18908075044"/>
    <m/>
    <m/>
    <s v="已预约"/>
    <m/>
  </r>
  <r>
    <x v="0"/>
    <x v="1"/>
    <x v="11"/>
    <d v="1899-12-30T20:43:00"/>
    <x v="3"/>
    <s v="咨询用户"/>
    <n v="13679021754"/>
    <m/>
    <m/>
    <s v="待跟进"/>
    <m/>
  </r>
  <r>
    <x v="0"/>
    <x v="1"/>
    <x v="12"/>
    <d v="1899-12-30T16:29:00"/>
    <x v="3"/>
    <s v="咨询用户"/>
    <n v="18090777128"/>
    <m/>
    <m/>
    <s v="新订单"/>
    <m/>
  </r>
  <r>
    <x v="0"/>
    <x v="2"/>
    <x v="13"/>
    <d v="1899-12-30T16:49:00"/>
    <x v="0"/>
    <s v="400用户"/>
    <n v="66172999"/>
    <m/>
    <m/>
    <s v="已预约"/>
    <m/>
  </r>
  <r>
    <x v="0"/>
    <x v="2"/>
    <x v="14"/>
    <d v="1899-12-30T17:28:00"/>
    <x v="3"/>
    <s v="咨询用户"/>
    <n v="18782068549"/>
    <m/>
    <n v="18782068549"/>
    <s v="新订单"/>
    <m/>
  </r>
  <r>
    <x v="0"/>
    <x v="2"/>
    <x v="14"/>
    <d v="1899-12-30T14:27:00"/>
    <x v="1"/>
    <m/>
    <n v="15208283994"/>
    <m/>
    <m/>
    <s v="已到店"/>
    <m/>
  </r>
  <r>
    <x v="0"/>
    <x v="2"/>
    <x v="15"/>
    <d v="1899-12-30T18:05:00"/>
    <x v="0"/>
    <s v="400用户"/>
    <n v="17311337105"/>
    <m/>
    <m/>
    <s v="已预约"/>
    <m/>
  </r>
  <r>
    <x v="0"/>
    <x v="2"/>
    <x v="15"/>
    <d v="1899-12-30T10:14:00"/>
    <x v="1"/>
    <m/>
    <n v="13540629685"/>
    <s v="我预约今天13点可以吗？"/>
    <m/>
    <s v="新订单"/>
    <s v="打电话过去问了说没有预约"/>
  </r>
  <r>
    <x v="0"/>
    <x v="2"/>
    <x v="15"/>
    <d v="1899-12-30T09:18:00"/>
    <x v="0"/>
    <s v="400用户"/>
    <n v="17796410193"/>
    <m/>
    <m/>
    <s v="待跟进"/>
    <s v="预约过来脱毛的 还没确定时间"/>
  </r>
  <r>
    <x v="0"/>
    <x v="2"/>
    <x v="16"/>
    <d v="1899-12-30T14:47:00"/>
    <x v="0"/>
    <s v="400用户"/>
    <n v="18600880286"/>
    <m/>
    <m/>
    <s v="已预约"/>
    <m/>
  </r>
  <r>
    <x v="0"/>
    <x v="2"/>
    <x v="16"/>
    <d v="1899-12-30T13:19:00"/>
    <x v="0"/>
    <s v="400用户"/>
    <n v="18280203612"/>
    <m/>
    <m/>
    <s v="已预约"/>
    <m/>
  </r>
  <r>
    <x v="0"/>
    <x v="2"/>
    <x v="17"/>
    <d v="1899-12-30T10:01:00"/>
    <x v="0"/>
    <s v="400用户"/>
    <n v="17313161018"/>
    <m/>
    <m/>
    <s v="待跟进"/>
    <s v="二楼做指甲的客户"/>
  </r>
  <r>
    <x v="0"/>
    <x v="2"/>
    <x v="18"/>
    <d v="1899-12-30T16:05:00"/>
    <x v="0"/>
    <s v="400用户"/>
    <n v="18602801849"/>
    <m/>
    <m/>
    <s v="已预约"/>
    <m/>
  </r>
  <r>
    <x v="0"/>
    <x v="2"/>
    <x v="19"/>
    <d v="1899-12-30T17:09:00"/>
    <x v="0"/>
    <s v="400用户"/>
    <n v="18520446074"/>
    <m/>
    <m/>
    <s v="已预约"/>
    <m/>
  </r>
  <r>
    <x v="0"/>
    <x v="2"/>
    <x v="20"/>
    <d v="1899-12-30T15:40:00"/>
    <x v="0"/>
    <s v="400用户"/>
    <n v="18980468791"/>
    <m/>
    <m/>
    <s v="已预约"/>
    <m/>
  </r>
  <r>
    <x v="0"/>
    <x v="2"/>
    <x v="21"/>
    <d v="1899-12-30T16:47:00"/>
    <x v="2"/>
    <s v="400用户"/>
    <n v="13158867261"/>
    <m/>
    <m/>
    <s v="已到店"/>
    <s v="脱唇毛"/>
  </r>
  <r>
    <x v="0"/>
    <x v="2"/>
    <x v="22"/>
    <d v="1899-12-30T12:38:00"/>
    <x v="0"/>
    <s v="400用户"/>
    <s v="188****8477"/>
    <m/>
    <m/>
    <s v="已预约"/>
    <m/>
  </r>
  <r>
    <x v="0"/>
    <x v="2"/>
    <x v="23"/>
    <d v="1899-12-30T19:57:00"/>
    <x v="1"/>
    <m/>
    <s v="180****0747"/>
    <m/>
    <m/>
    <s v="新订单"/>
    <m/>
  </r>
  <r>
    <x v="0"/>
    <x v="2"/>
    <x v="24"/>
    <d v="1899-12-30T17:07:00"/>
    <x v="0"/>
    <s v="400用户"/>
    <s v="153****1821"/>
    <m/>
    <m/>
    <s v="已预约"/>
    <m/>
  </r>
  <r>
    <x v="0"/>
    <x v="2"/>
    <x v="20"/>
    <d v="1899-12-30T15:40:00"/>
    <x v="0"/>
    <s v="400用户"/>
    <s v="189****8791"/>
    <m/>
    <m/>
    <s v="已预约"/>
    <m/>
  </r>
  <r>
    <x v="0"/>
    <x v="2"/>
    <x v="21"/>
    <d v="1899-12-30T16:47:00"/>
    <x v="2"/>
    <s v="400用户"/>
    <s v="131****7261"/>
    <m/>
    <m/>
    <s v="已到店"/>
    <s v="脱唇毛"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  <r>
    <x v="1"/>
    <x v="3"/>
    <x v="25"/>
    <m/>
    <x v="4"/>
    <m/>
    <m/>
    <m/>
    <m/>
    <m/>
    <m/>
  </r>
</pivotCacheRecords>
</file>

<file path=xl/pivotCache/pivotCacheRecords3.xml><?xml version="1.0" encoding="utf-8"?>
<pivotCacheRecords xmlns="http://schemas.openxmlformats.org/spreadsheetml/2006/main" count="52">
  <r>
    <x v="0"/>
    <x v="0"/>
    <s v="开始表演v"/>
    <m/>
    <d v="2018-06-05T21:03:59"/>
    <d v="2018-06-05T21:27:16"/>
    <x v="0"/>
    <s v="僮颜医疗美容"/>
  </r>
  <r>
    <x v="0"/>
    <x v="0"/>
    <s v="mpz360280892"/>
    <m/>
    <d v="2018-06-08T12:09:01"/>
    <d v="2018-06-10T08:33:47"/>
    <x v="0"/>
    <s v="僮颜医疗美容"/>
  </r>
  <r>
    <x v="0"/>
    <x v="0"/>
    <s v="CUn325581439"/>
    <m/>
    <d v="2018-06-10T08:16:35"/>
    <d v="2018-06-10T09:37:39"/>
    <x v="1"/>
    <s v="僮颜医疗美容"/>
  </r>
  <r>
    <x v="0"/>
    <x v="0"/>
    <s v="乌龟小不小"/>
    <m/>
    <d v="2018-06-13T11:37:32"/>
    <d v="2018-06-13T11:40:03"/>
    <x v="2"/>
    <s v="僮颜医疗美容"/>
  </r>
  <r>
    <x v="0"/>
    <x v="0"/>
    <s v="Alw184389090"/>
    <m/>
    <d v="2018-06-13T15:45:15"/>
    <d v="2018-06-13T15:51:20"/>
    <x v="0"/>
    <s v="僮颜医疗美容"/>
  </r>
  <r>
    <x v="0"/>
    <x v="0"/>
    <s v="粉红小猎犬_4747"/>
    <m/>
    <d v="2018-06-20T08:51:08"/>
    <d v="2018-06-20T11:36:28"/>
    <x v="0"/>
    <s v="僮颜医疗美容"/>
  </r>
  <r>
    <x v="0"/>
    <x v="0"/>
    <s v="dFL741542897"/>
    <m/>
    <d v="2018-06-22T11:36:48"/>
    <d v="2018-06-22T11:41:35"/>
    <x v="3"/>
    <s v="僮颜医疗美容"/>
  </r>
  <r>
    <x v="0"/>
    <x v="0"/>
    <s v="ybU827534870"/>
    <m/>
    <d v="2018-06-24T14:31:49"/>
    <d v="2018-06-24T14:38:20"/>
    <x v="1"/>
    <s v="僮颜医疗美容"/>
  </r>
  <r>
    <x v="0"/>
    <x v="0"/>
    <s v="Hvo570612220"/>
    <m/>
    <d v="2018-06-28T11:37:08"/>
    <d v="2018-06-28T11:39:24"/>
    <x v="4"/>
    <s v="僮颜医疗美容"/>
  </r>
  <r>
    <x v="0"/>
    <x v="1"/>
    <s v="池丽琳"/>
    <m/>
    <d v="2018-07-05T10:33:33"/>
    <d v="2018-07-05T11:20:25"/>
    <x v="4"/>
    <s v="僮颜医疗美容"/>
  </r>
  <r>
    <x v="0"/>
    <x v="1"/>
    <s v="渣莮"/>
    <m/>
    <d v="2018-07-05T12:25:35"/>
    <d v="2018-07-05T12:45:31"/>
    <x v="0"/>
    <s v="僮颜医疗美容"/>
  </r>
  <r>
    <x v="0"/>
    <x v="1"/>
    <s v="冰柠檬20"/>
    <m/>
    <d v="2018-07-16T16:35:05"/>
    <d v="2018-07-16T16:43:24"/>
    <x v="0"/>
    <s v="僮颜医疗美容"/>
  </r>
  <r>
    <x v="0"/>
    <x v="1"/>
    <s v="xdn553167138"/>
    <m/>
    <d v="2018-07-19T19:49:26"/>
    <d v="2018-07-19T19:55:10"/>
    <x v="1"/>
    <s v="僮颜医疗美容"/>
  </r>
  <r>
    <x v="0"/>
    <x v="1"/>
    <s v="tlng13558739625"/>
    <m/>
    <d v="2018-07-20T10:39:02"/>
    <d v="2018-07-20T10:43:00"/>
    <x v="1"/>
    <s v="僮颜医疗美容"/>
  </r>
  <r>
    <x v="0"/>
    <x v="1"/>
    <s v="dpuser_5453540136"/>
    <m/>
    <d v="2018-07-21T09:08:43"/>
    <d v="2018-07-21T09:40:03"/>
    <x v="1"/>
    <s v="僮颜医疗美容"/>
  </r>
  <r>
    <x v="0"/>
    <x v="1"/>
    <s v="BnI29350376"/>
    <m/>
    <d v="2018-07-22T07:41:43"/>
    <d v="2018-07-22T10:22:19"/>
    <x v="4"/>
    <s v="僮颜医疗美容"/>
  </r>
  <r>
    <x v="0"/>
    <x v="1"/>
    <s v="aPb307307520"/>
    <m/>
    <d v="2018-07-23T20:04:18"/>
    <d v="2018-07-23T20:48:07"/>
    <x v="5"/>
    <s v="僮颜医疗美容"/>
  </r>
  <r>
    <x v="0"/>
    <x v="1"/>
    <s v="psm624590558"/>
    <m/>
    <d v="2018-07-25T19:45:16"/>
    <d v="2018-07-25T20:02:47"/>
    <x v="0"/>
    <s v="僮颜医疗美容"/>
  </r>
  <r>
    <x v="0"/>
    <x v="1"/>
    <s v="其貌飞扬"/>
    <m/>
    <d v="2018-07-26T16:05:45"/>
    <d v="2018-07-26T16:36:03"/>
    <x v="0"/>
    <s v="僮颜医疗美容"/>
  </r>
  <r>
    <x v="0"/>
    <x v="1"/>
    <s v="WeiXin_4292161015"/>
    <m/>
    <d v="2018-07-27T12:27:29"/>
    <d v="2018-07-27T12:33:15"/>
    <x v="4"/>
    <s v="僮颜医疗美容"/>
  </r>
  <r>
    <x v="0"/>
    <x v="1"/>
    <s v="对三要不起"/>
    <m/>
    <d v="2018-07-27T13:16:15"/>
    <d v="2018-07-27T13:49:12"/>
    <x v="5"/>
    <s v="僮颜医疗美容"/>
  </r>
  <r>
    <x v="0"/>
    <x v="1"/>
    <s v="往后余生...ye"/>
    <m/>
    <d v="2018-07-27T21:30:13"/>
    <d v="2018-07-27T21:35:10"/>
    <x v="6"/>
    <s v="僮颜医疗美容"/>
  </r>
  <r>
    <x v="0"/>
    <x v="1"/>
    <s v="vSI151"/>
    <m/>
    <d v="2018-07-27T23:36:34"/>
    <d v="2018-07-28T00:03:55"/>
    <x v="6"/>
    <s v="僮颜医疗美容"/>
  </r>
  <r>
    <x v="0"/>
    <x v="1"/>
    <s v="zRA257248601"/>
    <m/>
    <d v="2018-07-29T18:45:27"/>
    <d v="2018-07-30T11:47:40"/>
    <x v="1"/>
    <s v="僮颜医疗美容"/>
  </r>
  <r>
    <x v="0"/>
    <x v="1"/>
    <s v="_qqnws1378897348"/>
    <m/>
    <d v="2018-07-29T18:20:55"/>
    <d v="2018-07-30T11:48:17"/>
    <x v="5"/>
    <s v="僮颜医疗美容"/>
  </r>
  <r>
    <x v="0"/>
    <x v="1"/>
    <s v="wGM398100340"/>
    <m/>
    <d v="2018-07-31T15:14:34"/>
    <d v="2018-07-31T15:40:48"/>
    <x v="5"/>
    <s v="僮颜医疗美容"/>
  </r>
  <r>
    <x v="0"/>
    <x v="2"/>
    <s v="开心妈咪"/>
    <m/>
    <d v="2018-08-01T10:27:01"/>
    <d v="2018-08-01T10:44:57"/>
    <x v="0"/>
    <s v="僮颜医疗美容"/>
  </r>
  <r>
    <x v="0"/>
    <x v="2"/>
    <s v="化妆美甲182"/>
    <m/>
    <d v="2018-08-01T11:10:46"/>
    <d v="2018-08-01T11:20:50"/>
    <x v="4"/>
    <s v="僮颜医疗美容"/>
  </r>
  <r>
    <x v="0"/>
    <x v="2"/>
    <s v="言小稚"/>
    <m/>
    <d v="2018-08-06T21:48:34"/>
    <d v="2018-08-08T15:34:31"/>
    <x v="1"/>
    <s v="僮颜医疗美容"/>
  </r>
  <r>
    <x v="0"/>
    <x v="2"/>
    <s v="林先森森问"/>
    <m/>
    <d v="2018-08-09T00:26:57"/>
    <d v="2018-08-09T00:41:25"/>
    <x v="5"/>
    <s v="僮颜医疗美容"/>
  </r>
  <r>
    <x v="0"/>
    <x v="2"/>
    <s v="wmo549101748"/>
    <m/>
    <d v="2018-08-09T16:01:48"/>
    <d v="2018-08-09T16:48:30"/>
    <x v="1"/>
    <s v="僮颜医疗美容"/>
  </r>
  <r>
    <x v="0"/>
    <x v="2"/>
    <s v="AiS340728097"/>
    <m/>
    <d v="2018-08-09T21:56:41"/>
    <d v="2018-08-09T21:59:17"/>
    <x v="4"/>
    <s v="僮颜医疗美容"/>
  </r>
  <r>
    <x v="0"/>
    <x v="2"/>
    <s v="惯性内疚"/>
    <m/>
    <d v="2018-08-11T17:50:14"/>
    <d v="2018-08-11T18:22:57"/>
    <x v="4"/>
    <s v="僮颜医疗美容"/>
  </r>
  <r>
    <x v="0"/>
    <x v="2"/>
    <s v="Felicia_1636"/>
    <m/>
    <d v="2018-08-12T17:52:17"/>
    <d v="2018-08-12T18:40:39"/>
    <x v="7"/>
    <s v="僮颜医疗美容"/>
  </r>
  <r>
    <x v="0"/>
    <x v="2"/>
    <s v="R.2898"/>
    <m/>
    <d v="2018-08-12T21:48:51"/>
    <d v="2018-08-13T08:07:17"/>
    <x v="1"/>
    <s v="僮颜医疗美容"/>
  </r>
  <r>
    <x v="0"/>
    <x v="2"/>
    <s v="zBV652530200"/>
    <m/>
    <d v="2018-08-13T12:57:07"/>
    <d v="2018-08-13T13:02:34"/>
    <x v="6"/>
    <s v="僮颜医疗美容"/>
  </r>
  <r>
    <x v="0"/>
    <x v="2"/>
    <s v="ewS402371479"/>
    <m/>
    <d v="2018-08-14T08:32:46"/>
    <d v="2018-08-14T16:15:32"/>
    <x v="0"/>
    <s v="僮颜医疗美容"/>
  </r>
  <r>
    <x v="0"/>
    <x v="2"/>
    <s v="Freyaa"/>
    <m/>
    <d v="2018-08-17T09:19:21"/>
    <d v="2018-08-17T09:50:49"/>
    <x v="4"/>
    <s v="僮颜医疗美容"/>
  </r>
  <r>
    <x v="0"/>
    <x v="2"/>
    <s v="v皮皮."/>
    <m/>
    <d v="2018-08-18T10:48:00"/>
    <d v="2018-08-18T10:53:35"/>
    <x v="5"/>
    <s v="僮颜医疗美容"/>
  </r>
  <r>
    <x v="0"/>
    <x v="2"/>
    <s v="DiW735831068"/>
    <m/>
    <d v="2018-08-19T11:03:02"/>
    <d v="2018-08-19T11:14:01"/>
    <x v="7"/>
    <s v="僮颜医疗美容"/>
  </r>
  <r>
    <x v="0"/>
    <x v="2"/>
    <s v="aZM713549715"/>
    <m/>
    <d v="2018-08-19T16:04:07"/>
    <d v="2018-08-19T16:07:12"/>
    <x v="6"/>
    <s v="僮颜医疗美容"/>
  </r>
  <r>
    <x v="0"/>
    <x v="2"/>
    <s v="请回答19891991"/>
    <m/>
    <d v="2018-08-20T16:05:21"/>
    <d v="2018-08-20T16:13:28"/>
    <x v="6"/>
    <s v="僮颜医疗美容"/>
  </r>
  <r>
    <x v="0"/>
    <x v="2"/>
    <s v="VHI504807608"/>
    <m/>
    <d v="2018-08-20T17:39:28"/>
    <d v="2018-08-20T17:45:58"/>
    <x v="8"/>
    <s v="僮颜医疗美容"/>
  </r>
  <r>
    <x v="0"/>
    <x v="2"/>
    <s v="mqH253676517"/>
    <m/>
    <d v="2018-08-31T16:21:13"/>
    <d v="2018-08-31T16:23:27"/>
    <x v="0"/>
    <s v="僮颜医疗美容"/>
  </r>
  <r>
    <x v="0"/>
    <x v="2"/>
    <s v="廖筱清"/>
    <m/>
    <d v="2018-08-27T22:31:05"/>
    <d v="2018-08-27T22:55:42"/>
    <x v="4"/>
    <s v="僮颜医疗美容"/>
  </r>
  <r>
    <x v="0"/>
    <x v="2"/>
    <s v="BKu690390235"/>
    <m/>
    <d v="2018-08-25T14:06:04"/>
    <d v="2018-08-25T15:13:47"/>
    <x v="4"/>
    <s v="僮颜医疗美容"/>
  </r>
  <r>
    <x v="1"/>
    <x v="3"/>
    <m/>
    <m/>
    <m/>
    <m/>
    <x v="9"/>
    <m/>
  </r>
  <r>
    <x v="1"/>
    <x v="3"/>
    <m/>
    <m/>
    <m/>
    <m/>
    <x v="9"/>
    <m/>
  </r>
  <r>
    <x v="1"/>
    <x v="3"/>
    <m/>
    <m/>
    <m/>
    <m/>
    <x v="9"/>
    <m/>
  </r>
  <r>
    <x v="1"/>
    <x v="3"/>
    <m/>
    <m/>
    <m/>
    <m/>
    <x v="9"/>
    <m/>
  </r>
  <r>
    <x v="1"/>
    <x v="3"/>
    <m/>
    <m/>
    <m/>
    <m/>
    <x v="9"/>
    <m/>
  </r>
  <r>
    <x v="1"/>
    <x v="3"/>
    <m/>
    <m/>
    <m/>
    <m/>
    <x v="9"/>
    <m/>
  </r>
</pivotCacheRecords>
</file>

<file path=xl/pivotCache/pivotCacheRecords4.xml><?xml version="1.0" encoding="utf-8"?>
<pivotCacheRecords xmlns="http://schemas.openxmlformats.org/spreadsheetml/2006/main" count="3">
  <r>
    <n v="2018"/>
    <x v="0"/>
    <d v="2018-07-31T00:00:00"/>
    <x v="0"/>
    <s v="其他"/>
    <n v="99"/>
  </r>
  <r>
    <m/>
    <x v="1"/>
    <m/>
    <x v="1"/>
    <m/>
    <m/>
  </r>
  <r>
    <m/>
    <x v="2"/>
    <m/>
    <x v="1"/>
    <m/>
    <m/>
  </r>
</pivotCacheRecords>
</file>

<file path=xl/pivotCache/pivotCacheRecords5.xml><?xml version="1.0" encoding="utf-8"?>
<pivotCacheRecords xmlns="http://schemas.openxmlformats.org/spreadsheetml/2006/main" count="117">
  <r>
    <x v="0"/>
    <x v="0"/>
    <x v="0"/>
    <n v="0"/>
    <n v="0"/>
    <n v="0"/>
    <n v="0"/>
  </r>
  <r>
    <x v="0"/>
    <x v="0"/>
    <x v="1"/>
    <n v="0"/>
    <n v="0"/>
    <n v="0"/>
    <n v="0"/>
  </r>
  <r>
    <x v="0"/>
    <x v="0"/>
    <x v="2"/>
    <n v="0"/>
    <n v="0"/>
    <n v="0"/>
    <n v="0"/>
  </r>
  <r>
    <x v="0"/>
    <x v="0"/>
    <x v="3"/>
    <n v="0"/>
    <n v="0"/>
    <n v="0"/>
    <n v="0"/>
  </r>
  <r>
    <x v="0"/>
    <x v="0"/>
    <x v="4"/>
    <n v="1"/>
    <n v="1"/>
    <n v="0"/>
    <n v="0"/>
  </r>
  <r>
    <x v="0"/>
    <x v="0"/>
    <x v="5"/>
    <n v="1"/>
    <n v="1"/>
    <n v="36"/>
    <n v="100"/>
  </r>
  <r>
    <x v="0"/>
    <x v="0"/>
    <x v="6"/>
    <n v="5"/>
    <n v="1"/>
    <n v="8"/>
    <n v="0"/>
  </r>
  <r>
    <x v="0"/>
    <x v="0"/>
    <x v="7"/>
    <n v="7"/>
    <n v="1"/>
    <n v="63"/>
    <n v="42.86"/>
  </r>
  <r>
    <x v="0"/>
    <x v="0"/>
    <x v="8"/>
    <n v="1"/>
    <n v="1"/>
    <n v="14"/>
    <n v="100"/>
  </r>
  <r>
    <x v="0"/>
    <x v="0"/>
    <x v="9"/>
    <n v="8"/>
    <n v="2"/>
    <n v="31"/>
    <n v="42.86"/>
  </r>
  <r>
    <x v="0"/>
    <x v="0"/>
    <x v="10"/>
    <n v="5"/>
    <n v="3"/>
    <n v="19.8"/>
    <n v="57.14"/>
  </r>
  <r>
    <x v="0"/>
    <x v="0"/>
    <x v="11"/>
    <n v="1"/>
    <n v="1"/>
    <n v="13"/>
    <n v="100"/>
  </r>
  <r>
    <x v="0"/>
    <x v="0"/>
    <x v="12"/>
    <n v="0"/>
    <n v="0"/>
    <n v="0"/>
    <n v="0"/>
  </r>
  <r>
    <x v="0"/>
    <x v="0"/>
    <x v="13"/>
    <n v="6"/>
    <n v="4"/>
    <n v="128.33"/>
    <n v="80"/>
  </r>
  <r>
    <x v="0"/>
    <x v="0"/>
    <x v="14"/>
    <n v="4"/>
    <n v="2"/>
    <n v="152.33"/>
    <n v="50"/>
  </r>
  <r>
    <x v="0"/>
    <x v="0"/>
    <x v="15"/>
    <n v="3"/>
    <n v="2"/>
    <n v="28.33"/>
    <n v="66.67"/>
  </r>
  <r>
    <x v="0"/>
    <x v="0"/>
    <x v="16"/>
    <n v="23"/>
    <n v="5"/>
    <n v="10.2"/>
    <n v="22.41"/>
  </r>
  <r>
    <x v="0"/>
    <x v="0"/>
    <x v="17"/>
    <n v="3"/>
    <n v="1"/>
    <n v="12"/>
    <n v="33.33"/>
  </r>
  <r>
    <x v="0"/>
    <x v="0"/>
    <x v="18"/>
    <n v="0"/>
    <n v="0"/>
    <n v="0"/>
    <n v="0"/>
  </r>
  <r>
    <x v="0"/>
    <x v="0"/>
    <x v="19"/>
    <n v="0"/>
    <n v="0"/>
    <n v="0"/>
    <n v="0"/>
  </r>
  <r>
    <x v="0"/>
    <x v="0"/>
    <x v="20"/>
    <n v="1"/>
    <n v="1"/>
    <n v="32"/>
    <n v="100"/>
  </r>
  <r>
    <x v="0"/>
    <x v="0"/>
    <x v="21"/>
    <n v="10"/>
    <n v="6"/>
    <n v="70.69"/>
    <n v="46"/>
  </r>
  <r>
    <x v="0"/>
    <x v="0"/>
    <x v="22"/>
    <n v="14"/>
    <n v="6"/>
    <n v="9.08"/>
    <n v="14.29"/>
  </r>
  <r>
    <x v="0"/>
    <x v="0"/>
    <x v="23"/>
    <n v="12"/>
    <n v="6"/>
    <n v="38.17"/>
    <n v="41.67"/>
  </r>
  <r>
    <x v="0"/>
    <x v="1"/>
    <x v="24"/>
    <n v="87"/>
    <n v="9"/>
    <n v="27.89"/>
    <n v="24.05"/>
  </r>
  <r>
    <x v="0"/>
    <x v="1"/>
    <x v="25"/>
    <n v="7"/>
    <n v="4"/>
    <n v="30"/>
    <n v="0"/>
  </r>
  <r>
    <x v="0"/>
    <x v="1"/>
    <x v="26"/>
    <n v="3"/>
    <n v="2"/>
    <n v="63.5"/>
    <n v="0"/>
  </r>
  <r>
    <x v="0"/>
    <x v="1"/>
    <x v="27"/>
    <n v="13"/>
    <n v="7"/>
    <n v="36.8"/>
    <n v="17.95"/>
  </r>
  <r>
    <x v="0"/>
    <x v="1"/>
    <x v="28"/>
    <n v="102"/>
    <n v="9"/>
    <n v="594.62"/>
    <n v="27.17"/>
  </r>
  <r>
    <x v="0"/>
    <x v="1"/>
    <x v="29"/>
    <n v="78"/>
    <n v="23"/>
    <n v="100.49"/>
    <n v="25.36"/>
  </r>
  <r>
    <x v="0"/>
    <x v="1"/>
    <x v="30"/>
    <n v="37"/>
    <n v="13"/>
    <n v="46.77"/>
    <n v="42.41"/>
  </r>
  <r>
    <x v="0"/>
    <x v="1"/>
    <x v="31"/>
    <n v="43"/>
    <n v="15"/>
    <n v="41.87"/>
    <n v="27.8"/>
  </r>
  <r>
    <x v="0"/>
    <x v="1"/>
    <x v="32"/>
    <n v="22"/>
    <n v="7"/>
    <n v="24.67"/>
    <n v="26.92"/>
  </r>
  <r>
    <x v="0"/>
    <x v="1"/>
    <x v="33"/>
    <n v="47"/>
    <n v="16"/>
    <n v="15.44"/>
    <n v="16.5"/>
  </r>
  <r>
    <x v="0"/>
    <x v="1"/>
    <x v="34"/>
    <n v="31"/>
    <n v="15"/>
    <n v="463.7"/>
    <n v="31.18"/>
  </r>
  <r>
    <x v="0"/>
    <x v="1"/>
    <x v="35"/>
    <n v="43"/>
    <n v="18"/>
    <n v="261.4"/>
    <n v="28.96"/>
  </r>
  <r>
    <x v="0"/>
    <x v="1"/>
    <x v="36"/>
    <n v="69"/>
    <n v="21"/>
    <n v="44.6"/>
    <n v="19.34"/>
  </r>
  <r>
    <x v="0"/>
    <x v="1"/>
    <x v="37"/>
    <n v="23"/>
    <n v="15"/>
    <n v="60.44"/>
    <n v="49.87"/>
  </r>
  <r>
    <x v="0"/>
    <x v="1"/>
    <x v="38"/>
    <n v="17"/>
    <n v="10"/>
    <n v="17.1"/>
    <n v="28.24"/>
  </r>
  <r>
    <x v="0"/>
    <x v="1"/>
    <x v="39"/>
    <n v="15"/>
    <n v="8"/>
    <n v="47.88"/>
    <n v="26.67"/>
  </r>
  <r>
    <x v="0"/>
    <x v="1"/>
    <x v="40"/>
    <n v="9"/>
    <n v="4"/>
    <n v="16.5"/>
    <n v="11.11"/>
  </r>
  <r>
    <x v="0"/>
    <x v="1"/>
    <x v="41"/>
    <n v="34"/>
    <n v="16"/>
    <n v="50.13"/>
    <n v="17.11"/>
  </r>
  <r>
    <x v="0"/>
    <x v="1"/>
    <x v="42"/>
    <n v="57"/>
    <n v="17"/>
    <n v="50.49"/>
    <n v="41.64"/>
  </r>
  <r>
    <x v="0"/>
    <x v="1"/>
    <x v="43"/>
    <n v="79"/>
    <n v="25"/>
    <n v="145.52"/>
    <n v="25.8"/>
  </r>
  <r>
    <x v="0"/>
    <x v="1"/>
    <x v="44"/>
    <n v="47"/>
    <n v="22"/>
    <n v="52.09"/>
    <n v="29.93"/>
  </r>
  <r>
    <x v="0"/>
    <x v="1"/>
    <x v="45"/>
    <n v="35"/>
    <n v="16"/>
    <n v="73.70999999999999"/>
    <n v="23.19"/>
  </r>
  <r>
    <x v="0"/>
    <x v="1"/>
    <x v="46"/>
    <n v="39"/>
    <n v="13"/>
    <n v="9.859999999999999"/>
    <n v="46.94"/>
  </r>
  <r>
    <x v="0"/>
    <x v="1"/>
    <x v="47"/>
    <n v="37"/>
    <n v="13"/>
    <n v="47.65"/>
    <n v="42.77"/>
  </r>
  <r>
    <x v="0"/>
    <x v="1"/>
    <x v="48"/>
    <n v="134"/>
    <n v="22"/>
    <n v="53.01"/>
    <n v="28.04"/>
  </r>
  <r>
    <x v="0"/>
    <x v="1"/>
    <x v="49"/>
    <n v="110"/>
    <n v="27"/>
    <n v="84.26000000000001"/>
    <n v="27.54"/>
  </r>
  <r>
    <x v="0"/>
    <x v="1"/>
    <x v="50"/>
    <n v="58"/>
    <n v="15"/>
    <n v="131.03"/>
    <n v="28.81"/>
  </r>
  <r>
    <x v="0"/>
    <x v="1"/>
    <x v="51"/>
    <n v="89"/>
    <n v="21"/>
    <n v="26.25"/>
    <n v="25.42"/>
  </r>
  <r>
    <x v="0"/>
    <x v="1"/>
    <x v="52"/>
    <n v="90"/>
    <n v="18"/>
    <n v="56.54"/>
    <n v="26.52"/>
  </r>
  <r>
    <x v="0"/>
    <x v="1"/>
    <x v="53"/>
    <n v="42"/>
    <n v="7"/>
    <n v="22.14"/>
    <n v="21.9"/>
  </r>
  <r>
    <x v="0"/>
    <x v="2"/>
    <x v="54"/>
    <n v="35"/>
    <n v="11"/>
    <n v="125.36"/>
    <n v="45.31"/>
  </r>
  <r>
    <x v="0"/>
    <x v="2"/>
    <x v="55"/>
    <n v="70"/>
    <n v="19"/>
    <n v="38.43"/>
    <n v="32.81"/>
  </r>
  <r>
    <x v="0"/>
    <x v="2"/>
    <x v="56"/>
    <n v="74"/>
    <n v="19"/>
    <n v="31.39"/>
    <n v="19.82"/>
  </r>
  <r>
    <x v="0"/>
    <x v="2"/>
    <x v="57"/>
    <n v="105"/>
    <n v="23"/>
    <n v="25.08"/>
    <n v="37.99"/>
  </r>
  <r>
    <x v="0"/>
    <x v="2"/>
    <x v="58"/>
    <n v="37"/>
    <n v="10"/>
    <n v="36.77"/>
    <n v="27.78"/>
  </r>
  <r>
    <x v="0"/>
    <x v="2"/>
    <x v="59"/>
    <n v="80"/>
    <n v="16"/>
    <n v="135.64"/>
    <n v="25.37"/>
  </r>
  <r>
    <x v="0"/>
    <x v="2"/>
    <x v="60"/>
    <n v="46"/>
    <n v="15"/>
    <n v="26.78"/>
    <n v="18.88"/>
  </r>
  <r>
    <x v="0"/>
    <x v="2"/>
    <x v="61"/>
    <n v="27"/>
    <n v="11"/>
    <n v="13.77"/>
    <n v="28.89"/>
  </r>
  <r>
    <x v="0"/>
    <x v="2"/>
    <x v="62"/>
    <n v="72"/>
    <n v="21"/>
    <n v="54.24"/>
    <n v="36.99"/>
  </r>
  <r>
    <x v="0"/>
    <x v="2"/>
    <x v="63"/>
    <n v="112"/>
    <n v="24"/>
    <n v="92.63"/>
    <n v="26.26"/>
  </r>
  <r>
    <x v="0"/>
    <x v="2"/>
    <x v="64"/>
    <n v="63"/>
    <n v="27"/>
    <n v="21.25"/>
    <n v="28.48"/>
  </r>
  <r>
    <x v="0"/>
    <x v="2"/>
    <x v="65"/>
    <n v="110"/>
    <n v="25"/>
    <n v="72.20999999999999"/>
    <n v="39.85"/>
  </r>
  <r>
    <x v="0"/>
    <x v="2"/>
    <x v="66"/>
    <n v="132"/>
    <n v="19"/>
    <n v="66.09999999999999"/>
    <n v="21.41"/>
  </r>
  <r>
    <x v="0"/>
    <x v="2"/>
    <x v="67"/>
    <n v="143"/>
    <n v="25"/>
    <n v="43.87"/>
    <n v="48.13"/>
  </r>
  <r>
    <x v="0"/>
    <x v="2"/>
    <x v="68"/>
    <n v="31"/>
    <n v="10"/>
    <n v="76.79000000000001"/>
    <n v="34.56"/>
  </r>
  <r>
    <x v="0"/>
    <x v="2"/>
    <x v="69"/>
    <n v="115"/>
    <n v="26"/>
    <n v="51.45"/>
    <n v="35.6"/>
  </r>
  <r>
    <x v="0"/>
    <x v="2"/>
    <x v="70"/>
    <n v="173"/>
    <n v="27"/>
    <n v="38.96"/>
    <n v="21.32"/>
  </r>
  <r>
    <x v="0"/>
    <x v="2"/>
    <x v="71"/>
    <n v="171"/>
    <n v="25"/>
    <n v="73.33"/>
    <n v="49.59"/>
  </r>
  <r>
    <x v="0"/>
    <x v="2"/>
    <x v="72"/>
    <n v="108"/>
    <n v="25"/>
    <n v="81.42"/>
    <n v="41.53"/>
  </r>
  <r>
    <x v="0"/>
    <x v="2"/>
    <x v="73"/>
    <n v="94"/>
    <n v="23"/>
    <n v="23.43"/>
    <n v="34.94"/>
  </r>
  <r>
    <x v="0"/>
    <x v="2"/>
    <x v="74"/>
    <n v="36"/>
    <n v="14"/>
    <n v="65"/>
    <n v="35.49"/>
  </r>
  <r>
    <x v="0"/>
    <x v="2"/>
    <x v="75"/>
    <n v="80"/>
    <n v="17"/>
    <n v="35.65"/>
    <n v="30.29"/>
  </r>
  <r>
    <x v="0"/>
    <x v="2"/>
    <x v="76"/>
    <n v="106"/>
    <n v="19"/>
    <n v="62.2"/>
    <n v="43.34"/>
  </r>
  <r>
    <x v="0"/>
    <x v="2"/>
    <x v="77"/>
    <n v="133"/>
    <n v="31"/>
    <n v="21.78"/>
    <n v="45.35"/>
  </r>
  <r>
    <x v="0"/>
    <x v="2"/>
    <x v="78"/>
    <n v="278"/>
    <n v="22"/>
    <n v="88.91"/>
    <n v="36.83"/>
  </r>
  <r>
    <x v="0"/>
    <x v="2"/>
    <x v="79"/>
    <n v="65"/>
    <n v="18"/>
    <n v="54.94"/>
    <n v="32.5"/>
  </r>
  <r>
    <x v="0"/>
    <x v="2"/>
    <x v="80"/>
    <n v="141"/>
    <n v="28"/>
    <n v="58.65"/>
    <n v="24.88"/>
  </r>
  <r>
    <x v="0"/>
    <x v="2"/>
    <x v="81"/>
    <n v="45"/>
    <n v="20"/>
    <n v="20"/>
    <n v="39.05"/>
  </r>
  <r>
    <x v="0"/>
    <x v="2"/>
    <x v="82"/>
    <n v="68"/>
    <n v="20"/>
    <n v="39.97"/>
    <n v="20.63"/>
  </r>
  <r>
    <x v="0"/>
    <x v="2"/>
    <x v="83"/>
    <n v="96"/>
    <n v="29"/>
    <n v="69.14"/>
    <n v="28.97"/>
  </r>
  <r>
    <x v="0"/>
    <x v="2"/>
    <x v="84"/>
    <n v="62"/>
    <n v="26"/>
    <n v="48.27"/>
    <n v="19.92"/>
  </r>
  <r>
    <x v="0"/>
    <x v="3"/>
    <x v="85"/>
    <n v="110"/>
    <n v="19"/>
    <n v="37.37"/>
    <n v="24.69"/>
  </r>
  <r>
    <x v="0"/>
    <x v="3"/>
    <x v="86"/>
    <n v="106"/>
    <n v="23"/>
    <n v="24.87"/>
    <n v="17.76"/>
  </r>
  <r>
    <x v="0"/>
    <x v="3"/>
    <x v="87"/>
    <n v="47"/>
    <n v="12"/>
    <n v="12.58"/>
    <n v="34.34"/>
  </r>
  <r>
    <x v="0"/>
    <x v="3"/>
    <x v="88"/>
    <n v="29"/>
    <n v="16"/>
    <n v="20.06"/>
    <n v="41.38"/>
  </r>
  <r>
    <x v="0"/>
    <x v="3"/>
    <x v="89"/>
    <n v="41"/>
    <n v="12"/>
    <n v="13.48"/>
    <n v="27.69"/>
  </r>
  <r>
    <x v="0"/>
    <x v="3"/>
    <x v="90"/>
    <n v="75"/>
    <n v="21"/>
    <n v="87.38"/>
    <n v="33.79"/>
  </r>
  <r>
    <x v="0"/>
    <x v="3"/>
    <x v="91"/>
    <n v="39"/>
    <n v="14"/>
    <n v="53.21"/>
    <n v="39.67"/>
  </r>
  <r>
    <x v="0"/>
    <x v="3"/>
    <x v="92"/>
    <n v="96"/>
    <n v="22"/>
    <n v="71.73"/>
    <n v="31.85"/>
  </r>
  <r>
    <x v="0"/>
    <x v="3"/>
    <x v="93"/>
    <n v="128"/>
    <n v="26"/>
    <n v="32.79"/>
    <n v="34.49"/>
  </r>
  <r>
    <x v="0"/>
    <x v="3"/>
    <x v="94"/>
    <n v="67"/>
    <n v="18"/>
    <n v="37.84"/>
    <n v="23.94"/>
  </r>
  <r>
    <x v="0"/>
    <x v="3"/>
    <x v="95"/>
    <n v="55"/>
    <n v="22"/>
    <n v="12.37"/>
    <n v="46.37"/>
  </r>
  <r>
    <x v="0"/>
    <x v="3"/>
    <x v="96"/>
    <n v="68"/>
    <n v="24"/>
    <n v="12.88"/>
    <n v="22.77"/>
  </r>
  <r>
    <x v="0"/>
    <x v="3"/>
    <x v="97"/>
    <n v="77"/>
    <n v="26"/>
    <n v="33.58"/>
    <n v="39.15"/>
  </r>
  <r>
    <x v="0"/>
    <x v="3"/>
    <x v="98"/>
    <n v="105"/>
    <n v="25"/>
    <n v="87.3"/>
    <n v="29.95"/>
  </r>
  <r>
    <x v="0"/>
    <x v="3"/>
    <x v="99"/>
    <n v="101"/>
    <n v="32"/>
    <n v="48.88"/>
    <n v="36.8"/>
  </r>
  <r>
    <x v="0"/>
    <x v="3"/>
    <x v="100"/>
    <n v="206"/>
    <n v="24"/>
    <n v="65.66"/>
    <n v="43.63"/>
  </r>
  <r>
    <x v="0"/>
    <x v="3"/>
    <x v="101"/>
    <n v="124"/>
    <n v="19"/>
    <n v="68.28"/>
    <n v="43.9"/>
  </r>
  <r>
    <x v="0"/>
    <x v="3"/>
    <x v="102"/>
    <n v="65"/>
    <n v="25"/>
    <n v="51.93"/>
    <n v="41.7"/>
  </r>
  <r>
    <x v="0"/>
    <x v="3"/>
    <x v="103"/>
    <n v="75"/>
    <n v="14"/>
    <n v="21.43"/>
    <n v="28"/>
  </r>
  <r>
    <x v="0"/>
    <x v="3"/>
    <x v="104"/>
    <n v="109"/>
    <n v="32"/>
    <n v="24.23"/>
    <n v="32.19"/>
  </r>
  <r>
    <x v="0"/>
    <x v="3"/>
    <x v="105"/>
    <n v="48"/>
    <n v="21"/>
    <n v="24.62"/>
    <n v="25.42"/>
  </r>
  <r>
    <x v="0"/>
    <x v="3"/>
    <x v="106"/>
    <n v="66"/>
    <n v="21"/>
    <n v="12.33"/>
    <n v="27.04"/>
  </r>
  <r>
    <x v="0"/>
    <x v="3"/>
    <x v="107"/>
    <n v="45"/>
    <n v="19"/>
    <n v="34.89"/>
    <n v="17.11"/>
  </r>
  <r>
    <x v="0"/>
    <x v="3"/>
    <x v="108"/>
    <n v="74"/>
    <n v="22"/>
    <n v="43.88"/>
    <n v="26.08"/>
  </r>
  <r>
    <x v="0"/>
    <x v="3"/>
    <x v="109"/>
    <n v="53"/>
    <n v="20"/>
    <n v="13.75"/>
    <n v="36.6"/>
  </r>
  <r>
    <x v="0"/>
    <x v="3"/>
    <x v="110"/>
    <n v="95"/>
    <n v="21"/>
    <n v="18.34"/>
    <n v="30.45"/>
  </r>
  <r>
    <x v="0"/>
    <x v="3"/>
    <x v="111"/>
    <n v="115"/>
    <n v="25"/>
    <n v="45.93"/>
    <n v="25.73"/>
  </r>
  <r>
    <x v="0"/>
    <x v="3"/>
    <x v="112"/>
    <n v="77"/>
    <n v="31"/>
    <n v="21.1"/>
    <n v="38.15"/>
  </r>
  <r>
    <x v="0"/>
    <x v="3"/>
    <x v="113"/>
    <n v="73"/>
    <n v="23"/>
    <n v="16.37"/>
    <n v="44.31"/>
  </r>
  <r>
    <x v="0"/>
    <x v="3"/>
    <x v="114"/>
    <n v="90"/>
    <n v="26"/>
    <n v="20.78"/>
    <n v="36.02"/>
  </r>
  <r>
    <x v="0"/>
    <x v="3"/>
    <x v="115"/>
    <n v="67"/>
    <n v="24"/>
    <n v="21.42"/>
    <n v="32.75"/>
  </r>
  <r>
    <x v="1"/>
    <x v="4"/>
    <x v="116"/>
    <m/>
    <m/>
    <m/>
    <m/>
  </r>
</pivotCacheRecords>
</file>

<file path=xl/pivotCache/pivotCacheRecords6.xml><?xml version="1.0" encoding="utf-8"?>
<pivotCacheRecords xmlns="http://schemas.openxmlformats.org/spreadsheetml/2006/main" count="23">
  <r>
    <x v="0"/>
    <x v="0"/>
    <d v="2018-04-05T00:00:00"/>
    <d v="1899-12-30T07:42:00"/>
    <s v="成都"/>
    <s v="僮颜医疗美容"/>
    <s v="我不要被左右思想"/>
    <x v="0"/>
    <s v="{&quot;效果&quot;:4,&quot;环境&quot;:4,&quot;服务&quot;:4}"/>
    <s v="4"/>
    <s v="4"/>
    <s v="4"/>
    <s v="在爱抢购上面看到一元抢购的，地址位于金牛万达广场背后。_x000a__x000a_电话预约，到店后说明爱抢购，有专人接待填写资料。_x000a__x000a_护肤项目在三楼的医疗消毒区域操作，首先卸妆洁面，泡冲，深层清洁皮肤，冷凝，最后敷一片医用级补水面膜完事。_x000a__x000a_省去了美容院一系列服务，卖的是效果吧。清洁后肌肤有亮白。"/>
    <s v="否"/>
    <s v=""/>
  </r>
  <r>
    <x v="0"/>
    <x v="1"/>
    <d v="2018-05-05T00:00:00"/>
    <d v="1899-12-30T10:05:00"/>
    <s v="成都"/>
    <s v="僮颜医疗美容"/>
    <s v="白羊习习"/>
    <x v="0"/>
    <s v="{&quot;效果&quot;:4,&quot;环境&quot;:4,&quot;服务&quot;:4}"/>
    <s v="4"/>
    <s v="4"/>
    <s v="4"/>
    <s v="总体还不错…依法办理。严格执行有关规定及业务办理要求，否则追究企业法人及负责人行政刑事责任。_x000a_@诚信经营，管理规范，保障政府机关和企业自身形象。_x000a_@敬畏感恩之心，全心全意为社会服务，强化宣传。"/>
    <s v="否"/>
    <s v=""/>
  </r>
  <r>
    <x v="0"/>
    <x v="2"/>
    <d v="2018-06-25T00:00:00"/>
    <d v="1899-12-30T16:01:00"/>
    <s v="成都"/>
    <s v="僮颜医疗美容"/>
    <s v="Davy_1444"/>
    <x v="0"/>
    <s v="{&quot;效果&quot;:4,&quot;环境&quot;:4,&quot;服务&quot;:4}"/>
    <s v="4"/>
    <s v="4"/>
    <s v="4"/>
    <s v="学的两点提前半个小时到  工作人员很热情，护士小妹全程仔细认真 不会推广任何产品值得推荐   很放松   结束后会提醒该注意的注意事项各种事宜"/>
    <s v="否"/>
    <s v=""/>
  </r>
  <r>
    <x v="0"/>
    <x v="3"/>
    <d v="2018-07-19T00:00:00"/>
    <d v="1899-12-30T18:24:00"/>
    <s v="成都"/>
    <s v="僮颜医疗美容"/>
    <s v="很高兴遇见你你"/>
    <x v="1"/>
    <s v="{&quot;效果&quot;:5,&quot;环境&quot;:5,&quot;服务&quot;:5}"/>
    <s v="5"/>
    <s v="5"/>
    <s v="5"/>
    <s v="之前去一家医院脱唇毛，痛感神经敏感的我真是痛怕了。这次选了家家附近的，特别问了前台，说不痛，才忐忑地躺上了床。脱毛的小姐，服务态度好，一直问我痛不痛，聊天分散我注意力。很快，几分钟就脱完了。第一次，还是要长，说间隔一个月来就好了。总体来说，服务态度从头到尾都很nice。可以多一个咨询环节，说不定客人有其他需求呢，哈哈哈"/>
    <s v="否"/>
    <s v=""/>
  </r>
  <r>
    <x v="0"/>
    <x v="3"/>
    <d v="2018-07-22T00:00:00"/>
    <d v="1899-12-30T14:46:00"/>
    <s v="成都"/>
    <s v="僮颜医疗美容"/>
    <s v="鱼摆摆的摆"/>
    <x v="1"/>
    <s v="{&quot;效果&quot;:5,&quot;环境&quot;:4,&quot;服务&quot;:5}"/>
    <s v="5"/>
    <s v="4"/>
    <s v="5"/>
    <s v="买的脱毛，才38，对比了很多家应该是很便宜的了。到店的时候人很多，倒了杯水等了几分钟吧。脱毛的护士小姐姐很热情，问我痛不痛，一直跟我聊天。就是先在嘴唇上抹了透明的东西，然后用机器闪了几下就好了。那个光是真的很闪，但是护士都提醒我要闭好眼睛。整个过程还是很快的，完了护士也很细心的帮我把嘴上的擦干净了。下楼的时候下着雨，我就在大厅坐了一会，他们咨询师看见我就来跟我聊了一会，小姐姐长的很好看，整个脸都感觉很精致。她没有跟我推销什么东西啊也没有叫我做什么，我就是跟她说其实我想弄一下鼻子，但是我又不想做手术，小姐姐就跟我说其实可以尝试打玻尿酸，还找了一些他们医师打的玻尿酸鼻子的照片给我看，然后。。。。我就没忍住就去打了哈哈哈。注射的医师也很亲切，因为我很紧张，她要打的时候我就不自觉的憋着气，她就停下来拍拍我，叫我放松，不痛的。注射进去的时候就感觉很酸很胀，打完我照镜子看觉得还不错，只是鼻子的两边有两条楞，医师跟我说过几天就消下去了就会自然很多。然后还跟我讲了不能喝酒不能吃辣，不能用力去弄鼻子。"/>
    <s v="是"/>
    <s v="2018-07-18 16:22:00"/>
  </r>
  <r>
    <x v="0"/>
    <x v="3"/>
    <d v="2018-07-27T00:00:00"/>
    <d v="1899-12-30T16:20:00"/>
    <s v="成都"/>
    <s v="僮颜医疗美容"/>
    <s v="bilibilibaba"/>
    <x v="0"/>
    <s v="{&quot;效果&quot;:5,&quot;环境&quot;:4,&quot;服务&quot;:5}"/>
    <s v="5"/>
    <s v="4"/>
    <s v="5"/>
    <s v="之前一直觉得自己的鼻子有点塌 就是鼻梁不是很高，身边的朋友也有做鼻综合的，我这种怕疼星人，不想做手术，看着都疼，上班也不方便，朋友跟我说可以打玻尿酸，恢复期不长上班也看不咋出来，跟她一起团了一个就来打了_x000a_店里的小姐姐都挺热情的 没有因为是团购的就冷落我们 打针的过程敷了麻药倒是没有什么感觉 就感觉有点酸胀酸胀的 打完之后五官确实要立体很多 拍照也更好看了 不知道能维持好久 不过这里体验感还是不错的"/>
    <s v="是"/>
    <s v="2018-07-26 11:59:56"/>
  </r>
  <r>
    <x v="0"/>
    <x v="3"/>
    <d v="2018-07-27T00:00:00"/>
    <d v="1899-12-30T14:48:00"/>
    <s v="成都"/>
    <s v="僮颜医疗美容"/>
    <s v="dpuser_76402500798"/>
    <x v="1"/>
    <s v="{&quot;效果&quot;:5,&quot;环境&quot;:5,&quot;服务&quot;:5}"/>
    <s v="5"/>
    <s v="5"/>
    <s v="5"/>
    <s v="上午预约的，下午直接来了。全程都有人陪着，服务很好，咨询师看了之后说就是咬肌比较大，然后就带去见医生了，医生摸了一下就大概定了剂量。感觉医生的手法也很娴熟，很快就打完了。打完之后还很亲切的给我讲了注意事项，不能用力嚼东西不要吃乱七八糟的东西。这样恢复效果更好！很开心，很满意！"/>
    <s v="否"/>
    <s v=""/>
  </r>
  <r>
    <x v="0"/>
    <x v="4"/>
    <d v="2018-08-03T00:00:00"/>
    <d v="1899-12-30T17:18:00"/>
    <s v="成都"/>
    <s v="僮颜医疗美容"/>
    <s v="西门喵喵喵"/>
    <x v="1"/>
    <s v="{&quot;效果&quot;:5,&quot;环境&quot;:5,&quot;服务&quot;:5}"/>
    <s v="5"/>
    <s v="5"/>
    <s v="5"/>
    <s v="环境挺好。效果不错！服务态度也挺不错的"/>
    <s v="是"/>
    <s v="2018-08-03 17:13:57"/>
  </r>
  <r>
    <x v="0"/>
    <x v="4"/>
    <d v="2018-08-03T00:00:00"/>
    <d v="1899-12-30T07:57:00"/>
    <s v="成都"/>
    <s v="僮颜医疗美容"/>
    <s v="滚咕噜咕噜滚喽"/>
    <x v="1"/>
    <s v="{&quot;效果&quot;:5,&quot;环境&quot;:5,&quot;服务&quot;:5}"/>
    <s v="5"/>
    <s v="5"/>
    <s v="5"/>
    <s v="工作人员都超级热情  态度很好_x000a_医生也很专业  现在有活动 价格很亲民_x000a_也是朋友介绍过来的   真心推荐给小仙女们"/>
    <s v="是"/>
    <s v="2018-08-02 16:47:21"/>
  </r>
  <r>
    <x v="0"/>
    <x v="4"/>
    <d v="2018-08-08T00:00:00"/>
    <d v="1899-12-30T22:15:00"/>
    <s v="成都"/>
    <s v="僮颜医疗美容"/>
    <s v="七宝"/>
    <x v="1"/>
    <s v="{&quot;效果&quot;:5,&quot;环境&quot;:5,&quot;服务&quot;:5}"/>
    <s v="5"/>
    <s v="5"/>
    <s v="5"/>
    <s v="服务挺好的，脱毛的时候没有痛感和灼烧感。"/>
    <s v="是"/>
    <s v="2018-08-08 16:28:19"/>
  </r>
  <r>
    <x v="0"/>
    <x v="4"/>
    <d v="2018-08-08T00:00:00"/>
    <d v="1899-12-30T22:15:00"/>
    <s v="成都"/>
    <s v="僮颜医疗美容"/>
    <s v="奇异果丶_3866"/>
    <x v="1"/>
    <s v="{&quot;效果&quot;:5,&quot;环境&quot;:5,&quot;服务&quot;:5}"/>
    <s v="5"/>
    <s v="5"/>
    <s v="5"/>
    <s v="在大众看了很多家，选的这家，价格很优惠，位置也好找，就在金牛万达广场后面，店铺很显眼，而且大厅很漂亮，前台小姐姐很热情，虽然网上团的，也没有半分怠慢，大概了解了情况，小姐姐马上就安排人带我上楼做了项目，脱的唇毛，没什么感觉就结束了，过程很快，结束后下来才验的券。最后一张照片是刚刚脱完出来照的，之前咨询，小姐姐说脱不到多少次就没有了，期待效果！！！"/>
    <s v="是"/>
    <s v="2018-08-08 16:28:28"/>
  </r>
  <r>
    <x v="0"/>
    <x v="4"/>
    <d v="2018-08-14T00:00:00"/>
    <d v="1899-12-30T17:18:00"/>
    <s v="成都"/>
    <s v="僮颜医疗美容"/>
    <s v="贾真_7959"/>
    <x v="1"/>
    <s v="{&quot;效果&quot;:5,&quot;环境&quot;:5,&quot;服务&quot;:5}"/>
    <s v="5"/>
    <s v="5"/>
    <s v="5"/>
    <s v="团购了前臂和小腿。团了之后打电话预约，结果说可以直接做，就到店里去了。店面挺漂亮的，一共有三层。前台做好了登记以后，就有人专门带我上楼。给我做脱毛的护士小姐姐很温柔很暖，过程很轻松，没有疼痛和不适，做得挺干净的。就是冰点脱毛要多做几次，两三年前在其他医院做的腋下脱毛，这次在僮颜也帮我免费做了一次。总体说来不后悔拍了这家，希望继续保持高性价比。笔芯！"/>
    <s v="是"/>
    <s v="2018-08-13 14:23:23"/>
  </r>
  <r>
    <x v="0"/>
    <x v="4"/>
    <d v="2018-08-15T00:00:00"/>
    <d v="1899-12-30T01:45:00"/>
    <s v="成都"/>
    <s v="僮颜医疗美容"/>
    <s v="王小木一直在路上"/>
    <x v="1"/>
    <s v="{&quot;效果&quot;:5,&quot;环境&quot;:5,&quot;服务&quot;:5}"/>
    <s v="5"/>
    <s v="5"/>
    <s v="5"/>
    <s v="店里的宝宝们服务很好，即使只做了一个小气泡也没有因为价格便宜而怠慢。小气泡做得很好，做完还敷了面膜，面膜特别舒服。"/>
    <s v="是"/>
    <s v="2018-08-10 11:32:24"/>
  </r>
  <r>
    <x v="0"/>
    <x v="4"/>
    <d v="2018-08-16T00:00:00"/>
    <d v="1899-12-30T20:10:00"/>
    <s v="成都"/>
    <s v="僮颜医疗美容"/>
    <s v="May"/>
    <x v="1"/>
    <s v="{&quot;效果&quot;:5,&quot;环境&quot;:5,&quot;服务&quot;:5}"/>
    <s v="5"/>
    <s v="5"/>
    <s v="5"/>
    <s v="自己咬肌有点大，一直都很想试一下打瘦脸针。这家店在万达旁边，比较好找。诊所面积不大，但是生意挺好的，来的时候有几个在咨询的，正好还有一个是做玻尿酸隆鼻的，在等待的几分钟里跟她聊了几句，她之前在这里打的，效果还不错，这次是过来补打。我还是有点怕打针，打的时候刻意提醒医生轻一点点[捂脸]打下来感觉还好，不是特别痛，能承受。_x000a_        环境是比较简单干净的类型，服务还不错，整个过程比较愉快。目前才打两天，看后面的效果吧，期待美美的[耶]"/>
    <s v="否"/>
    <s v=""/>
  </r>
  <r>
    <x v="1"/>
    <x v="5"/>
    <m/>
    <m/>
    <m/>
    <m/>
    <m/>
    <x v="2"/>
    <m/>
    <m/>
    <m/>
    <m/>
    <m/>
    <m/>
    <m/>
  </r>
  <r>
    <x v="1"/>
    <x v="5"/>
    <m/>
    <m/>
    <m/>
    <m/>
    <m/>
    <x v="2"/>
    <m/>
    <m/>
    <m/>
    <m/>
    <m/>
    <m/>
    <m/>
  </r>
  <r>
    <x v="1"/>
    <x v="5"/>
    <m/>
    <m/>
    <m/>
    <m/>
    <m/>
    <x v="2"/>
    <m/>
    <m/>
    <m/>
    <m/>
    <m/>
    <m/>
    <m/>
  </r>
  <r>
    <x v="1"/>
    <x v="5"/>
    <m/>
    <m/>
    <m/>
    <m/>
    <m/>
    <x v="2"/>
    <m/>
    <m/>
    <m/>
    <m/>
    <m/>
    <m/>
    <m/>
  </r>
  <r>
    <x v="1"/>
    <x v="5"/>
    <m/>
    <m/>
    <m/>
    <m/>
    <m/>
    <x v="2"/>
    <m/>
    <m/>
    <m/>
    <m/>
    <m/>
    <m/>
    <m/>
  </r>
  <r>
    <x v="1"/>
    <x v="5"/>
    <m/>
    <m/>
    <m/>
    <m/>
    <m/>
    <x v="2"/>
    <m/>
    <m/>
    <m/>
    <m/>
    <m/>
    <m/>
    <m/>
  </r>
  <r>
    <x v="1"/>
    <x v="5"/>
    <m/>
    <m/>
    <m/>
    <m/>
    <m/>
    <x v="2"/>
    <m/>
    <m/>
    <m/>
    <m/>
    <m/>
    <m/>
    <m/>
  </r>
  <r>
    <x v="1"/>
    <x v="5"/>
    <m/>
    <m/>
    <m/>
    <m/>
    <m/>
    <x v="2"/>
    <m/>
    <m/>
    <m/>
    <m/>
    <m/>
    <m/>
    <m/>
  </r>
  <r>
    <x v="1"/>
    <x v="5"/>
    <m/>
    <m/>
    <m/>
    <m/>
    <m/>
    <x v="2"/>
    <m/>
    <m/>
    <m/>
    <m/>
    <m/>
    <m/>
    <m/>
  </r>
</pivotCacheRecords>
</file>

<file path=xl/pivotCache/pivotCacheRecords7.xml><?xml version="1.0" encoding="utf-8"?>
<pivotCacheRecords xmlns="http://schemas.openxmlformats.org/spreadsheetml/2006/main" count="13">
  <r>
    <x v="0"/>
    <x v="0"/>
    <x v="0"/>
    <d v="1899-12-30T16:20:00"/>
    <s v="成都"/>
    <s v="僮颜医疗美容"/>
    <s v="bilibilibaba"/>
    <s v="4星"/>
    <s v="{&quot;效果&quot;:5,&quot;环境&quot;:4,&quot;服务&quot;:5}"/>
    <s v="之前一直觉得自己的鼻子有点塌 就是鼻梁不是很高，身边的朋友也有做鼻综合的，我这种怕疼星人，不想做手术，看着都疼，上班也不方便，朋友跟我说可以打玻尿酸，恢复期不长上班也看不咋出来，跟她一起团了一个就来打了_x000a_店里的小姐姐都挺热情的 没有因为是团购的就冷落我们 打针的过程敷了麻药倒是没有什么感觉 就感觉有点酸胀酸胀的 打完之后五官确实要立体很多 拍照也更好看了 不知道能维持好久 不过这里体验感还是不错的"/>
    <s v="是"/>
    <s v="2018-07-26 11:59:56"/>
  </r>
  <r>
    <x v="0"/>
    <x v="0"/>
    <x v="0"/>
    <d v="1899-12-30T14:48:00"/>
    <s v="成都"/>
    <s v="僮颜医疗美容"/>
    <s v="dpuser_76402500798"/>
    <s v="5星"/>
    <s v="{&quot;效果&quot;:5,&quot;环境&quot;:5,&quot;服务&quot;:5}"/>
    <s v="上午预约的，下午直接来了。全程都有人陪着，服务很好，咨询师看了之后说就是咬肌比较大，然后就带去见医生了，医生摸了一下就大概定了剂量。感觉医生的手法也很娴熟，很快就打完了。打完之后还很亲切的给我讲了注意事项，不能用力嚼东西不要吃乱七八糟的东西。这样恢复效果更好！很开心，很满意！"/>
    <s v="否"/>
    <s v=""/>
  </r>
  <r>
    <x v="0"/>
    <x v="0"/>
    <x v="1"/>
    <d v="1899-12-30T14:46:00"/>
    <s v="成都"/>
    <s v="僮颜医疗美容"/>
    <s v="鱼摆摆的摆"/>
    <s v="5星"/>
    <s v="{&quot;效果&quot;:5,&quot;环境&quot;:4,&quot;服务&quot;:5}"/>
    <s v="买的脱毛，才38，对比了很多家应该是很便宜的了。到店的时候人很多，倒了杯水等了几分钟吧。脱毛的护士小姐姐很热情，问我痛不痛，一直跟我聊天。就是先在嘴唇上抹了透明的东西，然后用机器闪了几下就好了。那个光是真的很闪，但是护士都提醒我要闭好眼睛。整个过程还是很快的，完了护士也很细心的帮我把嘴上的擦干净了。下楼的时候下着雨，我就在大厅坐了一会，他们咨询师看见我就来跟我聊了一会，小姐姐长的很好看，整个脸都感觉很精致。她没有跟我推销什么东西啊也没有叫我做什么，我就是跟她说其实我想弄一下鼻子，但是我又不想做手术，小姐姐就跟我说其实可以尝试打玻尿酸，还找了一些他们医师打的玻尿酸鼻子的照片给我看，然后。。。。我就没忍住就去打了哈哈哈。注射的医师也很亲切，因为我很紧张，她要打的时候我就不自觉的憋着气，她就停下来拍拍我，叫我放松，不痛的。注射进去的时候就感觉很酸很胀，打完我照镜子看觉得还不错，只是鼻子的两边有两条楞，医师跟我说过几天就消下去了就会自然很多。然后还跟我讲了不能喝酒不能吃辣，不能用力去弄鼻子。"/>
    <s v="是"/>
    <s v="2018-07-18 16:22:00"/>
  </r>
  <r>
    <x v="0"/>
    <x v="0"/>
    <x v="2"/>
    <d v="1899-12-30T18:24:00"/>
    <s v="成都"/>
    <s v="僮颜医疗美容"/>
    <s v="很高兴遇见你你"/>
    <s v="5星"/>
    <s v="{&quot;效果&quot;:5,&quot;环境&quot;:5,&quot;服务&quot;:5}"/>
    <s v="之前去一家医院脱唇毛，痛感神经敏感的我真是痛怕了。这次选了家家附近的，特别问了前台，说不痛，才忐忑地躺上了床。脱毛的小姐，服务态度好，一直问我痛不痛，聊天分散我注意力。很快，几分钟就脱完了。第一次，还是要长，说间隔一个月来就好了。总体来说，服务态度从头到尾都很nice。可以多一个咨询环节，说不定客人有其他需求呢，哈哈哈"/>
    <s v="否"/>
    <s v=""/>
  </r>
  <r>
    <x v="0"/>
    <x v="1"/>
    <x v="3"/>
    <d v="1899-12-30T16:01:00"/>
    <s v="成都"/>
    <s v="僮颜医疗美容"/>
    <s v="Davy_1444"/>
    <s v="4星"/>
    <s v="{&quot;效果&quot;:4,&quot;环境&quot;:4,&quot;服务&quot;:4}"/>
    <s v="学的两点提前半个小时到  工作人员很热情，护士小妹全程仔细认真 不会推广任何产品值得推荐   很放松   结束后会提醒该注意的注意事项各种事宜"/>
    <s v="否"/>
    <s v=""/>
  </r>
  <r>
    <x v="0"/>
    <x v="2"/>
    <x v="4"/>
    <d v="1899-12-30T01:45:00"/>
    <s v="成都"/>
    <s v="僮颜医疗美容"/>
    <s v="王小木一直在路上"/>
    <s v="5星"/>
    <s v="{&quot;效果&quot;:5,&quot;环境&quot;:5,&quot;服务&quot;:5}"/>
    <s v="店里的宝宝们服务很好，即使只做了一个小气泡也没有因为价格便宜而怠慢。小气泡做得很好，做完还敷了面膜，面膜特别舒服。"/>
    <s v="是"/>
    <s v="2018-08-10 11:32:24"/>
  </r>
  <r>
    <x v="0"/>
    <x v="2"/>
    <x v="5"/>
    <d v="1899-12-30T17:18:00"/>
    <s v="成都"/>
    <s v="僮颜医疗美容"/>
    <s v="贾真_7959"/>
    <s v="5星"/>
    <s v="{&quot;效果&quot;:5,&quot;环境&quot;:5,&quot;服务&quot;:5}"/>
    <s v="团购了前臂和小腿。团了之后打电话预约，结果说可以直接做，就到店里去了。店面挺漂亮的，一共有三层。前台做好了登记以后，就有人专门带我上楼。给我做脱毛的护士小姐姐很温柔很暖，过程很轻松，没有疼痛和不适，做得挺干净的。就是冰点脱毛要多做几次，两三年前在其他医院做的腋下脱毛，这次在僮颜也帮我免费做了一次。总体说来不后悔拍了这家，希望继续保持高性价比。笔芯！"/>
    <s v="是"/>
    <s v="2018-08-13 14:23:23"/>
  </r>
  <r>
    <x v="0"/>
    <x v="2"/>
    <x v="6"/>
    <d v="1899-12-30T22:15:00"/>
    <s v="成都"/>
    <s v="僮颜医疗美容"/>
    <s v="七宝"/>
    <s v="5星"/>
    <s v="{&quot;效果&quot;:5,&quot;环境&quot;:5,&quot;服务&quot;:5}"/>
    <s v="服务挺好的，脱毛的时候没有痛感和灼烧感。"/>
    <s v="是"/>
    <s v="2018-08-08 16:28:19"/>
  </r>
  <r>
    <x v="0"/>
    <x v="2"/>
    <x v="6"/>
    <d v="1899-12-30T22:15:00"/>
    <s v="成都"/>
    <s v="僮颜医疗美容"/>
    <s v="奇异果丶_3866"/>
    <s v="5星"/>
    <s v="{&quot;效果&quot;:5,&quot;环境&quot;:5,&quot;服务&quot;:5}"/>
    <s v="在大众看了很多家，选的这家，价格很优惠，位置也好找，就在金牛万达广场后面，店铺很显眼，而且大厅很漂亮，前台小姐姐很热情，虽然网上团的，也没有半分怠慢，大概了解了情况，小姐姐马上就安排人带我上楼做了项目，脱的唇毛，没什么感觉就结束了，过程很快，结束后下来才验的券。最后一张照片是刚刚脱完出来照的，之前咨询，小姐姐说脱不到多少次就没有了，期待效果！！！"/>
    <s v="是"/>
    <s v="2018-08-08 16:28:28"/>
  </r>
  <r>
    <x v="0"/>
    <x v="2"/>
    <x v="7"/>
    <d v="1899-12-30T17:18:00"/>
    <s v="成都"/>
    <s v="僮颜医疗美容"/>
    <s v="西门喵喵喵"/>
    <s v="5星"/>
    <s v="{&quot;效果&quot;:5,&quot;环境&quot;:5,&quot;服务&quot;:5}"/>
    <s v="环境挺好。效果不错！服务态度也挺不错的"/>
    <s v="是"/>
    <s v="2018-08-03 17:13:57"/>
  </r>
  <r>
    <x v="0"/>
    <x v="2"/>
    <x v="7"/>
    <d v="1899-12-30T07:57:00"/>
    <s v="成都"/>
    <s v="僮颜医疗美容"/>
    <s v="滚咕噜咕噜滚喽"/>
    <s v="5星"/>
    <s v="{&quot;效果&quot;:5,&quot;环境&quot;:5,&quot;服务&quot;:5}"/>
    <s v="工作人员都超级热情  态度很好_x000a_医生也很专业  现在有活动 价格很亲民_x000a_也是朋友介绍过来的   真心推荐给小仙女们"/>
    <s v="是"/>
    <s v="2018-08-02 16:47:21"/>
  </r>
  <r>
    <x v="0"/>
    <x v="2"/>
    <x v="8"/>
    <d v="1899-12-30T20:10:00"/>
    <s v="成都"/>
    <s v="僮颜医疗美容"/>
    <s v="May"/>
    <s v="5星"/>
    <s v="{&quot;效果&quot;:5,&quot;环境&quot;:5,&quot;服务&quot;:5}"/>
    <s v="自己咬肌有点大，一直都很想试一下打瘦脸针。这家店在万达旁边，比较好找。诊所面积不大，但是生意挺好的，来的时候有几个在咨询的，正好还有一个是做玻尿酸隆鼻的，在等待的几分钟里跟她聊了几句，她之前在这里打的，效果还不错，这次是过来补打。我还是有点怕打针，打的时候刻意提醒医生轻一点点[捂脸]打下来感觉还好，不是特别痛，能承受。_x000a_        环境是比较简单干净的类型，服务还不错，整个过程比较愉快。目前才打两天，看后面的效果吧，期待美美的[耶]"/>
    <s v="否"/>
    <s v=""/>
  </r>
  <r>
    <x v="1"/>
    <x v="3"/>
    <x v="9"/>
    <m/>
    <m/>
    <m/>
    <m/>
    <m/>
    <m/>
    <m/>
    <m/>
    <m/>
  </r>
</pivotCacheRecords>
</file>

<file path=xl/pivotCache/pivotCacheRecords8.xml><?xml version="1.0" encoding="utf-8"?>
<pivotCacheRecords xmlns="http://schemas.openxmlformats.org/spreadsheetml/2006/main" count="849">
  <r>
    <n v="2018"/>
    <x v="0"/>
    <n v="388"/>
    <s v="7353506528"/>
    <s v="187xxxx8404"/>
    <d v="2018-06-19T00:00:00"/>
    <d v="1899-12-30T15:18:27"/>
    <x v="0"/>
    <n v="888"/>
    <n v="500"/>
    <n v="799.2"/>
    <m/>
    <s v="僮颜医疗美容"/>
    <s v="tongyan88888"/>
    <s v="98951640"/>
  </r>
  <r>
    <n v="2018"/>
    <x v="0"/>
    <n v="499"/>
    <s v="0077150667"/>
    <s v="186xxxx9502"/>
    <d v="2018-06-19T00:00:00"/>
    <d v="1899-12-30T12:29:41"/>
    <x v="1"/>
    <n v="599"/>
    <n v="100"/>
    <n v="539.1"/>
    <m/>
    <s v="僮颜医疗美容"/>
    <s v="tongyan88888"/>
    <s v="98951640"/>
  </r>
  <r>
    <n v="2018"/>
    <x v="1"/>
    <n v="1299"/>
    <n v="83502995030"/>
    <s v="135xxxx3248"/>
    <d v="2018-07-04T00:00:00"/>
    <d v="1899-12-30T11:59:37"/>
    <x v="2"/>
    <n v="1299"/>
    <m/>
    <s v="请至预付订单管理查看"/>
    <m/>
    <s v="僮颜医疗美容"/>
    <s v="tongyan88888"/>
    <s v="98951640"/>
  </r>
  <r>
    <n v="2018"/>
    <x v="1"/>
    <n v="38"/>
    <s v="50069027828"/>
    <s v="158xxxx1750"/>
    <d v="2018-07-15T00:00:00"/>
    <d v="1899-12-30T18:28:32"/>
    <x v="3"/>
    <n v="38"/>
    <m/>
    <s v="请至预付订单管理查看"/>
    <m/>
    <s v="僮颜医疗美容"/>
    <s v="tongyan88888"/>
    <s v="98951640"/>
  </r>
  <r>
    <n v="2018"/>
    <x v="1"/>
    <n v="38"/>
    <s v="94117308164"/>
    <s v="185xxxx6986"/>
    <d v="2018-07-15T00:00:00"/>
    <d v="1899-12-30T18:28:01"/>
    <x v="3"/>
    <n v="38"/>
    <m/>
    <s v="请至预付订单管理查看"/>
    <m/>
    <s v="僮颜医疗美容"/>
    <s v="tongyan88888"/>
    <s v="98951640"/>
  </r>
  <r>
    <n v="2018"/>
    <x v="1"/>
    <n v="199"/>
    <n v="39677797647"/>
    <s v="158xxxx7586"/>
    <d v="2018-07-31T00:00:00"/>
    <d v="1899-12-30T16:22:46"/>
    <x v="4"/>
    <n v="299"/>
    <n v="100"/>
    <m/>
    <s v="单张券尾款：0.00元"/>
    <s v="僮颜医疗美容"/>
    <s v="tongyan88888"/>
    <s v="98951640"/>
  </r>
  <r>
    <n v="2018"/>
    <x v="2"/>
    <n v="38"/>
    <s v="94160473125"/>
    <s v="185xxxx8518"/>
    <d v="2018-08-10T00:00:00"/>
    <d v="1899-12-30T11:32:24"/>
    <x v="3"/>
    <s v="98.00"/>
    <n v="60"/>
    <s v="-"/>
    <s v="单张券尾款：0.00元"/>
    <s v="僮颜医疗美容"/>
    <s v="tongyan88888"/>
    <s v="98951640"/>
  </r>
  <r>
    <n v="2018"/>
    <x v="2"/>
    <n v="38"/>
    <s v="66978592826"/>
    <s v="176xxxx3570"/>
    <d v="2018-08-09T00:00:00"/>
    <d v="1899-12-30T17:17:31"/>
    <x v="5"/>
    <s v="38.00"/>
    <m/>
    <s v="-"/>
    <s v="单张券尾款：0.00元"/>
    <s v="僮颜医疗美容"/>
    <s v="tongyan88888"/>
    <s v="98951640"/>
  </r>
  <r>
    <n v="2018"/>
    <x v="2"/>
    <n v="38"/>
    <s v="03245539070"/>
    <s v="187xxxx8549"/>
    <d v="2018-08-08T00:00:00"/>
    <d v="1899-12-30T16:28:28"/>
    <x v="5"/>
    <s v="38.00"/>
    <m/>
    <s v="-"/>
    <s v="单张券尾款：0.00元"/>
    <s v="僮颜医疗美容"/>
    <s v="tongyan88888"/>
    <s v="98951640"/>
  </r>
  <r>
    <n v="2018"/>
    <x v="2"/>
    <n v="38"/>
    <s v="22898208026"/>
    <s v="157xxxx3480"/>
    <d v="2018-08-08T00:00:00"/>
    <d v="1899-12-30T16:28:19"/>
    <x v="5"/>
    <s v="38.00"/>
    <m/>
    <s v="-"/>
    <s v="单张券尾款：0.00元"/>
    <s v="僮颜医疗美容"/>
    <s v="tongyan88888"/>
    <s v="98951640"/>
  </r>
  <r>
    <n v="2018"/>
    <x v="2"/>
    <n v="38"/>
    <s v="83783917376"/>
    <s v="152xxxx3994"/>
    <d v="2018-08-07T00:00:00"/>
    <d v="1899-12-30T15:17:18"/>
    <x v="5"/>
    <s v="38.00"/>
    <m/>
    <s v="-"/>
    <s v="单张券尾款：0.00元"/>
    <s v="僮颜医疗美容"/>
    <s v="tongyan88888"/>
    <s v="98951640"/>
  </r>
  <r>
    <n v="2018"/>
    <x v="2"/>
    <n v="68"/>
    <s v="92532553260"/>
    <s v="187xxxx3523"/>
    <d v="2018-08-03T00:00:00"/>
    <d v="1899-12-30T17:13:57"/>
    <x v="6"/>
    <s v="68.00"/>
    <m/>
    <s v="-"/>
    <s v="单张券尾款：0.00元"/>
    <s v="僮颜医疗美容"/>
    <s v="tongyan88888"/>
    <s v="98951640"/>
  </r>
  <r>
    <n v="2018"/>
    <x v="2"/>
    <n v="38"/>
    <s v="79278335079"/>
    <s v="180xxxx2953"/>
    <d v="2018-08-03T00:00:00"/>
    <d v="1899-12-30T17:12:36"/>
    <x v="3"/>
    <s v="98.00"/>
    <n v="60"/>
    <s v="-"/>
    <s v="单张券尾款：0.00元"/>
    <s v="僮颜医疗美容"/>
    <s v="tongyan88888"/>
    <s v="98951640"/>
  </r>
  <r>
    <n v="2018"/>
    <x v="2"/>
    <n v="38"/>
    <s v="46732937925"/>
    <s v="159xxxx4009"/>
    <d v="2018-08-02T00:00:00"/>
    <d v="1899-12-30T18:17:52"/>
    <x v="3"/>
    <s v="98.00"/>
    <n v="60"/>
    <s v="-"/>
    <s v="单张券尾款：0.00元"/>
    <s v="僮颜医疗美容"/>
    <s v="tongyan88888"/>
    <s v="98951640"/>
  </r>
  <r>
    <n v="2018"/>
    <x v="2"/>
    <n v="38"/>
    <s v="20237182505"/>
    <s v="159xxxx4009"/>
    <d v="2018-08-02T00:00:00"/>
    <d v="1899-12-30T16:47:39"/>
    <x v="5"/>
    <s v="38.00"/>
    <m/>
    <s v="-"/>
    <s v="单张券尾款：0.00元"/>
    <s v="僮颜医疗美容"/>
    <s v="tongyan88888"/>
    <s v="98951640"/>
  </r>
  <r>
    <n v="2018"/>
    <x v="2"/>
    <n v="38"/>
    <s v="00398542391"/>
    <s v="159xxxx3118"/>
    <d v="2018-08-02T00:00:00"/>
    <d v="1899-12-30T16:47:21"/>
    <x v="5"/>
    <s v="38.00"/>
    <m/>
    <s v="-"/>
    <s v="单张券尾款：0.00元"/>
    <s v="僮颜医疗美容"/>
    <s v="tongyan88888"/>
    <s v="98951640"/>
  </r>
  <r>
    <n v="2018"/>
    <x v="2"/>
    <n v="38"/>
    <s v="72689335246"/>
    <s v="186xxxx9337"/>
    <d v="2018-08-02T00:00:00"/>
    <d v="1899-12-30T11:35:58"/>
    <x v="5"/>
    <s v="38.00"/>
    <m/>
    <s v="-"/>
    <s v="单张券尾款：0.00元"/>
    <s v="僮颜医疗美容"/>
    <s v="tongyan88888"/>
    <s v="98951640"/>
  </r>
  <r>
    <n v="2018"/>
    <x v="2"/>
    <n v="38"/>
    <s v="27992255489"/>
    <s v="186xxxx9337"/>
    <d v="2018-08-02T00:00:00"/>
    <d v="1899-12-30T11:35:39"/>
    <x v="5"/>
    <s v="38.00"/>
    <m/>
    <s v="-"/>
    <s v="单张券尾款：0.00元"/>
    <s v="僮颜医疗美容"/>
    <s v="tongyan88888"/>
    <s v="98951640"/>
  </r>
  <r>
    <n v="2018"/>
    <x v="2"/>
    <n v="38"/>
    <s v="71006511707"/>
    <s v="188xxxx8477"/>
    <d v="2018-08-31T00:00:00"/>
    <d v="1899-12-30T14:17:14"/>
    <x v="5"/>
    <s v="38.00"/>
    <m/>
    <s v="-"/>
    <s v="单张券尾款：0.00元"/>
    <s v="僮颜医疗美容"/>
    <s v="tongyan88888"/>
    <s v="98951640"/>
  </r>
  <r>
    <n v="2018"/>
    <x v="2"/>
    <n v="268"/>
    <s v="00921399978"/>
    <s v="188xxxx8477"/>
    <d v="2018-08-31T00:00:00"/>
    <d v="1899-12-30T14:17:06"/>
    <x v="7"/>
    <s v="368.00"/>
    <n v="100"/>
    <s v="-"/>
    <s v="单张券尾款：0.00元"/>
    <s v="僮颜医疗美容"/>
    <s v="tongyan88888"/>
    <s v="98951640"/>
  </r>
  <r>
    <n v="2018"/>
    <x v="2"/>
    <n v="368"/>
    <s v="17604737213"/>
    <s v="188xxxx8477"/>
    <d v="2018-08-31T00:00:00"/>
    <d v="1899-12-30T14:16:58"/>
    <x v="7"/>
    <s v="368.00"/>
    <m/>
    <s v="-"/>
    <s v="单张券尾款：0.00元"/>
    <s v="僮颜医疗美容"/>
    <s v="tongyan88888"/>
    <s v="98951640"/>
  </r>
  <r>
    <n v="2018"/>
    <x v="2"/>
    <n v="38"/>
    <s v="30516903917"/>
    <s v="150xxxx2938"/>
    <d v="2018-08-30T00:00:00"/>
    <d v="1899-12-30T22:48:29"/>
    <x v="5"/>
    <s v="38.00"/>
    <m/>
    <s v="-"/>
    <s v="单张券尾款：0.00元"/>
    <s v="僮颜医疗美容"/>
    <s v="tongyan88888"/>
    <s v="98951640"/>
  </r>
  <r>
    <n v="2018"/>
    <x v="2"/>
    <n v="38"/>
    <s v="55262245330"/>
    <s v="183xxxx8953"/>
    <d v="2018-08-30T00:00:00"/>
    <d v="1899-12-30T18:12:48"/>
    <x v="8"/>
    <s v="38.00"/>
    <m/>
    <s v="-"/>
    <s v="单张券尾款：0.00元"/>
    <s v="僮颜医疗美容"/>
    <s v="tongyan88888"/>
    <s v="98951640"/>
  </r>
  <r>
    <n v="2018"/>
    <x v="2"/>
    <n v="1280"/>
    <s v="54872984324"/>
    <s v="187xxxx5227"/>
    <d v="2018-08-30T00:00:00"/>
    <d v="1899-12-30T17:30:19"/>
    <x v="9"/>
    <s v="1280.00"/>
    <m/>
    <s v="-"/>
    <s v="单张券尾款：1139.00元"/>
    <s v="僮颜医疗美容"/>
    <s v="tongyan88888"/>
    <s v="98951640"/>
  </r>
  <r>
    <n v="2018"/>
    <x v="2"/>
    <n v="38"/>
    <s v="35164652034"/>
    <s v="151xxxx8872"/>
    <d v="2018-08-26T00:00:00"/>
    <d v="1899-12-30T15:30:05"/>
    <x v="5"/>
    <s v="38.00"/>
    <m/>
    <s v="-"/>
    <s v="单张券尾款：0.00元"/>
    <s v="僮颜医疗美容"/>
    <s v="tongyan88888"/>
    <s v="98951640"/>
  </r>
  <r>
    <n v="2018"/>
    <x v="2"/>
    <n v="38"/>
    <s v="14897655549"/>
    <s v="185xxxx3360"/>
    <d v="2018-08-25T00:00:00"/>
    <d v="1899-12-30T17:37:33"/>
    <x v="8"/>
    <s v="38.00"/>
    <m/>
    <s v="-"/>
    <s v="单张券尾款：0.00元"/>
    <s v="僮颜医疗美容"/>
    <s v="tongyan88888"/>
    <s v="98951640"/>
  </r>
  <r>
    <n v="2018"/>
    <x v="2"/>
    <n v="38"/>
    <s v="40751471597"/>
    <s v="157xxxx6261"/>
    <d v="2018-08-25T00:00:00"/>
    <d v="1899-12-30T17:37:25"/>
    <x v="8"/>
    <s v="38.00"/>
    <m/>
    <s v="-"/>
    <s v="单张券尾款：0.00元"/>
    <s v="僮颜医疗美容"/>
    <s v="tongyan88888"/>
    <s v="98951640"/>
  </r>
  <r>
    <n v="2018"/>
    <x v="2"/>
    <n v="38"/>
    <s v="53136697115"/>
    <s v="189xxxx1776"/>
    <d v="2018-08-25T00:00:00"/>
    <d v="1899-12-30T15:58:48"/>
    <x v="5"/>
    <s v="38.00"/>
    <m/>
    <s v="-"/>
    <s v="单张券尾款：0.00元"/>
    <s v="僮颜医疗美容"/>
    <s v="tongyan88888"/>
    <s v="98951640"/>
  </r>
  <r>
    <n v="2018"/>
    <x v="2"/>
    <n v="38"/>
    <s v="66433841937"/>
    <s v="132xxxx0895"/>
    <d v="2018-08-25T00:00:00"/>
    <d v="1899-12-30T15:58:32"/>
    <x v="5"/>
    <s v="38.00"/>
    <m/>
    <s v="-"/>
    <s v="单张券尾款：0.00元"/>
    <s v="僮颜医疗美容"/>
    <s v="tongyan88888"/>
    <s v="98951640"/>
  </r>
  <r>
    <n v="2018"/>
    <x v="2"/>
    <n v="38"/>
    <s v="31989322921"/>
    <s v="131xxxx7261"/>
    <d v="2018-08-24T00:00:00"/>
    <d v="1899-12-30T16:55:06"/>
    <x v="5"/>
    <s v="38.00"/>
    <m/>
    <s v="-"/>
    <s v="单张券尾款：0.00元"/>
    <s v="僮颜医疗美容"/>
    <s v="tongyan88888"/>
    <s v="98951640"/>
  </r>
  <r>
    <n v="2018"/>
    <x v="2"/>
    <n v="38"/>
    <s v="59684570259"/>
    <s v="186xxxx1849"/>
    <d v="2018-08-19T00:00:00"/>
    <d v="1899-12-30T16:26:53"/>
    <x v="8"/>
    <s v="38.00"/>
    <m/>
    <s v="-"/>
    <s v="单张券尾款：0.00元"/>
    <s v="僮颜医疗美容"/>
    <s v="tongyan88888"/>
    <s v="98951640"/>
  </r>
  <r>
    <n v="2018"/>
    <x v="2"/>
    <n v="38"/>
    <s v="03566717596"/>
    <s v="182xxxx3612"/>
    <d v="2018-08-16T00:00:00"/>
    <d v="1899-12-30T15:51:11"/>
    <x v="5"/>
    <s v="38.00"/>
    <m/>
    <s v="-"/>
    <s v="单张券尾款：0.00元"/>
    <s v="僮颜医疗美容"/>
    <s v="tongyan88888"/>
    <s v="98951640"/>
  </r>
  <r>
    <n v="2018"/>
    <x v="2"/>
    <n v="38"/>
    <s v="13930114870"/>
    <s v="182xxxx3612"/>
    <d v="2018-08-16T00:00:00"/>
    <d v="1899-12-30T15:50:51"/>
    <x v="5"/>
    <s v="38.00"/>
    <m/>
    <s v="-"/>
    <s v="单张券尾款：0.00元"/>
    <s v="僮颜医疗美容"/>
    <s v="tongyan88888"/>
    <s v="98951640"/>
  </r>
  <r>
    <n v="2018"/>
    <x v="2"/>
    <n v="38"/>
    <s v="87334508168"/>
    <s v="135xxxx7581"/>
    <d v="2018-08-16T00:00:00"/>
    <d v="1899-12-30T15:50:43"/>
    <x v="5"/>
    <s v="38.00"/>
    <m/>
    <s v="-"/>
    <s v="单张券尾款：0.00元"/>
    <s v="僮颜医疗美容"/>
    <s v="tongyan88888"/>
    <s v="98951640"/>
  </r>
  <r>
    <n v="2018"/>
    <x v="2"/>
    <n v="888"/>
    <s v="33032471767"/>
    <s v="158xxxx1758"/>
    <d v="2018-08-14T00:00:00"/>
    <d v="1899-12-30T13:50:33"/>
    <x v="10"/>
    <s v="888.00"/>
    <m/>
    <s v="-"/>
    <s v="单张券尾款：790.00元"/>
    <s v="僮颜医疗美容"/>
    <s v="tongyan88888"/>
    <s v="98951640"/>
  </r>
  <r>
    <n v="2018"/>
    <x v="2"/>
    <n v="38"/>
    <s v="68086373091"/>
    <s v="152xxxx7190"/>
    <d v="2018-08-14T00:00:00"/>
    <d v="1899-12-30T12:05:33"/>
    <x v="5"/>
    <s v="38.00"/>
    <m/>
    <s v="-"/>
    <s v="单张券尾款：0.00元"/>
    <s v="僮颜医疗美容"/>
    <s v="tongyan88888"/>
    <s v="98951640"/>
  </r>
  <r>
    <n v="2018"/>
    <x v="2"/>
    <n v="268"/>
    <s v="85788452957"/>
    <s v="186xxxx8600"/>
    <d v="2018-08-13T00:00:00"/>
    <d v="1899-12-30T14:23:23"/>
    <x v="7"/>
    <s v="368.00"/>
    <n v="100"/>
    <s v="-"/>
    <s v="单张券尾款：0.00元"/>
    <s v="僮颜医疗美容"/>
    <s v="tongyan88888"/>
    <s v="98951640"/>
  </r>
  <r>
    <n v="2018"/>
    <x v="2"/>
    <n v="1288"/>
    <s v="28029261108"/>
    <s v="181xxxx6377"/>
    <d v="2018-08-10T00:00:00"/>
    <d v="1899-12-30T19:16:13"/>
    <x v="11"/>
    <s v="1680.00"/>
    <n v="392"/>
    <s v="-"/>
    <s v="单张券尾款：1103.00元"/>
    <s v="僮颜医疗美容"/>
    <s v="tongyan88888"/>
    <s v="98951640"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  <r>
    <m/>
    <x v="3"/>
    <m/>
    <m/>
    <m/>
    <m/>
    <m/>
    <x v="12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数据透视表2" cacheId="164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F2:AJ15" firstHeaderRow="1" firstDataRow="3" firstDataCol="1"/>
  <pivotFields count="15">
    <pivotField showAll="0"/>
    <pivotField axis="axisCol" showAll="0">
      <items count="5">
        <item h="1" x="0"/>
        <item h="1" x="3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axis="axisRow" showAll="0" sortType="descending">
      <items count="17">
        <item x="0"/>
        <item x="1"/>
        <item x="12"/>
        <item x="2"/>
        <item x="3"/>
        <item m="1" x="15"/>
        <item m="1" x="13"/>
        <item m="1" x="14"/>
        <item x="4"/>
        <item x="10"/>
        <item x="11"/>
        <item x="9"/>
        <item x="5"/>
        <item x="6"/>
        <item x="7"/>
        <item x="8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3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11">
    <i>
      <x v="12"/>
    </i>
    <i>
      <x v="15"/>
    </i>
    <i>
      <x v="4"/>
    </i>
    <i>
      <x v="14"/>
    </i>
    <i>
      <x v="13"/>
    </i>
    <i>
      <x v="9"/>
    </i>
    <i>
      <x v="11"/>
    </i>
    <i>
      <x v="10"/>
    </i>
    <i>
      <x v="8"/>
    </i>
    <i>
      <x v="3"/>
    </i>
    <i t="grand"/>
  </rowItems>
  <colFields count="2">
    <field x="1"/>
    <field x="-2"/>
  </colFields>
  <colItems count="4">
    <i/>
    <i r="1" i="1">
      <x v="1"/>
    </i>
    <i/>
    <i r="1" i="1">
      <x v="1"/>
    </i>
  </colItems>
  <dataFields count="2">
    <dataField name="计数项:成交价" fld="2" subtotal="count" baseField="7" baseItem="0"/>
    <dataField name="求和项:成交价2" fld="2" baseField="0" baseItem="0"/>
  </dataFields>
  <formats count="12">
    <format dxfId="57">
      <pivotArea type="all" dataOnly="0" outline="0" fieldPosition="0"/>
    </format>
    <format dxfId="56">
      <pivotArea outline="0" collapsedLevelsAreSubtotals="1" fieldPosition="0"/>
    </format>
    <format dxfId="55">
      <pivotArea type="origin" dataOnly="0" labelOnly="1" outline="0" fieldPosition="0"/>
    </format>
    <format dxfId="54">
      <pivotArea field="1" type="button" dataOnly="0" labelOnly="1" outline="0" axis="axisCol" fieldPosition="0"/>
    </format>
    <format dxfId="53">
      <pivotArea field="-2" type="button" dataOnly="0" labelOnly="1" outline="0" axis="axisCol" fieldPosition="1"/>
    </format>
    <format dxfId="52">
      <pivotArea type="topRight" dataOnly="0" labelOnly="1" outline="0" fieldPosition="0"/>
    </format>
    <format dxfId="51">
      <pivotArea field="7" type="button" dataOnly="0" labelOnly="1" outline="0" axis="axisRow" fieldPosition="0"/>
    </format>
    <format dxfId="50">
      <pivotArea dataOnly="0" labelOnly="1" fieldPosition="0">
        <references count="1">
          <reference field="7" count="1">
            <x v="13"/>
          </reference>
        </references>
      </pivotArea>
    </format>
    <format dxfId="49">
      <pivotArea dataOnly="0" labelOnly="1" grandRow="1" outline="0" fieldPosition="0"/>
    </format>
    <format dxfId="48">
      <pivotArea dataOnly="0" labelOnly="1" fieldPosition="0">
        <references count="1">
          <reference field="1" count="0"/>
        </references>
      </pivotArea>
    </format>
    <format dxfId="47">
      <pivotArea dataOnly="0" labelOnly="1" outline="0" fieldPosition="0">
        <references count="2">
          <reference field="4294967294" count="1">
            <x v="1"/>
          </reference>
          <reference field="1" count="1" selected="0">
            <x v="2"/>
          </reference>
        </references>
      </pivotArea>
    </format>
    <format dxfId="46">
      <pivotArea dataOnly="0" labelOnly="1" outline="0" fieldPosition="0">
        <references count="2">
          <reference field="4294967294" count="1">
            <x v="1"/>
          </reference>
          <reference field="1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数据透视表4" cacheId="16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O5:P7" firstHeaderRow="1" firstDataRow="1" firstDataCol="1" rowPageCount="2" colPageCount="1"/>
  <pivotFields count="15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7">
        <item h="1" x="0"/>
        <item h="1" x="1"/>
        <item h="1" x="2"/>
        <item h="1" x="3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2">
    <i>
      <x v="1"/>
    </i>
    <i t="grand"/>
  </rowItems>
  <colItems count="1">
    <i/>
  </colItems>
  <pageFields count="2">
    <pageField fld="0" hier="-1"/>
    <pageField fld="1" hier="-1"/>
  </pageFields>
  <dataFields count="1">
    <dataField name="计数项:星级" fld="7" subtotal="count" baseField="0" baseItem="0"/>
  </dataFields>
  <formats count="6">
    <format dxfId="63">
      <pivotArea type="all" dataOnly="0" outline="0" fieldPosition="0"/>
    </format>
    <format dxfId="62">
      <pivotArea outline="0" collapsedLevelsAreSubtotals="1" fieldPosition="0"/>
    </format>
    <format dxfId="61">
      <pivotArea field="7" type="button" dataOnly="0" labelOnly="1" outline="0" axis="axisRow" fieldPosition="0"/>
    </format>
    <format dxfId="60">
      <pivotArea dataOnly="0" labelOnly="1" fieldPosition="0">
        <references count="1">
          <reference field="7" count="1">
            <x v="1"/>
          </reference>
        </references>
      </pivotArea>
    </format>
    <format dxfId="59">
      <pivotArea dataOnly="0" labelOnly="1" grandRow="1" outline="0" fieldPosition="0"/>
    </format>
    <format dxfId="58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数据透视表16" cacheId="15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X15:AB16" firstHeaderRow="0" firstDataRow="1" firstDataCol="0" rowPageCount="3" colPageCount="1"/>
  <pivotFields count="15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5">
        <item m="1" x="3"/>
        <item h="1" x="2"/>
        <item x="0"/>
        <item h="1" x="1"/>
        <item t="default"/>
      </items>
    </pivotField>
    <pivotField axis="axisPage" showAll="0">
      <items count="90">
        <item m="1" x="68"/>
        <item m="1" x="88"/>
        <item m="1" x="81"/>
        <item m="1" x="74"/>
        <item m="1" x="67"/>
        <item m="1" x="87"/>
        <item m="1" x="80"/>
        <item m="1" x="73"/>
        <item m="1" x="66"/>
        <item m="1" x="86"/>
        <item m="1" x="79"/>
        <item m="1" x="72"/>
        <item m="1" x="65"/>
        <item m="1" x="85"/>
        <item m="1" x="78"/>
        <item m="1" x="71"/>
        <item m="1" x="64"/>
        <item m="1" x="84"/>
        <item m="1" x="77"/>
        <item m="1" x="70"/>
        <item m="1" x="63"/>
        <item m="1" x="83"/>
        <item m="1" x="76"/>
        <item m="1" x="69"/>
        <item m="1" x="62"/>
        <item m="1" x="82"/>
        <item m="1" x="75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5">
    <i/>
    <i i="1">
      <x v="1"/>
    </i>
    <i i="2">
      <x v="2"/>
    </i>
    <i i="3">
      <x v="3"/>
    </i>
    <i i="4">
      <x v="4"/>
    </i>
  </colItems>
  <pageFields count="3">
    <pageField fld="0" hier="-1"/>
    <pageField fld="1" hier="-1"/>
    <pageField fld="2" hier="-1"/>
  </pageFields>
  <dataFields count="5">
    <dataField name="求和项:花费" fld="5" baseField="0" baseItem="0"/>
    <dataField name="求和项:点击" fld="7" baseField="0" baseItem="0"/>
    <dataField name="平均值项:点击均价" fld="8" subtotal="average" baseField="0" baseItem="1"/>
    <dataField name="求和项:曝光" fld="6" baseField="0" baseItem="0"/>
    <dataField name="求和项:商户浏览量" fld="9" baseField="0" baseItem="0"/>
  </dataFields>
  <formats count="3">
    <format dxfId="66">
      <pivotArea type="all" dataOnly="0" outline="0" fieldPosition="0"/>
    </format>
    <format dxfId="65">
      <pivotArea outline="0" collapsedLevelsAreSubtotals="1" fieldPosition="0"/>
    </format>
    <format dxfId="64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数据透视表14" cacheId="16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U15:U16" firstHeaderRow="1" firstDataRow="1" firstDataCol="0" rowPageCount="3" colPageCount="1"/>
  <pivotFields count="12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10">
        <item h="1" m="1" x="7"/>
        <item m="1" x="6"/>
        <item h="1" x="3"/>
        <item h="1" m="1" x="4"/>
        <item m="1" x="5"/>
        <item h="1" m="1" x="8"/>
        <item h="1" x="1"/>
        <item x="0"/>
        <item h="1" x="2"/>
        <item t="default"/>
      </items>
    </pivotField>
    <pivotField axis="axisPage" showAll="0">
      <items count="54">
        <item m="1" x="43"/>
        <item m="1" x="51"/>
        <item m="1" x="38"/>
        <item m="1" x="30"/>
        <item m="1" x="20"/>
        <item m="1" x="52"/>
        <item m="1" x="41"/>
        <item m="1" x="39"/>
        <item m="1" x="49"/>
        <item x="9"/>
        <item m="1" x="36"/>
        <item m="1" x="47"/>
        <item m="1" x="16"/>
        <item m="1" x="12"/>
        <item m="1" x="24"/>
        <item m="1" x="14"/>
        <item m="1" x="19"/>
        <item m="1" x="29"/>
        <item m="1" x="44"/>
        <item m="1" x="10"/>
        <item m="1" x="22"/>
        <item m="1" x="32"/>
        <item m="1" x="45"/>
        <item m="1" x="11"/>
        <item m="1" x="18"/>
        <item m="1" x="27"/>
        <item m="1" x="40"/>
        <item m="1" x="23"/>
        <item m="1" x="33"/>
        <item m="1" x="46"/>
        <item m="1" x="35"/>
        <item m="1" x="13"/>
        <item m="1" x="34"/>
        <item m="1" x="25"/>
        <item m="1" x="28"/>
        <item m="1" x="50"/>
        <item m="1" x="26"/>
        <item m="1" x="17"/>
        <item m="1" x="42"/>
        <item m="1" x="21"/>
        <item m="1" x="31"/>
        <item m="1" x="15"/>
        <item m="1" x="37"/>
        <item m="1" x="48"/>
        <item x="2"/>
        <item x="1"/>
        <item x="3"/>
        <item x="0"/>
        <item x="7"/>
        <item x="6"/>
        <item x="4"/>
        <item x="5"/>
        <item x="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3">
    <pageField fld="0" hier="-1"/>
    <pageField fld="1" hier="-1"/>
    <pageField fld="2" hier="-1"/>
  </pageFields>
  <dataFields count="1">
    <dataField name="计数项:用户昵称" fld="6" subtotal="count" baseField="0" baseItem="0"/>
  </dataFields>
  <formats count="3">
    <format dxfId="69">
      <pivotArea type="all" dataOnly="0" outline="0" fieldPosition="0"/>
    </format>
    <format dxfId="68">
      <pivotArea outline="0" collapsedLevelsAreSubtotals="1" fieldPosition="0"/>
    </format>
    <format dxfId="67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数据透视表8" cacheId="15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I6:J11" firstHeaderRow="1" firstDataRow="1" firstDataCol="1" rowPageCount="3" colPageCount="1"/>
  <pivotFields count="11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10">
        <item h="1" m="1" x="7"/>
        <item h="1" m="1" x="6"/>
        <item h="1" m="1" x="4"/>
        <item h="1" x="3"/>
        <item h="1" m="1" x="5"/>
        <item h="1" m="1" x="8"/>
        <item h="1" x="0"/>
        <item h="1" x="1"/>
        <item x="2"/>
        <item t="default"/>
      </items>
    </pivotField>
    <pivotField axis="axisPage" showAll="0">
      <items count="160">
        <item m="1" x="92"/>
        <item m="1" x="56"/>
        <item m="1" x="123"/>
        <item m="1" x="87"/>
        <item m="1" x="53"/>
        <item m="1" x="156"/>
        <item m="1" x="83"/>
        <item m="1" x="151"/>
        <item m="1" x="113"/>
        <item m="1" x="80"/>
        <item m="1" x="149"/>
        <item m="1" x="157"/>
        <item m="1" x="118"/>
        <item m="1" x="85"/>
        <item m="1" x="52"/>
        <item m="1" x="153"/>
        <item m="1" x="116"/>
        <item m="1" x="50"/>
        <item m="1" x="150"/>
        <item m="1" x="112"/>
        <item m="1" x="79"/>
        <item m="1" x="48"/>
        <item m="1" x="76"/>
        <item m="1" x="144"/>
        <item m="1" x="44"/>
        <item m="1" x="141"/>
        <item m="1" x="71"/>
        <item m="1" x="138"/>
        <item m="1" x="105"/>
        <item m="1" x="110"/>
        <item m="1" x="75"/>
        <item m="1" x="46"/>
        <item m="1" x="143"/>
        <item m="1" x="108"/>
        <item m="1" x="73"/>
        <item m="1" x="42"/>
        <item m="1" x="140"/>
        <item m="1" x="106"/>
        <item m="1" x="69"/>
        <item m="1" x="39"/>
        <item m="1" x="137"/>
        <item m="1" x="102"/>
        <item m="1" x="67"/>
        <item m="1" x="38"/>
        <item x="25"/>
        <item m="1" x="36"/>
        <item m="1" x="66"/>
        <item m="1" x="101"/>
        <item m="1" x="136"/>
        <item m="1" x="30"/>
        <item m="1" x="148"/>
        <item m="1" x="98"/>
        <item m="1" x="135"/>
        <item m="1" x="104"/>
        <item m="1" x="31"/>
        <item m="1" x="43"/>
        <item m="1" x="37"/>
        <item m="1" x="114"/>
        <item m="1" x="154"/>
        <item m="1" x="86"/>
        <item m="1" x="60"/>
        <item m="1" x="40"/>
        <item m="1" x="34"/>
        <item m="1" x="70"/>
        <item m="1" x="99"/>
        <item m="1" x="64"/>
        <item m="1" x="125"/>
        <item m="1" x="158"/>
        <item m="1" x="78"/>
        <item m="1" x="103"/>
        <item m="1" x="146"/>
        <item m="1" x="96"/>
        <item m="1" x="119"/>
        <item m="1" x="82"/>
        <item m="1" x="68"/>
        <item m="1" x="111"/>
        <item m="1" x="61"/>
        <item m="1" x="130"/>
        <item m="1" x="122"/>
        <item m="1" x="89"/>
        <item m="1" x="129"/>
        <item m="1" x="131"/>
        <item m="1" x="155"/>
        <item m="1" x="133"/>
        <item m="1" x="63"/>
        <item m="1" x="33"/>
        <item m="1" x="127"/>
        <item m="1" x="94"/>
        <item m="1" x="58"/>
        <item m="1" x="28"/>
        <item m="1" x="128"/>
        <item m="1" x="32"/>
        <item m="1" x="62"/>
        <item m="1" x="97"/>
        <item m="1" x="132"/>
        <item m="1" x="35"/>
        <item m="1" x="65"/>
        <item m="1" x="100"/>
        <item m="1" x="134"/>
        <item m="1" x="95"/>
        <item m="1" x="59"/>
        <item m="1" x="29"/>
        <item m="1" x="126"/>
        <item m="1" x="93"/>
        <item m="1" x="57"/>
        <item m="1" x="27"/>
        <item m="1" x="124"/>
        <item m="1" x="91"/>
        <item m="1" x="55"/>
        <item m="1" x="26"/>
        <item m="1" x="120"/>
        <item m="1" x="88"/>
        <item m="1" x="54"/>
        <item m="1" x="117"/>
        <item m="1" x="81"/>
        <item m="1" x="51"/>
        <item m="1" x="115"/>
        <item m="1" x="152"/>
        <item m="1" x="84"/>
        <item m="1" x="121"/>
        <item m="1" x="90"/>
        <item m="1" x="49"/>
        <item m="1" x="147"/>
        <item m="1" x="77"/>
        <item m="1" x="47"/>
        <item m="1" x="145"/>
        <item m="1" x="109"/>
        <item m="1" x="74"/>
        <item m="1" x="139"/>
        <item m="1" x="41"/>
        <item m="1" x="72"/>
        <item m="1" x="107"/>
        <item m="1" x="142"/>
        <item m="1"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3"/>
        <item x="15"/>
        <item x="16"/>
        <item x="18"/>
        <item x="17"/>
        <item x="19"/>
        <item x="20"/>
        <item x="21"/>
        <item x="22"/>
        <item x="23"/>
        <item x="24"/>
        <item t="default"/>
      </items>
    </pivotField>
    <pivotField showAll="0"/>
    <pivotField axis="axisRow" dataField="1" showAll="0">
      <items count="8">
        <item x="2"/>
        <item x="0"/>
        <item m="1" x="5"/>
        <item x="1"/>
        <item m="1" x="6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/>
    <i>
      <x v="1"/>
    </i>
    <i>
      <x v="3"/>
    </i>
    <i>
      <x v="5"/>
    </i>
    <i t="grand"/>
  </rowItems>
  <colItems count="1">
    <i/>
  </colItems>
  <pageFields count="3">
    <pageField fld="0" hier="-1"/>
    <pageField fld="1" hier="-1"/>
    <pageField fld="2" hier="-1"/>
  </pageFields>
  <dataFields count="1">
    <dataField name="计数项:订单来源" fld="4" subtotal="count" baseField="0" baseItem="0"/>
  </dataFields>
  <formats count="6">
    <format dxfId="75">
      <pivotArea type="all" dataOnly="0" outline="0" fieldPosition="0"/>
    </format>
    <format dxfId="74">
      <pivotArea outline="0" collapsedLevelsAreSubtotals="1" fieldPosition="0"/>
    </format>
    <format dxfId="73">
      <pivotArea field="4" type="button" dataOnly="0" labelOnly="1" outline="0" axis="axisRow" fieldPosition="0"/>
    </format>
    <format dxfId="72">
      <pivotArea dataOnly="0" labelOnly="1" fieldPosition="0">
        <references count="1">
          <reference field="4" count="1">
            <x v="5"/>
          </reference>
        </references>
      </pivotArea>
    </format>
    <format dxfId="71">
      <pivotArea dataOnly="0" labelOnly="1" grandRow="1" outline="0" fieldPosition="0"/>
    </format>
    <format dxfId="70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数据透视表13" cacheId="16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U6:U7" firstHeaderRow="1" firstDataRow="1" firstDataCol="0" rowPageCount="3" colPageCount="1"/>
  <pivotFields count="12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10">
        <item h="1" m="1" x="7"/>
        <item h="1" m="1" x="6"/>
        <item h="1" x="3"/>
        <item h="1" m="1" x="4"/>
        <item h="1" m="1" x="5"/>
        <item h="1" m="1" x="8"/>
        <item h="1" x="1"/>
        <item h="1" x="0"/>
        <item x="2"/>
        <item t="default"/>
      </items>
    </pivotField>
    <pivotField axis="axisPage" showAll="0">
      <items count="54">
        <item m="1" x="43"/>
        <item m="1" x="51"/>
        <item m="1" x="38"/>
        <item m="1" x="30"/>
        <item m="1" x="20"/>
        <item m="1" x="52"/>
        <item m="1" x="41"/>
        <item m="1" x="39"/>
        <item m="1" x="49"/>
        <item x="9"/>
        <item m="1" x="36"/>
        <item m="1" x="47"/>
        <item m="1" x="16"/>
        <item m="1" x="12"/>
        <item m="1" x="24"/>
        <item m="1" x="14"/>
        <item m="1" x="19"/>
        <item m="1" x="29"/>
        <item m="1" x="44"/>
        <item m="1" x="10"/>
        <item m="1" x="22"/>
        <item m="1" x="32"/>
        <item m="1" x="45"/>
        <item m="1" x="11"/>
        <item m="1" x="18"/>
        <item m="1" x="27"/>
        <item m="1" x="40"/>
        <item m="1" x="23"/>
        <item m="1" x="33"/>
        <item m="1" x="46"/>
        <item m="1" x="35"/>
        <item m="1" x="13"/>
        <item m="1" x="34"/>
        <item m="1" x="25"/>
        <item m="1" x="28"/>
        <item m="1" x="50"/>
        <item m="1" x="26"/>
        <item m="1" x="17"/>
        <item m="1" x="42"/>
        <item m="1" x="21"/>
        <item m="1" x="31"/>
        <item m="1" x="15"/>
        <item m="1" x="37"/>
        <item m="1" x="48"/>
        <item x="2"/>
        <item x="1"/>
        <item x="3"/>
        <item x="0"/>
        <item x="7"/>
        <item x="6"/>
        <item x="4"/>
        <item x="5"/>
        <item x="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3">
    <pageField fld="0" hier="-1"/>
    <pageField fld="1" hier="-1"/>
    <pageField fld="2" hier="-1"/>
  </pageFields>
  <dataFields count="1">
    <dataField name="计数项:用户昵称" fld="6" subtotal="count" baseField="0" baseItem="0"/>
  </dataFields>
  <formats count="3">
    <format dxfId="78">
      <pivotArea type="all" dataOnly="0" outline="0" fieldPosition="0"/>
    </format>
    <format dxfId="77">
      <pivotArea outline="0" collapsedLevelsAreSubtotals="1" fieldPosition="0"/>
    </format>
    <format dxfId="76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数据透视表5" cacheId="16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16:D17" firstHeaderRow="0" firstDataRow="1" firstDataCol="0" rowPageCount="3" colPageCount="1"/>
  <pivotFields count="7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9">
        <item h="1" m="1" x="7"/>
        <item m="1" x="5"/>
        <item h="1" x="4"/>
        <item m="1" x="6"/>
        <item h="1" x="0"/>
        <item h="1" x="1"/>
        <item x="2"/>
        <item h="1" x="3"/>
        <item t="default"/>
      </items>
    </pivotField>
    <pivotField axis="axisPage" showAll="0">
      <items count="206">
        <item m="1" x="157"/>
        <item m="1" x="135"/>
        <item m="1" x="201"/>
        <item m="1" x="179"/>
        <item m="1" x="155"/>
        <item m="1" x="134"/>
        <item m="1" x="200"/>
        <item m="1" x="178"/>
        <item m="1" x="154"/>
        <item m="1" x="133"/>
        <item m="1" x="199"/>
        <item m="1" x="176"/>
        <item m="1" x="152"/>
        <item m="1" x="131"/>
        <item m="1" x="197"/>
        <item m="1" x="174"/>
        <item m="1" x="150"/>
        <item m="1" x="129"/>
        <item m="1" x="195"/>
        <item m="1" x="172"/>
        <item m="1" x="177"/>
        <item m="1" x="153"/>
        <item m="1" x="132"/>
        <item m="1" x="198"/>
        <item m="1" x="175"/>
        <item m="1" x="151"/>
        <item m="1" x="130"/>
        <item m="1" x="196"/>
        <item m="1" x="173"/>
        <item m="1" x="149"/>
        <item m="1" x="128"/>
        <item m="1" x="194"/>
        <item m="1" x="171"/>
        <item m="1" x="148"/>
        <item m="1" x="127"/>
        <item m="1" x="193"/>
        <item m="1" x="170"/>
        <item m="1" x="147"/>
        <item m="1" x="126"/>
        <item x="116"/>
        <item m="1" x="143"/>
        <item m="1" x="166"/>
        <item m="1" x="189"/>
        <item m="1" x="124"/>
        <item m="1" x="145"/>
        <item m="1" x="168"/>
        <item m="1" x="191"/>
        <item m="1" x="120"/>
        <item m="1" x="141"/>
        <item m="1" x="164"/>
        <item m="1" x="187"/>
        <item m="1" x="122"/>
        <item m="1" x="192"/>
        <item m="1" x="169"/>
        <item m="1" x="146"/>
        <item m="1" x="125"/>
        <item m="1" x="190"/>
        <item m="1" x="167"/>
        <item m="1" x="144"/>
        <item m="1" x="123"/>
        <item m="1" x="188"/>
        <item m="1" x="165"/>
        <item m="1" x="142"/>
        <item m="1" x="121"/>
        <item m="1" x="163"/>
        <item m="1" x="186"/>
        <item m="1" x="140"/>
        <item m="1" x="119"/>
        <item m="1" x="185"/>
        <item m="1" x="162"/>
        <item m="1" x="139"/>
        <item m="1" x="117"/>
        <item m="1" x="183"/>
        <item m="1" x="160"/>
        <item m="1" x="137"/>
        <item m="1" x="203"/>
        <item m="1" x="181"/>
        <item m="1" x="158"/>
        <item m="1" x="136"/>
        <item m="1" x="202"/>
        <item m="1" x="180"/>
        <item m="1" x="156"/>
        <item m="1" x="118"/>
        <item m="1" x="184"/>
        <item m="1" x="161"/>
        <item m="1" x="138"/>
        <item m="1" x="204"/>
        <item m="1" x="182"/>
        <item m="1" x="15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x="52"/>
        <item x="56"/>
        <item x="55"/>
        <item x="54"/>
        <item x="57"/>
        <item x="58"/>
        <item x="59"/>
        <item x="60"/>
        <item x="61"/>
        <item x="62"/>
        <item x="65"/>
        <item x="64"/>
        <item x="63"/>
        <item x="66"/>
        <item x="67"/>
        <item x="68"/>
        <item x="69"/>
        <item x="70"/>
        <item x="71"/>
        <item x="72"/>
        <item x="75"/>
        <item x="74"/>
        <item x="73"/>
        <item x="76"/>
        <item x="77"/>
        <item x="78"/>
        <item x="79"/>
        <item x="80"/>
        <item x="81"/>
        <item x="82"/>
        <item x="84"/>
        <item x="83"/>
        <item x="86"/>
        <item x="85"/>
        <item x="90"/>
        <item x="89"/>
        <item x="88"/>
        <item x="87"/>
        <item x="91"/>
        <item x="93"/>
        <item x="92"/>
        <item x="95"/>
        <item x="94"/>
        <item x="96"/>
        <item x="97"/>
        <item x="99"/>
        <item x="98"/>
        <item x="100"/>
        <item x="102"/>
        <item x="101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/>
    <i i="1">
      <x v="1"/>
    </i>
    <i i="2">
      <x v="2"/>
    </i>
    <i i="3">
      <x v="3"/>
    </i>
  </colItems>
  <pageFields count="3">
    <pageField fld="0" hier="-1"/>
    <pageField fld="1" hier="-1"/>
    <pageField fld="2" hier="-1"/>
  </pageFields>
  <dataFields count="4">
    <dataField name="浏览量" fld="3" baseField="0" baseItem="1"/>
    <dataField name="访客数" fld="4" baseField="0" baseItem="1"/>
    <dataField name="平均停留时长" fld="5" subtotal="average" baseField="0" baseItem="2"/>
    <dataField name="跳失率" fld="6" subtotal="average" baseField="0" baseItem="3"/>
  </dataFields>
  <formats count="8">
    <format dxfId="86">
      <pivotArea outline="0" collapsedLevelsAreSubtotals="1" fieldPosition="0"/>
    </format>
    <format dxfId="8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84">
      <pivotArea type="all" dataOnly="0" outline="0" fieldPosition="0"/>
    </format>
    <format dxfId="8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81">
      <pivotArea type="all" dataOnly="0" outline="0" fieldPosition="0"/>
    </format>
    <format dxfId="80">
      <pivotArea outline="0" collapsedLevelsAreSubtotals="1" fieldPosition="0"/>
    </format>
    <format dxfId="79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数据透视表11" cacheId="160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L2:AP7" firstHeaderRow="1" firstDataRow="3" firstDataCol="1"/>
  <pivotFields count="6">
    <pivotField showAll="0"/>
    <pivotField axis="axisCol" showAll="0">
      <items count="4">
        <item x="0"/>
        <item h="1" x="2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</pivotFields>
  <rowFields count="1">
    <field x="3"/>
  </rowFields>
  <rowItems count="3">
    <i/>
    <i>
      <x v="1"/>
    </i>
    <i t="grand"/>
  </rowItems>
  <colFields count="2">
    <field x="1"/>
    <field x="-2"/>
  </colFields>
  <colItems count="4">
    <i/>
    <i r="1" i="1">
      <x v="1"/>
    </i>
    <i/>
    <i r="1" i="1">
      <x v="1"/>
    </i>
  </colItems>
  <dataFields count="2">
    <dataField name="计数项:金额" fld="5" subtotal="count" baseField="3" baseItem="0"/>
    <dataField name="求和项:金额2" fld="5" baseField="0" baseItem="0"/>
  </dataFields>
  <formats count="12">
    <format dxfId="98">
      <pivotArea type="all" dataOnly="0" outline="0" fieldPosition="0"/>
    </format>
    <format dxfId="97">
      <pivotArea outline="0" collapsedLevelsAreSubtotals="1" fieldPosition="0"/>
    </format>
    <format dxfId="96">
      <pivotArea type="origin" dataOnly="0" labelOnly="1" outline="0" fieldPosition="0"/>
    </format>
    <format dxfId="95">
      <pivotArea field="1" type="button" dataOnly="0" labelOnly="1" outline="0" axis="axisCol" fieldPosition="0"/>
    </format>
    <format dxfId="94">
      <pivotArea field="-2" type="button" dataOnly="0" labelOnly="1" outline="0" axis="axisCol" fieldPosition="1"/>
    </format>
    <format dxfId="93">
      <pivotArea type="topRight" dataOnly="0" labelOnly="1" outline="0" fieldPosition="0"/>
    </format>
    <format dxfId="92">
      <pivotArea field="3" type="button" dataOnly="0" labelOnly="1" outline="0" axis="axisRow" fieldPosition="0"/>
    </format>
    <format dxfId="91">
      <pivotArea dataOnly="0" labelOnly="1" fieldPosition="0">
        <references count="1">
          <reference field="3" count="0"/>
        </references>
      </pivotArea>
    </format>
    <format dxfId="90">
      <pivotArea dataOnly="0" labelOnly="1" grandRow="1" outline="0" fieldPosition="0"/>
    </format>
    <format dxfId="89">
      <pivotArea dataOnly="0" labelOnly="1" fieldPosition="0">
        <references count="1">
          <reference field="1" count="0"/>
        </references>
      </pivotArea>
    </format>
    <format dxfId="88">
      <pivotArea dataOnly="0" labelOnly="1" outline="0" fieldPosition="0">
        <references count="2">
          <reference field="4294967294" count="1">
            <x v="1"/>
          </reference>
          <reference field="1" count="1" selected="0">
            <x v="0"/>
          </reference>
        </references>
      </pivotArea>
    </format>
    <format dxfId="87">
      <pivotArea dataOnly="0" labelOnly="1" outline="0" fieldPosition="0">
        <references count="2">
          <reference field="4294967294" count="1">
            <x v="1"/>
          </reference>
          <reference field="1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数据透视表7" cacheId="159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 chartFormat="3">
  <location ref="AR2:AT11" firstHeaderRow="1" firstDataRow="2" firstDataCol="1"/>
  <pivotFields count="8">
    <pivotField showAll="0"/>
    <pivotField axis="axisCol" showAll="0" sortType="ascending">
      <items count="8">
        <item h="1" m="1" x="4"/>
        <item h="1" m="1" x="5"/>
        <item h="1" m="1" x="6"/>
        <item h="1" x="0"/>
        <item x="1"/>
        <item x="2"/>
        <item h="1" x="3"/>
        <item t="default"/>
      </items>
    </pivotField>
    <pivotField dataField="1" showAll="0"/>
    <pivotField showAll="0"/>
    <pivotField showAll="0"/>
    <pivotField showAll="0"/>
    <pivotField axis="axisRow" showAll="0" sortType="descending">
      <items count="11">
        <item x="7"/>
        <item x="4"/>
        <item x="2"/>
        <item x="3"/>
        <item x="6"/>
        <item x="5"/>
        <item x="1"/>
        <item x="0"/>
        <item x="9"/>
        <item x="8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5"/>
            </reference>
          </references>
        </pivotArea>
      </autoSortScope>
    </pivotField>
    <pivotField showAll="0"/>
  </pivotFields>
  <rowFields count="1">
    <field x="6"/>
  </rowFields>
  <rowItems count="8">
    <i>
      <x v="1"/>
    </i>
    <i>
      <x v="7"/>
    </i>
    <i>
      <x v="6"/>
    </i>
    <i>
      <x v="4"/>
    </i>
    <i/>
    <i>
      <x v="5"/>
    </i>
    <i>
      <x v="9"/>
    </i>
    <i t="grand"/>
  </rowItems>
  <colFields count="1">
    <field x="1"/>
  </colFields>
  <colItems count="2">
    <i>
      <x v="4"/>
    </i>
    <i>
      <x v="5"/>
    </i>
  </colItems>
  <dataFields count="1">
    <dataField name="计数项:姓名" fld="2" subtotal="count" baseField="0" baseItem="0"/>
  </dataFields>
  <formats count="9">
    <format dxfId="107">
      <pivotArea type="all" dataOnly="0" outline="0" fieldPosition="0"/>
    </format>
    <format dxfId="106">
      <pivotArea outline="0" collapsedLevelsAreSubtotals="1" fieldPosition="0"/>
    </format>
    <format dxfId="105">
      <pivotArea type="origin" dataOnly="0" labelOnly="1" outline="0" fieldPosition="0"/>
    </format>
    <format dxfId="104">
      <pivotArea field="1" type="button" dataOnly="0" labelOnly="1" outline="0" axis="axisCol" fieldPosition="0"/>
    </format>
    <format dxfId="103">
      <pivotArea type="topRight" dataOnly="0" labelOnly="1" outline="0" fieldPosition="0"/>
    </format>
    <format dxfId="102">
      <pivotArea field="6" type="button" dataOnly="0" labelOnly="1" outline="0" axis="axisRow" fieldPosition="0"/>
    </format>
    <format dxfId="101">
      <pivotArea dataOnly="0" labelOnly="1" fieldPosition="0">
        <references count="1">
          <reference field="6" count="1">
            <x v="7"/>
          </reference>
        </references>
      </pivotArea>
    </format>
    <format dxfId="100">
      <pivotArea dataOnly="0" labelOnly="1" grandRow="1" outline="0" fieldPosition="0"/>
    </format>
    <format dxfId="99">
      <pivotArea dataOnly="0" labelOnly="1" fieldPosition="0">
        <references count="1">
          <reference field="1" count="0"/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数据透视表3" cacheId="15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F5:F6" firstHeaderRow="1" firstDataRow="1" firstDataCol="0" rowPageCount="2" colPageCount="1"/>
  <pivotFields count="8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8">
        <item h="1" m="1" x="4"/>
        <item h="1" m="1" x="5"/>
        <item h="1" x="3"/>
        <item m="1" x="6"/>
        <item h="1" x="0"/>
        <item h="1"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0" hier="-1"/>
    <pageField fld="1" hier="-1"/>
  </pageFields>
  <dataFields count="1">
    <dataField name="计数项:姓名" fld="2" subtotal="count" baseField="0" baseItem="0"/>
  </dataFields>
  <formats count="3">
    <format dxfId="110">
      <pivotArea type="all" dataOnly="0" outline="0" fieldPosition="0"/>
    </format>
    <format dxfId="109">
      <pivotArea outline="0" collapsedLevelsAreSubtotals="1" fieldPosition="0"/>
    </format>
    <format dxfId="108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数据透视表15" cacheId="15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X6:AB7" firstHeaderRow="0" firstDataRow="1" firstDataCol="0" rowPageCount="3" colPageCount="1"/>
  <pivotFields count="15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5">
        <item h="1" m="1" x="3"/>
        <item h="1" x="2"/>
        <item h="1" x="0"/>
        <item x="1"/>
        <item t="default"/>
      </items>
    </pivotField>
    <pivotField axis="axisPage" showAll="0">
      <items count="90">
        <item m="1" x="68"/>
        <item m="1" x="88"/>
        <item m="1" x="81"/>
        <item m="1" x="74"/>
        <item m="1" x="67"/>
        <item m="1" x="87"/>
        <item m="1" x="80"/>
        <item m="1" x="73"/>
        <item m="1" x="66"/>
        <item m="1" x="86"/>
        <item m="1" x="79"/>
        <item m="1" x="72"/>
        <item m="1" x="65"/>
        <item m="1" x="85"/>
        <item m="1" x="78"/>
        <item m="1" x="71"/>
        <item m="1" x="64"/>
        <item m="1" x="84"/>
        <item m="1" x="77"/>
        <item m="1" x="70"/>
        <item m="1" x="63"/>
        <item m="1" x="83"/>
        <item m="1" x="76"/>
        <item m="1" x="69"/>
        <item m="1" x="62"/>
        <item m="1" x="82"/>
        <item m="1" x="75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5">
    <i/>
    <i i="1">
      <x v="1"/>
    </i>
    <i i="2">
      <x v="2"/>
    </i>
    <i i="3">
      <x v="3"/>
    </i>
    <i i="4">
      <x v="4"/>
    </i>
  </colItems>
  <pageFields count="3">
    <pageField fld="0" hier="-1"/>
    <pageField fld="1" hier="-1"/>
    <pageField fld="2" hier="-1"/>
  </pageFields>
  <dataFields count="5">
    <dataField name="求和项:花费" fld="5" baseField="0" baseItem="0"/>
    <dataField name="求和项:点击" fld="7" baseField="0" baseItem="0"/>
    <dataField name="平均值项:点击均价" fld="8" subtotal="average" baseField="0" baseItem="1" numFmtId="2"/>
    <dataField name="求和项:曝光" fld="6" baseField="0" baseItem="0"/>
    <dataField name="求和项:商户浏览量" fld="9" baseField="0" baseItem="0"/>
  </dataFields>
  <formats count="4">
    <format dxfId="11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13">
      <pivotArea type="all" dataOnly="0" outline="0" fieldPosition="0"/>
    </format>
    <format dxfId="112">
      <pivotArea outline="0" collapsedLevelsAreSubtotals="1" fieldPosition="0"/>
    </format>
    <format dxfId="111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数据透视表9" cacheId="15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L6:M11" firstHeaderRow="1" firstDataRow="1" firstDataCol="1" rowPageCount="3" colPageCount="1"/>
  <pivotFields count="11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10">
        <item h="1" m="1" x="7"/>
        <item m="1" x="6"/>
        <item m="1" x="4"/>
        <item h="1" x="3"/>
        <item h="1" m="1" x="5"/>
        <item m="1" x="8"/>
        <item h="1" x="0"/>
        <item x="1"/>
        <item h="1" x="2"/>
        <item t="default"/>
      </items>
    </pivotField>
    <pivotField axis="axisPage" showAll="0">
      <items count="160">
        <item m="1" x="92"/>
        <item m="1" x="56"/>
        <item m="1" x="123"/>
        <item m="1" x="87"/>
        <item m="1" x="53"/>
        <item m="1" x="156"/>
        <item m="1" x="83"/>
        <item m="1" x="151"/>
        <item m="1" x="113"/>
        <item m="1" x="80"/>
        <item m="1" x="149"/>
        <item m="1" x="157"/>
        <item m="1" x="118"/>
        <item m="1" x="85"/>
        <item m="1" x="52"/>
        <item m="1" x="153"/>
        <item m="1" x="116"/>
        <item m="1" x="50"/>
        <item m="1" x="150"/>
        <item m="1" x="112"/>
        <item m="1" x="79"/>
        <item m="1" x="48"/>
        <item m="1" x="76"/>
        <item m="1" x="144"/>
        <item m="1" x="44"/>
        <item m="1" x="141"/>
        <item m="1" x="71"/>
        <item m="1" x="138"/>
        <item m="1" x="105"/>
        <item m="1" x="110"/>
        <item m="1" x="75"/>
        <item m="1" x="46"/>
        <item m="1" x="143"/>
        <item m="1" x="108"/>
        <item m="1" x="73"/>
        <item m="1" x="42"/>
        <item m="1" x="140"/>
        <item m="1" x="106"/>
        <item m="1" x="69"/>
        <item m="1" x="39"/>
        <item m="1" x="137"/>
        <item m="1" x="102"/>
        <item m="1" x="67"/>
        <item m="1" x="38"/>
        <item x="25"/>
        <item m="1" x="36"/>
        <item m="1" x="66"/>
        <item m="1" x="101"/>
        <item m="1" x="136"/>
        <item m="1" x="30"/>
        <item m="1" x="148"/>
        <item m="1" x="98"/>
        <item m="1" x="135"/>
        <item m="1" x="104"/>
        <item m="1" x="31"/>
        <item m="1" x="43"/>
        <item m="1" x="37"/>
        <item m="1" x="114"/>
        <item m="1" x="154"/>
        <item m="1" x="86"/>
        <item m="1" x="60"/>
        <item m="1" x="40"/>
        <item m="1" x="34"/>
        <item m="1" x="70"/>
        <item m="1" x="99"/>
        <item m="1" x="64"/>
        <item m="1" x="125"/>
        <item m="1" x="158"/>
        <item m="1" x="78"/>
        <item m="1" x="103"/>
        <item m="1" x="146"/>
        <item m="1" x="96"/>
        <item m="1" x="119"/>
        <item m="1" x="82"/>
        <item m="1" x="68"/>
        <item m="1" x="111"/>
        <item m="1" x="61"/>
        <item m="1" x="130"/>
        <item m="1" x="122"/>
        <item m="1" x="89"/>
        <item m="1" x="129"/>
        <item m="1" x="131"/>
        <item m="1" x="155"/>
        <item m="1" x="133"/>
        <item m="1" x="63"/>
        <item m="1" x="33"/>
        <item m="1" x="127"/>
        <item m="1" x="94"/>
        <item m="1" x="58"/>
        <item m="1" x="28"/>
        <item m="1" x="128"/>
        <item m="1" x="32"/>
        <item m="1" x="62"/>
        <item m="1" x="97"/>
        <item m="1" x="132"/>
        <item m="1" x="35"/>
        <item m="1" x="65"/>
        <item m="1" x="100"/>
        <item m="1" x="134"/>
        <item m="1" x="95"/>
        <item m="1" x="59"/>
        <item m="1" x="29"/>
        <item m="1" x="126"/>
        <item m="1" x="93"/>
        <item m="1" x="57"/>
        <item m="1" x="27"/>
        <item m="1" x="124"/>
        <item m="1" x="91"/>
        <item m="1" x="55"/>
        <item m="1" x="26"/>
        <item m="1" x="120"/>
        <item m="1" x="88"/>
        <item m="1" x="54"/>
        <item m="1" x="117"/>
        <item m="1" x="81"/>
        <item m="1" x="51"/>
        <item m="1" x="115"/>
        <item m="1" x="152"/>
        <item m="1" x="84"/>
        <item m="1" x="121"/>
        <item m="1" x="90"/>
        <item m="1" x="49"/>
        <item m="1" x="147"/>
        <item m="1" x="77"/>
        <item m="1" x="47"/>
        <item m="1" x="145"/>
        <item m="1" x="109"/>
        <item m="1" x="74"/>
        <item m="1" x="139"/>
        <item m="1" x="41"/>
        <item m="1" x="72"/>
        <item m="1" x="107"/>
        <item m="1" x="142"/>
        <item m="1"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3"/>
        <item x="15"/>
        <item x="16"/>
        <item x="18"/>
        <item x="17"/>
        <item x="19"/>
        <item x="20"/>
        <item x="21"/>
        <item x="22"/>
        <item x="23"/>
        <item x="24"/>
        <item t="default"/>
      </items>
    </pivotField>
    <pivotField showAll="0"/>
    <pivotField axis="axisRow" dataField="1" showAll="0">
      <items count="8">
        <item x="2"/>
        <item x="0"/>
        <item m="1" x="5"/>
        <item x="1"/>
        <item m="1" x="6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/>
    <i>
      <x v="1"/>
    </i>
    <i>
      <x v="3"/>
    </i>
    <i>
      <x v="5"/>
    </i>
    <i t="grand"/>
  </rowItems>
  <colItems count="1">
    <i/>
  </colItems>
  <pageFields count="3">
    <pageField fld="0" hier="-1"/>
    <pageField fld="1" hier="-1"/>
    <pageField fld="2" hier="-1"/>
  </pageFields>
  <dataFields count="1">
    <dataField name="计数项:订单来源" fld="4" subtotal="count" baseField="0" baseItem="0"/>
  </dataFields>
  <formats count="6">
    <format dxfId="120">
      <pivotArea type="all" dataOnly="0" outline="0" fieldPosition="0"/>
    </format>
    <format dxfId="119">
      <pivotArea outline="0" collapsedLevelsAreSubtotals="1" fieldPosition="0"/>
    </format>
    <format dxfId="118">
      <pivotArea field="4" type="button" dataOnly="0" labelOnly="1" outline="0" axis="axisRow" fieldPosition="0"/>
    </format>
    <format dxfId="117">
      <pivotArea dataOnly="0" labelOnly="1" fieldPosition="0">
        <references count="1">
          <reference field="4" count="1">
            <x v="5"/>
          </reference>
        </references>
      </pivotArea>
    </format>
    <format dxfId="116">
      <pivotArea dataOnly="0" labelOnly="1" grandRow="1" outline="0" fieldPosition="0"/>
    </format>
    <format dxfId="115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数据透视表6" cacheId="16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R5:S8" firstHeaderRow="1" firstDataRow="1" firstDataCol="1" rowPageCount="2" colPageCount="1"/>
  <pivotFields count="15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7">
        <item h="1" x="0"/>
        <item h="1" x="1"/>
        <item h="1" x="2"/>
        <item x="3"/>
        <item h="1" x="4"/>
        <item h="1" x="5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3">
    <i/>
    <i>
      <x v="1"/>
    </i>
    <i t="grand"/>
  </rowItems>
  <colItems count="1">
    <i/>
  </colItems>
  <pageFields count="2">
    <pageField fld="0" hier="-1"/>
    <pageField fld="1" hier="-1"/>
  </pageFields>
  <dataFields count="1">
    <dataField name="计数项:星级" fld="7" subtotal="count" baseField="0" baseItem="0"/>
  </dataFields>
  <formats count="6">
    <format dxfId="126">
      <pivotArea type="all" dataOnly="0" outline="0" fieldPosition="0"/>
    </format>
    <format dxfId="125">
      <pivotArea outline="0" collapsedLevelsAreSubtotals="1" fieldPosition="0"/>
    </format>
    <format dxfId="124">
      <pivotArea field="7" type="button" dataOnly="0" labelOnly="1" outline="0" axis="axisRow" fieldPosition="0"/>
    </format>
    <format dxfId="123">
      <pivotArea dataOnly="0" labelOnly="1" fieldPosition="0">
        <references count="1">
          <reference field="7" count="1">
            <x v="1"/>
          </reference>
        </references>
      </pivotArea>
    </format>
    <format dxfId="122">
      <pivotArea dataOnly="0" labelOnly="1" grandRow="1" outline="0" fieldPosition="0"/>
    </format>
    <format dxfId="121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数据透视表1" cacheId="16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6:D7" firstHeaderRow="0" firstDataRow="1" firstDataCol="0" rowPageCount="3" colPageCount="1"/>
  <pivotFields count="7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9">
        <item h="1" m="1" x="7"/>
        <item h="1" m="1" x="5"/>
        <item h="1" x="4"/>
        <item h="1" m="1" x="6"/>
        <item h="1" x="0"/>
        <item h="1" x="1"/>
        <item h="1" x="2"/>
        <item x="3"/>
        <item t="default"/>
      </items>
    </pivotField>
    <pivotField axis="axisPage" multipleItemSelectionAllowed="1" showAll="0">
      <items count="206">
        <item m="1" x="157"/>
        <item m="1" x="135"/>
        <item m="1" x="201"/>
        <item m="1" x="179"/>
        <item m="1" x="155"/>
        <item m="1" x="134"/>
        <item m="1" x="200"/>
        <item m="1" x="178"/>
        <item m="1" x="154"/>
        <item m="1" x="133"/>
        <item m="1" x="199"/>
        <item m="1" x="176"/>
        <item m="1" x="152"/>
        <item m="1" x="131"/>
        <item m="1" x="197"/>
        <item m="1" x="174"/>
        <item m="1" x="150"/>
        <item m="1" x="129"/>
        <item m="1" x="195"/>
        <item m="1" x="172"/>
        <item m="1" x="177"/>
        <item m="1" x="153"/>
        <item m="1" x="132"/>
        <item m="1" x="198"/>
        <item m="1" x="175"/>
        <item m="1" x="151"/>
        <item m="1" x="130"/>
        <item m="1" x="196"/>
        <item m="1" x="173"/>
        <item m="1" x="149"/>
        <item m="1" x="128"/>
        <item m="1" x="194"/>
        <item m="1" x="171"/>
        <item m="1" x="148"/>
        <item m="1" x="127"/>
        <item m="1" x="193"/>
        <item m="1" x="170"/>
        <item m="1" x="147"/>
        <item m="1" x="126"/>
        <item x="116"/>
        <item m="1" x="143"/>
        <item m="1" x="166"/>
        <item m="1" x="189"/>
        <item m="1" x="124"/>
        <item m="1" x="145"/>
        <item m="1" x="168"/>
        <item m="1" x="191"/>
        <item m="1" x="120"/>
        <item m="1" x="141"/>
        <item m="1" x="164"/>
        <item m="1" x="187"/>
        <item m="1" x="122"/>
        <item m="1" x="192"/>
        <item m="1" x="169"/>
        <item m="1" x="146"/>
        <item m="1" x="125"/>
        <item m="1" x="190"/>
        <item m="1" x="167"/>
        <item m="1" x="144"/>
        <item m="1" x="123"/>
        <item m="1" x="188"/>
        <item m="1" x="165"/>
        <item m="1" x="142"/>
        <item m="1" x="121"/>
        <item m="1" x="163"/>
        <item m="1" x="186"/>
        <item m="1" x="140"/>
        <item m="1" x="119"/>
        <item m="1" x="185"/>
        <item m="1" x="162"/>
        <item m="1" x="139"/>
        <item m="1" x="117"/>
        <item m="1" x="183"/>
        <item m="1" x="160"/>
        <item m="1" x="137"/>
        <item m="1" x="203"/>
        <item m="1" x="181"/>
        <item m="1" x="158"/>
        <item m="1" x="136"/>
        <item m="1" x="202"/>
        <item m="1" x="180"/>
        <item m="1" x="156"/>
        <item m="1" x="118"/>
        <item m="1" x="184"/>
        <item m="1" x="161"/>
        <item m="1" x="138"/>
        <item m="1" x="204"/>
        <item m="1" x="182"/>
        <item m="1" x="15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x="52"/>
        <item x="56"/>
        <item x="55"/>
        <item x="54"/>
        <item x="57"/>
        <item x="58"/>
        <item x="59"/>
        <item x="60"/>
        <item x="61"/>
        <item x="62"/>
        <item x="65"/>
        <item x="64"/>
        <item x="63"/>
        <item x="66"/>
        <item x="67"/>
        <item x="68"/>
        <item x="69"/>
        <item x="70"/>
        <item x="71"/>
        <item x="72"/>
        <item x="75"/>
        <item x="74"/>
        <item x="73"/>
        <item x="76"/>
        <item x="77"/>
        <item x="78"/>
        <item x="79"/>
        <item x="80"/>
        <item x="81"/>
        <item x="82"/>
        <item x="84"/>
        <item x="83"/>
        <item x="86"/>
        <item x="85"/>
        <item x="90"/>
        <item x="89"/>
        <item x="88"/>
        <item x="87"/>
        <item x="91"/>
        <item x="93"/>
        <item x="92"/>
        <item x="95"/>
        <item x="94"/>
        <item x="96"/>
        <item x="97"/>
        <item x="99"/>
        <item x="98"/>
        <item x="100"/>
        <item x="102"/>
        <item x="101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/>
    <i i="1">
      <x v="1"/>
    </i>
    <i i="2">
      <x v="2"/>
    </i>
    <i i="3">
      <x v="3"/>
    </i>
  </colItems>
  <pageFields count="3">
    <pageField fld="0" hier="-1"/>
    <pageField fld="1" hier="-1"/>
    <pageField fld="2" hier="-1"/>
  </pageFields>
  <dataFields count="4">
    <dataField name="浏览量" fld="3" baseField="0" baseItem="1"/>
    <dataField name="访客数" fld="4" baseField="0" baseItem="1"/>
    <dataField name="平均停留时长" fld="5" subtotal="average" baseField="0" baseItem="2"/>
    <dataField name="跳失率" fld="6" subtotal="average" baseField="0" baseItem="3"/>
  </dataFields>
  <formats count="9">
    <format dxfId="135">
      <pivotArea outline="0" collapsedLevelsAreSubtotals="1" fieldPosition="0"/>
    </format>
    <format dxfId="13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33">
      <pivotArea type="all" dataOnly="0" outline="0" fieldPosition="0"/>
    </format>
    <format dxfId="13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3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3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29">
      <pivotArea type="all" dataOnly="0" outline="0" fieldPosition="0"/>
    </format>
    <format dxfId="128">
      <pivotArea outline="0" collapsedLevelsAreSubtotals="1" fieldPosition="0"/>
    </format>
    <format dxfId="127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数据透视表10" cacheId="15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F15:F16" firstHeaderRow="1" firstDataRow="1" firstDataCol="0" rowPageCount="2" colPageCount="1"/>
  <pivotFields count="8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8">
        <item h="1" m="1" x="4"/>
        <item m="1" x="5"/>
        <item h="1" x="3"/>
        <item h="1" m="1" x="6"/>
        <item h="1" x="0"/>
        <item x="1"/>
        <item h="1" x="2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0" hier="-1"/>
    <pageField fld="1" hier="-1"/>
  </pageFields>
  <dataFields count="1">
    <dataField name="计数项:姓名" fld="2" subtotal="count" baseField="0" baseItem="0"/>
  </dataFields>
  <formats count="3">
    <format dxfId="138">
      <pivotArea type="all" dataOnly="0" outline="0" fieldPosition="0"/>
    </format>
    <format dxfId="137">
      <pivotArea outline="0" collapsedLevelsAreSubtotals="1" fieldPosition="0"/>
    </format>
    <format dxfId="136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e.dianping.com/e-beauty/book/orderList?xssuuids=7f4801bf-dee8-47b3-8a11-ef77db590538&amp;accountId=40815321&amp;display=2&amp;shopId=98951640" TargetMode="External"/><Relationship Id="rId2" Type="http://schemas.openxmlformats.org/officeDocument/2006/relationships/hyperlink" Target="https://e.dianping.com/e-beauty/book/orderList?xssuuids=7f4801bf-dee8-47b3-8a11-ef77db590538&amp;accountId=40815321&amp;display=2&amp;shopId=98951640" TargetMode="External"/><Relationship Id="rId1" Type="http://schemas.openxmlformats.org/officeDocument/2006/relationships/hyperlink" Target="https://e.dianping.com/e-beauty/book/orderList?xssuuids=7f4801bf-dee8-47b3-8a11-ef77db590538&amp;accountId=40815321&amp;display=2&amp;shopId=98951640" TargetMode="External"/><Relationship Id="rId4" Type="http://schemas.openxmlformats.org/officeDocument/2006/relationships/hyperlink" Target="https://e.dianping.com/e-beauty/book/orderList?xssuuids=7f4801bf-dee8-47b3-8a11-ef77db590538&amp;accountId=40815321&amp;display=2&amp;shopId=98951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I21"/>
  <sheetViews>
    <sheetView showGridLines="0" zoomScale="90" zoomScaleNormal="90" workbookViewId="0">
      <selection activeCell="B3" sqref="B3:I18"/>
    </sheetView>
  </sheetViews>
  <sheetFormatPr defaultColWidth="11" defaultRowHeight="31.5" customHeight="1"/>
  <cols>
    <col min="1" max="1" width="4.375" style="59" customWidth="1"/>
    <col min="2" max="2" width="13.125" style="59" customWidth="1"/>
    <col min="3" max="3" width="24.5" style="59" customWidth="1"/>
    <col min="4" max="4" width="15.375" style="59" customWidth="1"/>
    <col min="5" max="5" width="17" style="59" customWidth="1"/>
    <col min="6" max="6" width="13.5" style="59" customWidth="1"/>
    <col min="7" max="8" width="22" style="59" customWidth="1"/>
    <col min="9" max="9" width="11" style="59" customWidth="1"/>
    <col min="10" max="16384" width="11" style="59"/>
  </cols>
  <sheetData>
    <row r="1" spans="2:9" ht="16.5" customHeight="1">
      <c r="B1" s="39" t="str">
        <f>"数据截止时间："&amp;透视表!G26</f>
        <v>数据截止时间：8月31日</v>
      </c>
      <c r="C1" s="201"/>
    </row>
    <row r="2" spans="2:9" ht="16.5" customHeight="1" thickBot="1">
      <c r="B2" s="27" t="s">
        <v>0</v>
      </c>
      <c r="C2" s="26"/>
    </row>
    <row r="3" spans="2:9" ht="22.5" customHeight="1">
      <c r="B3" s="230" t="s">
        <v>1</v>
      </c>
      <c r="C3" s="229"/>
      <c r="D3" s="119" t="str">
        <f>透视表!$G$22</f>
        <v>8月</v>
      </c>
      <c r="E3" s="119" t="str">
        <f>透视表!$G$21</f>
        <v>日均环比</v>
      </c>
      <c r="F3" s="119" t="str">
        <f>透视表!$G$23</f>
        <v>7月</v>
      </c>
      <c r="G3" s="111" t="s">
        <v>2</v>
      </c>
      <c r="H3" s="112" t="s">
        <v>3</v>
      </c>
    </row>
    <row r="4" spans="2:9" ht="22.5" customHeight="1">
      <c r="B4" s="231" t="s">
        <v>4</v>
      </c>
      <c r="C4" s="116" t="s">
        <v>5</v>
      </c>
      <c r="D4" s="202" t="e">
        <f>GETPIVOTDATA("浏览量",透视表!$A$6)</f>
        <v>#REF!</v>
      </c>
      <c r="E4" s="114" t="str">
        <f>IFERROR((D4/透视表!$G$24)/(F4/透视表!$G$25)-1,"-")</f>
        <v>-</v>
      </c>
      <c r="F4" s="202" t="e">
        <f>GETPIVOTDATA("浏览量",透视表!$A$16)</f>
        <v>#REF!</v>
      </c>
      <c r="G4" s="203" t="str">
        <f>IF(E4&gt;=10%,"优",IF(E4&gt;=-10%,"健康",IF(E4&gt;-20%,"关注",IF(E4&lt;=-20%,"重点关注"))))</f>
        <v>优</v>
      </c>
      <c r="H4" s="204">
        <v>9443</v>
      </c>
      <c r="I4" s="159" t="e">
        <f>D4/H4</f>
        <v>#REF!</v>
      </c>
    </row>
    <row r="5" spans="2:9" ht="22.5" customHeight="1">
      <c r="B5" s="229"/>
      <c r="C5" s="116" t="s">
        <v>6</v>
      </c>
      <c r="D5" s="202">
        <f>GETPIVOTDATA("访客数",透视表!$A$6)</f>
        <v>679</v>
      </c>
      <c r="E5" s="114">
        <f>IFERROR((D5/透视表!$G$24)/(F5/透视表!$G$25)-1,"-")</f>
        <v>5.2713178294573781E-2</v>
      </c>
      <c r="F5" s="202">
        <f>GETPIVOTDATA("访客数",透视表!$A$16)</f>
        <v>645</v>
      </c>
      <c r="G5" s="203" t="str">
        <f>IF(E5&gt;=10%,"优",IF(E5&gt;=-10%,"健康",IF(E5&gt;-20%,"关注",IF(E5&lt;=-20%,"重点关注"))))</f>
        <v>健康</v>
      </c>
      <c r="H5" s="204">
        <v>3030</v>
      </c>
    </row>
    <row r="6" spans="2:9" ht="22.5" customHeight="1">
      <c r="B6" s="229"/>
      <c r="C6" s="116" t="s">
        <v>7</v>
      </c>
      <c r="D6" s="114">
        <f>ROUND(GETPIVOTDATA("跳失率",透视表!$A$6)&amp;"%",3)</f>
        <v>0.32700000000000001</v>
      </c>
      <c r="E6" s="114">
        <f>D6-F6</f>
        <v>0</v>
      </c>
      <c r="F6" s="114">
        <f>ROUND(GETPIVOTDATA("跳失率",透视表!$A$16)&amp;"%",3)</f>
        <v>0.32700000000000001</v>
      </c>
      <c r="G6" s="203" t="str">
        <f>IF(E6&lt;0,"优",IF(E6&gt;=2%,"重点关注","健康"))</f>
        <v>健康</v>
      </c>
      <c r="H6" s="113">
        <v>0.37</v>
      </c>
    </row>
    <row r="7" spans="2:9" ht="22.5" customHeight="1">
      <c r="B7" s="229"/>
      <c r="C7" s="116" t="s">
        <v>8</v>
      </c>
      <c r="D7" s="202">
        <f>GETPIVOTDATA("平均停留时长",透视表!$A$6)</f>
        <v>35.201935483870962</v>
      </c>
      <c r="E7" s="114">
        <f>IFERROR((D7/透视表!$G$24)/(F7/透视表!$G$25)-1,"-")</f>
        <v>-0.35558429441186712</v>
      </c>
      <c r="F7" s="202">
        <f>GETPIVOTDATA("平均停留时长",透视表!$A$16)</f>
        <v>54.626129032258049</v>
      </c>
      <c r="G7" s="203" t="str">
        <f t="shared" ref="G7:G18" si="0">IF(E7&gt;=10%,"优",IF(E7&gt;=-10%,"健康",IF(E7&gt;-20%,"关注",IF(E7&lt;=-20%,"重点关注"))))</f>
        <v>重点关注</v>
      </c>
      <c r="H7" s="204">
        <v>27</v>
      </c>
    </row>
    <row r="8" spans="2:9" ht="22.5" customHeight="1">
      <c r="B8" s="231" t="s">
        <v>9</v>
      </c>
      <c r="C8" s="116" t="s">
        <v>10</v>
      </c>
      <c r="D8" s="202">
        <f>透视表!$K$25</f>
        <v>37</v>
      </c>
      <c r="E8" s="114">
        <f>IFERROR((D8/透视表!$G$24)/(F8/透视表!$G$25)-1,"-")</f>
        <v>0.4800000000000002</v>
      </c>
      <c r="F8" s="202">
        <f>透视表!$L$25</f>
        <v>25</v>
      </c>
      <c r="G8" s="203" t="str">
        <f t="shared" si="0"/>
        <v>优</v>
      </c>
      <c r="H8" s="204"/>
    </row>
    <row r="9" spans="2:9" ht="22.5" customHeight="1">
      <c r="B9" s="229"/>
      <c r="C9" s="116" t="s">
        <v>11</v>
      </c>
      <c r="D9" s="205">
        <f>D8/D5</f>
        <v>5.4491899852724596E-2</v>
      </c>
      <c r="E9" s="205">
        <f>D9-F9</f>
        <v>1.5732209930243976E-2</v>
      </c>
      <c r="F9" s="205">
        <f>F8/F5</f>
        <v>3.875968992248062E-2</v>
      </c>
      <c r="G9" s="203" t="str">
        <f t="shared" si="0"/>
        <v>健康</v>
      </c>
      <c r="H9" s="113">
        <v>0.04</v>
      </c>
    </row>
    <row r="10" spans="2:9" ht="22.5" customHeight="1">
      <c r="B10" s="231" t="s">
        <v>12</v>
      </c>
      <c r="C10" s="115" t="s">
        <v>13</v>
      </c>
      <c r="D10" s="206">
        <v>19</v>
      </c>
      <c r="E10" s="49">
        <f>IFERROR((D10/透视表!$G$24)/(F10/透视表!$G$25)-1,"-")</f>
        <v>3.75</v>
      </c>
      <c r="F10" s="206">
        <v>4</v>
      </c>
      <c r="G10" s="203" t="str">
        <f t="shared" si="0"/>
        <v>优</v>
      </c>
      <c r="H10" s="204"/>
    </row>
    <row r="11" spans="2:9" ht="22.5" customHeight="1">
      <c r="B11" s="229"/>
      <c r="C11" s="116" t="s">
        <v>14</v>
      </c>
      <c r="D11" s="114">
        <f>D10/D8</f>
        <v>0.51351351351351349</v>
      </c>
      <c r="E11" s="205">
        <f>D11-F11</f>
        <v>0.35351351351351346</v>
      </c>
      <c r="F11" s="114">
        <f>F10/F8</f>
        <v>0.16</v>
      </c>
      <c r="G11" s="203" t="str">
        <f t="shared" si="0"/>
        <v>优</v>
      </c>
      <c r="H11" s="204" t="s">
        <v>15</v>
      </c>
    </row>
    <row r="12" spans="2:9" ht="22.5" customHeight="1">
      <c r="B12" s="229"/>
      <c r="C12" s="115" t="s">
        <v>16</v>
      </c>
      <c r="D12" s="50">
        <v>19</v>
      </c>
      <c r="E12" s="49">
        <f>IFERROR((D12/透视表!$G$24)/(F12/透视表!$G$25)-1,"-")</f>
        <v>3.75</v>
      </c>
      <c r="F12" s="50">
        <v>4</v>
      </c>
      <c r="G12" s="203" t="str">
        <f t="shared" si="0"/>
        <v>优</v>
      </c>
      <c r="H12" s="204"/>
    </row>
    <row r="13" spans="2:9" ht="22.5" customHeight="1">
      <c r="B13" s="229"/>
      <c r="C13" s="116" t="s">
        <v>17</v>
      </c>
      <c r="D13" s="114">
        <f>D12/D10</f>
        <v>1</v>
      </c>
      <c r="E13" s="205">
        <f>D13-F13</f>
        <v>0</v>
      </c>
      <c r="F13" s="114">
        <f>F12/F10</f>
        <v>1</v>
      </c>
      <c r="G13" s="203" t="str">
        <f t="shared" si="0"/>
        <v>健康</v>
      </c>
      <c r="H13" s="113">
        <v>0.8</v>
      </c>
    </row>
    <row r="14" spans="2:9" ht="22.5" customHeight="1">
      <c r="B14" s="229"/>
      <c r="C14" s="115" t="s">
        <v>18</v>
      </c>
      <c r="D14" s="206">
        <v>1066</v>
      </c>
      <c r="E14" s="49">
        <f>IFERROR((D14/透视表!$G$24)/(F14/透视表!$G$25)-1,"-")</f>
        <v>-0.36282127913927076</v>
      </c>
      <c r="F14" s="206">
        <v>1673</v>
      </c>
      <c r="G14" s="203" t="str">
        <f t="shared" si="0"/>
        <v>重点关注</v>
      </c>
      <c r="H14" s="204"/>
    </row>
    <row r="15" spans="2:9" ht="22.5" customHeight="1">
      <c r="B15" s="229"/>
      <c r="C15" s="115" t="s">
        <v>19</v>
      </c>
      <c r="D15" s="206">
        <v>19</v>
      </c>
      <c r="E15" s="49">
        <f>IFERROR((D15/透视表!$G$24)/(F15/透视表!$G$25)-1,"-")</f>
        <v>2.8000000000000003</v>
      </c>
      <c r="F15" s="206">
        <v>5</v>
      </c>
      <c r="G15" s="203" t="str">
        <f t="shared" si="0"/>
        <v>优</v>
      </c>
      <c r="H15" s="204"/>
      <c r="I15" s="59" t="s">
        <v>20</v>
      </c>
    </row>
    <row r="16" spans="2:9" ht="22.5" customHeight="1">
      <c r="B16" s="229"/>
      <c r="C16" s="116" t="s">
        <v>21</v>
      </c>
      <c r="D16" s="117">
        <f>D14/D12</f>
        <v>56.10526315789474</v>
      </c>
      <c r="E16" s="114">
        <f>IFERROR((D16/透视表!$G$24)/(F16/透视表!$G$25)-1,"-")</f>
        <v>-0.83232138924717658</v>
      </c>
      <c r="F16" s="117">
        <f>F14/F15</f>
        <v>334.6</v>
      </c>
      <c r="G16" s="203" t="str">
        <f t="shared" si="0"/>
        <v>重点关注</v>
      </c>
      <c r="H16" s="204"/>
    </row>
    <row r="17" spans="2:8" ht="22.5" customHeight="1">
      <c r="B17" s="231" t="s">
        <v>22</v>
      </c>
      <c r="C17" s="116" t="s">
        <v>23</v>
      </c>
      <c r="D17" s="202">
        <f>透视表!$P$25</f>
        <v>7</v>
      </c>
      <c r="E17" s="114">
        <f>IFERROR((D17/透视表!$G$24)/(F17/透视表!$G$25)-1,"-")</f>
        <v>0.75</v>
      </c>
      <c r="F17" s="202">
        <f>透视表!$Q$25</f>
        <v>4</v>
      </c>
      <c r="G17" s="203" t="str">
        <f t="shared" si="0"/>
        <v>优</v>
      </c>
      <c r="H17" s="204"/>
    </row>
    <row r="18" spans="2:8" ht="22.5" customHeight="1" thickBot="1">
      <c r="B18" s="229"/>
      <c r="C18" s="118" t="s">
        <v>24</v>
      </c>
      <c r="D18" s="207">
        <v>1</v>
      </c>
      <c r="E18" s="130">
        <f>IFERROR((D18/透视表!$G$24)/(F18/透视表!$G$25)-1,"-")</f>
        <v>-0.75</v>
      </c>
      <c r="F18" s="207">
        <f>'体验报告-案例'!$E$16</f>
        <v>4</v>
      </c>
      <c r="G18" s="208" t="str">
        <f t="shared" si="0"/>
        <v>重点关注</v>
      </c>
      <c r="H18" s="209"/>
    </row>
    <row r="19" spans="2:8" ht="138" customHeight="1" thickBot="1">
      <c r="B19" s="228" t="s">
        <v>25</v>
      </c>
      <c r="C19" s="229"/>
      <c r="D19" s="229"/>
      <c r="E19" s="229"/>
      <c r="F19" s="229"/>
      <c r="G19" s="229"/>
      <c r="H19" s="229"/>
    </row>
    <row r="20" spans="2:8" ht="19.5" customHeight="1"/>
    <row r="21" spans="2:8" ht="19.5" customHeight="1"/>
  </sheetData>
  <mergeCells count="6">
    <mergeCell ref="B19:H19"/>
    <mergeCell ref="B3:C3"/>
    <mergeCell ref="B4:B7"/>
    <mergeCell ref="B17:B18"/>
    <mergeCell ref="B8:B9"/>
    <mergeCell ref="B10:B16"/>
  </mergeCells>
  <phoneticPr fontId="23" type="noConversion"/>
  <conditionalFormatting sqref="E1:E5 E20:E1048576 E7:E18">
    <cfRule type="cellIs" dxfId="45" priority="4" operator="lessThan">
      <formula>0</formula>
    </cfRule>
  </conditionalFormatting>
  <conditionalFormatting sqref="E6">
    <cfRule type="cellIs" dxfId="44" priority="1" operator="greaterThan">
      <formula>0</formula>
    </cfRule>
  </conditionalFormatting>
  <pageMargins left="0.25" right="0.25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K15"/>
  <sheetViews>
    <sheetView showGridLines="0" workbookViewId="0">
      <selection activeCell="I3" sqref="I3:I8"/>
    </sheetView>
  </sheetViews>
  <sheetFormatPr defaultColWidth="9" defaultRowHeight="16.5"/>
  <cols>
    <col min="1" max="1" width="9" style="38" customWidth="1"/>
    <col min="2" max="2" width="17.875" style="38" customWidth="1"/>
    <col min="3" max="3" width="13.375" style="38" customWidth="1"/>
    <col min="4" max="5" width="15.125" style="38" customWidth="1"/>
    <col min="6" max="6" width="13.125" style="38" customWidth="1"/>
    <col min="7" max="7" width="9" style="38" customWidth="1"/>
    <col min="8" max="8" width="13.875" style="38" bestFit="1" customWidth="1"/>
    <col min="9" max="11" width="12.125" style="38" customWidth="1"/>
    <col min="12" max="12" width="9" style="38" customWidth="1"/>
    <col min="13" max="16384" width="9" style="38"/>
  </cols>
  <sheetData>
    <row r="1" spans="2:11" ht="17.25" customHeight="1" thickBot="1">
      <c r="B1" s="121" t="s">
        <v>0</v>
      </c>
      <c r="C1" s="22"/>
      <c r="D1" s="22"/>
    </row>
    <row r="2" spans="2:11" ht="24" customHeight="1" thickBot="1">
      <c r="B2" s="232" t="s">
        <v>26</v>
      </c>
      <c r="C2" s="16" t="s">
        <v>27</v>
      </c>
      <c r="D2" s="4" t="str">
        <f>透视表!$G$22</f>
        <v>8月</v>
      </c>
      <c r="E2" s="4" t="str">
        <f>透视表!$G$21</f>
        <v>日均环比</v>
      </c>
      <c r="F2" s="4" t="str">
        <f>透视表!$G$23</f>
        <v>7月</v>
      </c>
      <c r="H2" s="184" t="s">
        <v>28</v>
      </c>
      <c r="I2" s="178" t="str">
        <f>透视表!$G$22</f>
        <v>8月</v>
      </c>
      <c r="J2" s="178" t="str">
        <f>透视表!$G$21</f>
        <v>日均环比</v>
      </c>
      <c r="K2" s="179" t="str">
        <f>透视表!$G$23</f>
        <v>7月</v>
      </c>
    </row>
    <row r="3" spans="2:11" ht="24.6" customHeight="1" thickBot="1">
      <c r="B3" s="233"/>
      <c r="C3" s="2" t="s">
        <v>10</v>
      </c>
      <c r="D3" s="3">
        <f>透视表!$K$25</f>
        <v>37</v>
      </c>
      <c r="E3" s="19">
        <f>IFERROR((D3/透视表!$G$24)/(F3/透视表!$G$25)-1,"-")</f>
        <v>0.4800000000000002</v>
      </c>
      <c r="F3" s="3">
        <f>透视表!$L$25</f>
        <v>25</v>
      </c>
      <c r="H3" s="133" t="s">
        <v>29</v>
      </c>
      <c r="I3" s="177">
        <v>3</v>
      </c>
      <c r="J3" s="114">
        <f>IFERROR((I3/透视表!$G$24)/(K3/透视表!$G$25)-1,"-")</f>
        <v>-0.25</v>
      </c>
      <c r="K3" s="180">
        <v>4</v>
      </c>
    </row>
    <row r="4" spans="2:11" ht="24.6" customHeight="1" thickBot="1">
      <c r="B4" s="233"/>
      <c r="C4" s="46" t="s">
        <v>13</v>
      </c>
      <c r="D4" s="47">
        <v>19</v>
      </c>
      <c r="E4" s="48">
        <f>IFERROR((D4/透视表!$G$24)/(F4/透视表!$G$25)-1,"-")</f>
        <v>3.75</v>
      </c>
      <c r="F4" s="47">
        <v>4</v>
      </c>
      <c r="H4" s="133" t="s">
        <v>30</v>
      </c>
      <c r="I4" s="177">
        <v>3</v>
      </c>
      <c r="J4" s="114">
        <f>IFERROR((I4/透视表!$G$24)/(K4/透视表!$G$25)-1,"-")</f>
        <v>0</v>
      </c>
      <c r="K4" s="180">
        <v>3</v>
      </c>
    </row>
    <row r="5" spans="2:11" ht="24.6" customHeight="1" thickBot="1">
      <c r="B5" s="233"/>
      <c r="C5" s="44" t="s">
        <v>14</v>
      </c>
      <c r="D5" s="210">
        <f>D4/D3</f>
        <v>0.51351351351351349</v>
      </c>
      <c r="E5" s="210">
        <f>D5-F5</f>
        <v>0.35351351351351346</v>
      </c>
      <c r="F5" s="210">
        <f>F4/F3</f>
        <v>0.16</v>
      </c>
      <c r="H5" s="133" t="s">
        <v>31</v>
      </c>
      <c r="I5" s="177">
        <v>2</v>
      </c>
      <c r="J5" s="114">
        <f>IFERROR((I5/透视表!$G$24)/(K5/透视表!$G$25)-1,"-")</f>
        <v>-0.5</v>
      </c>
      <c r="K5" s="180">
        <v>4</v>
      </c>
    </row>
    <row r="6" spans="2:11" ht="24.6" customHeight="1" thickBot="1">
      <c r="B6" s="234" t="s">
        <v>32</v>
      </c>
      <c r="C6" s="44" t="s">
        <v>33</v>
      </c>
      <c r="D6" s="3">
        <f>D8+D7</f>
        <v>14</v>
      </c>
      <c r="E6" s="19">
        <f>IFERROR((D6/透视表!$G$24)/(F6/透视表!$G$25)-1,"-")</f>
        <v>1</v>
      </c>
      <c r="F6" s="3">
        <f>F8+F7</f>
        <v>7</v>
      </c>
      <c r="H6" s="133" t="s">
        <v>34</v>
      </c>
      <c r="I6" s="177">
        <v>1</v>
      </c>
      <c r="J6" s="114">
        <f>IFERROR((I6/透视表!$G$24)/(K6/透视表!$G$25)-1,"-")</f>
        <v>-0.75</v>
      </c>
      <c r="K6" s="180">
        <v>4</v>
      </c>
    </row>
    <row r="7" spans="2:11" ht="24.6" customHeight="1" thickBot="1">
      <c r="B7" s="233"/>
      <c r="C7" s="44" t="s">
        <v>35</v>
      </c>
      <c r="D7" s="3">
        <f>VLOOKUP(C7,透视表!$J$18:$K$25,2,0)</f>
        <v>12</v>
      </c>
      <c r="E7" s="19">
        <f>IFERROR((D7/透视表!$G$24)/(F7/透视表!$G$25)-1,"-")</f>
        <v>1</v>
      </c>
      <c r="F7" s="3">
        <f>VLOOKUP(C7,透视表!$J$19:$L$25,3,0)</f>
        <v>6</v>
      </c>
      <c r="H7" s="133" t="s">
        <v>36</v>
      </c>
      <c r="I7" s="177">
        <v>1</v>
      </c>
      <c r="J7" s="114" t="str">
        <f>IFERROR((I7/透视表!$G$24)/(K7/透视表!$G$25)-1,"-")</f>
        <v>-</v>
      </c>
      <c r="K7" s="180"/>
    </row>
    <row r="8" spans="2:11" ht="24.6" customHeight="1" thickBot="1">
      <c r="B8" s="233"/>
      <c r="C8" s="44" t="s">
        <v>37</v>
      </c>
      <c r="D8" s="3">
        <f>VLOOKUP(C8,透视表!$J$18:$K$25,2,0)</f>
        <v>2</v>
      </c>
      <c r="E8" s="19">
        <f>IFERROR((D8/透视表!$G$24)/(F8/透视表!$G$25)-1,"-")</f>
        <v>1</v>
      </c>
      <c r="F8" s="3">
        <f>VLOOKUP(C8,透视表!$J$19:$L$25,3,0)</f>
        <v>1</v>
      </c>
      <c r="H8" s="181" t="s">
        <v>38</v>
      </c>
      <c r="I8" s="182">
        <v>1</v>
      </c>
      <c r="J8" s="130">
        <f>IFERROR((I8/透视表!$G$24)/(K8/透视表!$G$25)-1,"-")</f>
        <v>-0.5</v>
      </c>
      <c r="K8" s="183">
        <v>2</v>
      </c>
    </row>
    <row r="9" spans="2:11" ht="24.6" customHeight="1" thickBot="1">
      <c r="B9" s="234" t="s">
        <v>39</v>
      </c>
      <c r="C9" s="44" t="s">
        <v>33</v>
      </c>
      <c r="D9" s="3">
        <f>D10+D11</f>
        <v>3</v>
      </c>
      <c r="E9" s="19">
        <f>IFERROR((D9/透视表!$G$24)/(F9/透视表!$G$25)-1,"-")</f>
        <v>2</v>
      </c>
      <c r="F9" s="3">
        <f>F10+F11</f>
        <v>1</v>
      </c>
    </row>
    <row r="10" spans="2:11" ht="24.6" customHeight="1" thickBot="1">
      <c r="B10" s="233"/>
      <c r="C10" s="44" t="s">
        <v>40</v>
      </c>
      <c r="D10" s="3">
        <f>VLOOKUP(C10,透视表!$J$18:$K$25,2,0)</f>
        <v>3</v>
      </c>
      <c r="E10" s="19">
        <f>IFERROR((D10/透视表!$G$24)/(F10/透视表!$G$25)-1,"-")</f>
        <v>2</v>
      </c>
      <c r="F10" s="3">
        <f>VLOOKUP(C10,透视表!$J$19:$L$25,3,0)</f>
        <v>1</v>
      </c>
    </row>
    <row r="11" spans="2:11" ht="24.6" customHeight="1" thickBot="1">
      <c r="B11" s="233"/>
      <c r="C11" s="44" t="s">
        <v>41</v>
      </c>
      <c r="D11" s="3">
        <f>VLOOKUP(C11,透视表!$J$18:$K$25,2,0)</f>
        <v>0</v>
      </c>
      <c r="E11" s="19" t="str">
        <f>IFERROR((D11/透视表!$G$24)/(F11/透视表!$G$25)-1,"-")</f>
        <v>-</v>
      </c>
      <c r="F11" s="3">
        <f>VLOOKUP(C11,透视表!$J$19:$L$25,3,0)</f>
        <v>0</v>
      </c>
    </row>
    <row r="12" spans="2:11" ht="24.6" customHeight="1" thickBot="1">
      <c r="B12" s="5" t="s">
        <v>42</v>
      </c>
      <c r="C12" s="44" t="s">
        <v>33</v>
      </c>
      <c r="D12" s="3">
        <f>GETPIVOTDATA("姓名",透视表!$F$5)</f>
        <v>20</v>
      </c>
      <c r="E12" s="19">
        <f>IFERROR((D12/透视表!$G$24)/(F12/透视表!$G$25)-1,"-")</f>
        <v>0.17647058823529416</v>
      </c>
      <c r="F12" s="3">
        <f>GETPIVOTDATA("姓名",透视表!$F$15)</f>
        <v>17</v>
      </c>
      <c r="J12" s="176"/>
      <c r="K12" s="176"/>
    </row>
    <row r="13" spans="2:11" ht="24.6" customHeight="1"/>
    <row r="14" spans="2:11">
      <c r="B14" s="131" t="s">
        <v>43</v>
      </c>
    </row>
    <row r="15" spans="2:11">
      <c r="B15" s="185" t="s">
        <v>44</v>
      </c>
    </row>
  </sheetData>
  <mergeCells count="3">
    <mergeCell ref="B2:B5"/>
    <mergeCell ref="B6:B8"/>
    <mergeCell ref="B9:B11"/>
  </mergeCells>
  <phoneticPr fontId="23" type="noConversion"/>
  <conditionalFormatting sqref="E3">
    <cfRule type="cellIs" dxfId="43" priority="8" operator="lessThan">
      <formula>0</formula>
    </cfRule>
  </conditionalFormatting>
  <conditionalFormatting sqref="J3:J8">
    <cfRule type="cellIs" dxfId="42" priority="1" operator="lessThan">
      <formula>0</formula>
    </cfRule>
  </conditionalFormatting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B23"/>
  <sheetViews>
    <sheetView showGridLines="0" topLeftCell="A13" workbookViewId="0">
      <selection activeCell="B23" sqref="B23"/>
    </sheetView>
  </sheetViews>
  <sheetFormatPr defaultColWidth="9" defaultRowHeight="16.5"/>
  <cols>
    <col min="1" max="1" width="9" style="38" customWidth="1"/>
    <col min="2" max="2" width="17.5" style="38" customWidth="1"/>
    <col min="3" max="11" width="12.875" style="38" customWidth="1"/>
    <col min="12" max="12" width="9" style="38" customWidth="1"/>
    <col min="13" max="16384" width="9" style="38"/>
  </cols>
  <sheetData>
    <row r="1" spans="2:2" s="187" customFormat="1" ht="24.75" customHeight="1">
      <c r="B1" s="186" t="s">
        <v>45</v>
      </c>
    </row>
    <row r="2" spans="2:2" s="187" customFormat="1" ht="21.75" customHeight="1">
      <c r="B2" s="188" t="s">
        <v>46</v>
      </c>
    </row>
    <row r="3" spans="2:2" ht="21.75" customHeight="1">
      <c r="B3" s="39"/>
    </row>
    <row r="4" spans="2:2" ht="21.75" customHeight="1">
      <c r="B4" s="39"/>
    </row>
    <row r="5" spans="2:2" ht="21.75" customHeight="1">
      <c r="B5" s="39"/>
    </row>
    <row r="6" spans="2:2" ht="21.75" customHeight="1">
      <c r="B6" s="39"/>
    </row>
    <row r="7" spans="2:2" ht="21.75" customHeight="1">
      <c r="B7" s="39"/>
    </row>
    <row r="8" spans="2:2" ht="21.75" customHeight="1">
      <c r="B8" s="39"/>
    </row>
    <row r="9" spans="2:2" ht="21.75" customHeight="1">
      <c r="B9" s="39"/>
    </row>
    <row r="10" spans="2:2" ht="21.75" customHeight="1">
      <c r="B10" s="39"/>
    </row>
    <row r="11" spans="2:2" ht="21.75" customHeight="1">
      <c r="B11" s="39"/>
    </row>
    <row r="12" spans="2:2" ht="21.75" customHeight="1">
      <c r="B12" s="39"/>
    </row>
    <row r="13" spans="2:2" ht="21.75" customHeight="1">
      <c r="B13" s="39"/>
    </row>
    <row r="14" spans="2:2" ht="21.75" customHeight="1">
      <c r="B14" s="39"/>
    </row>
    <row r="15" spans="2:2" ht="24" customHeight="1"/>
    <row r="16" spans="2:2" ht="24" customHeight="1"/>
    <row r="17" spans="2:2" ht="24" customHeight="1"/>
    <row r="18" spans="2:2" ht="24" customHeight="1"/>
    <row r="19" spans="2:2" ht="24" customHeight="1"/>
    <row r="20" spans="2:2" ht="24" customHeight="1"/>
    <row r="21" spans="2:2" ht="24" customHeight="1"/>
    <row r="22" spans="2:2" ht="24" customHeight="1"/>
    <row r="23" spans="2:2">
      <c r="B23" s="197" t="s">
        <v>47</v>
      </c>
    </row>
  </sheetData>
  <phoneticPr fontId="23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H16"/>
  <sheetViews>
    <sheetView showGridLines="0" workbookViewId="0">
      <selection activeCell="C5" sqref="C5"/>
    </sheetView>
  </sheetViews>
  <sheetFormatPr defaultColWidth="11" defaultRowHeight="16.5"/>
  <cols>
    <col min="1" max="1" width="7.875" style="38" customWidth="1"/>
    <col min="2" max="2" width="62.5" style="38" customWidth="1"/>
    <col min="3" max="6" width="12.5" style="38" customWidth="1"/>
    <col min="7" max="7" width="13.125" style="38" customWidth="1"/>
    <col min="8" max="8" width="12.5" style="38" customWidth="1"/>
    <col min="9" max="9" width="11" style="38" customWidth="1"/>
    <col min="10" max="16384" width="11" style="38"/>
  </cols>
  <sheetData>
    <row r="1" spans="2:8" ht="20.25" customHeight="1">
      <c r="B1" s="36" t="s">
        <v>48</v>
      </c>
    </row>
    <row r="2" spans="2:8" ht="17.25" customHeight="1" thickBot="1">
      <c r="B2" s="37" t="s">
        <v>49</v>
      </c>
    </row>
    <row r="3" spans="2:8">
      <c r="B3" s="235" t="s">
        <v>50</v>
      </c>
      <c r="C3" s="236" t="s">
        <v>51</v>
      </c>
      <c r="D3" s="233"/>
      <c r="E3" s="233"/>
      <c r="F3" s="236" t="s">
        <v>52</v>
      </c>
      <c r="G3" s="233"/>
      <c r="H3" s="233"/>
    </row>
    <row r="4" spans="2:8" ht="21" customHeight="1">
      <c r="B4" s="233"/>
      <c r="C4" s="86" t="str">
        <f>透视表!$G$22</f>
        <v>8月</v>
      </c>
      <c r="D4" s="86" t="str">
        <f>透视表!$G$21</f>
        <v>日均环比</v>
      </c>
      <c r="E4" s="86" t="str">
        <f>透视表!$G$23</f>
        <v>7月</v>
      </c>
      <c r="F4" s="86" t="str">
        <f>透视表!$G$22</f>
        <v>8月</v>
      </c>
      <c r="G4" s="86" t="str">
        <f>透视表!$G$21</f>
        <v>日均环比</v>
      </c>
      <c r="H4" s="89" t="str">
        <f>透视表!$G$23</f>
        <v>7月</v>
      </c>
    </row>
    <row r="5" spans="2:8">
      <c r="B5" s="198" t="s">
        <v>33</v>
      </c>
      <c r="C5" s="87">
        <f>SUM(C6:C211)</f>
        <v>16</v>
      </c>
      <c r="D5" s="88">
        <f>IFERROR((C5/透视表!$G$24)/(E5/透视表!$G$25)-1,"-")</f>
        <v>3</v>
      </c>
      <c r="E5" s="87">
        <f>SUM(E6:E21)</f>
        <v>4</v>
      </c>
      <c r="F5" s="211">
        <f>SUM(F6:F21)</f>
        <v>2968</v>
      </c>
      <c r="G5" s="88">
        <f>IFERROR((F5/透视表!$G$24)/(H5/透视表!$G$25)-1,"-")</f>
        <v>0.88564167725540011</v>
      </c>
      <c r="H5" s="212">
        <f>SUM(H6:H21)</f>
        <v>1574</v>
      </c>
    </row>
    <row r="6" spans="2:8">
      <c r="B6" s="133" t="s">
        <v>53</v>
      </c>
      <c r="C6" s="135">
        <v>9</v>
      </c>
      <c r="D6" s="114" t="str">
        <f>IFERROR((C6/透视表!$G$24)/(E6/透视表!$G$25)-1,"-")</f>
        <v>-</v>
      </c>
      <c r="E6" s="135"/>
      <c r="F6" s="213">
        <v>342</v>
      </c>
      <c r="G6" s="114" t="str">
        <f>IFERROR((F6/透视表!$G$24)/(H6/透视表!$G$25)-1,"-")</f>
        <v>-</v>
      </c>
      <c r="H6" s="134"/>
    </row>
    <row r="7" spans="2:8">
      <c r="B7" s="133" t="s">
        <v>54</v>
      </c>
      <c r="C7" s="135">
        <v>3</v>
      </c>
      <c r="D7" s="114">
        <f>IFERROR((C7/透视表!$G$24)/(E7/透视表!$G$25)-1,"-")</f>
        <v>0.5</v>
      </c>
      <c r="E7" s="135">
        <v>2</v>
      </c>
      <c r="F7" s="213">
        <v>114</v>
      </c>
      <c r="G7" s="114">
        <f>IFERROR((F7/透视表!$G$24)/(H7/透视表!$G$25)-1,"-")</f>
        <v>0.5</v>
      </c>
      <c r="H7" s="134">
        <v>76</v>
      </c>
    </row>
    <row r="8" spans="2:8">
      <c r="B8" s="133" t="s">
        <v>55</v>
      </c>
      <c r="C8" s="135">
        <v>1</v>
      </c>
      <c r="D8" s="114" t="str">
        <f>IFERROR((C8/透视表!$G$24)/(E8/透视表!$G$25)-1,"-")</f>
        <v>-</v>
      </c>
      <c r="E8" s="135"/>
      <c r="F8" s="213">
        <v>68</v>
      </c>
      <c r="G8" s="114" t="str">
        <f>IFERROR((F8/透视表!$G$24)/(H8/透视表!$G$25)-1,"-")</f>
        <v>-</v>
      </c>
      <c r="H8" s="134"/>
    </row>
    <row r="9" spans="2:8">
      <c r="B9" s="133" t="s">
        <v>56</v>
      </c>
      <c r="C9" s="135">
        <v>1</v>
      </c>
      <c r="D9" s="114" t="str">
        <f>IFERROR((C9/透视表!$G$24)/(E9/透视表!$G$25)-1,"-")</f>
        <v>-</v>
      </c>
      <c r="E9" s="135"/>
      <c r="F9" s="213">
        <v>268</v>
      </c>
      <c r="G9" s="114" t="str">
        <f>IFERROR((F9/透视表!$G$24)/(H9/透视表!$G$25)-1,"-")</f>
        <v>-</v>
      </c>
      <c r="H9" s="134"/>
    </row>
    <row r="10" spans="2:8">
      <c r="B10" s="133" t="s">
        <v>57</v>
      </c>
      <c r="C10" s="135">
        <v>1</v>
      </c>
      <c r="D10" s="114" t="str">
        <f>IFERROR((C10/透视表!$G$24)/(E10/透视表!$G$25)-1,"-")</f>
        <v>-</v>
      </c>
      <c r="E10" s="135"/>
      <c r="F10" s="213">
        <v>1288</v>
      </c>
      <c r="G10" s="114" t="str">
        <f>IFERROR((F10/透视表!$G$24)/(H10/透视表!$G$25)-1,"-")</f>
        <v>-</v>
      </c>
      <c r="H10" s="134"/>
    </row>
    <row r="11" spans="2:8">
      <c r="B11" s="133" t="s">
        <v>58</v>
      </c>
      <c r="C11" s="135">
        <v>1</v>
      </c>
      <c r="D11" s="114"/>
      <c r="E11" s="135"/>
      <c r="F11" s="213">
        <v>888</v>
      </c>
      <c r="G11" s="114"/>
      <c r="H11" s="134"/>
    </row>
    <row r="12" spans="2:8">
      <c r="B12" s="90" t="s">
        <v>59</v>
      </c>
      <c r="C12" s="177"/>
      <c r="D12" s="114"/>
      <c r="E12" s="177">
        <v>1</v>
      </c>
      <c r="F12" s="203"/>
      <c r="G12" s="114"/>
      <c r="H12" s="204">
        <v>1299</v>
      </c>
    </row>
    <row r="13" spans="2:8" ht="17.25" customHeight="1" thickBot="1">
      <c r="B13" s="129" t="s">
        <v>60</v>
      </c>
      <c r="C13" s="182"/>
      <c r="D13" s="130"/>
      <c r="E13" s="182">
        <v>1</v>
      </c>
      <c r="F13" s="208"/>
      <c r="G13" s="130"/>
      <c r="H13" s="209">
        <v>199</v>
      </c>
    </row>
    <row r="16" spans="2:8">
      <c r="B16" s="185" t="s">
        <v>61</v>
      </c>
    </row>
  </sheetData>
  <mergeCells count="3">
    <mergeCell ref="B3:B4"/>
    <mergeCell ref="C3:E3"/>
    <mergeCell ref="F3:H3"/>
  </mergeCells>
  <phoneticPr fontId="23" type="noConversion"/>
  <conditionalFormatting sqref="D1:D1048576 G5:G13">
    <cfRule type="cellIs" dxfId="41" priority="30" operator="lessThan">
      <formula>0</formula>
    </cfRule>
  </conditionalFormatting>
  <conditionalFormatting sqref="G4">
    <cfRule type="cellIs" dxfId="40" priority="14" operator="lessThan">
      <formula>0</formula>
    </cfRule>
  </conditionalFormatting>
  <pageMargins left="0.7" right="0.7" top="0.75" bottom="0.75" header="0.3" footer="0.3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I11"/>
  <sheetViews>
    <sheetView showGridLines="0" workbookViewId="0">
      <selection activeCell="G13" sqref="G13:H14"/>
    </sheetView>
  </sheetViews>
  <sheetFormatPr defaultRowHeight="13.5"/>
  <cols>
    <col min="1" max="1" width="3.625" style="200" customWidth="1"/>
    <col min="2" max="2" width="24" style="200" customWidth="1"/>
    <col min="3" max="8" width="14.125" style="200" customWidth="1"/>
    <col min="9" max="9" width="9.625" style="200" customWidth="1"/>
  </cols>
  <sheetData>
    <row r="1" spans="2:9" ht="14.25" customHeight="1" thickBot="1"/>
    <row r="2" spans="2:9" ht="18" customHeight="1" thickBot="1">
      <c r="B2" s="237" t="s">
        <v>50</v>
      </c>
      <c r="C2" s="239" t="s">
        <v>62</v>
      </c>
      <c r="D2" s="238"/>
      <c r="E2" s="238"/>
      <c r="F2" s="239" t="s">
        <v>63</v>
      </c>
      <c r="G2" s="238"/>
      <c r="H2" s="238"/>
    </row>
    <row r="3" spans="2:9" ht="17.25" customHeight="1" thickBot="1">
      <c r="B3" s="238"/>
      <c r="C3" s="16" t="str">
        <f>透视表!$G$22</f>
        <v>8月</v>
      </c>
      <c r="D3" s="5" t="str">
        <f>透视表!$G$21</f>
        <v>日均环比</v>
      </c>
      <c r="E3" s="16" t="str">
        <f>透视表!$G$23</f>
        <v>7月</v>
      </c>
      <c r="F3" s="16" t="str">
        <f>透视表!$G$22</f>
        <v>8月</v>
      </c>
      <c r="G3" s="5" t="str">
        <f>透视表!$G$21</f>
        <v>日均环比</v>
      </c>
      <c r="H3" s="16" t="str">
        <f>透视表!$G$23</f>
        <v>7月</v>
      </c>
    </row>
    <row r="4" spans="2:9" ht="18" customHeight="1" thickBot="1">
      <c r="B4" s="40" t="s">
        <v>33</v>
      </c>
      <c r="C4" s="14">
        <f>SUM(C5:C11)</f>
        <v>0</v>
      </c>
      <c r="D4" s="41">
        <f>IFERROR(C4/E4-1,"-")</f>
        <v>-1</v>
      </c>
      <c r="E4" s="42">
        <f>SUM(E5:E11)</f>
        <v>1</v>
      </c>
      <c r="F4" s="14">
        <f>SUM(F5:F11)</f>
        <v>0</v>
      </c>
      <c r="G4" s="41">
        <f>IFERROR(F4/H4-1,"-")</f>
        <v>-1</v>
      </c>
      <c r="H4" s="42">
        <f>SUM(H5:H11)</f>
        <v>99</v>
      </c>
    </row>
    <row r="5" spans="2:9" ht="18" customHeight="1" thickBot="1">
      <c r="B5" s="20" t="s">
        <v>64</v>
      </c>
      <c r="C5" s="44"/>
      <c r="D5" s="152">
        <f>IFERROR(C5/E5-1,"-")</f>
        <v>-1</v>
      </c>
      <c r="E5" s="43">
        <v>1</v>
      </c>
      <c r="F5" s="214"/>
      <c r="G5" s="152">
        <f>IFERROR(F5/H5-1,"-")</f>
        <v>-1</v>
      </c>
      <c r="H5" s="214">
        <v>99</v>
      </c>
      <c r="I5" s="124"/>
    </row>
    <row r="6" spans="2:9" ht="22.5" customHeight="1">
      <c r="H6" s="215"/>
    </row>
    <row r="7" spans="2:9" ht="22.5" customHeight="1">
      <c r="B7" s="185" t="s">
        <v>65</v>
      </c>
    </row>
    <row r="8" spans="2:9" ht="22.5" customHeight="1"/>
    <row r="9" spans="2:9" ht="22.5" customHeight="1"/>
    <row r="10" spans="2:9" ht="22.5" customHeight="1"/>
    <row r="11" spans="2:9" ht="22.5" customHeight="1"/>
  </sheetData>
  <mergeCells count="3">
    <mergeCell ref="B2:B3"/>
    <mergeCell ref="C2:E2"/>
    <mergeCell ref="F2:H2"/>
  </mergeCells>
  <phoneticPr fontId="23" type="noConversion"/>
  <conditionalFormatting sqref="D4:D5">
    <cfRule type="cellIs" dxfId="39" priority="16" operator="lessThan">
      <formula>0</formula>
    </cfRule>
  </conditionalFormatting>
  <conditionalFormatting sqref="G4:G5">
    <cfRule type="cellIs" dxfId="38" priority="14" operator="lessThan">
      <formula>0</formula>
    </cfRule>
  </conditionalFormatting>
  <conditionalFormatting sqref="E5">
    <cfRule type="cellIs" dxfId="37" priority="11" operator="lessThan">
      <formula>0</formula>
    </cfRule>
    <cfRule type="cellIs" dxfId="36" priority="12" operator="lessThan">
      <formula>0</formula>
    </cfRule>
  </conditionalFormatting>
  <conditionalFormatting sqref="H5">
    <cfRule type="cellIs" dxfId="35" priority="9" operator="lessThan">
      <formula>0</formula>
    </cfRule>
    <cfRule type="cellIs" dxfId="34" priority="10" operator="lessThan">
      <formula>0</formula>
    </cfRule>
  </conditionalFormatting>
  <conditionalFormatting sqref="F5">
    <cfRule type="cellIs" dxfId="33" priority="7" operator="lessThan">
      <formula>0</formula>
    </cfRule>
    <cfRule type="cellIs" dxfId="32" priority="8" operator="lessThan">
      <formula>0</formula>
    </cfRule>
  </conditionalFormatting>
  <conditionalFormatting sqref="D3">
    <cfRule type="cellIs" dxfId="31" priority="2" operator="lessThan">
      <formula>0</formula>
    </cfRule>
  </conditionalFormatting>
  <conditionalFormatting sqref="G3">
    <cfRule type="cellIs" dxfId="30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G14"/>
  <sheetViews>
    <sheetView showGridLines="0" workbookViewId="0">
      <selection activeCell="D18" sqref="D18"/>
    </sheetView>
  </sheetViews>
  <sheetFormatPr defaultColWidth="9" defaultRowHeight="17.25"/>
  <cols>
    <col min="1" max="1" width="9" style="6" customWidth="1"/>
    <col min="2" max="2" width="19.125" style="6" customWidth="1"/>
    <col min="3" max="4" width="15.625" style="6" customWidth="1"/>
    <col min="5" max="5" width="21" style="6" customWidth="1"/>
    <col min="6" max="6" width="9" style="6" customWidth="1"/>
    <col min="7" max="7" width="10.125" style="6" bestFit="1" customWidth="1"/>
    <col min="8" max="8" width="9" style="6" customWidth="1"/>
    <col min="9" max="16384" width="9" style="6"/>
  </cols>
  <sheetData>
    <row r="1" spans="2:7" ht="20.25" customHeight="1">
      <c r="B1" s="21" t="s">
        <v>66</v>
      </c>
    </row>
    <row r="2" spans="2:7" ht="16.5" customHeight="1" thickBot="1">
      <c r="B2" s="21" t="s">
        <v>67</v>
      </c>
    </row>
    <row r="3" spans="2:7" ht="22.5" customHeight="1">
      <c r="B3" s="8" t="s">
        <v>68</v>
      </c>
      <c r="C3" s="28" t="str">
        <f>透视表!$G$22</f>
        <v>8月</v>
      </c>
      <c r="D3" s="28" t="str">
        <f>透视表!$G$21</f>
        <v>日均环比</v>
      </c>
      <c r="E3" s="28" t="str">
        <f>透视表!$G$23</f>
        <v>7月</v>
      </c>
    </row>
    <row r="4" spans="2:7" ht="22.5" customHeight="1" thickBot="1">
      <c r="B4" s="9" t="s">
        <v>69</v>
      </c>
      <c r="C4" s="216" t="e">
        <f>GETPIVOTDATA("求和项:花费",透视表!$X$6)</f>
        <v>#REF!</v>
      </c>
      <c r="D4" s="7" t="str">
        <f>IFERROR((C4/透视表!$G$24)/(E4/透视表!$G$25)-1,"-")</f>
        <v>-</v>
      </c>
      <c r="E4" s="216" t="e">
        <f>GETPIVOTDATA("求和项:花费",透视表!$X$15)</f>
        <v>#REF!</v>
      </c>
    </row>
    <row r="5" spans="2:7" ht="22.5" customHeight="1" thickBot="1">
      <c r="B5" s="10" t="s">
        <v>70</v>
      </c>
      <c r="C5" s="216">
        <f>GETPIVOTDATA("求和项:点击",透视表!$X$6)</f>
        <v>1787</v>
      </c>
      <c r="D5" s="7">
        <f>IFERROR((C5/透视表!$G$24)/(E5/透视表!$G$25)-1,"-")</f>
        <v>-3.2485110990795762E-2</v>
      </c>
      <c r="E5" s="216">
        <f>GETPIVOTDATA("求和项:点击",透视表!$X$15)</f>
        <v>1847</v>
      </c>
    </row>
    <row r="6" spans="2:7" ht="22.5" customHeight="1" thickBot="1">
      <c r="B6" s="10" t="s">
        <v>71</v>
      </c>
      <c r="C6" s="217" t="e">
        <f>C4/C5</f>
        <v>#REF!</v>
      </c>
      <c r="D6" s="7" t="str">
        <f>IFERROR((C6/透视表!$G$24)/(E6/透视表!$G$25)-1,"-")</f>
        <v>-</v>
      </c>
      <c r="E6" s="217" t="e">
        <f>E4/E5</f>
        <v>#REF!</v>
      </c>
    </row>
    <row r="7" spans="2:7" ht="22.5" customHeight="1" thickBot="1">
      <c r="B7" s="10" t="s">
        <v>72</v>
      </c>
      <c r="C7" s="216">
        <f>GETPIVOTDATA("求和项:曝光",透视表!$X$6)</f>
        <v>158533</v>
      </c>
      <c r="D7" s="7">
        <f>IFERROR((C7/透视表!$G$24)/(E7/透视表!$G$25)-1,"-")</f>
        <v>-0.10020035530430726</v>
      </c>
      <c r="E7" s="216">
        <f>GETPIVOTDATA("求和项:曝光",透视表!$X$15)</f>
        <v>176187</v>
      </c>
    </row>
    <row r="8" spans="2:7" ht="22.5" customHeight="1" thickBot="1">
      <c r="B8" s="10" t="s">
        <v>73</v>
      </c>
      <c r="C8" s="216">
        <f>GETPIVOTDATA("求和项:商户浏览量",透视表!$X$6)</f>
        <v>4700</v>
      </c>
      <c r="D8" s="7">
        <f>IFERROR((C8/透视表!$G$24)/(E8/透视表!$G$25)-1,"-")</f>
        <v>7.2814425930153082E-2</v>
      </c>
      <c r="E8" s="216">
        <f>GETPIVOTDATA("求和项:商户浏览量",透视表!$X$15)</f>
        <v>4381</v>
      </c>
    </row>
    <row r="9" spans="2:7" ht="22.5" customHeight="1" thickBot="1">
      <c r="B9" s="10" t="s">
        <v>74</v>
      </c>
      <c r="C9" s="218">
        <f>C8/C7</f>
        <v>2.9646824320488478E-2</v>
      </c>
      <c r="D9" s="219">
        <f>C9-E9</f>
        <v>4.7811985932781839E-3</v>
      </c>
      <c r="E9" s="218">
        <f>E8/E7</f>
        <v>2.4865625727210294E-2</v>
      </c>
      <c r="F9" s="6" t="s">
        <v>75</v>
      </c>
    </row>
    <row r="10" spans="2:7" ht="22.5" customHeight="1" thickBot="1">
      <c r="B10" s="12" t="s">
        <v>76</v>
      </c>
      <c r="C10" s="220">
        <v>111820</v>
      </c>
      <c r="D10" s="51">
        <f>IFERROR((C10/透视表!$G$24)/(E10/透视表!$G$25)-1,"-")</f>
        <v>-0.30983829156894205</v>
      </c>
      <c r="E10" s="220">
        <v>162020</v>
      </c>
      <c r="F10" s="59"/>
    </row>
    <row r="11" spans="2:7" ht="22.5" customHeight="1">
      <c r="B11" s="13" t="s">
        <v>77</v>
      </c>
      <c r="C11" s="221" t="e">
        <f>C10/C4</f>
        <v>#REF!</v>
      </c>
      <c r="D11" s="7" t="str">
        <f>IFERROR((C11/透视表!$G$24)/(E11/透视表!$G$25)-1,"-")</f>
        <v>-</v>
      </c>
      <c r="E11" s="221" t="e">
        <f>E10/E4</f>
        <v>#REF!</v>
      </c>
      <c r="F11" s="6" t="s">
        <v>78</v>
      </c>
    </row>
    <row r="14" spans="2:7">
      <c r="G14" s="11"/>
    </row>
  </sheetData>
  <phoneticPr fontId="23" type="noConversion"/>
  <conditionalFormatting sqref="D3">
    <cfRule type="cellIs" dxfId="29" priority="1" operator="lessThan">
      <formula>0</formula>
    </cfRule>
  </conditionalFormatting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N19"/>
  <sheetViews>
    <sheetView showGridLines="0" zoomScale="70" zoomScaleNormal="70" workbookViewId="0">
      <selection activeCell="N23" sqref="N23"/>
    </sheetView>
  </sheetViews>
  <sheetFormatPr defaultColWidth="9" defaultRowHeight="16.5"/>
  <cols>
    <col min="1" max="2" width="9" style="15" customWidth="1"/>
    <col min="3" max="3" width="12.875" style="15" customWidth="1"/>
    <col min="4" max="4" width="12" style="15" customWidth="1"/>
    <col min="5" max="5" width="9" style="15" customWidth="1"/>
    <col min="6" max="6" width="15.5" style="15" customWidth="1"/>
    <col min="7" max="8" width="14.375" style="15" customWidth="1"/>
    <col min="9" max="9" width="11.125" style="15" customWidth="1"/>
    <col min="10" max="10" width="15.125" style="15" customWidth="1"/>
    <col min="11" max="11" width="13" style="15" customWidth="1"/>
    <col min="12" max="12" width="15.5" style="15" customWidth="1"/>
    <col min="13" max="13" width="12.375" style="15" customWidth="1"/>
    <col min="14" max="14" width="15.125" style="15" customWidth="1"/>
    <col min="15" max="15" width="9" style="15" customWidth="1"/>
    <col min="16" max="16384" width="9" style="15"/>
  </cols>
  <sheetData>
    <row r="1" spans="2:14" ht="24" customHeight="1" thickBot="1">
      <c r="B1" s="21" t="str">
        <f>"数据截至"&amp;透视表!G26</f>
        <v>数据截至8月31日</v>
      </c>
    </row>
    <row r="2" spans="2:14" ht="28.5" customHeight="1">
      <c r="B2" s="240" t="s">
        <v>79</v>
      </c>
      <c r="C2" s="244" t="s">
        <v>80</v>
      </c>
      <c r="D2" s="241"/>
      <c r="E2" s="241"/>
      <c r="F2" s="241"/>
      <c r="G2" s="244" t="s">
        <v>81</v>
      </c>
      <c r="H2" s="241"/>
      <c r="I2" s="241"/>
      <c r="J2" s="241"/>
      <c r="K2" s="241"/>
      <c r="L2" s="241"/>
      <c r="M2" s="76"/>
    </row>
    <row r="3" spans="2:14" ht="28.5" customHeight="1">
      <c r="B3" s="241"/>
      <c r="C3" s="17" t="str">
        <f>透视表!$G$22</f>
        <v>8月</v>
      </c>
      <c r="D3" s="17" t="str">
        <f>透视表!$G$23</f>
        <v>7月</v>
      </c>
      <c r="E3" s="35" t="s">
        <v>82</v>
      </c>
      <c r="F3" s="18" t="str">
        <f>透视表!$G$21</f>
        <v>日均环比</v>
      </c>
      <c r="G3" s="17" t="str">
        <f>透视表!$G$22</f>
        <v>8月</v>
      </c>
      <c r="H3" s="17" t="str">
        <f>透视表!$G$23</f>
        <v>7月</v>
      </c>
      <c r="I3" s="35" t="s">
        <v>82</v>
      </c>
      <c r="J3" s="18" t="str">
        <f>透视表!$G$21</f>
        <v>日均环比</v>
      </c>
      <c r="K3" s="18" t="str">
        <f>透视表!G22&amp;"占比"</f>
        <v>8月占比</v>
      </c>
      <c r="L3" s="78" t="str">
        <f>透视表!$G$23&amp;"占比"</f>
        <v>7月占比</v>
      </c>
      <c r="M3" s="76"/>
    </row>
    <row r="4" spans="2:14" ht="28.5" customHeight="1" thickBot="1">
      <c r="B4" s="79"/>
      <c r="C4" s="82">
        <f>透视表!$P$25</f>
        <v>7</v>
      </c>
      <c r="D4" s="83">
        <f>透视表!$Q$25</f>
        <v>4</v>
      </c>
      <c r="E4" s="74">
        <f>C4-D4</f>
        <v>3</v>
      </c>
      <c r="F4" s="84">
        <f>IFERROR(C4/D4-1,"-")</f>
        <v>0.75</v>
      </c>
      <c r="G4" s="82">
        <f>GETPIVOTDATA("用户昵称",透视表!$U$6)</f>
        <v>7</v>
      </c>
      <c r="H4" s="83">
        <f>GETPIVOTDATA("用户昵称",透视表!$U$15)</f>
        <v>4</v>
      </c>
      <c r="I4" s="74">
        <f>G4-H4</f>
        <v>3</v>
      </c>
      <c r="J4" s="84">
        <f>IFERROR(G4/H4-1,"-")</f>
        <v>0.75</v>
      </c>
      <c r="K4" s="85">
        <f>G4/C4</f>
        <v>1</v>
      </c>
      <c r="L4" s="81">
        <f>H4/D4</f>
        <v>1</v>
      </c>
      <c r="M4" s="76"/>
    </row>
    <row r="5" spans="2:14" ht="28.5" customHeight="1" thickBot="1">
      <c r="B5" s="77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</row>
    <row r="6" spans="2:14" ht="28.5" customHeight="1">
      <c r="B6" s="242" t="s">
        <v>83</v>
      </c>
      <c r="C6" s="243" t="s">
        <v>84</v>
      </c>
      <c r="D6" s="241"/>
      <c r="E6" s="241"/>
      <c r="F6" s="241"/>
      <c r="G6" s="241"/>
      <c r="H6" s="241"/>
      <c r="I6" s="243" t="s">
        <v>85</v>
      </c>
      <c r="J6" s="241"/>
      <c r="K6" s="241"/>
      <c r="L6" s="241"/>
      <c r="M6" s="241"/>
      <c r="N6" s="241"/>
    </row>
    <row r="7" spans="2:14" ht="28.5" customHeight="1">
      <c r="B7" s="241"/>
      <c r="C7" s="17" t="str">
        <f>透视表!$G$22</f>
        <v>8月</v>
      </c>
      <c r="D7" s="17" t="str">
        <f>透视表!$G$23</f>
        <v>7月</v>
      </c>
      <c r="E7" s="35" t="s">
        <v>82</v>
      </c>
      <c r="F7" s="18" t="str">
        <f>透视表!$G$21</f>
        <v>日均环比</v>
      </c>
      <c r="G7" s="18" t="str">
        <f>透视表!C26&amp;"占比"</f>
        <v>占比</v>
      </c>
      <c r="H7" s="18" t="str">
        <f>透视表!$G$23&amp;"占比"</f>
        <v>7月占比</v>
      </c>
      <c r="I7" s="17" t="str">
        <f>透视表!$G$22</f>
        <v>8月</v>
      </c>
      <c r="J7" s="17" t="str">
        <f>透视表!$G$23</f>
        <v>7月</v>
      </c>
      <c r="K7" s="35" t="s">
        <v>82</v>
      </c>
      <c r="L7" s="18" t="str">
        <f>透视表!$G$21</f>
        <v>日均环比</v>
      </c>
      <c r="M7" s="18" t="str">
        <f>透视表!I25&amp;"占比"</f>
        <v>总计占比</v>
      </c>
      <c r="N7" s="78" t="str">
        <f>透视表!$G$23&amp;"占比"</f>
        <v>7月占比</v>
      </c>
    </row>
    <row r="8" spans="2:14" ht="28.5" customHeight="1" thickBot="1">
      <c r="B8" s="79"/>
      <c r="C8" s="82">
        <f>SUM(透视表!P23:P24)</f>
        <v>7</v>
      </c>
      <c r="D8" s="83">
        <f>SUM(透视表!Q23:Q24)</f>
        <v>4</v>
      </c>
      <c r="E8" s="74">
        <f>C8-D8</f>
        <v>3</v>
      </c>
      <c r="F8" s="84">
        <f>IFERROR(C8/D8-1,"-")</f>
        <v>0.75</v>
      </c>
      <c r="G8" s="80">
        <f>C8/C4</f>
        <v>1</v>
      </c>
      <c r="H8" s="80">
        <f>D8/D4</f>
        <v>1</v>
      </c>
      <c r="I8" s="82">
        <f>SUM(透视表!P20:P22)</f>
        <v>0</v>
      </c>
      <c r="J8" s="83">
        <f>SUM(透视表!Q20:Q22)</f>
        <v>0</v>
      </c>
      <c r="K8" s="74">
        <f>I8-J8</f>
        <v>0</v>
      </c>
      <c r="L8" s="84" t="str">
        <f>IFERROR(I8/J8-1,"-")</f>
        <v>-</v>
      </c>
      <c r="M8" s="80">
        <f>I8/C4</f>
        <v>0</v>
      </c>
      <c r="N8" s="81">
        <f>J8/D4</f>
        <v>0</v>
      </c>
    </row>
    <row r="9" spans="2:14" ht="28.5" customHeight="1" thickBot="1">
      <c r="B9" s="77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</row>
    <row r="10" spans="2:14" ht="28.5" customHeight="1">
      <c r="B10" s="242" t="s">
        <v>86</v>
      </c>
      <c r="C10" s="243" t="s">
        <v>87</v>
      </c>
      <c r="D10" s="241"/>
      <c r="E10" s="241"/>
      <c r="F10" s="241"/>
      <c r="G10" s="243" t="s">
        <v>88</v>
      </c>
      <c r="H10" s="241"/>
      <c r="I10" s="241"/>
      <c r="J10" s="241"/>
      <c r="K10" s="243" t="s">
        <v>89</v>
      </c>
      <c r="L10" s="241"/>
      <c r="M10" s="241"/>
      <c r="N10" s="241"/>
    </row>
    <row r="11" spans="2:14" ht="28.5" customHeight="1">
      <c r="B11" s="241"/>
      <c r="C11" s="17" t="str">
        <f>透视表!G26</f>
        <v>8月31日</v>
      </c>
      <c r="D11" s="17" t="str">
        <f>透视表!$G$23</f>
        <v>7月</v>
      </c>
      <c r="E11" s="35" t="s">
        <v>82</v>
      </c>
      <c r="F11" s="18" t="str">
        <f>透视表!$G$21</f>
        <v>日均环比</v>
      </c>
      <c r="G11" s="17" t="str">
        <f>C11</f>
        <v>8月31日</v>
      </c>
      <c r="H11" s="17" t="str">
        <f>透视表!$G$23</f>
        <v>7月</v>
      </c>
      <c r="I11" s="35" t="s">
        <v>82</v>
      </c>
      <c r="J11" s="18" t="str">
        <f>透视表!$G$21</f>
        <v>日均环比</v>
      </c>
      <c r="K11" s="17" t="str">
        <f>C11</f>
        <v>8月31日</v>
      </c>
      <c r="L11" s="17" t="str">
        <f>透视表!$G$23</f>
        <v>7月</v>
      </c>
      <c r="M11" s="35" t="s">
        <v>82</v>
      </c>
      <c r="N11" s="78" t="str">
        <f>透视表!$G$21</f>
        <v>日均环比</v>
      </c>
    </row>
    <row r="12" spans="2:14" ht="28.5" customHeight="1" thickBot="1">
      <c r="B12" s="79"/>
      <c r="C12" s="222">
        <v>8.6999999999999993</v>
      </c>
      <c r="D12" s="82">
        <v>7.9</v>
      </c>
      <c r="E12" s="222">
        <f>C12-D12</f>
        <v>0.79999999999999893</v>
      </c>
      <c r="F12" s="80">
        <f>C12/D12-1</f>
        <v>0.10126582278481</v>
      </c>
      <c r="G12" s="222">
        <v>8.4</v>
      </c>
      <c r="H12" s="222">
        <v>7.7</v>
      </c>
      <c r="I12" s="82">
        <f>G12-H12</f>
        <v>0.70000000000000018</v>
      </c>
      <c r="J12" s="80">
        <f>G12/H12-1</f>
        <v>9.0909090909090828E-2</v>
      </c>
      <c r="K12" s="222">
        <v>8.6999999999999993</v>
      </c>
      <c r="L12" s="222">
        <v>7.9</v>
      </c>
      <c r="M12" s="82">
        <f>K12-L12</f>
        <v>0.79999999999999893</v>
      </c>
      <c r="N12" s="81">
        <f>K12/L12-1</f>
        <v>0.10126582278481</v>
      </c>
    </row>
    <row r="13" spans="2:14" ht="28.5" customHeight="1" thickBot="1">
      <c r="B13" s="77"/>
      <c r="C13" s="76"/>
      <c r="D13" s="76"/>
      <c r="E13" s="76"/>
      <c r="F13" s="76"/>
      <c r="G13" s="76"/>
      <c r="H13" s="76"/>
      <c r="I13" s="76"/>
      <c r="J13" s="76"/>
      <c r="K13" s="76"/>
    </row>
    <row r="14" spans="2:14" ht="28.5" customHeight="1">
      <c r="B14" s="246" t="s">
        <v>90</v>
      </c>
      <c r="C14" s="199" t="s">
        <v>91</v>
      </c>
      <c r="D14" s="247" t="s">
        <v>92</v>
      </c>
      <c r="E14" s="241"/>
      <c r="F14" s="241"/>
      <c r="G14" s="241"/>
    </row>
    <row r="15" spans="2:14" ht="28.5" customHeight="1">
      <c r="B15" s="241"/>
      <c r="C15" s="75" t="str">
        <f>"截至"&amp;C11</f>
        <v>截至8月31日</v>
      </c>
      <c r="D15" s="75" t="str">
        <f>透视表!$G$22</f>
        <v>8月</v>
      </c>
      <c r="E15" s="75" t="str">
        <f>透视表!$G$23</f>
        <v>7月</v>
      </c>
      <c r="F15" s="75" t="s">
        <v>82</v>
      </c>
      <c r="G15" s="75" t="str">
        <f>透视表!$G$21</f>
        <v>日均环比</v>
      </c>
    </row>
    <row r="16" spans="2:14" ht="28.5" customHeight="1" thickBot="1">
      <c r="B16" s="73"/>
      <c r="C16" s="182">
        <v>8</v>
      </c>
      <c r="D16" s="182">
        <v>0</v>
      </c>
      <c r="E16" s="182">
        <v>4</v>
      </c>
      <c r="F16" s="74">
        <f>D16-E16</f>
        <v>-4</v>
      </c>
      <c r="G16" s="130">
        <f>D16/E16-1</f>
        <v>-1</v>
      </c>
    </row>
    <row r="18" spans="2:12" ht="47.45" customHeight="1">
      <c r="B18" s="245" t="s">
        <v>93</v>
      </c>
      <c r="C18" s="241"/>
      <c r="D18" s="241"/>
      <c r="E18" s="241"/>
      <c r="F18" s="241"/>
      <c r="G18" s="241"/>
      <c r="H18" s="241"/>
      <c r="I18" s="241"/>
      <c r="J18" s="241"/>
      <c r="K18" s="241"/>
      <c r="L18" s="241"/>
    </row>
    <row r="19" spans="2:12">
      <c r="B19" s="136"/>
    </row>
  </sheetData>
  <mergeCells count="13">
    <mergeCell ref="B18:L18"/>
    <mergeCell ref="B10:B11"/>
    <mergeCell ref="G10:J10"/>
    <mergeCell ref="K10:N10"/>
    <mergeCell ref="B14:B15"/>
    <mergeCell ref="D14:G14"/>
    <mergeCell ref="C10:F10"/>
    <mergeCell ref="B2:B3"/>
    <mergeCell ref="B6:B7"/>
    <mergeCell ref="I6:N6"/>
    <mergeCell ref="C2:F2"/>
    <mergeCell ref="C6:H6"/>
    <mergeCell ref="G2:L2"/>
  </mergeCells>
  <phoneticPr fontId="23" type="noConversion"/>
  <conditionalFormatting sqref="E4">
    <cfRule type="cellIs" dxfId="28" priority="11" operator="lessThan">
      <formula>0</formula>
    </cfRule>
  </conditionalFormatting>
  <conditionalFormatting sqref="K8">
    <cfRule type="cellIs" dxfId="27" priority="1" operator="greaterThan">
      <formula>0</formula>
    </cfRule>
    <cfRule type="cellIs" dxfId="26" priority="8" operator="lessThan">
      <formula>0</formula>
    </cfRule>
  </conditionalFormatting>
  <conditionalFormatting sqref="I4">
    <cfRule type="cellIs" dxfId="25" priority="7" operator="lessThan">
      <formula>0</formula>
    </cfRule>
  </conditionalFormatting>
  <conditionalFormatting sqref="E8">
    <cfRule type="cellIs" dxfId="24" priority="6" operator="lessThan">
      <formula>0</formula>
    </cfRule>
  </conditionalFormatting>
  <conditionalFormatting sqref="F16">
    <cfRule type="cellIs" dxfId="23" priority="5" operator="lessThan">
      <formula>0</formula>
    </cfRule>
  </conditionalFormatting>
  <conditionalFormatting sqref="E12 M12">
    <cfRule type="cellIs" dxfId="22" priority="3" operator="lessThan">
      <formula>0</formula>
    </cfRule>
  </conditionalFormatting>
  <conditionalFormatting sqref="I12 E8 E4 I4 K8">
    <cfRule type="cellIs" dxfId="21" priority="2" operator="lessThan">
      <formula>0</formula>
    </cfRule>
  </conditionalFormatting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2"/>
  <sheetViews>
    <sheetView topLeftCell="W1" zoomScale="70" zoomScaleNormal="70" workbookViewId="0">
      <selection activeCell="S31" sqref="S31"/>
    </sheetView>
  </sheetViews>
  <sheetFormatPr defaultColWidth="9" defaultRowHeight="16.5"/>
  <cols>
    <col min="1" max="1" width="7.625" style="162" bestFit="1" customWidth="1"/>
    <col min="2" max="2" width="10.125" style="162" bestFit="1" customWidth="1"/>
    <col min="3" max="3" width="13.75" style="162" bestFit="1" customWidth="1"/>
    <col min="4" max="4" width="7.625" style="162" bestFit="1" customWidth="1"/>
    <col min="5" max="5" width="9" style="162" customWidth="1"/>
    <col min="6" max="6" width="12.125" style="162" bestFit="1" customWidth="1"/>
    <col min="7" max="7" width="9.75" style="162" bestFit="1" customWidth="1"/>
    <col min="8" max="8" width="14.125" style="162" customWidth="1"/>
    <col min="9" max="9" width="10.875" style="162" bestFit="1" customWidth="1"/>
    <col min="10" max="10" width="16.5" style="162" bestFit="1" customWidth="1"/>
    <col min="11" max="11" width="10.125" style="162" customWidth="1"/>
    <col min="12" max="12" width="10.875" style="162" bestFit="1" customWidth="1"/>
    <col min="13" max="13" width="16.5" style="162" bestFit="1" customWidth="1"/>
    <col min="14" max="14" width="9" style="162" customWidth="1"/>
    <col min="15" max="15" width="10.875" style="162" bestFit="1" customWidth="1"/>
    <col min="16" max="16" width="12.125" style="162" bestFit="1" customWidth="1"/>
    <col min="17" max="17" width="9" style="162" customWidth="1"/>
    <col min="18" max="18" width="10.875" style="162" bestFit="1" customWidth="1"/>
    <col min="19" max="19" width="12.125" style="162" bestFit="1" customWidth="1"/>
    <col min="20" max="20" width="9" style="162" customWidth="1"/>
    <col min="21" max="21" width="16.5" style="162" bestFit="1" customWidth="1"/>
    <col min="22" max="22" width="10.125" style="162" bestFit="1" customWidth="1"/>
    <col min="23" max="23" width="9" style="162" customWidth="1"/>
    <col min="24" max="25" width="13.5" style="162" hidden="1" customWidth="1"/>
    <col min="26" max="26" width="20.5" style="162" hidden="1" customWidth="1"/>
    <col min="27" max="27" width="13.5" style="162" hidden="1" customWidth="1"/>
    <col min="28" max="28" width="20.5" style="162" hidden="1" customWidth="1"/>
    <col min="29" max="29" width="9" style="162" customWidth="1"/>
    <col min="30" max="30" width="6" style="162" bestFit="1" customWidth="1"/>
    <col min="31" max="31" width="5.5" style="162" bestFit="1" customWidth="1"/>
    <col min="32" max="32" width="81" style="162" bestFit="1" customWidth="1"/>
    <col min="33" max="33" width="14.375" style="162" bestFit="1" customWidth="1"/>
    <col min="34" max="34" width="15.75" style="170" bestFit="1" customWidth="1"/>
    <col min="35" max="35" width="14.375" style="170" bestFit="1" customWidth="1"/>
    <col min="36" max="36" width="15.75" style="170" bestFit="1" customWidth="1"/>
    <col min="37" max="37" width="22.125" style="170" bestFit="1" customWidth="1"/>
    <col min="38" max="38" width="10.875" style="162" bestFit="1" customWidth="1"/>
    <col min="39" max="39" width="12.125" style="162" bestFit="1" customWidth="1"/>
    <col min="40" max="40" width="13.5" style="162" bestFit="1" customWidth="1"/>
    <col min="41" max="41" width="12.125" style="162" bestFit="1" customWidth="1"/>
    <col min="42" max="42" width="13.5" style="162" bestFit="1" customWidth="1"/>
    <col min="43" max="43" width="19.625" style="162" bestFit="1" customWidth="1"/>
    <col min="44" max="44" width="12.125" style="162" bestFit="1" customWidth="1"/>
    <col min="45" max="45" width="10.875" style="162" bestFit="1" customWidth="1"/>
    <col min="46" max="46" width="4.875" style="162" bestFit="1" customWidth="1"/>
    <col min="47" max="47" width="6.375" style="162" bestFit="1" customWidth="1"/>
    <col min="48" max="48" width="8.875" style="162" bestFit="1" customWidth="1"/>
    <col min="49" max="49" width="6.375" style="162" bestFit="1" customWidth="1"/>
    <col min="50" max="60" width="9.125" style="162" bestFit="1" customWidth="1"/>
    <col min="61" max="61" width="10" style="162" bestFit="1" customWidth="1"/>
    <col min="62" max="68" width="8" style="162" bestFit="1" customWidth="1"/>
    <col min="69" max="81" width="9.125" style="162" bestFit="1" customWidth="1"/>
    <col min="82" max="82" width="10" style="162" bestFit="1" customWidth="1"/>
    <col min="83" max="83" width="5.875" style="162" bestFit="1" customWidth="1"/>
    <col min="84" max="84" width="9" style="162" customWidth="1"/>
    <col min="85" max="16384" width="9" style="162"/>
  </cols>
  <sheetData>
    <row r="1" spans="1:46">
      <c r="A1" s="161" t="s">
        <v>94</v>
      </c>
      <c r="F1" s="161" t="s">
        <v>95</v>
      </c>
      <c r="I1" s="161" t="s">
        <v>96</v>
      </c>
      <c r="L1" s="163" t="s">
        <v>97</v>
      </c>
      <c r="O1" s="161" t="s">
        <v>98</v>
      </c>
      <c r="R1" s="163" t="s">
        <v>99</v>
      </c>
      <c r="U1" s="161" t="s">
        <v>100</v>
      </c>
      <c r="X1" s="161" t="s">
        <v>101</v>
      </c>
      <c r="AH1" s="162"/>
      <c r="AI1" s="162"/>
      <c r="AJ1" s="162"/>
      <c r="AK1" s="162"/>
    </row>
    <row r="2" spans="1:46">
      <c r="A2" s="125" t="s">
        <v>102</v>
      </c>
      <c r="B2" s="194">
        <v>2018</v>
      </c>
      <c r="F2" s="125" t="s">
        <v>102</v>
      </c>
      <c r="G2" s="194">
        <v>2018</v>
      </c>
      <c r="I2" s="125" t="s">
        <v>102</v>
      </c>
      <c r="J2" s="194">
        <v>2018</v>
      </c>
      <c r="L2" s="125" t="s">
        <v>102</v>
      </c>
      <c r="M2" s="194">
        <v>2018</v>
      </c>
      <c r="O2" s="125" t="s">
        <v>102</v>
      </c>
      <c r="P2" s="194">
        <v>2018</v>
      </c>
      <c r="R2" s="125" t="s">
        <v>102</v>
      </c>
      <c r="S2" s="194">
        <v>2018</v>
      </c>
      <c r="U2" s="125" t="s">
        <v>102</v>
      </c>
      <c r="V2" s="194">
        <v>2018</v>
      </c>
      <c r="X2" s="125" t="s">
        <v>102</v>
      </c>
      <c r="Y2" s="194">
        <v>2018</v>
      </c>
      <c r="AD2" s="59"/>
      <c r="AE2" s="59"/>
      <c r="AF2" s="124"/>
      <c r="AG2" s="125" t="s">
        <v>103</v>
      </c>
      <c r="AH2" s="124"/>
      <c r="AI2" s="124"/>
      <c r="AJ2" s="124"/>
      <c r="AK2" s="162"/>
      <c r="AL2" s="124"/>
      <c r="AM2" s="125" t="s">
        <v>103</v>
      </c>
      <c r="AN2" s="124"/>
      <c r="AO2" s="124"/>
      <c r="AP2" s="124"/>
      <c r="AR2" s="125" t="s">
        <v>104</v>
      </c>
      <c r="AS2" s="125" t="s">
        <v>103</v>
      </c>
      <c r="AT2" s="124"/>
    </row>
    <row r="3" spans="1:46">
      <c r="A3" s="195" t="s">
        <v>105</v>
      </c>
      <c r="B3" s="194">
        <v>8</v>
      </c>
      <c r="F3" s="195" t="s">
        <v>105</v>
      </c>
      <c r="G3" s="196" t="s">
        <v>106</v>
      </c>
      <c r="I3" s="195" t="s">
        <v>105</v>
      </c>
      <c r="J3" s="194">
        <v>8</v>
      </c>
      <c r="L3" s="195" t="s">
        <v>105</v>
      </c>
      <c r="M3" s="194">
        <v>7</v>
      </c>
      <c r="O3" s="195" t="s">
        <v>105</v>
      </c>
      <c r="P3" s="194">
        <v>8</v>
      </c>
      <c r="R3" s="195" t="s">
        <v>105</v>
      </c>
      <c r="S3" s="194">
        <v>7</v>
      </c>
      <c r="U3" s="195" t="s">
        <v>105</v>
      </c>
      <c r="V3" s="194">
        <v>8</v>
      </c>
      <c r="X3" s="195" t="s">
        <v>105</v>
      </c>
      <c r="Y3" s="194">
        <v>4</v>
      </c>
      <c r="AF3" s="124"/>
      <c r="AG3" s="124">
        <v>7</v>
      </c>
      <c r="AH3" s="124"/>
      <c r="AI3" s="124">
        <v>8</v>
      </c>
      <c r="AJ3" s="124"/>
      <c r="AK3" s="162"/>
      <c r="AL3" s="124"/>
      <c r="AM3" s="124">
        <v>7</v>
      </c>
      <c r="AN3" s="124"/>
      <c r="AO3" s="124">
        <v>8</v>
      </c>
      <c r="AP3" s="124"/>
      <c r="AR3" s="125" t="s">
        <v>107</v>
      </c>
      <c r="AS3" s="124" t="s">
        <v>108</v>
      </c>
      <c r="AT3" s="196" t="s">
        <v>106</v>
      </c>
    </row>
    <row r="4" spans="1:46">
      <c r="A4" s="195" t="s">
        <v>109</v>
      </c>
      <c r="B4" s="196" t="s">
        <v>110</v>
      </c>
      <c r="I4" s="195" t="s">
        <v>109</v>
      </c>
      <c r="J4" s="196" t="s">
        <v>110</v>
      </c>
      <c r="L4" s="195" t="s">
        <v>109</v>
      </c>
      <c r="M4" s="196" t="s">
        <v>110</v>
      </c>
      <c r="U4" s="195" t="s">
        <v>111</v>
      </c>
      <c r="V4" s="196" t="s">
        <v>110</v>
      </c>
      <c r="X4" s="195" t="s">
        <v>112</v>
      </c>
      <c r="Y4" s="196" t="s">
        <v>110</v>
      </c>
      <c r="AF4" s="125" t="s">
        <v>107</v>
      </c>
      <c r="AG4" s="124" t="s">
        <v>113</v>
      </c>
      <c r="AH4" s="196" t="s">
        <v>114</v>
      </c>
      <c r="AI4" s="124" t="s">
        <v>113</v>
      </c>
      <c r="AJ4" s="196" t="s">
        <v>114</v>
      </c>
      <c r="AK4" s="162"/>
      <c r="AL4" s="125" t="s">
        <v>107</v>
      </c>
      <c r="AM4" s="124" t="s">
        <v>115</v>
      </c>
      <c r="AN4" s="196" t="s">
        <v>116</v>
      </c>
      <c r="AO4" s="124" t="s">
        <v>115</v>
      </c>
      <c r="AP4" s="196" t="s">
        <v>116</v>
      </c>
      <c r="AR4" s="126" t="s">
        <v>30</v>
      </c>
      <c r="AS4" s="124">
        <v>3</v>
      </c>
      <c r="AT4" s="124">
        <v>6</v>
      </c>
    </row>
    <row r="5" spans="1:46">
      <c r="F5" s="124" t="s">
        <v>104</v>
      </c>
      <c r="O5" s="125" t="s">
        <v>107</v>
      </c>
      <c r="P5" s="124" t="s">
        <v>117</v>
      </c>
      <c r="R5" s="125" t="s">
        <v>107</v>
      </c>
      <c r="S5" s="124" t="s">
        <v>117</v>
      </c>
      <c r="AF5" s="126" t="s">
        <v>53</v>
      </c>
      <c r="AG5" s="124"/>
      <c r="AH5" s="124"/>
      <c r="AI5" s="124">
        <v>18</v>
      </c>
      <c r="AJ5" s="124">
        <v>684</v>
      </c>
      <c r="AK5" s="162"/>
      <c r="AL5" s="126" t="s">
        <v>38</v>
      </c>
      <c r="AM5" s="124">
        <v>1</v>
      </c>
      <c r="AN5" s="124">
        <v>99</v>
      </c>
      <c r="AO5" s="124"/>
      <c r="AP5" s="124"/>
      <c r="AR5" s="194" t="s">
        <v>31</v>
      </c>
      <c r="AS5" s="124">
        <v>4</v>
      </c>
      <c r="AT5" s="124">
        <v>3</v>
      </c>
    </row>
    <row r="6" spans="1:46">
      <c r="A6" s="124" t="s">
        <v>118</v>
      </c>
      <c r="B6" s="196" t="s">
        <v>119</v>
      </c>
      <c r="C6" s="196" t="s">
        <v>120</v>
      </c>
      <c r="D6" s="196" t="s">
        <v>121</v>
      </c>
      <c r="F6" s="124">
        <v>20</v>
      </c>
      <c r="I6" s="125" t="s">
        <v>107</v>
      </c>
      <c r="J6" s="124" t="s">
        <v>122</v>
      </c>
      <c r="L6" s="125" t="s">
        <v>107</v>
      </c>
      <c r="M6" s="124" t="s">
        <v>122</v>
      </c>
      <c r="O6" s="126" t="s">
        <v>123</v>
      </c>
      <c r="P6" s="124">
        <v>7</v>
      </c>
      <c r="R6" s="126" t="s">
        <v>124</v>
      </c>
      <c r="S6" s="124">
        <v>1</v>
      </c>
      <c r="U6" s="124" t="s">
        <v>125</v>
      </c>
      <c r="X6" s="124" t="s">
        <v>126</v>
      </c>
      <c r="Y6" s="196" t="s">
        <v>127</v>
      </c>
      <c r="Z6" s="196" t="s">
        <v>128</v>
      </c>
      <c r="AA6" s="196" t="s">
        <v>129</v>
      </c>
      <c r="AB6" s="196" t="s">
        <v>130</v>
      </c>
      <c r="AF6" s="194" t="s">
        <v>131</v>
      </c>
      <c r="AG6" s="124"/>
      <c r="AH6" s="124"/>
      <c r="AI6" s="124">
        <v>4</v>
      </c>
      <c r="AJ6" s="124">
        <v>152</v>
      </c>
      <c r="AK6" s="162"/>
      <c r="AL6" s="194" t="s">
        <v>132</v>
      </c>
      <c r="AM6" s="124"/>
      <c r="AN6" s="124"/>
      <c r="AO6" s="124"/>
      <c r="AP6" s="124"/>
      <c r="AR6" s="194" t="s">
        <v>29</v>
      </c>
      <c r="AS6" s="124">
        <v>4</v>
      </c>
      <c r="AT6" s="124">
        <v>3</v>
      </c>
    </row>
    <row r="7" spans="1:46">
      <c r="A7" s="223">
        <v>2526</v>
      </c>
      <c r="B7" s="223">
        <v>679</v>
      </c>
      <c r="C7" s="224">
        <v>35.201935483870962</v>
      </c>
      <c r="D7" s="224">
        <v>32.700645161290318</v>
      </c>
      <c r="I7" s="194" t="s">
        <v>133</v>
      </c>
      <c r="J7" s="124">
        <v>2</v>
      </c>
      <c r="L7" s="126" t="s">
        <v>133</v>
      </c>
      <c r="M7" s="124">
        <v>1</v>
      </c>
      <c r="O7" s="126" t="s">
        <v>134</v>
      </c>
      <c r="P7" s="124">
        <v>7</v>
      </c>
      <c r="R7" s="194" t="s">
        <v>123</v>
      </c>
      <c r="S7" s="124">
        <v>3</v>
      </c>
      <c r="U7" s="124">
        <v>7</v>
      </c>
      <c r="X7" s="124">
        <v>46668.98</v>
      </c>
      <c r="Y7" s="124">
        <v>1787</v>
      </c>
      <c r="Z7" s="128">
        <v>24.35808333333334</v>
      </c>
      <c r="AA7" s="124">
        <v>158533</v>
      </c>
      <c r="AB7" s="124">
        <v>4700</v>
      </c>
      <c r="AF7" s="194" t="s">
        <v>54</v>
      </c>
      <c r="AG7" s="124">
        <v>2</v>
      </c>
      <c r="AH7" s="124">
        <v>76</v>
      </c>
      <c r="AI7" s="124">
        <v>3</v>
      </c>
      <c r="AJ7" s="124">
        <v>114</v>
      </c>
      <c r="AK7" s="162"/>
      <c r="AL7" s="126" t="s">
        <v>134</v>
      </c>
      <c r="AM7" s="124">
        <v>1</v>
      </c>
      <c r="AN7" s="124">
        <v>99</v>
      </c>
      <c r="AO7" s="124"/>
      <c r="AP7" s="124"/>
      <c r="AR7" s="194" t="s">
        <v>38</v>
      </c>
      <c r="AS7" s="124">
        <v>2</v>
      </c>
      <c r="AT7" s="124">
        <v>3</v>
      </c>
    </row>
    <row r="8" spans="1:46">
      <c r="I8" s="126" t="s">
        <v>135</v>
      </c>
      <c r="J8" s="124">
        <v>12</v>
      </c>
      <c r="L8" s="194" t="s">
        <v>135</v>
      </c>
      <c r="M8" s="124">
        <v>6</v>
      </c>
      <c r="R8" s="126" t="s">
        <v>134</v>
      </c>
      <c r="S8" s="124">
        <v>4</v>
      </c>
      <c r="AF8" s="194" t="s">
        <v>56</v>
      </c>
      <c r="AG8" s="124"/>
      <c r="AH8" s="124"/>
      <c r="AI8" s="124">
        <v>3</v>
      </c>
      <c r="AJ8" s="124">
        <v>904</v>
      </c>
      <c r="AK8" s="162"/>
      <c r="AR8" s="194" t="s">
        <v>36</v>
      </c>
      <c r="AS8" s="124"/>
      <c r="AT8" s="124">
        <v>2</v>
      </c>
    </row>
    <row r="9" spans="1:46">
      <c r="I9" s="194" t="s">
        <v>136</v>
      </c>
      <c r="J9" s="124">
        <v>3</v>
      </c>
      <c r="L9" s="194" t="s">
        <v>136</v>
      </c>
      <c r="M9" s="124">
        <v>1</v>
      </c>
      <c r="AF9" s="194" t="s">
        <v>55</v>
      </c>
      <c r="AG9" s="124"/>
      <c r="AH9" s="124"/>
      <c r="AI9" s="124">
        <v>1</v>
      </c>
      <c r="AJ9" s="124">
        <v>68</v>
      </c>
      <c r="AK9" s="162"/>
      <c r="AR9" s="194" t="s">
        <v>34</v>
      </c>
      <c r="AS9" s="124">
        <v>4</v>
      </c>
      <c r="AT9" s="124">
        <v>2</v>
      </c>
    </row>
    <row r="10" spans="1:46">
      <c r="I10" s="194" t="s">
        <v>9</v>
      </c>
      <c r="J10" s="124">
        <v>1</v>
      </c>
      <c r="L10" s="194" t="s">
        <v>9</v>
      </c>
      <c r="M10" s="124">
        <v>3</v>
      </c>
      <c r="U10" s="163" t="s">
        <v>137</v>
      </c>
      <c r="X10" s="163" t="s">
        <v>138</v>
      </c>
      <c r="AF10" s="194" t="s">
        <v>58</v>
      </c>
      <c r="AG10" s="124"/>
      <c r="AH10" s="124"/>
      <c r="AI10" s="124">
        <v>1</v>
      </c>
      <c r="AJ10" s="124">
        <v>888</v>
      </c>
      <c r="AK10" s="162"/>
      <c r="AR10" s="194" t="s">
        <v>139</v>
      </c>
      <c r="AS10" s="124"/>
      <c r="AT10" s="124">
        <v>1</v>
      </c>
    </row>
    <row r="11" spans="1:46">
      <c r="A11" s="163" t="s">
        <v>140</v>
      </c>
      <c r="F11" s="163" t="s">
        <v>141</v>
      </c>
      <c r="I11" s="126" t="s">
        <v>134</v>
      </c>
      <c r="J11" s="124">
        <v>18</v>
      </c>
      <c r="L11" s="126" t="s">
        <v>134</v>
      </c>
      <c r="M11" s="124">
        <v>11</v>
      </c>
      <c r="U11" s="125" t="s">
        <v>102</v>
      </c>
      <c r="V11" s="194">
        <v>2018</v>
      </c>
      <c r="X11" s="125" t="s">
        <v>102</v>
      </c>
      <c r="Y11" s="194">
        <v>2018</v>
      </c>
      <c r="AF11" s="194" t="s">
        <v>142</v>
      </c>
      <c r="AG11" s="124"/>
      <c r="AH11" s="124"/>
      <c r="AI11" s="124">
        <v>1</v>
      </c>
      <c r="AJ11" s="124">
        <v>1280</v>
      </c>
      <c r="AK11" s="162"/>
      <c r="AR11" s="126" t="s">
        <v>134</v>
      </c>
      <c r="AS11" s="124">
        <v>17</v>
      </c>
      <c r="AT11" s="124">
        <v>20</v>
      </c>
    </row>
    <row r="12" spans="1:46">
      <c r="A12" s="125" t="s">
        <v>102</v>
      </c>
      <c r="B12" s="194">
        <v>2018</v>
      </c>
      <c r="F12" s="125" t="s">
        <v>102</v>
      </c>
      <c r="G12" s="194">
        <v>2018</v>
      </c>
      <c r="U12" s="195" t="s">
        <v>105</v>
      </c>
      <c r="V12" s="194">
        <v>7</v>
      </c>
      <c r="X12" s="195" t="s">
        <v>105</v>
      </c>
      <c r="Y12" s="194">
        <v>3</v>
      </c>
      <c r="AF12" s="194" t="s">
        <v>57</v>
      </c>
      <c r="AG12" s="124"/>
      <c r="AH12" s="124"/>
      <c r="AI12" s="124">
        <v>1</v>
      </c>
      <c r="AJ12" s="124">
        <v>1288</v>
      </c>
      <c r="AK12" s="162"/>
    </row>
    <row r="13" spans="1:46">
      <c r="A13" s="195" t="s">
        <v>105</v>
      </c>
      <c r="B13" s="194">
        <v>7</v>
      </c>
      <c r="F13" s="195" t="s">
        <v>105</v>
      </c>
      <c r="G13" s="196" t="s">
        <v>108</v>
      </c>
      <c r="U13" s="195" t="s">
        <v>111</v>
      </c>
      <c r="V13" s="196" t="s">
        <v>110</v>
      </c>
      <c r="X13" s="195" t="s">
        <v>112</v>
      </c>
      <c r="Y13" s="196" t="s">
        <v>110</v>
      </c>
      <c r="AF13" s="194" t="s">
        <v>60</v>
      </c>
      <c r="AG13" s="124">
        <v>1</v>
      </c>
      <c r="AH13" s="124">
        <v>199</v>
      </c>
      <c r="AI13" s="124"/>
      <c r="AJ13" s="124"/>
      <c r="AK13" s="162"/>
    </row>
    <row r="14" spans="1:46">
      <c r="A14" s="195" t="s">
        <v>109</v>
      </c>
      <c r="B14" s="196" t="s">
        <v>110</v>
      </c>
      <c r="AF14" s="194" t="s">
        <v>59</v>
      </c>
      <c r="AG14" s="124">
        <v>1</v>
      </c>
      <c r="AH14" s="124">
        <v>1299</v>
      </c>
      <c r="AI14" s="124"/>
      <c r="AJ14" s="124"/>
      <c r="AK14" s="162"/>
    </row>
    <row r="15" spans="1:46">
      <c r="F15" s="124" t="s">
        <v>104</v>
      </c>
      <c r="U15" s="124" t="s">
        <v>125</v>
      </c>
      <c r="X15" s="124" t="s">
        <v>126</v>
      </c>
      <c r="Y15" s="196" t="s">
        <v>127</v>
      </c>
      <c r="Z15" s="196" t="s">
        <v>128</v>
      </c>
      <c r="AA15" s="196" t="s">
        <v>129</v>
      </c>
      <c r="AB15" s="196" t="s">
        <v>130</v>
      </c>
      <c r="AF15" s="126" t="s">
        <v>134</v>
      </c>
      <c r="AG15" s="124">
        <v>4</v>
      </c>
      <c r="AH15" s="124">
        <v>1574</v>
      </c>
      <c r="AI15" s="124">
        <v>32</v>
      </c>
      <c r="AJ15" s="124">
        <v>5378</v>
      </c>
      <c r="AK15" s="162"/>
    </row>
    <row r="16" spans="1:46">
      <c r="A16" s="124" t="s">
        <v>118</v>
      </c>
      <c r="B16" s="196" t="s">
        <v>119</v>
      </c>
      <c r="C16" s="196" t="s">
        <v>120</v>
      </c>
      <c r="D16" s="196" t="s">
        <v>121</v>
      </c>
      <c r="F16" s="124">
        <v>17</v>
      </c>
      <c r="U16" s="124">
        <v>4</v>
      </c>
      <c r="X16" s="124">
        <v>31879.680000000011</v>
      </c>
      <c r="Y16" s="124">
        <v>1847</v>
      </c>
      <c r="Z16" s="124">
        <v>17.485781249999999</v>
      </c>
      <c r="AA16" s="124">
        <v>176187</v>
      </c>
      <c r="AB16" s="124">
        <v>4381</v>
      </c>
      <c r="AH16" s="162"/>
      <c r="AI16" s="162"/>
      <c r="AJ16" s="162"/>
      <c r="AK16" s="162"/>
    </row>
    <row r="17" spans="1:37">
      <c r="A17" s="223">
        <v>2908</v>
      </c>
      <c r="B17" s="223">
        <v>645</v>
      </c>
      <c r="C17" s="224">
        <v>54.626129032258049</v>
      </c>
      <c r="D17" s="224">
        <v>32.669677419354841</v>
      </c>
      <c r="AH17" s="162"/>
      <c r="AI17" s="162"/>
      <c r="AJ17" s="162"/>
      <c r="AK17" s="162"/>
    </row>
    <row r="18" spans="1:37">
      <c r="AH18" s="162"/>
      <c r="AI18" s="162"/>
      <c r="AJ18" s="162"/>
      <c r="AK18" s="162"/>
    </row>
    <row r="19" spans="1:37">
      <c r="I19" s="164" t="s">
        <v>143</v>
      </c>
      <c r="J19" s="165"/>
      <c r="K19" s="165" t="s">
        <v>144</v>
      </c>
      <c r="L19" s="165" t="s">
        <v>145</v>
      </c>
      <c r="O19" s="164" t="s">
        <v>146</v>
      </c>
      <c r="P19" s="165" t="s">
        <v>144</v>
      </c>
      <c r="Q19" s="165" t="s">
        <v>145</v>
      </c>
      <c r="AH19" s="162"/>
      <c r="AI19" s="162"/>
      <c r="AJ19" s="162"/>
      <c r="AK19" s="162"/>
    </row>
    <row r="20" spans="1:37" ht="17.25" customHeight="1" thickBot="1">
      <c r="I20" s="165" t="s">
        <v>133</v>
      </c>
      <c r="J20" s="165" t="s">
        <v>37</v>
      </c>
      <c r="K20" s="165">
        <f>IFERROR(VLOOKUP($I20,$I$1:$J$16,2,0),0)</f>
        <v>2</v>
      </c>
      <c r="L20" s="165">
        <f>IFERROR(VLOOKUP($I20,$L$1:$M$17,2,0),0)</f>
        <v>1</v>
      </c>
      <c r="O20" s="165" t="s">
        <v>147</v>
      </c>
      <c r="P20" s="165">
        <f>IFERROR(VLOOKUP(O20,$O$2:$P$17,2,0),0)</f>
        <v>0</v>
      </c>
      <c r="Q20" s="165">
        <f>IFERROR(VLOOKUP(O20,$R$1:$S$15,2,0),0)</f>
        <v>0</v>
      </c>
      <c r="AH20" s="162"/>
      <c r="AI20" s="162"/>
      <c r="AJ20" s="162"/>
      <c r="AK20" s="162"/>
    </row>
    <row r="21" spans="1:37">
      <c r="F21" s="166" t="s">
        <v>112</v>
      </c>
      <c r="G21" s="167" t="s">
        <v>148</v>
      </c>
      <c r="I21" s="165" t="s">
        <v>135</v>
      </c>
      <c r="J21" s="165" t="s">
        <v>35</v>
      </c>
      <c r="K21" s="165">
        <f>IFERROR(VLOOKUP(I21,$I$1:$J$16,2,0),0)</f>
        <v>12</v>
      </c>
      <c r="L21" s="165">
        <f>IFERROR(VLOOKUP($I21,$L$1:$M$17,2,0),0)</f>
        <v>6</v>
      </c>
      <c r="O21" s="165" t="s">
        <v>149</v>
      </c>
      <c r="P21" s="165">
        <f>IFERROR(VLOOKUP(O21,$O$2:$P$17,2,0),0)</f>
        <v>0</v>
      </c>
      <c r="Q21" s="165">
        <f>IFERROR(VLOOKUP(O21,$R$1:$S$15,2,0),0)</f>
        <v>0</v>
      </c>
      <c r="AH21" s="162"/>
      <c r="AI21" s="162"/>
      <c r="AJ21" s="162"/>
      <c r="AK21" s="162"/>
    </row>
    <row r="22" spans="1:37">
      <c r="F22" s="168" t="s">
        <v>150</v>
      </c>
      <c r="G22" s="192" t="s">
        <v>106</v>
      </c>
      <c r="I22" s="165" t="s">
        <v>151</v>
      </c>
      <c r="J22" s="165" t="s">
        <v>41</v>
      </c>
      <c r="K22" s="165">
        <f>IFERROR(VLOOKUP(I22,$I$1:$J$16,2,0),0)</f>
        <v>0</v>
      </c>
      <c r="L22" s="165">
        <f>IFERROR(VLOOKUP($I22,$L$1:$M$17,2,0),0)</f>
        <v>0</v>
      </c>
      <c r="O22" s="165" t="s">
        <v>152</v>
      </c>
      <c r="P22" s="165">
        <f>IFERROR(VLOOKUP(O22,$O$2:$P$17,2,0),0)</f>
        <v>0</v>
      </c>
      <c r="Q22" s="165">
        <f>IFERROR(VLOOKUP(O22,$R$1:$S$15,2,0),0)</f>
        <v>0</v>
      </c>
      <c r="AH22" s="162"/>
      <c r="AI22" s="162"/>
      <c r="AJ22" s="162"/>
      <c r="AK22" s="162"/>
    </row>
    <row r="23" spans="1:37">
      <c r="F23" s="168" t="s">
        <v>145</v>
      </c>
      <c r="G23" s="160" t="s">
        <v>108</v>
      </c>
      <c r="I23" s="165" t="s">
        <v>136</v>
      </c>
      <c r="J23" s="165" t="s">
        <v>40</v>
      </c>
      <c r="K23" s="165">
        <f>IFERROR(VLOOKUP(I23,$I$1:$J$16,2,0),0)</f>
        <v>3</v>
      </c>
      <c r="L23" s="165">
        <f>IFERROR(VLOOKUP($I23,$L$1:$M$17,2,0),0)</f>
        <v>1</v>
      </c>
      <c r="O23" s="165" t="s">
        <v>124</v>
      </c>
      <c r="P23" s="165">
        <f>IFERROR(VLOOKUP(O23,$O$2:$P$17,2,0),0)</f>
        <v>0</v>
      </c>
      <c r="Q23" s="165">
        <f>IFERROR(VLOOKUP(O23,$R$1:$S$15,2,0),0)</f>
        <v>1</v>
      </c>
      <c r="AH23" s="162"/>
      <c r="AI23" s="162"/>
      <c r="AJ23" s="162"/>
      <c r="AK23" s="162"/>
    </row>
    <row r="24" spans="1:37">
      <c r="F24" s="168" t="s">
        <v>153</v>
      </c>
      <c r="G24" s="160">
        <v>31</v>
      </c>
      <c r="I24" s="165" t="s">
        <v>9</v>
      </c>
      <c r="J24" s="165"/>
      <c r="K24" s="165">
        <f>IFERROR(VLOOKUP(I24,$I$1:$J$16,2,0),0)</f>
        <v>1</v>
      </c>
      <c r="L24" s="165">
        <f>IFERROR(VLOOKUP($I24,$L$1:$M$17,2,0),0)</f>
        <v>3</v>
      </c>
      <c r="O24" s="165" t="s">
        <v>123</v>
      </c>
      <c r="P24" s="165">
        <f>IFERROR(VLOOKUP(O24,$O$2:$P$17,2,0),0)</f>
        <v>7</v>
      </c>
      <c r="Q24" s="165">
        <f>IFERROR(VLOOKUP(O24,$R$1:$S$15,2,0),0)</f>
        <v>3</v>
      </c>
      <c r="AH24" s="162"/>
      <c r="AI24" s="162"/>
      <c r="AJ24" s="162"/>
      <c r="AK24" s="162"/>
    </row>
    <row r="25" spans="1:37">
      <c r="F25" s="168" t="s">
        <v>154</v>
      </c>
      <c r="G25" s="160">
        <v>31</v>
      </c>
      <c r="I25" s="165" t="s">
        <v>134</v>
      </c>
      <c r="J25" s="165"/>
      <c r="K25" s="165">
        <f>SUM(K20:K23)+GETPIVOTDATA("姓名",$F$5)</f>
        <v>37</v>
      </c>
      <c r="L25" s="165">
        <f>SUM(L20:L23)+GETPIVOTDATA("姓名",$F$15)</f>
        <v>25</v>
      </c>
      <c r="O25" s="165" t="s">
        <v>134</v>
      </c>
      <c r="P25" s="165">
        <f>SUM(P20:P24)</f>
        <v>7</v>
      </c>
      <c r="Q25" s="165">
        <f>SUM(Q20:Q24)</f>
        <v>4</v>
      </c>
      <c r="AH25" s="162"/>
      <c r="AI25" s="162"/>
      <c r="AJ25" s="162"/>
      <c r="AK25" s="162"/>
    </row>
    <row r="26" spans="1:37" ht="17.25" customHeight="1" thickBot="1">
      <c r="F26" s="169" t="s">
        <v>155</v>
      </c>
      <c r="G26" s="193" t="s">
        <v>156</v>
      </c>
      <c r="AH26" s="162"/>
      <c r="AI26" s="162"/>
      <c r="AJ26" s="162"/>
      <c r="AK26" s="162"/>
    </row>
    <row r="27" spans="1:37">
      <c r="AH27" s="162"/>
      <c r="AI27" s="162"/>
      <c r="AJ27" s="162"/>
      <c r="AK27" s="162"/>
    </row>
    <row r="28" spans="1:37">
      <c r="AH28" s="162"/>
      <c r="AI28" s="162"/>
      <c r="AJ28" s="162"/>
      <c r="AK28" s="162"/>
    </row>
    <row r="29" spans="1:37">
      <c r="AH29" s="162"/>
      <c r="AI29" s="162"/>
      <c r="AJ29" s="162"/>
      <c r="AK29" s="162"/>
    </row>
    <row r="30" spans="1:37">
      <c r="AH30" s="162"/>
      <c r="AI30" s="162"/>
      <c r="AJ30" s="162"/>
      <c r="AK30" s="162"/>
    </row>
    <row r="31" spans="1:37">
      <c r="AH31" s="162"/>
      <c r="AI31" s="162"/>
      <c r="AJ31" s="162"/>
      <c r="AK31" s="162"/>
    </row>
    <row r="32" spans="1:37">
      <c r="AH32" s="162"/>
      <c r="AI32" s="162"/>
      <c r="AJ32" s="162"/>
      <c r="AK32" s="162"/>
    </row>
  </sheetData>
  <phoneticPr fontId="23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2" workbookViewId="0">
      <selection activeCell="J11" sqref="J11"/>
    </sheetView>
  </sheetViews>
  <sheetFormatPr defaultColWidth="9" defaultRowHeight="16.5"/>
  <cols>
    <col min="1" max="1" width="13.875" style="30" customWidth="1"/>
    <col min="2" max="7" width="10.875" style="30" customWidth="1"/>
    <col min="8" max="9" width="9" style="30" customWidth="1"/>
    <col min="10" max="10" width="9.125" style="30" bestFit="1" customWidth="1"/>
    <col min="11" max="11" width="9" style="30" customWidth="1"/>
    <col min="12" max="16384" width="9" style="30"/>
  </cols>
  <sheetData>
    <row r="1" spans="1:20">
      <c r="A1" s="29" t="s">
        <v>157</v>
      </c>
    </row>
    <row r="2" spans="1:20">
      <c r="A2" s="109" t="s">
        <v>158</v>
      </c>
      <c r="B2" s="31">
        <v>8.1</v>
      </c>
      <c r="C2" s="31">
        <v>8.6999999999999993</v>
      </c>
      <c r="D2" s="31">
        <v>8.1199999999999992</v>
      </c>
      <c r="E2" s="153">
        <v>8.15</v>
      </c>
      <c r="F2" s="31">
        <v>8.19</v>
      </c>
      <c r="G2" s="31">
        <v>9.01</v>
      </c>
      <c r="O2" s="31" t="s">
        <v>159</v>
      </c>
      <c r="P2" s="31">
        <v>6.15</v>
      </c>
      <c r="Q2" s="31" t="s">
        <v>160</v>
      </c>
      <c r="R2" s="31">
        <v>7.15</v>
      </c>
      <c r="S2" s="31" t="s">
        <v>108</v>
      </c>
      <c r="T2" s="31">
        <v>8.23</v>
      </c>
    </row>
    <row r="3" spans="1:20">
      <c r="A3" s="69" t="s">
        <v>161</v>
      </c>
      <c r="B3" s="34">
        <v>1</v>
      </c>
      <c r="C3" s="34">
        <v>1</v>
      </c>
      <c r="D3" s="34">
        <v>1</v>
      </c>
      <c r="E3" s="34">
        <v>1</v>
      </c>
      <c r="F3" s="34">
        <v>1</v>
      </c>
      <c r="G3" s="34">
        <v>1</v>
      </c>
      <c r="O3" s="34">
        <v>3</v>
      </c>
      <c r="P3" s="34">
        <v>1</v>
      </c>
      <c r="Q3" s="34">
        <v>1</v>
      </c>
      <c r="R3" s="34">
        <v>1</v>
      </c>
      <c r="S3" s="34">
        <v>1</v>
      </c>
      <c r="T3" s="34">
        <v>1</v>
      </c>
    </row>
    <row r="4" spans="1:20">
      <c r="A4" s="69" t="s">
        <v>162</v>
      </c>
      <c r="B4" s="34">
        <v>1</v>
      </c>
      <c r="C4" s="34">
        <v>1</v>
      </c>
      <c r="D4" s="34">
        <v>1</v>
      </c>
      <c r="E4" s="34">
        <v>1</v>
      </c>
      <c r="F4" s="34">
        <v>1</v>
      </c>
      <c r="G4" s="34">
        <v>1</v>
      </c>
      <c r="O4" s="34">
        <v>1</v>
      </c>
      <c r="P4" s="34">
        <v>1</v>
      </c>
      <c r="Q4" s="34">
        <v>1</v>
      </c>
      <c r="R4" s="34">
        <v>1</v>
      </c>
      <c r="S4" s="34">
        <v>1</v>
      </c>
      <c r="T4" s="34">
        <v>1</v>
      </c>
    </row>
    <row r="5" spans="1:20">
      <c r="A5" s="69" t="s">
        <v>163</v>
      </c>
      <c r="B5" s="30">
        <v>1</v>
      </c>
      <c r="C5" s="30">
        <v>2</v>
      </c>
      <c r="D5" s="30">
        <v>2</v>
      </c>
      <c r="E5" s="30">
        <v>1</v>
      </c>
      <c r="F5" s="30">
        <v>1</v>
      </c>
      <c r="G5" s="30">
        <v>1</v>
      </c>
      <c r="O5" s="30">
        <v>1</v>
      </c>
      <c r="P5" s="30">
        <v>1</v>
      </c>
      <c r="Q5" s="30">
        <v>1</v>
      </c>
      <c r="R5" s="30">
        <v>1</v>
      </c>
      <c r="S5" s="30">
        <v>1</v>
      </c>
      <c r="T5" s="30">
        <v>1</v>
      </c>
    </row>
    <row r="6" spans="1:20">
      <c r="A6" s="69" t="s">
        <v>164</v>
      </c>
      <c r="B6" s="34">
        <v>2</v>
      </c>
      <c r="C6" s="34">
        <v>1</v>
      </c>
      <c r="D6" s="34">
        <v>1</v>
      </c>
      <c r="E6" s="34">
        <v>1</v>
      </c>
      <c r="F6" s="34">
        <v>4</v>
      </c>
      <c r="G6" s="34">
        <v>3</v>
      </c>
      <c r="O6" s="34">
        <v>3</v>
      </c>
      <c r="P6" s="34">
        <v>1</v>
      </c>
      <c r="Q6" s="34">
        <v>1</v>
      </c>
      <c r="R6" s="34">
        <v>1</v>
      </c>
      <c r="S6" s="34">
        <v>1</v>
      </c>
      <c r="T6" s="34">
        <v>1</v>
      </c>
    </row>
    <row r="8" spans="1:20">
      <c r="A8" s="109" t="s">
        <v>165</v>
      </c>
      <c r="B8" s="31">
        <f t="shared" ref="B8:G8" si="0">B2</f>
        <v>8.1</v>
      </c>
      <c r="C8" s="31">
        <f t="shared" si="0"/>
        <v>8.6999999999999993</v>
      </c>
      <c r="D8" s="31">
        <f t="shared" si="0"/>
        <v>8.1199999999999992</v>
      </c>
      <c r="E8" s="153">
        <f t="shared" si="0"/>
        <v>8.15</v>
      </c>
      <c r="F8" s="31">
        <f t="shared" si="0"/>
        <v>8.19</v>
      </c>
      <c r="G8" s="31">
        <f t="shared" si="0"/>
        <v>9.01</v>
      </c>
      <c r="O8" s="31">
        <v>6.1</v>
      </c>
      <c r="P8" s="31">
        <f>P2</f>
        <v>6.15</v>
      </c>
      <c r="Q8" s="31" t="s">
        <v>160</v>
      </c>
      <c r="R8" s="31">
        <v>7.15</v>
      </c>
      <c r="S8" s="31" t="str">
        <f>S2</f>
        <v>7月</v>
      </c>
      <c r="T8" s="31">
        <f>T2</f>
        <v>8.23</v>
      </c>
    </row>
    <row r="9" spans="1:20">
      <c r="A9" s="69" t="s">
        <v>161</v>
      </c>
      <c r="B9" s="34">
        <v>7</v>
      </c>
      <c r="C9" s="34">
        <v>8</v>
      </c>
      <c r="D9" s="34">
        <v>8</v>
      </c>
      <c r="E9" s="34">
        <v>8</v>
      </c>
      <c r="F9" s="34">
        <v>8</v>
      </c>
      <c r="G9" s="34">
        <v>8</v>
      </c>
      <c r="O9" s="34">
        <v>16</v>
      </c>
      <c r="P9" s="34">
        <v>8</v>
      </c>
      <c r="Q9" s="34">
        <v>8</v>
      </c>
      <c r="R9" s="34">
        <v>7</v>
      </c>
      <c r="S9" s="34">
        <v>7</v>
      </c>
      <c r="T9" s="30">
        <v>8</v>
      </c>
    </row>
    <row r="10" spans="1:20">
      <c r="A10" s="69" t="s">
        <v>162</v>
      </c>
      <c r="B10" s="34">
        <v>6</v>
      </c>
      <c r="C10" s="34">
        <v>5</v>
      </c>
      <c r="D10" s="34">
        <v>5</v>
      </c>
      <c r="E10" s="34">
        <v>7</v>
      </c>
      <c r="F10" s="34">
        <v>6</v>
      </c>
      <c r="G10" s="34">
        <v>5</v>
      </c>
      <c r="O10" s="34">
        <v>9</v>
      </c>
      <c r="P10" s="34">
        <v>7</v>
      </c>
      <c r="Q10" s="34">
        <v>6</v>
      </c>
      <c r="R10" s="34">
        <v>5</v>
      </c>
      <c r="S10" s="34">
        <v>5</v>
      </c>
      <c r="T10" s="30">
        <v>6</v>
      </c>
    </row>
    <row r="11" spans="1:20">
      <c r="A11" s="69" t="s">
        <v>163</v>
      </c>
      <c r="B11" s="30">
        <v>2</v>
      </c>
      <c r="C11" s="30">
        <v>4</v>
      </c>
      <c r="D11" s="30">
        <v>4</v>
      </c>
      <c r="E11" s="30">
        <v>5</v>
      </c>
      <c r="F11" s="30">
        <v>3</v>
      </c>
      <c r="G11" s="30">
        <v>4</v>
      </c>
      <c r="O11" s="30">
        <v>6</v>
      </c>
      <c r="P11" s="30">
        <v>3</v>
      </c>
      <c r="Q11" s="30">
        <v>2</v>
      </c>
      <c r="R11" s="30">
        <v>2</v>
      </c>
      <c r="S11" s="30">
        <v>2</v>
      </c>
      <c r="T11" s="30">
        <v>2</v>
      </c>
    </row>
    <row r="12" spans="1:20">
      <c r="A12" s="69" t="s">
        <v>164</v>
      </c>
      <c r="B12" s="34">
        <v>11</v>
      </c>
      <c r="C12" s="34">
        <v>20</v>
      </c>
      <c r="D12" s="34">
        <v>20</v>
      </c>
      <c r="E12" s="34">
        <v>7</v>
      </c>
      <c r="F12" s="34">
        <v>11</v>
      </c>
      <c r="G12" s="34">
        <v>7</v>
      </c>
      <c r="O12" s="34">
        <v>7</v>
      </c>
      <c r="P12" s="34">
        <v>32</v>
      </c>
      <c r="Q12" s="34">
        <v>5</v>
      </c>
      <c r="R12" s="34">
        <v>4</v>
      </c>
      <c r="S12" s="34">
        <v>10</v>
      </c>
      <c r="T12" s="30">
        <v>7</v>
      </c>
    </row>
    <row r="14" spans="1:20">
      <c r="A14" s="68" t="s">
        <v>166</v>
      </c>
      <c r="B14" s="31">
        <f t="shared" ref="B14:G14" si="1">B8</f>
        <v>8.1</v>
      </c>
      <c r="C14" s="31">
        <f t="shared" si="1"/>
        <v>8.6999999999999993</v>
      </c>
      <c r="D14" s="31">
        <f t="shared" si="1"/>
        <v>8.1199999999999992</v>
      </c>
      <c r="E14" s="153">
        <f t="shared" si="1"/>
        <v>8.15</v>
      </c>
      <c r="F14" s="31">
        <f t="shared" si="1"/>
        <v>8.19</v>
      </c>
      <c r="G14" s="31">
        <f t="shared" si="1"/>
        <v>9.01</v>
      </c>
      <c r="O14" s="31">
        <v>6.1</v>
      </c>
      <c r="P14" s="31">
        <f>P8</f>
        <v>6.15</v>
      </c>
      <c r="Q14" s="31" t="s">
        <v>160</v>
      </c>
      <c r="R14" s="31">
        <v>7.15</v>
      </c>
      <c r="S14" s="31" t="str">
        <f>S8</f>
        <v>7月</v>
      </c>
      <c r="T14" s="31">
        <f>T8</f>
        <v>8.23</v>
      </c>
    </row>
    <row r="15" spans="1:20">
      <c r="A15" s="69" t="s">
        <v>161</v>
      </c>
      <c r="B15" s="34">
        <v>47</v>
      </c>
      <c r="C15" s="30">
        <v>47</v>
      </c>
      <c r="D15" s="30">
        <v>49</v>
      </c>
      <c r="E15" s="30">
        <v>49</v>
      </c>
      <c r="F15" s="30">
        <v>50</v>
      </c>
      <c r="G15" s="30">
        <v>51</v>
      </c>
      <c r="O15" s="34">
        <v>15</v>
      </c>
      <c r="P15" s="34">
        <v>58</v>
      </c>
      <c r="Q15" s="34">
        <v>43</v>
      </c>
      <c r="R15" s="34">
        <v>43</v>
      </c>
      <c r="S15" s="34">
        <v>45</v>
      </c>
      <c r="T15" s="30">
        <v>50</v>
      </c>
    </row>
    <row r="16" spans="1:20">
      <c r="A16" s="69" t="s">
        <v>162</v>
      </c>
      <c r="B16" s="34">
        <v>42</v>
      </c>
      <c r="C16" s="30">
        <v>33</v>
      </c>
      <c r="D16" s="30">
        <v>43</v>
      </c>
      <c r="E16" s="30">
        <v>42</v>
      </c>
      <c r="F16" s="30">
        <v>38</v>
      </c>
      <c r="G16" s="30">
        <v>41</v>
      </c>
      <c r="O16" s="34">
        <v>8</v>
      </c>
      <c r="P16" s="34">
        <v>40</v>
      </c>
      <c r="Q16" s="34">
        <v>41</v>
      </c>
      <c r="R16" s="34">
        <v>33</v>
      </c>
      <c r="S16" s="34">
        <v>41</v>
      </c>
      <c r="T16" s="30">
        <v>36</v>
      </c>
    </row>
    <row r="17" spans="1:20">
      <c r="A17" s="69" t="s">
        <v>163</v>
      </c>
      <c r="B17" s="30">
        <v>4</v>
      </c>
      <c r="C17" s="30">
        <v>17</v>
      </c>
      <c r="D17" s="30">
        <v>13</v>
      </c>
      <c r="E17" s="30">
        <v>22</v>
      </c>
      <c r="F17" s="30">
        <v>13</v>
      </c>
      <c r="G17" s="30">
        <v>36</v>
      </c>
      <c r="O17" s="30">
        <v>8</v>
      </c>
      <c r="P17" s="30">
        <v>21</v>
      </c>
      <c r="Q17" s="30">
        <v>17</v>
      </c>
      <c r="R17" s="30">
        <v>9</v>
      </c>
      <c r="S17" s="30">
        <v>5</v>
      </c>
      <c r="T17" s="30">
        <v>6</v>
      </c>
    </row>
    <row r="18" spans="1:20">
      <c r="A18" s="69" t="s">
        <v>164</v>
      </c>
      <c r="B18" s="34">
        <v>342</v>
      </c>
      <c r="C18" s="30">
        <v>194</v>
      </c>
      <c r="D18" s="30">
        <v>354</v>
      </c>
      <c r="E18" s="30">
        <v>172</v>
      </c>
      <c r="F18" s="30">
        <v>44</v>
      </c>
      <c r="G18" s="30">
        <v>331</v>
      </c>
      <c r="O18" s="34">
        <v>25</v>
      </c>
      <c r="P18" s="34">
        <v>173</v>
      </c>
      <c r="Q18" s="34">
        <v>43</v>
      </c>
      <c r="R18" s="34">
        <v>37</v>
      </c>
      <c r="S18" s="34">
        <v>55</v>
      </c>
      <c r="T18" s="30">
        <v>42</v>
      </c>
    </row>
    <row r="20" spans="1:20">
      <c r="A20" s="32" t="s">
        <v>86</v>
      </c>
      <c r="B20" s="32">
        <v>6.1</v>
      </c>
      <c r="C20" s="32">
        <f>P14</f>
        <v>6.15</v>
      </c>
      <c r="D20" s="32" t="s">
        <v>160</v>
      </c>
      <c r="E20" s="32">
        <v>7.15</v>
      </c>
      <c r="F20" s="32">
        <v>8.1</v>
      </c>
      <c r="G20" s="32">
        <v>9.01</v>
      </c>
    </row>
    <row r="21" spans="1:20">
      <c r="A21" s="30" t="s">
        <v>87</v>
      </c>
      <c r="B21" s="34">
        <v>7.3</v>
      </c>
      <c r="C21" s="34">
        <v>7.3</v>
      </c>
      <c r="D21" s="34">
        <v>7.4</v>
      </c>
      <c r="E21" s="34">
        <v>7.3</v>
      </c>
      <c r="F21" s="30">
        <v>7.9</v>
      </c>
      <c r="G21" s="225">
        <v>8.9</v>
      </c>
    </row>
    <row r="22" spans="1:20">
      <c r="A22" s="30" t="s">
        <v>88</v>
      </c>
      <c r="B22" s="34">
        <v>7.3</v>
      </c>
      <c r="C22" s="34">
        <v>7.3</v>
      </c>
      <c r="D22" s="34">
        <v>7.4</v>
      </c>
      <c r="E22" s="34">
        <v>7.3</v>
      </c>
      <c r="F22" s="30">
        <v>7.7</v>
      </c>
      <c r="G22" s="30">
        <v>8.6999999999999993</v>
      </c>
    </row>
    <row r="23" spans="1:20">
      <c r="A23" s="30" t="s">
        <v>89</v>
      </c>
      <c r="B23" s="34">
        <v>7.3</v>
      </c>
      <c r="C23" s="34">
        <v>7.3</v>
      </c>
      <c r="D23" s="34">
        <v>7.4</v>
      </c>
      <c r="E23" s="34">
        <v>7.3</v>
      </c>
      <c r="F23" s="30">
        <v>7.9</v>
      </c>
      <c r="G23" s="30">
        <v>8.9</v>
      </c>
    </row>
    <row r="24" spans="1:20">
      <c r="B24" s="34"/>
      <c r="C24" s="34"/>
      <c r="D24" s="34"/>
      <c r="E24" s="34"/>
    </row>
    <row r="25" spans="1:20">
      <c r="A25" s="110" t="s">
        <v>167</v>
      </c>
      <c r="B25" s="34">
        <v>3.5</v>
      </c>
      <c r="C25" s="34">
        <v>3.5</v>
      </c>
      <c r="D25" s="34">
        <v>3.5</v>
      </c>
      <c r="E25" s="34">
        <v>3.5</v>
      </c>
      <c r="F25" s="30">
        <v>4</v>
      </c>
      <c r="G25" s="30">
        <v>4.5</v>
      </c>
    </row>
    <row r="27" spans="1:20">
      <c r="A27" s="33" t="s">
        <v>168</v>
      </c>
      <c r="B27" s="33">
        <v>0</v>
      </c>
      <c r="C27" s="33">
        <v>0</v>
      </c>
      <c r="D27" s="33">
        <v>4</v>
      </c>
      <c r="E27" s="33">
        <v>4</v>
      </c>
      <c r="F27" s="33">
        <v>8</v>
      </c>
      <c r="G27" s="33">
        <v>9</v>
      </c>
    </row>
    <row r="30" spans="1:20">
      <c r="A30" s="45" t="s">
        <v>169</v>
      </c>
      <c r="B30" s="45"/>
      <c r="C30" s="45"/>
      <c r="D30" s="45"/>
      <c r="E30" s="45"/>
      <c r="F30" s="45"/>
      <c r="G30" s="45"/>
    </row>
    <row r="31" spans="1:20">
      <c r="A31" s="45" t="s">
        <v>170</v>
      </c>
      <c r="B31" s="45"/>
      <c r="C31" s="45"/>
      <c r="D31" s="45"/>
      <c r="E31" s="45"/>
      <c r="F31" s="45"/>
      <c r="G31" s="45"/>
    </row>
    <row r="32" spans="1:20">
      <c r="A32" s="45" t="s">
        <v>171</v>
      </c>
      <c r="B32" s="45"/>
      <c r="C32" s="45"/>
      <c r="D32" s="45"/>
      <c r="E32" s="45"/>
      <c r="F32" s="45"/>
      <c r="G32" s="45"/>
    </row>
    <row r="33" spans="1:7">
      <c r="A33" s="45" t="s">
        <v>172</v>
      </c>
      <c r="B33" s="45"/>
      <c r="C33" s="52"/>
      <c r="D33" s="226"/>
      <c r="E33" s="226"/>
      <c r="F33" s="226"/>
      <c r="G33" s="45"/>
    </row>
  </sheetData>
  <phoneticPr fontId="23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pane ySplit="1" topLeftCell="A101" activePane="bottomLeft" state="frozen"/>
      <selection pane="bottomLeft" activeCell="F122" sqref="F122"/>
    </sheetView>
  </sheetViews>
  <sheetFormatPr defaultRowHeight="16.5"/>
  <cols>
    <col min="1" max="2" width="10.5" style="104" customWidth="1"/>
    <col min="3" max="3" width="14.5" style="58" customWidth="1"/>
    <col min="4" max="5" width="12.375" style="57" customWidth="1"/>
    <col min="6" max="7" width="15.875" style="57" customWidth="1"/>
  </cols>
  <sheetData>
    <row r="1" spans="1:7" ht="15.75" customHeight="1" thickBot="1">
      <c r="A1" s="103" t="s">
        <v>102</v>
      </c>
      <c r="B1" s="103" t="s">
        <v>105</v>
      </c>
      <c r="C1" s="56" t="s">
        <v>109</v>
      </c>
      <c r="D1" s="55" t="s">
        <v>173</v>
      </c>
      <c r="E1" s="55" t="s">
        <v>174</v>
      </c>
      <c r="F1" s="55" t="s">
        <v>175</v>
      </c>
      <c r="G1" s="55" t="s">
        <v>7</v>
      </c>
    </row>
    <row r="2" spans="1:7">
      <c r="A2" s="104">
        <f t="shared" ref="A2:A33" si="0">YEAR(C2)</f>
        <v>2018</v>
      </c>
      <c r="B2" s="104">
        <f t="shared" ref="B2:B33" si="1">MONTH(C2)</f>
        <v>5</v>
      </c>
      <c r="C2" s="58">
        <v>43228</v>
      </c>
      <c r="D2" s="57">
        <v>0</v>
      </c>
      <c r="E2" s="57">
        <v>0</v>
      </c>
      <c r="F2" s="57">
        <v>0</v>
      </c>
      <c r="G2" s="57">
        <v>0</v>
      </c>
    </row>
    <row r="3" spans="1:7">
      <c r="A3" s="104">
        <f t="shared" si="0"/>
        <v>2018</v>
      </c>
      <c r="B3" s="104">
        <f t="shared" si="1"/>
        <v>5</v>
      </c>
      <c r="C3" s="58">
        <v>43229</v>
      </c>
      <c r="D3" s="57">
        <v>0</v>
      </c>
      <c r="E3" s="57">
        <v>0</v>
      </c>
      <c r="F3" s="57">
        <v>0</v>
      </c>
      <c r="G3" s="57">
        <v>0</v>
      </c>
    </row>
    <row r="4" spans="1:7">
      <c r="A4" s="104">
        <f t="shared" si="0"/>
        <v>2018</v>
      </c>
      <c r="B4" s="104">
        <f t="shared" si="1"/>
        <v>5</v>
      </c>
      <c r="C4" s="58">
        <v>43230</v>
      </c>
      <c r="D4" s="57">
        <v>0</v>
      </c>
      <c r="E4" s="57">
        <v>0</v>
      </c>
      <c r="F4" s="57">
        <v>0</v>
      </c>
      <c r="G4" s="57">
        <v>0</v>
      </c>
    </row>
    <row r="5" spans="1:7">
      <c r="A5" s="104">
        <f t="shared" si="0"/>
        <v>2018</v>
      </c>
      <c r="B5" s="104">
        <f t="shared" si="1"/>
        <v>5</v>
      </c>
      <c r="C5" s="58">
        <v>43231</v>
      </c>
      <c r="D5" s="57">
        <v>0</v>
      </c>
      <c r="E5" s="57">
        <v>0</v>
      </c>
      <c r="F5" s="57">
        <v>0</v>
      </c>
      <c r="G5" s="57">
        <v>0</v>
      </c>
    </row>
    <row r="6" spans="1:7">
      <c r="A6" s="104">
        <f t="shared" si="0"/>
        <v>2018</v>
      </c>
      <c r="B6" s="104">
        <f t="shared" si="1"/>
        <v>5</v>
      </c>
      <c r="C6" s="58">
        <v>43232</v>
      </c>
      <c r="D6" s="57">
        <v>1</v>
      </c>
      <c r="E6" s="57">
        <v>1</v>
      </c>
      <c r="F6" s="57">
        <v>0</v>
      </c>
      <c r="G6" s="57">
        <v>0</v>
      </c>
    </row>
    <row r="7" spans="1:7">
      <c r="A7" s="104">
        <f t="shared" si="0"/>
        <v>2018</v>
      </c>
      <c r="B7" s="104">
        <f t="shared" si="1"/>
        <v>5</v>
      </c>
      <c r="C7" s="58">
        <v>43233</v>
      </c>
      <c r="D7" s="57">
        <v>1</v>
      </c>
      <c r="E7" s="57">
        <v>1</v>
      </c>
      <c r="F7" s="57">
        <v>36</v>
      </c>
      <c r="G7" s="57">
        <v>100</v>
      </c>
    </row>
    <row r="8" spans="1:7">
      <c r="A8" s="104">
        <f t="shared" si="0"/>
        <v>2018</v>
      </c>
      <c r="B8" s="104">
        <f t="shared" si="1"/>
        <v>5</v>
      </c>
      <c r="C8" s="58">
        <v>43234</v>
      </c>
      <c r="D8" s="57">
        <v>5</v>
      </c>
      <c r="E8" s="57">
        <v>1</v>
      </c>
      <c r="F8" s="57">
        <v>8</v>
      </c>
      <c r="G8" s="57">
        <v>0</v>
      </c>
    </row>
    <row r="9" spans="1:7">
      <c r="A9" s="104">
        <f t="shared" si="0"/>
        <v>2018</v>
      </c>
      <c r="B9" s="104">
        <f t="shared" si="1"/>
        <v>5</v>
      </c>
      <c r="C9" s="58">
        <v>43235</v>
      </c>
      <c r="D9" s="57">
        <v>7</v>
      </c>
      <c r="E9" s="57">
        <v>1</v>
      </c>
      <c r="F9" s="57">
        <v>63</v>
      </c>
      <c r="G9" s="57">
        <v>42.86</v>
      </c>
    </row>
    <row r="10" spans="1:7">
      <c r="A10" s="104">
        <f t="shared" si="0"/>
        <v>2018</v>
      </c>
      <c r="B10" s="104">
        <f t="shared" si="1"/>
        <v>5</v>
      </c>
      <c r="C10" s="58">
        <v>43236</v>
      </c>
      <c r="D10" s="57">
        <v>1</v>
      </c>
      <c r="E10" s="57">
        <v>1</v>
      </c>
      <c r="F10" s="57">
        <v>14</v>
      </c>
      <c r="G10" s="57">
        <v>100</v>
      </c>
    </row>
    <row r="11" spans="1:7">
      <c r="A11" s="104">
        <f t="shared" si="0"/>
        <v>2018</v>
      </c>
      <c r="B11" s="104">
        <f t="shared" si="1"/>
        <v>5</v>
      </c>
      <c r="C11" s="58">
        <v>43237</v>
      </c>
      <c r="D11" s="57">
        <v>8</v>
      </c>
      <c r="E11" s="57">
        <v>2</v>
      </c>
      <c r="F11" s="57">
        <v>31</v>
      </c>
      <c r="G11" s="57">
        <v>42.86</v>
      </c>
    </row>
    <row r="12" spans="1:7">
      <c r="A12" s="104">
        <f t="shared" si="0"/>
        <v>2018</v>
      </c>
      <c r="B12" s="104">
        <f t="shared" si="1"/>
        <v>5</v>
      </c>
      <c r="C12" s="58">
        <v>43238</v>
      </c>
      <c r="D12" s="57">
        <v>5</v>
      </c>
      <c r="E12" s="57">
        <v>3</v>
      </c>
      <c r="F12" s="57">
        <v>19.8</v>
      </c>
      <c r="G12" s="57">
        <v>57.14</v>
      </c>
    </row>
    <row r="13" spans="1:7">
      <c r="A13" s="104">
        <f t="shared" si="0"/>
        <v>2018</v>
      </c>
      <c r="B13" s="104">
        <f t="shared" si="1"/>
        <v>5</v>
      </c>
      <c r="C13" s="58">
        <v>43239</v>
      </c>
      <c r="D13" s="57">
        <v>1</v>
      </c>
      <c r="E13" s="57">
        <v>1</v>
      </c>
      <c r="F13" s="57">
        <v>13</v>
      </c>
      <c r="G13" s="57">
        <v>100</v>
      </c>
    </row>
    <row r="14" spans="1:7">
      <c r="A14" s="104">
        <f t="shared" si="0"/>
        <v>2018</v>
      </c>
      <c r="B14" s="104">
        <f t="shared" si="1"/>
        <v>5</v>
      </c>
      <c r="C14" s="58">
        <v>43240</v>
      </c>
      <c r="D14" s="57">
        <v>0</v>
      </c>
      <c r="E14" s="57">
        <v>0</v>
      </c>
      <c r="F14" s="57">
        <v>0</v>
      </c>
      <c r="G14" s="57">
        <v>0</v>
      </c>
    </row>
    <row r="15" spans="1:7">
      <c r="A15" s="104">
        <f t="shared" si="0"/>
        <v>2018</v>
      </c>
      <c r="B15" s="104">
        <f t="shared" si="1"/>
        <v>5</v>
      </c>
      <c r="C15" s="58">
        <v>43241</v>
      </c>
      <c r="D15" s="57">
        <v>6</v>
      </c>
      <c r="E15" s="57">
        <v>4</v>
      </c>
      <c r="F15" s="57">
        <v>128.33000000000001</v>
      </c>
      <c r="G15" s="57">
        <v>80</v>
      </c>
    </row>
    <row r="16" spans="1:7">
      <c r="A16" s="104">
        <f t="shared" si="0"/>
        <v>2018</v>
      </c>
      <c r="B16" s="104">
        <f t="shared" si="1"/>
        <v>5</v>
      </c>
      <c r="C16" s="58">
        <v>43242</v>
      </c>
      <c r="D16" s="57">
        <v>4</v>
      </c>
      <c r="E16" s="57">
        <v>2</v>
      </c>
      <c r="F16" s="57">
        <v>152.33000000000001</v>
      </c>
      <c r="G16" s="57">
        <v>50</v>
      </c>
    </row>
    <row r="17" spans="1:7">
      <c r="A17" s="104">
        <f t="shared" si="0"/>
        <v>2018</v>
      </c>
      <c r="B17" s="104">
        <f t="shared" si="1"/>
        <v>5</v>
      </c>
      <c r="C17" s="58">
        <v>43243</v>
      </c>
      <c r="D17" s="57">
        <v>3</v>
      </c>
      <c r="E17" s="57">
        <v>2</v>
      </c>
      <c r="F17" s="57">
        <v>28.33</v>
      </c>
      <c r="G17" s="57">
        <v>66.67</v>
      </c>
    </row>
    <row r="18" spans="1:7">
      <c r="A18" s="104">
        <f t="shared" si="0"/>
        <v>2018</v>
      </c>
      <c r="B18" s="104">
        <f t="shared" si="1"/>
        <v>5</v>
      </c>
      <c r="C18" s="58">
        <v>43244</v>
      </c>
      <c r="D18" s="57">
        <v>23</v>
      </c>
      <c r="E18" s="57">
        <v>5</v>
      </c>
      <c r="F18" s="57">
        <v>10.199999999999999</v>
      </c>
      <c r="G18" s="57">
        <v>22.41</v>
      </c>
    </row>
    <row r="19" spans="1:7">
      <c r="A19" s="104">
        <f t="shared" si="0"/>
        <v>2018</v>
      </c>
      <c r="B19" s="104">
        <f t="shared" si="1"/>
        <v>5</v>
      </c>
      <c r="C19" s="58">
        <v>43245</v>
      </c>
      <c r="D19" s="57">
        <v>3</v>
      </c>
      <c r="E19" s="57">
        <v>1</v>
      </c>
      <c r="F19" s="57">
        <v>12</v>
      </c>
      <c r="G19" s="57">
        <v>33.33</v>
      </c>
    </row>
    <row r="20" spans="1:7">
      <c r="A20" s="104">
        <f t="shared" si="0"/>
        <v>2018</v>
      </c>
      <c r="B20" s="104">
        <f t="shared" si="1"/>
        <v>5</v>
      </c>
      <c r="C20" s="58">
        <v>43246</v>
      </c>
      <c r="D20" s="57">
        <v>0</v>
      </c>
      <c r="E20" s="57">
        <v>0</v>
      </c>
      <c r="F20" s="57">
        <v>0</v>
      </c>
      <c r="G20" s="57">
        <v>0</v>
      </c>
    </row>
    <row r="21" spans="1:7">
      <c r="A21" s="104">
        <f t="shared" si="0"/>
        <v>2018</v>
      </c>
      <c r="B21" s="104">
        <f t="shared" si="1"/>
        <v>5</v>
      </c>
      <c r="C21" s="58">
        <v>43247</v>
      </c>
      <c r="D21" s="57">
        <v>0</v>
      </c>
      <c r="E21" s="57">
        <v>0</v>
      </c>
      <c r="F21" s="57">
        <v>0</v>
      </c>
      <c r="G21" s="57">
        <v>0</v>
      </c>
    </row>
    <row r="22" spans="1:7">
      <c r="A22" s="104">
        <f t="shared" si="0"/>
        <v>2018</v>
      </c>
      <c r="B22" s="104">
        <f t="shared" si="1"/>
        <v>5</v>
      </c>
      <c r="C22" s="58">
        <v>43248</v>
      </c>
      <c r="D22" s="57">
        <v>1</v>
      </c>
      <c r="E22" s="57">
        <v>1</v>
      </c>
      <c r="F22" s="57">
        <v>32</v>
      </c>
      <c r="G22" s="57">
        <v>100</v>
      </c>
    </row>
    <row r="23" spans="1:7">
      <c r="A23" s="104">
        <f t="shared" si="0"/>
        <v>2018</v>
      </c>
      <c r="B23" s="104">
        <f t="shared" si="1"/>
        <v>5</v>
      </c>
      <c r="C23" s="58">
        <v>43249</v>
      </c>
      <c r="D23" s="57">
        <v>10</v>
      </c>
      <c r="E23" s="57">
        <v>6</v>
      </c>
      <c r="F23" s="57">
        <v>70.69</v>
      </c>
      <c r="G23" s="57">
        <v>46</v>
      </c>
    </row>
    <row r="24" spans="1:7">
      <c r="A24" s="104">
        <f t="shared" si="0"/>
        <v>2018</v>
      </c>
      <c r="B24" s="104">
        <f t="shared" si="1"/>
        <v>5</v>
      </c>
      <c r="C24" s="58">
        <v>43250</v>
      </c>
      <c r="D24" s="57">
        <v>14</v>
      </c>
      <c r="E24" s="57">
        <v>6</v>
      </c>
      <c r="F24" s="57">
        <v>9.08</v>
      </c>
      <c r="G24" s="57">
        <v>14.29</v>
      </c>
    </row>
    <row r="25" spans="1:7">
      <c r="A25" s="104">
        <f t="shared" si="0"/>
        <v>2018</v>
      </c>
      <c r="B25" s="104">
        <f t="shared" si="1"/>
        <v>5</v>
      </c>
      <c r="C25" s="58">
        <v>43251</v>
      </c>
      <c r="D25" s="57">
        <v>12</v>
      </c>
      <c r="E25" s="57">
        <v>6</v>
      </c>
      <c r="F25" s="57">
        <v>38.17</v>
      </c>
      <c r="G25" s="57">
        <v>41.67</v>
      </c>
    </row>
    <row r="26" spans="1:7">
      <c r="A26" s="104">
        <f t="shared" si="0"/>
        <v>2018</v>
      </c>
      <c r="B26" s="104">
        <f t="shared" si="1"/>
        <v>6</v>
      </c>
      <c r="C26" s="58">
        <v>43252</v>
      </c>
      <c r="D26" s="57">
        <v>87</v>
      </c>
      <c r="E26" s="57">
        <v>9</v>
      </c>
      <c r="F26" s="57">
        <v>27.89</v>
      </c>
      <c r="G26" s="57">
        <v>24.05</v>
      </c>
    </row>
    <row r="27" spans="1:7">
      <c r="A27" s="104">
        <f t="shared" si="0"/>
        <v>2018</v>
      </c>
      <c r="B27" s="104">
        <f t="shared" si="1"/>
        <v>6</v>
      </c>
      <c r="C27" s="58">
        <v>43253</v>
      </c>
      <c r="D27" s="57">
        <v>7</v>
      </c>
      <c r="E27" s="57">
        <v>4</v>
      </c>
      <c r="F27" s="57">
        <v>30</v>
      </c>
      <c r="G27" s="57">
        <v>0</v>
      </c>
    </row>
    <row r="28" spans="1:7">
      <c r="A28" s="104">
        <f t="shared" si="0"/>
        <v>2018</v>
      </c>
      <c r="B28" s="104">
        <f t="shared" si="1"/>
        <v>6</v>
      </c>
      <c r="C28" s="58">
        <v>43254</v>
      </c>
      <c r="D28" s="57">
        <v>3</v>
      </c>
      <c r="E28" s="57">
        <v>2</v>
      </c>
      <c r="F28" s="57">
        <v>63.5</v>
      </c>
      <c r="G28" s="57">
        <v>0</v>
      </c>
    </row>
    <row r="29" spans="1:7">
      <c r="A29" s="104">
        <f t="shared" si="0"/>
        <v>2018</v>
      </c>
      <c r="B29" s="104">
        <f t="shared" si="1"/>
        <v>6</v>
      </c>
      <c r="C29" s="58">
        <v>43255</v>
      </c>
      <c r="D29" s="57">
        <v>13</v>
      </c>
      <c r="E29" s="57">
        <v>7</v>
      </c>
      <c r="F29" s="57">
        <v>36.799999999999997</v>
      </c>
      <c r="G29" s="57">
        <v>17.95</v>
      </c>
    </row>
    <row r="30" spans="1:7">
      <c r="A30" s="104">
        <f t="shared" si="0"/>
        <v>2018</v>
      </c>
      <c r="B30" s="104">
        <f t="shared" si="1"/>
        <v>6</v>
      </c>
      <c r="C30" s="58">
        <v>43256</v>
      </c>
      <c r="D30" s="57">
        <v>102</v>
      </c>
      <c r="E30" s="57">
        <v>9</v>
      </c>
      <c r="F30" s="57">
        <v>594.62</v>
      </c>
      <c r="G30" s="57">
        <v>27.17</v>
      </c>
    </row>
    <row r="31" spans="1:7">
      <c r="A31" s="104">
        <f t="shared" si="0"/>
        <v>2018</v>
      </c>
      <c r="B31" s="104">
        <f t="shared" si="1"/>
        <v>6</v>
      </c>
      <c r="C31" s="58">
        <v>43257</v>
      </c>
      <c r="D31" s="57">
        <v>78</v>
      </c>
      <c r="E31" s="57">
        <v>23</v>
      </c>
      <c r="F31" s="57">
        <v>100.49</v>
      </c>
      <c r="G31" s="57">
        <v>25.36</v>
      </c>
    </row>
    <row r="32" spans="1:7">
      <c r="A32" s="104">
        <f t="shared" si="0"/>
        <v>2018</v>
      </c>
      <c r="B32" s="104">
        <f t="shared" si="1"/>
        <v>6</v>
      </c>
      <c r="C32" s="58">
        <v>43258</v>
      </c>
      <c r="D32" s="57">
        <v>37</v>
      </c>
      <c r="E32" s="57">
        <v>13</v>
      </c>
      <c r="F32" s="57">
        <v>46.77</v>
      </c>
      <c r="G32" s="57">
        <v>42.41</v>
      </c>
    </row>
    <row r="33" spans="1:7">
      <c r="A33" s="104">
        <f t="shared" si="0"/>
        <v>2018</v>
      </c>
      <c r="B33" s="104">
        <f t="shared" si="1"/>
        <v>6</v>
      </c>
      <c r="C33" s="58">
        <v>43259</v>
      </c>
      <c r="D33" s="57">
        <v>43</v>
      </c>
      <c r="E33" s="57">
        <v>15</v>
      </c>
      <c r="F33" s="57">
        <v>41.87</v>
      </c>
      <c r="G33" s="57">
        <v>27.8</v>
      </c>
    </row>
    <row r="34" spans="1:7">
      <c r="A34" s="104">
        <f t="shared" ref="A34:A65" si="2">YEAR(C34)</f>
        <v>2018</v>
      </c>
      <c r="B34" s="104">
        <f t="shared" ref="B34:B65" si="3">MONTH(C34)</f>
        <v>6</v>
      </c>
      <c r="C34" s="58">
        <v>43260</v>
      </c>
      <c r="D34" s="57">
        <v>22</v>
      </c>
      <c r="E34" s="57">
        <v>7</v>
      </c>
      <c r="F34" s="57">
        <v>24.67</v>
      </c>
      <c r="G34" s="57">
        <v>26.92</v>
      </c>
    </row>
    <row r="35" spans="1:7">
      <c r="A35" s="104">
        <f t="shared" si="2"/>
        <v>2018</v>
      </c>
      <c r="B35" s="104">
        <f t="shared" si="3"/>
        <v>6</v>
      </c>
      <c r="C35" s="58">
        <v>43261</v>
      </c>
      <c r="D35" s="57">
        <v>47</v>
      </c>
      <c r="E35" s="57">
        <v>16</v>
      </c>
      <c r="F35" s="57">
        <v>15.44</v>
      </c>
      <c r="G35" s="57">
        <v>16.5</v>
      </c>
    </row>
    <row r="36" spans="1:7">
      <c r="A36" s="104">
        <f t="shared" si="2"/>
        <v>2018</v>
      </c>
      <c r="B36" s="104">
        <f t="shared" si="3"/>
        <v>6</v>
      </c>
      <c r="C36" s="58">
        <v>43262</v>
      </c>
      <c r="D36" s="57">
        <v>31</v>
      </c>
      <c r="E36" s="57">
        <v>15</v>
      </c>
      <c r="F36" s="57">
        <v>463.7</v>
      </c>
      <c r="G36" s="57">
        <v>31.18</v>
      </c>
    </row>
    <row r="37" spans="1:7">
      <c r="A37" s="104">
        <f t="shared" si="2"/>
        <v>2018</v>
      </c>
      <c r="B37" s="104">
        <f t="shared" si="3"/>
        <v>6</v>
      </c>
      <c r="C37" s="58">
        <v>43263</v>
      </c>
      <c r="D37" s="57">
        <v>43</v>
      </c>
      <c r="E37" s="57">
        <v>18</v>
      </c>
      <c r="F37" s="57">
        <v>261.39999999999998</v>
      </c>
      <c r="G37" s="57">
        <v>28.96</v>
      </c>
    </row>
    <row r="38" spans="1:7">
      <c r="A38" s="104">
        <f t="shared" si="2"/>
        <v>2018</v>
      </c>
      <c r="B38" s="104">
        <f t="shared" si="3"/>
        <v>6</v>
      </c>
      <c r="C38" s="58">
        <v>43264</v>
      </c>
      <c r="D38" s="57">
        <v>69</v>
      </c>
      <c r="E38" s="57">
        <v>21</v>
      </c>
      <c r="F38" s="57">
        <v>44.6</v>
      </c>
      <c r="G38" s="57">
        <v>19.34</v>
      </c>
    </row>
    <row r="39" spans="1:7">
      <c r="A39" s="104">
        <f t="shared" si="2"/>
        <v>2018</v>
      </c>
      <c r="B39" s="104">
        <f t="shared" si="3"/>
        <v>6</v>
      </c>
      <c r="C39" s="58">
        <v>43265</v>
      </c>
      <c r="D39" s="57">
        <v>23</v>
      </c>
      <c r="E39" s="57">
        <v>15</v>
      </c>
      <c r="F39" s="57">
        <v>60.44</v>
      </c>
      <c r="G39" s="57">
        <v>49.87</v>
      </c>
    </row>
    <row r="40" spans="1:7">
      <c r="A40" s="104">
        <f t="shared" si="2"/>
        <v>2018</v>
      </c>
      <c r="B40" s="104">
        <f t="shared" si="3"/>
        <v>6</v>
      </c>
      <c r="C40" s="58">
        <v>43266</v>
      </c>
      <c r="D40" s="57">
        <v>17</v>
      </c>
      <c r="E40" s="57">
        <v>10</v>
      </c>
      <c r="F40" s="57">
        <v>17.100000000000001</v>
      </c>
      <c r="G40" s="57">
        <v>28.24</v>
      </c>
    </row>
    <row r="41" spans="1:7">
      <c r="A41" s="104">
        <f t="shared" si="2"/>
        <v>2018</v>
      </c>
      <c r="B41" s="104">
        <f t="shared" si="3"/>
        <v>6</v>
      </c>
      <c r="C41" s="58">
        <v>43267</v>
      </c>
      <c r="D41" s="57">
        <v>15</v>
      </c>
      <c r="E41" s="57">
        <v>8</v>
      </c>
      <c r="F41" s="57">
        <v>47.88</v>
      </c>
      <c r="G41" s="57">
        <v>26.67</v>
      </c>
    </row>
    <row r="42" spans="1:7">
      <c r="A42" s="104">
        <f t="shared" si="2"/>
        <v>2018</v>
      </c>
      <c r="B42" s="104">
        <f t="shared" si="3"/>
        <v>6</v>
      </c>
      <c r="C42" s="58">
        <v>43268</v>
      </c>
      <c r="D42" s="57">
        <v>9</v>
      </c>
      <c r="E42" s="57">
        <v>4</v>
      </c>
      <c r="F42" s="57">
        <v>16.5</v>
      </c>
      <c r="G42" s="57">
        <v>11.11</v>
      </c>
    </row>
    <row r="43" spans="1:7">
      <c r="A43" s="104">
        <f t="shared" si="2"/>
        <v>2018</v>
      </c>
      <c r="B43" s="104">
        <f t="shared" si="3"/>
        <v>6</v>
      </c>
      <c r="C43" s="58">
        <v>43269</v>
      </c>
      <c r="D43" s="57">
        <v>34</v>
      </c>
      <c r="E43" s="57">
        <v>16</v>
      </c>
      <c r="F43" s="57">
        <v>50.13</v>
      </c>
      <c r="G43" s="57">
        <v>17.11</v>
      </c>
    </row>
    <row r="44" spans="1:7">
      <c r="A44" s="104">
        <f t="shared" si="2"/>
        <v>2018</v>
      </c>
      <c r="B44" s="104">
        <f t="shared" si="3"/>
        <v>6</v>
      </c>
      <c r="C44" s="58">
        <v>43270</v>
      </c>
      <c r="D44" s="57">
        <v>57</v>
      </c>
      <c r="E44" s="57">
        <v>17</v>
      </c>
      <c r="F44" s="57">
        <v>50.49</v>
      </c>
      <c r="G44" s="57">
        <v>41.64</v>
      </c>
    </row>
    <row r="45" spans="1:7">
      <c r="A45" s="104">
        <f t="shared" si="2"/>
        <v>2018</v>
      </c>
      <c r="B45" s="104">
        <f t="shared" si="3"/>
        <v>6</v>
      </c>
      <c r="C45" s="58">
        <v>43271</v>
      </c>
      <c r="D45" s="57">
        <v>79</v>
      </c>
      <c r="E45" s="57">
        <v>25</v>
      </c>
      <c r="F45" s="57">
        <v>145.52000000000001</v>
      </c>
      <c r="G45" s="57">
        <v>25.8</v>
      </c>
    </row>
    <row r="46" spans="1:7">
      <c r="A46" s="104">
        <f t="shared" si="2"/>
        <v>2018</v>
      </c>
      <c r="B46" s="104">
        <f t="shared" si="3"/>
        <v>6</v>
      </c>
      <c r="C46" s="58">
        <v>43272</v>
      </c>
      <c r="D46" s="57">
        <v>47</v>
      </c>
      <c r="E46" s="57">
        <v>22</v>
      </c>
      <c r="F46" s="57">
        <v>52.09</v>
      </c>
      <c r="G46" s="57">
        <v>29.93</v>
      </c>
    </row>
    <row r="47" spans="1:7">
      <c r="A47" s="104">
        <f t="shared" si="2"/>
        <v>2018</v>
      </c>
      <c r="B47" s="104">
        <f t="shared" si="3"/>
        <v>6</v>
      </c>
      <c r="C47" s="58">
        <v>43273</v>
      </c>
      <c r="D47" s="57">
        <v>35</v>
      </c>
      <c r="E47" s="57">
        <v>16</v>
      </c>
      <c r="F47" s="57">
        <v>73.709999999999994</v>
      </c>
      <c r="G47" s="57">
        <v>23.19</v>
      </c>
    </row>
    <row r="48" spans="1:7">
      <c r="A48" s="104">
        <f t="shared" si="2"/>
        <v>2018</v>
      </c>
      <c r="B48" s="104">
        <f t="shared" si="3"/>
        <v>6</v>
      </c>
      <c r="C48" s="58">
        <v>43274</v>
      </c>
      <c r="D48" s="57">
        <v>39</v>
      </c>
      <c r="E48" s="57">
        <v>13</v>
      </c>
      <c r="F48" s="57">
        <v>9.86</v>
      </c>
      <c r="G48" s="57">
        <v>46.94</v>
      </c>
    </row>
    <row r="49" spans="1:7">
      <c r="A49" s="104">
        <f t="shared" si="2"/>
        <v>2018</v>
      </c>
      <c r="B49" s="104">
        <f t="shared" si="3"/>
        <v>6</v>
      </c>
      <c r="C49" s="58">
        <v>43275</v>
      </c>
      <c r="D49" s="57">
        <v>37</v>
      </c>
      <c r="E49" s="57">
        <v>13</v>
      </c>
      <c r="F49" s="57">
        <v>47.65</v>
      </c>
      <c r="G49" s="57">
        <v>42.77</v>
      </c>
    </row>
    <row r="50" spans="1:7">
      <c r="A50" s="104">
        <f t="shared" si="2"/>
        <v>2018</v>
      </c>
      <c r="B50" s="104">
        <f t="shared" si="3"/>
        <v>6</v>
      </c>
      <c r="C50" s="58">
        <v>43276</v>
      </c>
      <c r="D50" s="57">
        <v>134</v>
      </c>
      <c r="E50" s="57">
        <v>22</v>
      </c>
      <c r="F50" s="57">
        <v>53.01</v>
      </c>
      <c r="G50" s="57">
        <v>28.04</v>
      </c>
    </row>
    <row r="51" spans="1:7">
      <c r="A51" s="104">
        <f t="shared" si="2"/>
        <v>2018</v>
      </c>
      <c r="B51" s="104">
        <f t="shared" si="3"/>
        <v>6</v>
      </c>
      <c r="C51" s="58">
        <v>43277</v>
      </c>
      <c r="D51" s="57">
        <v>110</v>
      </c>
      <c r="E51" s="57">
        <v>27</v>
      </c>
      <c r="F51" s="57">
        <v>84.26</v>
      </c>
      <c r="G51" s="57">
        <v>27.54</v>
      </c>
    </row>
    <row r="52" spans="1:7">
      <c r="A52" s="104">
        <f t="shared" si="2"/>
        <v>2018</v>
      </c>
      <c r="B52" s="104">
        <f t="shared" si="3"/>
        <v>6</v>
      </c>
      <c r="C52" s="58">
        <v>43278</v>
      </c>
      <c r="D52" s="57">
        <v>58</v>
      </c>
      <c r="E52" s="57">
        <v>15</v>
      </c>
      <c r="F52" s="57">
        <v>131.03</v>
      </c>
      <c r="G52" s="57">
        <v>28.81</v>
      </c>
    </row>
    <row r="53" spans="1:7">
      <c r="A53" s="104">
        <f t="shared" si="2"/>
        <v>2018</v>
      </c>
      <c r="B53" s="104">
        <f t="shared" si="3"/>
        <v>6</v>
      </c>
      <c r="C53" s="58">
        <v>43279</v>
      </c>
      <c r="D53" s="57">
        <v>89</v>
      </c>
      <c r="E53" s="57">
        <v>21</v>
      </c>
      <c r="F53" s="57">
        <v>26.25</v>
      </c>
      <c r="G53" s="57">
        <v>25.42</v>
      </c>
    </row>
    <row r="54" spans="1:7">
      <c r="A54" s="104">
        <f t="shared" si="2"/>
        <v>2018</v>
      </c>
      <c r="B54" s="104">
        <f t="shared" si="3"/>
        <v>6</v>
      </c>
      <c r="C54" s="58">
        <v>43280</v>
      </c>
      <c r="D54" s="57">
        <v>90</v>
      </c>
      <c r="E54" s="57">
        <v>18</v>
      </c>
      <c r="F54" s="57">
        <v>56.54</v>
      </c>
      <c r="G54" s="57">
        <v>26.52</v>
      </c>
    </row>
    <row r="55" spans="1:7">
      <c r="A55" s="104">
        <f t="shared" si="2"/>
        <v>2018</v>
      </c>
      <c r="B55" s="104">
        <f t="shared" si="3"/>
        <v>6</v>
      </c>
      <c r="C55" s="58">
        <v>43281</v>
      </c>
      <c r="D55" s="57">
        <v>42</v>
      </c>
      <c r="E55" s="57">
        <v>7</v>
      </c>
      <c r="F55" s="57">
        <v>22.14</v>
      </c>
      <c r="G55" s="57">
        <v>21.9</v>
      </c>
    </row>
    <row r="56" spans="1:7">
      <c r="A56" s="104">
        <f t="shared" si="2"/>
        <v>2018</v>
      </c>
      <c r="B56" s="104">
        <f t="shared" si="3"/>
        <v>7</v>
      </c>
      <c r="C56" s="58">
        <v>43282</v>
      </c>
      <c r="D56" s="57">
        <v>35</v>
      </c>
      <c r="E56" s="57">
        <v>11</v>
      </c>
      <c r="F56" s="57">
        <v>125.36</v>
      </c>
      <c r="G56" s="57">
        <v>45.31</v>
      </c>
    </row>
    <row r="57" spans="1:7">
      <c r="A57" s="104">
        <f t="shared" si="2"/>
        <v>2018</v>
      </c>
      <c r="B57" s="104">
        <f t="shared" si="3"/>
        <v>7</v>
      </c>
      <c r="C57" s="58">
        <v>43283</v>
      </c>
      <c r="D57" s="57">
        <v>70</v>
      </c>
      <c r="E57" s="57">
        <v>19</v>
      </c>
      <c r="F57" s="57">
        <v>38.43</v>
      </c>
      <c r="G57" s="57">
        <v>32.81</v>
      </c>
    </row>
    <row r="58" spans="1:7">
      <c r="A58" s="104">
        <f t="shared" si="2"/>
        <v>2018</v>
      </c>
      <c r="B58" s="104">
        <f t="shared" si="3"/>
        <v>7</v>
      </c>
      <c r="C58" s="58">
        <v>43284</v>
      </c>
      <c r="D58" s="57">
        <v>74</v>
      </c>
      <c r="E58" s="57">
        <v>19</v>
      </c>
      <c r="F58" s="57">
        <v>31.39</v>
      </c>
      <c r="G58" s="57">
        <v>19.82</v>
      </c>
    </row>
    <row r="59" spans="1:7">
      <c r="A59" s="104">
        <f t="shared" si="2"/>
        <v>2018</v>
      </c>
      <c r="B59" s="104">
        <f t="shared" si="3"/>
        <v>7</v>
      </c>
      <c r="C59" s="58">
        <v>43285</v>
      </c>
      <c r="D59" s="57">
        <v>105</v>
      </c>
      <c r="E59" s="57">
        <v>23</v>
      </c>
      <c r="F59" s="57">
        <v>25.08</v>
      </c>
      <c r="G59" s="57">
        <v>37.99</v>
      </c>
    </row>
    <row r="60" spans="1:7">
      <c r="A60" s="104">
        <f t="shared" si="2"/>
        <v>2018</v>
      </c>
      <c r="B60" s="104">
        <f t="shared" si="3"/>
        <v>7</v>
      </c>
      <c r="C60" s="58">
        <v>43286</v>
      </c>
      <c r="D60" s="57">
        <v>37</v>
      </c>
      <c r="E60" s="57">
        <v>10</v>
      </c>
      <c r="F60" s="57">
        <v>36.770000000000003</v>
      </c>
      <c r="G60" s="57">
        <v>27.78</v>
      </c>
    </row>
    <row r="61" spans="1:7">
      <c r="A61" s="104">
        <f t="shared" si="2"/>
        <v>2018</v>
      </c>
      <c r="B61" s="104">
        <f t="shared" si="3"/>
        <v>7</v>
      </c>
      <c r="C61" s="58">
        <v>43287</v>
      </c>
      <c r="D61" s="57">
        <v>80</v>
      </c>
      <c r="E61" s="57">
        <v>16</v>
      </c>
      <c r="F61" s="57">
        <v>135.63999999999999</v>
      </c>
      <c r="G61" s="57">
        <v>25.37</v>
      </c>
    </row>
    <row r="62" spans="1:7">
      <c r="A62" s="104">
        <f t="shared" si="2"/>
        <v>2018</v>
      </c>
      <c r="B62" s="104">
        <f t="shared" si="3"/>
        <v>7</v>
      </c>
      <c r="C62" s="58">
        <v>43288</v>
      </c>
      <c r="D62" s="57">
        <v>46</v>
      </c>
      <c r="E62" s="57">
        <v>15</v>
      </c>
      <c r="F62" s="57">
        <v>26.78</v>
      </c>
      <c r="G62" s="57">
        <v>18.88</v>
      </c>
    </row>
    <row r="63" spans="1:7">
      <c r="A63" s="104">
        <f t="shared" si="2"/>
        <v>2018</v>
      </c>
      <c r="B63" s="104">
        <f t="shared" si="3"/>
        <v>7</v>
      </c>
      <c r="C63" s="58">
        <v>43289</v>
      </c>
      <c r="D63" s="57">
        <v>27</v>
      </c>
      <c r="E63" s="57">
        <v>11</v>
      </c>
      <c r="F63" s="57">
        <v>13.77</v>
      </c>
      <c r="G63" s="57">
        <v>28.89</v>
      </c>
    </row>
    <row r="64" spans="1:7">
      <c r="A64" s="104">
        <f t="shared" si="2"/>
        <v>2018</v>
      </c>
      <c r="B64" s="104">
        <f t="shared" si="3"/>
        <v>7</v>
      </c>
      <c r="C64" s="58">
        <v>43290</v>
      </c>
      <c r="D64" s="57">
        <v>72</v>
      </c>
      <c r="E64" s="57">
        <v>21</v>
      </c>
      <c r="F64" s="57">
        <v>54.24</v>
      </c>
      <c r="G64" s="57">
        <v>36.99</v>
      </c>
    </row>
    <row r="65" spans="1:7">
      <c r="A65" s="104">
        <f t="shared" si="2"/>
        <v>2018</v>
      </c>
      <c r="B65" s="104">
        <f t="shared" si="3"/>
        <v>7</v>
      </c>
      <c r="C65" s="58">
        <v>43291</v>
      </c>
      <c r="D65" s="57">
        <v>112</v>
      </c>
      <c r="E65" s="57">
        <v>24</v>
      </c>
      <c r="F65" s="57">
        <v>92.63</v>
      </c>
      <c r="G65" s="57">
        <v>26.26</v>
      </c>
    </row>
    <row r="66" spans="1:7">
      <c r="A66" s="104">
        <f t="shared" ref="A66:A97" si="4">YEAR(C66)</f>
        <v>2018</v>
      </c>
      <c r="B66" s="104">
        <f t="shared" ref="B66:B97" si="5">MONTH(C66)</f>
        <v>7</v>
      </c>
      <c r="C66" s="58">
        <v>43292</v>
      </c>
      <c r="D66" s="57">
        <v>63</v>
      </c>
      <c r="E66" s="57">
        <v>27</v>
      </c>
      <c r="F66" s="57">
        <v>21.25</v>
      </c>
      <c r="G66" s="57">
        <v>28.48</v>
      </c>
    </row>
    <row r="67" spans="1:7">
      <c r="A67" s="104">
        <f t="shared" si="4"/>
        <v>2018</v>
      </c>
      <c r="B67" s="104">
        <f t="shared" si="5"/>
        <v>7</v>
      </c>
      <c r="C67" s="58">
        <v>43293</v>
      </c>
      <c r="D67" s="57">
        <v>110</v>
      </c>
      <c r="E67" s="57">
        <v>25</v>
      </c>
      <c r="F67" s="57">
        <v>72.209999999999994</v>
      </c>
      <c r="G67" s="57">
        <v>39.85</v>
      </c>
    </row>
    <row r="68" spans="1:7">
      <c r="A68" s="104">
        <f t="shared" si="4"/>
        <v>2018</v>
      </c>
      <c r="B68" s="104">
        <f t="shared" si="5"/>
        <v>7</v>
      </c>
      <c r="C68" s="58">
        <v>43294</v>
      </c>
      <c r="D68" s="57">
        <v>132</v>
      </c>
      <c r="E68" s="57">
        <v>19</v>
      </c>
      <c r="F68" s="57">
        <v>66.099999999999994</v>
      </c>
      <c r="G68" s="57">
        <v>21.41</v>
      </c>
    </row>
    <row r="69" spans="1:7">
      <c r="A69" s="104">
        <f t="shared" si="4"/>
        <v>2018</v>
      </c>
      <c r="B69" s="104">
        <f t="shared" si="5"/>
        <v>7</v>
      </c>
      <c r="C69" s="58">
        <v>43295</v>
      </c>
      <c r="D69" s="57">
        <v>143</v>
      </c>
      <c r="E69" s="57">
        <v>25</v>
      </c>
      <c r="F69" s="57">
        <v>43.87</v>
      </c>
      <c r="G69" s="57">
        <v>48.13</v>
      </c>
    </row>
    <row r="70" spans="1:7">
      <c r="A70" s="104">
        <f t="shared" si="4"/>
        <v>2018</v>
      </c>
      <c r="B70" s="104">
        <f t="shared" si="5"/>
        <v>7</v>
      </c>
      <c r="C70" s="58">
        <v>43296</v>
      </c>
      <c r="D70" s="57">
        <v>31</v>
      </c>
      <c r="E70" s="57">
        <v>10</v>
      </c>
      <c r="F70" s="57">
        <v>76.790000000000006</v>
      </c>
      <c r="G70" s="57">
        <v>34.56</v>
      </c>
    </row>
    <row r="71" spans="1:7">
      <c r="A71" s="104">
        <f t="shared" si="4"/>
        <v>2018</v>
      </c>
      <c r="B71" s="104">
        <f t="shared" si="5"/>
        <v>7</v>
      </c>
      <c r="C71" s="58">
        <v>43297</v>
      </c>
      <c r="D71" s="57">
        <v>115</v>
      </c>
      <c r="E71" s="57">
        <v>26</v>
      </c>
      <c r="F71" s="57">
        <v>51.45</v>
      </c>
      <c r="G71" s="57">
        <v>35.6</v>
      </c>
    </row>
    <row r="72" spans="1:7">
      <c r="A72" s="104">
        <f t="shared" si="4"/>
        <v>2018</v>
      </c>
      <c r="B72" s="104">
        <f t="shared" si="5"/>
        <v>7</v>
      </c>
      <c r="C72" s="58">
        <v>43298</v>
      </c>
      <c r="D72" s="57">
        <v>173</v>
      </c>
      <c r="E72" s="57">
        <v>27</v>
      </c>
      <c r="F72" s="57">
        <v>38.96</v>
      </c>
      <c r="G72" s="57">
        <v>21.32</v>
      </c>
    </row>
    <row r="73" spans="1:7">
      <c r="A73" s="104">
        <f t="shared" si="4"/>
        <v>2018</v>
      </c>
      <c r="B73" s="104">
        <f t="shared" si="5"/>
        <v>7</v>
      </c>
      <c r="C73" s="58">
        <v>43299</v>
      </c>
      <c r="D73" s="57">
        <v>171</v>
      </c>
      <c r="E73" s="57">
        <v>25</v>
      </c>
      <c r="F73" s="57">
        <v>73.33</v>
      </c>
      <c r="G73" s="57">
        <v>49.59</v>
      </c>
    </row>
    <row r="74" spans="1:7">
      <c r="A74" s="104">
        <f t="shared" si="4"/>
        <v>2018</v>
      </c>
      <c r="B74" s="104">
        <f t="shared" si="5"/>
        <v>7</v>
      </c>
      <c r="C74" s="58">
        <v>43300</v>
      </c>
      <c r="D74" s="57">
        <v>108</v>
      </c>
      <c r="E74" s="57">
        <v>25</v>
      </c>
      <c r="F74" s="57">
        <v>81.42</v>
      </c>
      <c r="G74" s="57">
        <v>41.53</v>
      </c>
    </row>
    <row r="75" spans="1:7">
      <c r="A75" s="104">
        <f t="shared" si="4"/>
        <v>2018</v>
      </c>
      <c r="B75" s="104">
        <f t="shared" si="5"/>
        <v>7</v>
      </c>
      <c r="C75" s="58">
        <v>43301</v>
      </c>
      <c r="D75" s="57">
        <v>94</v>
      </c>
      <c r="E75" s="57">
        <v>23</v>
      </c>
      <c r="F75" s="57">
        <v>23.43</v>
      </c>
      <c r="G75" s="57">
        <v>34.94</v>
      </c>
    </row>
    <row r="76" spans="1:7">
      <c r="A76" s="104">
        <f t="shared" si="4"/>
        <v>2018</v>
      </c>
      <c r="B76" s="104">
        <f t="shared" si="5"/>
        <v>7</v>
      </c>
      <c r="C76" s="58">
        <v>43302</v>
      </c>
      <c r="D76" s="57">
        <v>36</v>
      </c>
      <c r="E76" s="57">
        <v>14</v>
      </c>
      <c r="F76" s="57">
        <v>65</v>
      </c>
      <c r="G76" s="57">
        <v>35.49</v>
      </c>
    </row>
    <row r="77" spans="1:7">
      <c r="A77" s="104">
        <f t="shared" si="4"/>
        <v>2018</v>
      </c>
      <c r="B77" s="104">
        <f t="shared" si="5"/>
        <v>7</v>
      </c>
      <c r="C77" s="58">
        <v>43303</v>
      </c>
      <c r="D77" s="57">
        <v>80</v>
      </c>
      <c r="E77" s="57">
        <v>17</v>
      </c>
      <c r="F77" s="57">
        <v>35.65</v>
      </c>
      <c r="G77" s="57">
        <v>30.29</v>
      </c>
    </row>
    <row r="78" spans="1:7">
      <c r="A78" s="104">
        <f t="shared" si="4"/>
        <v>2018</v>
      </c>
      <c r="B78" s="104">
        <f t="shared" si="5"/>
        <v>7</v>
      </c>
      <c r="C78" s="58">
        <v>43304</v>
      </c>
      <c r="D78" s="57">
        <v>106</v>
      </c>
      <c r="E78" s="57">
        <v>19</v>
      </c>
      <c r="F78" s="57">
        <v>62.2</v>
      </c>
      <c r="G78" s="57">
        <v>43.34</v>
      </c>
    </row>
    <row r="79" spans="1:7">
      <c r="A79" s="104">
        <f t="shared" si="4"/>
        <v>2018</v>
      </c>
      <c r="B79" s="104">
        <f t="shared" si="5"/>
        <v>7</v>
      </c>
      <c r="C79" s="58">
        <v>43305</v>
      </c>
      <c r="D79" s="57">
        <v>133</v>
      </c>
      <c r="E79" s="57">
        <v>31</v>
      </c>
      <c r="F79" s="57">
        <v>21.78</v>
      </c>
      <c r="G79" s="57">
        <v>45.35</v>
      </c>
    </row>
    <row r="80" spans="1:7">
      <c r="A80" s="104">
        <f t="shared" si="4"/>
        <v>2018</v>
      </c>
      <c r="B80" s="104">
        <f t="shared" si="5"/>
        <v>7</v>
      </c>
      <c r="C80" s="58">
        <v>43306</v>
      </c>
      <c r="D80" s="57">
        <v>278</v>
      </c>
      <c r="E80" s="57">
        <v>22</v>
      </c>
      <c r="F80" s="57">
        <v>88.91</v>
      </c>
      <c r="G80" s="57">
        <v>36.83</v>
      </c>
    </row>
    <row r="81" spans="1:7">
      <c r="A81" s="104">
        <f t="shared" si="4"/>
        <v>2018</v>
      </c>
      <c r="B81" s="104">
        <f t="shared" si="5"/>
        <v>7</v>
      </c>
      <c r="C81" s="58">
        <v>43307</v>
      </c>
      <c r="D81" s="57">
        <v>65</v>
      </c>
      <c r="E81" s="57">
        <v>18</v>
      </c>
      <c r="F81" s="57">
        <v>54.94</v>
      </c>
      <c r="G81" s="57">
        <v>32.5</v>
      </c>
    </row>
    <row r="82" spans="1:7">
      <c r="A82" s="104">
        <f t="shared" si="4"/>
        <v>2018</v>
      </c>
      <c r="B82" s="104">
        <f t="shared" si="5"/>
        <v>7</v>
      </c>
      <c r="C82" s="58">
        <v>43308</v>
      </c>
      <c r="D82" s="57">
        <v>141</v>
      </c>
      <c r="E82" s="57">
        <v>28</v>
      </c>
      <c r="F82" s="57">
        <v>58.65</v>
      </c>
      <c r="G82" s="57">
        <v>24.88</v>
      </c>
    </row>
    <row r="83" spans="1:7">
      <c r="A83" s="104">
        <f t="shared" si="4"/>
        <v>2018</v>
      </c>
      <c r="B83" s="104">
        <f t="shared" si="5"/>
        <v>7</v>
      </c>
      <c r="C83" s="58">
        <v>43309</v>
      </c>
      <c r="D83" s="57">
        <v>45</v>
      </c>
      <c r="E83" s="57">
        <v>20</v>
      </c>
      <c r="F83" s="57">
        <v>20</v>
      </c>
      <c r="G83" s="57">
        <v>39.049999999999997</v>
      </c>
    </row>
    <row r="84" spans="1:7">
      <c r="A84" s="104">
        <f t="shared" si="4"/>
        <v>2018</v>
      </c>
      <c r="B84" s="104">
        <f t="shared" si="5"/>
        <v>7</v>
      </c>
      <c r="C84" s="58">
        <v>43310</v>
      </c>
      <c r="D84" s="57">
        <v>68</v>
      </c>
      <c r="E84" s="57">
        <v>20</v>
      </c>
      <c r="F84" s="57">
        <v>39.97</v>
      </c>
      <c r="G84" s="57">
        <v>20.63</v>
      </c>
    </row>
    <row r="85" spans="1:7">
      <c r="A85" s="104">
        <f t="shared" si="4"/>
        <v>2018</v>
      </c>
      <c r="B85" s="104">
        <f t="shared" si="5"/>
        <v>7</v>
      </c>
      <c r="C85" s="58">
        <v>43311</v>
      </c>
      <c r="D85" s="57">
        <v>96</v>
      </c>
      <c r="E85" s="57">
        <v>29</v>
      </c>
      <c r="F85" s="57">
        <v>69.14</v>
      </c>
      <c r="G85" s="57">
        <v>28.97</v>
      </c>
    </row>
    <row r="86" spans="1:7">
      <c r="A86" s="104">
        <f t="shared" si="4"/>
        <v>2018</v>
      </c>
      <c r="B86" s="104">
        <f t="shared" si="5"/>
        <v>7</v>
      </c>
      <c r="C86" s="58">
        <v>43312</v>
      </c>
      <c r="D86" s="57">
        <v>62</v>
      </c>
      <c r="E86" s="57">
        <v>26</v>
      </c>
      <c r="F86" s="57">
        <v>48.27</v>
      </c>
      <c r="G86" s="57">
        <v>19.920000000000002</v>
      </c>
    </row>
    <row r="87" spans="1:7">
      <c r="A87" s="104">
        <f t="shared" si="4"/>
        <v>2018</v>
      </c>
      <c r="B87" s="104">
        <f t="shared" si="5"/>
        <v>8</v>
      </c>
      <c r="C87" s="58">
        <v>43313</v>
      </c>
      <c r="D87" s="57">
        <v>110</v>
      </c>
      <c r="E87" s="57">
        <v>19</v>
      </c>
      <c r="F87" s="57">
        <v>37.369999999999997</v>
      </c>
      <c r="G87" s="57">
        <v>24.69</v>
      </c>
    </row>
    <row r="88" spans="1:7">
      <c r="A88" s="104">
        <f t="shared" si="4"/>
        <v>2018</v>
      </c>
      <c r="B88" s="104">
        <f t="shared" si="5"/>
        <v>8</v>
      </c>
      <c r="C88" s="58">
        <v>43314</v>
      </c>
      <c r="D88" s="57">
        <v>106</v>
      </c>
      <c r="E88" s="57">
        <v>23</v>
      </c>
      <c r="F88" s="57">
        <v>24.87</v>
      </c>
      <c r="G88" s="57">
        <v>17.760000000000002</v>
      </c>
    </row>
    <row r="89" spans="1:7">
      <c r="A89" s="104">
        <f t="shared" si="4"/>
        <v>2018</v>
      </c>
      <c r="B89" s="104">
        <f t="shared" si="5"/>
        <v>8</v>
      </c>
      <c r="C89" s="58">
        <v>43315</v>
      </c>
      <c r="D89" s="57">
        <v>47</v>
      </c>
      <c r="E89" s="57">
        <v>12</v>
      </c>
      <c r="F89" s="57">
        <v>12.58</v>
      </c>
      <c r="G89" s="57">
        <v>34.340000000000003</v>
      </c>
    </row>
    <row r="90" spans="1:7">
      <c r="A90" s="104">
        <f t="shared" si="4"/>
        <v>2018</v>
      </c>
      <c r="B90" s="104">
        <f t="shared" si="5"/>
        <v>8</v>
      </c>
      <c r="C90" s="58">
        <v>43316</v>
      </c>
      <c r="D90" s="57">
        <v>29</v>
      </c>
      <c r="E90" s="57">
        <v>16</v>
      </c>
      <c r="F90" s="57">
        <v>20.059999999999999</v>
      </c>
      <c r="G90" s="57">
        <v>41.38</v>
      </c>
    </row>
    <row r="91" spans="1:7">
      <c r="A91" s="104">
        <f t="shared" si="4"/>
        <v>2018</v>
      </c>
      <c r="B91" s="104">
        <f t="shared" si="5"/>
        <v>8</v>
      </c>
      <c r="C91" s="58">
        <v>43317</v>
      </c>
      <c r="D91" s="57">
        <v>41</v>
      </c>
      <c r="E91" s="57">
        <v>12</v>
      </c>
      <c r="F91" s="57">
        <v>13.48</v>
      </c>
      <c r="G91" s="57">
        <v>27.69</v>
      </c>
    </row>
    <row r="92" spans="1:7">
      <c r="A92" s="104">
        <f t="shared" si="4"/>
        <v>2018</v>
      </c>
      <c r="B92" s="104">
        <f t="shared" si="5"/>
        <v>8</v>
      </c>
      <c r="C92" s="58">
        <v>43318</v>
      </c>
      <c r="D92" s="57">
        <v>75</v>
      </c>
      <c r="E92" s="57">
        <v>21</v>
      </c>
      <c r="F92" s="57">
        <v>87.38</v>
      </c>
      <c r="G92" s="57">
        <v>33.79</v>
      </c>
    </row>
    <row r="93" spans="1:7">
      <c r="A93" s="104">
        <f t="shared" si="4"/>
        <v>2018</v>
      </c>
      <c r="B93" s="104">
        <f t="shared" si="5"/>
        <v>8</v>
      </c>
      <c r="C93" s="58">
        <v>43319</v>
      </c>
      <c r="D93" s="57">
        <v>39</v>
      </c>
      <c r="E93" s="57">
        <v>14</v>
      </c>
      <c r="F93" s="57">
        <v>53.21</v>
      </c>
      <c r="G93" s="57">
        <v>39.67</v>
      </c>
    </row>
    <row r="94" spans="1:7">
      <c r="A94" s="104">
        <f t="shared" si="4"/>
        <v>2018</v>
      </c>
      <c r="B94" s="104">
        <f t="shared" si="5"/>
        <v>8</v>
      </c>
      <c r="C94" s="58">
        <v>43320</v>
      </c>
      <c r="D94" s="57">
        <v>96</v>
      </c>
      <c r="E94" s="57">
        <v>22</v>
      </c>
      <c r="F94" s="57">
        <v>71.73</v>
      </c>
      <c r="G94" s="57">
        <v>31.85</v>
      </c>
    </row>
    <row r="95" spans="1:7">
      <c r="A95" s="104">
        <f t="shared" si="4"/>
        <v>2018</v>
      </c>
      <c r="B95" s="104">
        <f t="shared" si="5"/>
        <v>8</v>
      </c>
      <c r="C95" s="58">
        <v>43321</v>
      </c>
      <c r="D95" s="57">
        <v>128</v>
      </c>
      <c r="E95" s="57">
        <v>26</v>
      </c>
      <c r="F95" s="57">
        <v>32.79</v>
      </c>
      <c r="G95" s="57">
        <v>34.49</v>
      </c>
    </row>
    <row r="96" spans="1:7">
      <c r="A96" s="104">
        <f t="shared" si="4"/>
        <v>2018</v>
      </c>
      <c r="B96" s="104">
        <f t="shared" si="5"/>
        <v>8</v>
      </c>
      <c r="C96" s="58">
        <v>43322</v>
      </c>
      <c r="D96" s="57">
        <v>67</v>
      </c>
      <c r="E96" s="57">
        <v>18</v>
      </c>
      <c r="F96" s="57">
        <v>37.840000000000003</v>
      </c>
      <c r="G96" s="57">
        <v>23.94</v>
      </c>
    </row>
    <row r="97" spans="1:7">
      <c r="A97" s="104">
        <f t="shared" si="4"/>
        <v>2018</v>
      </c>
      <c r="B97" s="104">
        <f t="shared" si="5"/>
        <v>8</v>
      </c>
      <c r="C97" s="58">
        <v>43323</v>
      </c>
      <c r="D97" s="57">
        <v>55</v>
      </c>
      <c r="E97" s="57">
        <v>22</v>
      </c>
      <c r="F97" s="57">
        <v>12.37</v>
      </c>
      <c r="G97" s="57">
        <v>46.37</v>
      </c>
    </row>
    <row r="98" spans="1:7">
      <c r="A98" s="104">
        <f t="shared" ref="A98:A117" si="6">YEAR(C98)</f>
        <v>2018</v>
      </c>
      <c r="B98" s="104">
        <f t="shared" ref="B98:B129" si="7">MONTH(C98)</f>
        <v>8</v>
      </c>
      <c r="C98" s="58">
        <v>43324</v>
      </c>
      <c r="D98" s="57">
        <v>68</v>
      </c>
      <c r="E98" s="57">
        <v>24</v>
      </c>
      <c r="F98" s="57">
        <v>12.88</v>
      </c>
      <c r="G98" s="57">
        <v>22.77</v>
      </c>
    </row>
    <row r="99" spans="1:7">
      <c r="A99" s="104">
        <f t="shared" si="6"/>
        <v>2018</v>
      </c>
      <c r="B99" s="104">
        <f t="shared" si="7"/>
        <v>8</v>
      </c>
      <c r="C99" s="58">
        <v>43325</v>
      </c>
      <c r="D99" s="57">
        <v>77</v>
      </c>
      <c r="E99" s="57">
        <v>26</v>
      </c>
      <c r="F99" s="57">
        <v>33.58</v>
      </c>
      <c r="G99" s="57">
        <v>39.15</v>
      </c>
    </row>
    <row r="100" spans="1:7">
      <c r="A100" s="104">
        <f t="shared" si="6"/>
        <v>2018</v>
      </c>
      <c r="B100" s="104">
        <f t="shared" si="7"/>
        <v>8</v>
      </c>
      <c r="C100" s="58">
        <v>43326</v>
      </c>
      <c r="D100" s="57">
        <v>105</v>
      </c>
      <c r="E100" s="57">
        <v>25</v>
      </c>
      <c r="F100" s="57">
        <v>87.3</v>
      </c>
      <c r="G100" s="57">
        <v>29.95</v>
      </c>
    </row>
    <row r="101" spans="1:7">
      <c r="A101" s="104">
        <f t="shared" si="6"/>
        <v>2018</v>
      </c>
      <c r="B101" s="104">
        <f t="shared" si="7"/>
        <v>8</v>
      </c>
      <c r="C101" s="58">
        <v>43327</v>
      </c>
      <c r="D101" s="57">
        <v>101</v>
      </c>
      <c r="E101" s="57">
        <v>32</v>
      </c>
      <c r="F101" s="57">
        <v>48.88</v>
      </c>
      <c r="G101" s="57">
        <v>36.799999999999997</v>
      </c>
    </row>
    <row r="102" spans="1:7">
      <c r="A102" s="104">
        <f t="shared" si="6"/>
        <v>2018</v>
      </c>
      <c r="B102" s="104">
        <f t="shared" si="7"/>
        <v>8</v>
      </c>
      <c r="C102" s="58">
        <v>43328</v>
      </c>
      <c r="D102" s="57">
        <v>206</v>
      </c>
      <c r="E102" s="57">
        <v>24</v>
      </c>
      <c r="F102" s="57">
        <v>65.66</v>
      </c>
      <c r="G102" s="57">
        <v>43.63</v>
      </c>
    </row>
    <row r="103" spans="1:7">
      <c r="A103" s="104">
        <f t="shared" si="6"/>
        <v>2018</v>
      </c>
      <c r="B103" s="104">
        <f t="shared" si="7"/>
        <v>8</v>
      </c>
      <c r="C103" s="58">
        <v>43329</v>
      </c>
      <c r="D103" s="57">
        <v>124</v>
      </c>
      <c r="E103" s="57">
        <v>19</v>
      </c>
      <c r="F103" s="57">
        <v>68.28</v>
      </c>
      <c r="G103" s="57">
        <v>43.9</v>
      </c>
    </row>
    <row r="104" spans="1:7">
      <c r="A104" s="104">
        <f t="shared" si="6"/>
        <v>2018</v>
      </c>
      <c r="B104" s="104">
        <f t="shared" si="7"/>
        <v>8</v>
      </c>
      <c r="C104" s="58">
        <v>43330</v>
      </c>
      <c r="D104" s="57">
        <v>65</v>
      </c>
      <c r="E104" s="57">
        <v>25</v>
      </c>
      <c r="F104" s="57">
        <v>51.93</v>
      </c>
      <c r="G104" s="57">
        <v>41.7</v>
      </c>
    </row>
    <row r="105" spans="1:7">
      <c r="A105" s="104">
        <f t="shared" si="6"/>
        <v>2018</v>
      </c>
      <c r="B105" s="104">
        <f t="shared" si="7"/>
        <v>8</v>
      </c>
      <c r="C105" s="58">
        <v>43331</v>
      </c>
      <c r="D105" s="57">
        <v>75</v>
      </c>
      <c r="E105" s="57">
        <v>14</v>
      </c>
      <c r="F105" s="57">
        <v>21.43</v>
      </c>
      <c r="G105" s="57">
        <v>28</v>
      </c>
    </row>
    <row r="106" spans="1:7">
      <c r="A106" s="104">
        <f t="shared" si="6"/>
        <v>2018</v>
      </c>
      <c r="B106" s="104">
        <f t="shared" si="7"/>
        <v>8</v>
      </c>
      <c r="C106" s="58">
        <v>43332</v>
      </c>
      <c r="D106" s="57">
        <v>109</v>
      </c>
      <c r="E106" s="57">
        <v>32</v>
      </c>
      <c r="F106" s="57">
        <v>24.23</v>
      </c>
      <c r="G106" s="57">
        <v>32.19</v>
      </c>
    </row>
    <row r="107" spans="1:7">
      <c r="A107" s="104">
        <f t="shared" si="6"/>
        <v>2018</v>
      </c>
      <c r="B107" s="104">
        <f t="shared" si="7"/>
        <v>8</v>
      </c>
      <c r="C107" s="58">
        <v>43333</v>
      </c>
      <c r="D107" s="57">
        <v>48</v>
      </c>
      <c r="E107" s="57">
        <v>21</v>
      </c>
      <c r="F107" s="57">
        <v>24.62</v>
      </c>
      <c r="G107" s="57">
        <v>25.42</v>
      </c>
    </row>
    <row r="108" spans="1:7" ht="15.95" customHeight="1">
      <c r="A108" s="104">
        <f t="shared" si="6"/>
        <v>2018</v>
      </c>
      <c r="B108" s="104">
        <f t="shared" si="7"/>
        <v>8</v>
      </c>
      <c r="C108" s="58">
        <v>43334</v>
      </c>
      <c r="D108" s="57">
        <v>66</v>
      </c>
      <c r="E108" s="57">
        <v>21</v>
      </c>
      <c r="F108" s="57">
        <v>12.33</v>
      </c>
      <c r="G108" s="57">
        <v>27.04</v>
      </c>
    </row>
    <row r="109" spans="1:7" ht="15.95" customHeight="1">
      <c r="A109" s="104">
        <f t="shared" si="6"/>
        <v>2018</v>
      </c>
      <c r="B109" s="104">
        <f t="shared" si="7"/>
        <v>8</v>
      </c>
      <c r="C109" s="58">
        <v>43335</v>
      </c>
      <c r="D109" s="57">
        <v>45</v>
      </c>
      <c r="E109" s="57">
        <v>19</v>
      </c>
      <c r="F109" s="57">
        <v>34.89</v>
      </c>
      <c r="G109" s="57">
        <v>17.11</v>
      </c>
    </row>
    <row r="110" spans="1:7" ht="15.95" customHeight="1">
      <c r="A110" s="104">
        <f t="shared" si="6"/>
        <v>2018</v>
      </c>
      <c r="B110" s="104">
        <f t="shared" si="7"/>
        <v>8</v>
      </c>
      <c r="C110" s="58">
        <v>43338</v>
      </c>
      <c r="D110" s="57">
        <v>74</v>
      </c>
      <c r="E110" s="57">
        <v>22</v>
      </c>
      <c r="F110" s="57">
        <v>43.88</v>
      </c>
      <c r="G110" s="57">
        <v>26.08</v>
      </c>
    </row>
    <row r="111" spans="1:7" ht="15.95" customHeight="1">
      <c r="A111" s="104">
        <f t="shared" si="6"/>
        <v>2018</v>
      </c>
      <c r="B111" s="104">
        <f t="shared" si="7"/>
        <v>8</v>
      </c>
      <c r="C111" s="58">
        <v>43337</v>
      </c>
      <c r="D111" s="57">
        <v>53</v>
      </c>
      <c r="E111" s="57">
        <v>20</v>
      </c>
      <c r="F111" s="57">
        <v>13.75</v>
      </c>
      <c r="G111" s="57">
        <v>36.6</v>
      </c>
    </row>
    <row r="112" spans="1:7" ht="15.95" customHeight="1">
      <c r="A112" s="104">
        <f t="shared" si="6"/>
        <v>2018</v>
      </c>
      <c r="B112" s="104">
        <f t="shared" si="7"/>
        <v>8</v>
      </c>
      <c r="C112" s="58">
        <v>43336</v>
      </c>
      <c r="D112" s="57">
        <v>95</v>
      </c>
      <c r="E112" s="57">
        <v>21</v>
      </c>
      <c r="F112" s="57">
        <v>18.34</v>
      </c>
      <c r="G112" s="57">
        <v>30.45</v>
      </c>
    </row>
    <row r="113" spans="1:7" ht="15.95" customHeight="1">
      <c r="A113" s="104">
        <f t="shared" si="6"/>
        <v>2018</v>
      </c>
      <c r="B113" s="104">
        <f t="shared" si="7"/>
        <v>8</v>
      </c>
      <c r="C113" s="58">
        <v>43343</v>
      </c>
      <c r="D113" s="57">
        <v>115</v>
      </c>
      <c r="E113" s="57">
        <v>25</v>
      </c>
      <c r="F113" s="57">
        <v>45.93</v>
      </c>
      <c r="G113" s="57">
        <v>25.73</v>
      </c>
    </row>
    <row r="114" spans="1:7" ht="15.95" customHeight="1">
      <c r="A114" s="104">
        <f t="shared" si="6"/>
        <v>2018</v>
      </c>
      <c r="B114" s="104">
        <f t="shared" si="7"/>
        <v>8</v>
      </c>
      <c r="C114" s="58">
        <v>43342</v>
      </c>
      <c r="D114" s="57">
        <v>77</v>
      </c>
      <c r="E114" s="57">
        <v>31</v>
      </c>
      <c r="F114" s="57">
        <v>21.1</v>
      </c>
      <c r="G114" s="57">
        <v>38.15</v>
      </c>
    </row>
    <row r="115" spans="1:7" ht="15.95" customHeight="1">
      <c r="A115" s="104">
        <f t="shared" si="6"/>
        <v>2018</v>
      </c>
      <c r="B115" s="104">
        <f t="shared" si="7"/>
        <v>8</v>
      </c>
      <c r="C115" s="58">
        <v>43341</v>
      </c>
      <c r="D115" s="57">
        <v>73</v>
      </c>
      <c r="E115" s="57">
        <v>23</v>
      </c>
      <c r="F115" s="57">
        <v>16.37</v>
      </c>
      <c r="G115" s="57">
        <v>44.31</v>
      </c>
    </row>
    <row r="116" spans="1:7" ht="15.95" customHeight="1">
      <c r="A116" s="104">
        <f t="shared" si="6"/>
        <v>2018</v>
      </c>
      <c r="B116" s="104">
        <f t="shared" si="7"/>
        <v>8</v>
      </c>
      <c r="C116" s="58">
        <v>43340</v>
      </c>
      <c r="D116" s="57">
        <v>90</v>
      </c>
      <c r="E116" s="57">
        <v>26</v>
      </c>
      <c r="F116" s="57">
        <v>20.78</v>
      </c>
      <c r="G116" s="57">
        <v>36.020000000000003</v>
      </c>
    </row>
    <row r="117" spans="1:7" ht="15.95" customHeight="1">
      <c r="A117" s="104">
        <f t="shared" si="6"/>
        <v>2018</v>
      </c>
      <c r="B117" s="104">
        <f t="shared" si="7"/>
        <v>8</v>
      </c>
      <c r="C117" s="58">
        <v>43339</v>
      </c>
      <c r="D117" s="57">
        <v>67</v>
      </c>
      <c r="E117" s="57">
        <v>24</v>
      </c>
      <c r="F117" s="57">
        <v>21.42</v>
      </c>
      <c r="G117" s="57">
        <v>32.75</v>
      </c>
    </row>
    <row r="118" spans="1:7" ht="13.5">
      <c r="A118">
        <f>YEAR(C117)</f>
        <v>2018</v>
      </c>
      <c r="B118">
        <f>MONTH(C117)</f>
        <v>8</v>
      </c>
      <c r="C118" s="227">
        <v>43340</v>
      </c>
      <c r="D118">
        <v>90</v>
      </c>
      <c r="E118">
        <v>26</v>
      </c>
      <c r="F118">
        <v>20.78</v>
      </c>
      <c r="G118">
        <v>36.020000000000003</v>
      </c>
    </row>
    <row r="119" spans="1:7" ht="13.5">
      <c r="A119">
        <f>YEAR(C117)</f>
        <v>2018</v>
      </c>
      <c r="B119">
        <f>MONTH(C117)</f>
        <v>8</v>
      </c>
      <c r="C119" s="227">
        <v>43341</v>
      </c>
      <c r="D119">
        <v>73</v>
      </c>
      <c r="E119">
        <v>23</v>
      </c>
      <c r="F119">
        <v>16.37</v>
      </c>
      <c r="G119">
        <v>44.31</v>
      </c>
    </row>
    <row r="120" spans="1:7" ht="13.5">
      <c r="A120">
        <f>YEAR(C117)</f>
        <v>2018</v>
      </c>
      <c r="B120">
        <f>MONTH(C117)</f>
        <v>8</v>
      </c>
      <c r="C120" s="227">
        <v>43342</v>
      </c>
      <c r="D120">
        <v>77</v>
      </c>
      <c r="E120">
        <v>31</v>
      </c>
      <c r="F120">
        <v>21.1</v>
      </c>
      <c r="G120">
        <v>38.15</v>
      </c>
    </row>
    <row r="121" spans="1:7" ht="13.5">
      <c r="A121">
        <f>YEAR(C117)</f>
        <v>2018</v>
      </c>
      <c r="B121">
        <f>MONTH(C117)</f>
        <v>8</v>
      </c>
      <c r="C121" s="227">
        <v>43343</v>
      </c>
      <c r="D121">
        <v>115</v>
      </c>
      <c r="E121">
        <v>25</v>
      </c>
      <c r="F121">
        <v>45.93</v>
      </c>
      <c r="G121">
        <v>25.73</v>
      </c>
    </row>
    <row r="122" spans="1:7" ht="13.5">
      <c r="A122">
        <f>YEAR(C117)</f>
        <v>2018</v>
      </c>
      <c r="B122">
        <f>MONTH(C117)</f>
        <v>8</v>
      </c>
      <c r="C122" s="227">
        <v>43344</v>
      </c>
      <c r="D122">
        <v>112</v>
      </c>
      <c r="E122">
        <v>34</v>
      </c>
      <c r="F122">
        <v>25.49</v>
      </c>
      <c r="G122">
        <v>40.659999999999997</v>
      </c>
    </row>
    <row r="123" spans="1:7" ht="13.5">
      <c r="A123">
        <f>YEAR(C117)</f>
        <v>2018</v>
      </c>
      <c r="B123">
        <f>MONTH(C117)</f>
        <v>8</v>
      </c>
      <c r="C123" s="227">
        <v>43345</v>
      </c>
      <c r="D123">
        <v>118</v>
      </c>
      <c r="E123">
        <v>26</v>
      </c>
      <c r="F123">
        <v>23.3</v>
      </c>
      <c r="G123">
        <v>32.25</v>
      </c>
    </row>
    <row r="124" spans="1:7" ht="13.5">
      <c r="A124">
        <f>YEAR(C117)</f>
        <v>2018</v>
      </c>
      <c r="B124">
        <f>MONTH(C117)</f>
        <v>8</v>
      </c>
      <c r="C124" s="227">
        <v>43346</v>
      </c>
      <c r="D124">
        <v>51</v>
      </c>
      <c r="E124">
        <v>14</v>
      </c>
      <c r="F124">
        <v>68.13</v>
      </c>
      <c r="G124">
        <v>29.13</v>
      </c>
    </row>
    <row r="125" spans="1:7" ht="13.5">
      <c r="A125">
        <f>YEAR(C117)</f>
        <v>2018</v>
      </c>
      <c r="B125">
        <f>MONTH(C117)</f>
        <v>8</v>
      </c>
      <c r="C125" s="227">
        <v>43347</v>
      </c>
      <c r="D125">
        <v>34</v>
      </c>
      <c r="E125">
        <v>17</v>
      </c>
      <c r="F125">
        <v>21.1</v>
      </c>
      <c r="G125">
        <v>31.47</v>
      </c>
    </row>
    <row r="126" spans="1:7" ht="13.5">
      <c r="A126">
        <f>YEAR(C117)</f>
        <v>2018</v>
      </c>
      <c r="B126">
        <f>MONTH(C117)</f>
        <v>8</v>
      </c>
      <c r="C126" s="227">
        <v>43348</v>
      </c>
      <c r="D126">
        <v>100</v>
      </c>
      <c r="E126">
        <v>24</v>
      </c>
      <c r="F126">
        <v>48.73</v>
      </c>
      <c r="G126">
        <v>45.17</v>
      </c>
    </row>
    <row r="127" spans="1:7" ht="13.5">
      <c r="A127">
        <f>YEAR(C117)</f>
        <v>2018</v>
      </c>
      <c r="B127">
        <f>MONTH(C117)</f>
        <v>8</v>
      </c>
      <c r="C127" s="227">
        <v>43349</v>
      </c>
      <c r="D127">
        <v>59</v>
      </c>
      <c r="E127">
        <v>15</v>
      </c>
      <c r="F127">
        <v>64.47</v>
      </c>
      <c r="G127">
        <v>35.93</v>
      </c>
    </row>
  </sheetData>
  <phoneticPr fontId="23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F25" sqref="F25"/>
    </sheetView>
  </sheetViews>
  <sheetFormatPr defaultColWidth="8.875" defaultRowHeight="16.5"/>
  <cols>
    <col min="1" max="2" width="7.5" style="150" customWidth="1"/>
    <col min="3" max="3" width="26.125" style="151" customWidth="1"/>
    <col min="4" max="5" width="18.5" style="151" bestFit="1" customWidth="1"/>
    <col min="6" max="6" width="13.875" style="151" bestFit="1" customWidth="1"/>
    <col min="7" max="7" width="18.375" style="151" bestFit="1" customWidth="1"/>
    <col min="8" max="8" width="8.875" style="146" customWidth="1"/>
    <col min="9" max="16384" width="8.875" style="146"/>
  </cols>
  <sheetData>
    <row r="1" spans="1:7">
      <c r="A1" s="144" t="s">
        <v>102</v>
      </c>
      <c r="B1" s="144" t="s">
        <v>105</v>
      </c>
      <c r="C1" s="145" t="s">
        <v>176</v>
      </c>
      <c r="D1" s="145" t="s">
        <v>177</v>
      </c>
      <c r="E1" s="145" t="s">
        <v>178</v>
      </c>
      <c r="F1" s="145" t="s">
        <v>179</v>
      </c>
      <c r="G1" s="145" t="s">
        <v>180</v>
      </c>
    </row>
    <row r="2" spans="1:7">
      <c r="A2" s="147">
        <v>2018</v>
      </c>
      <c r="B2" s="147">
        <v>9</v>
      </c>
      <c r="C2" s="148" t="s">
        <v>429</v>
      </c>
      <c r="D2" s="149" t="s">
        <v>430</v>
      </c>
      <c r="E2" s="149" t="s">
        <v>431</v>
      </c>
      <c r="F2" s="148" t="s">
        <v>29</v>
      </c>
      <c r="G2" s="148" t="s">
        <v>182</v>
      </c>
    </row>
    <row r="3" spans="1:7">
      <c r="A3" s="147">
        <v>2018</v>
      </c>
      <c r="B3" s="147">
        <v>8</v>
      </c>
      <c r="C3" s="148" t="s">
        <v>432</v>
      </c>
      <c r="D3" s="149" t="s">
        <v>433</v>
      </c>
      <c r="E3" s="149" t="s">
        <v>433</v>
      </c>
      <c r="F3" s="148" t="s">
        <v>434</v>
      </c>
      <c r="G3" s="148" t="s">
        <v>182</v>
      </c>
    </row>
    <row r="4" spans="1:7">
      <c r="A4" s="147">
        <v>2018</v>
      </c>
      <c r="B4" s="147">
        <v>8</v>
      </c>
      <c r="C4" s="148" t="s">
        <v>227</v>
      </c>
      <c r="D4" s="149" t="s">
        <v>435</v>
      </c>
      <c r="E4" s="149" t="s">
        <v>436</v>
      </c>
      <c r="F4" s="148" t="s">
        <v>31</v>
      </c>
      <c r="G4" s="148" t="s">
        <v>182</v>
      </c>
    </row>
    <row r="5" spans="1:7">
      <c r="A5" s="147">
        <v>2018</v>
      </c>
      <c r="B5" s="147">
        <v>8</v>
      </c>
      <c r="C5" s="148" t="s">
        <v>437</v>
      </c>
      <c r="D5" s="149" t="s">
        <v>438</v>
      </c>
      <c r="E5" s="149" t="s">
        <v>439</v>
      </c>
      <c r="F5" s="148" t="s">
        <v>434</v>
      </c>
      <c r="G5" s="148" t="s">
        <v>182</v>
      </c>
    </row>
    <row r="6" spans="1:7">
      <c r="A6" s="147">
        <v>2018</v>
      </c>
      <c r="B6" s="147">
        <v>8</v>
      </c>
      <c r="C6" s="148" t="s">
        <v>440</v>
      </c>
      <c r="D6" s="149" t="s">
        <v>441</v>
      </c>
      <c r="E6" s="149" t="s">
        <v>442</v>
      </c>
      <c r="F6" s="148" t="s">
        <v>434</v>
      </c>
      <c r="G6" s="148" t="s">
        <v>182</v>
      </c>
    </row>
    <row r="7" spans="1:7">
      <c r="A7" s="147">
        <v>2018</v>
      </c>
      <c r="B7" s="147">
        <v>8</v>
      </c>
      <c r="C7" s="148" t="s">
        <v>443</v>
      </c>
      <c r="D7" s="149" t="s">
        <v>444</v>
      </c>
      <c r="E7" s="149" t="s">
        <v>445</v>
      </c>
      <c r="F7" s="148" t="s">
        <v>434</v>
      </c>
      <c r="G7" s="148" t="s">
        <v>182</v>
      </c>
    </row>
    <row r="8" spans="1:7">
      <c r="A8" s="147">
        <v>2018</v>
      </c>
      <c r="B8" s="147">
        <v>8</v>
      </c>
      <c r="C8" s="148" t="s">
        <v>229</v>
      </c>
      <c r="D8" s="149" t="s">
        <v>446</v>
      </c>
      <c r="E8" s="149" t="s">
        <v>447</v>
      </c>
      <c r="F8" s="148" t="s">
        <v>30</v>
      </c>
      <c r="G8" s="148" t="s">
        <v>182</v>
      </c>
    </row>
    <row r="9" spans="1:7">
      <c r="A9" s="147">
        <v>2018</v>
      </c>
      <c r="B9" s="147">
        <v>8</v>
      </c>
      <c r="C9" s="148" t="s">
        <v>448</v>
      </c>
      <c r="D9" s="149" t="s">
        <v>449</v>
      </c>
      <c r="E9" s="149" t="s">
        <v>450</v>
      </c>
      <c r="F9" s="148" t="s">
        <v>434</v>
      </c>
      <c r="G9" s="148" t="s">
        <v>182</v>
      </c>
    </row>
    <row r="10" spans="1:7">
      <c r="A10" s="147">
        <v>2018</v>
      </c>
      <c r="B10" s="147">
        <v>8</v>
      </c>
      <c r="C10" s="148" t="s">
        <v>215</v>
      </c>
      <c r="D10" s="149" t="s">
        <v>451</v>
      </c>
      <c r="E10" s="149" t="s">
        <v>452</v>
      </c>
      <c r="F10" s="148" t="s">
        <v>30</v>
      </c>
      <c r="G10" s="148" t="s">
        <v>182</v>
      </c>
    </row>
    <row r="11" spans="1:7">
      <c r="A11" s="147">
        <v>2018</v>
      </c>
      <c r="B11" s="147">
        <v>8</v>
      </c>
      <c r="C11" s="148" t="s">
        <v>221</v>
      </c>
      <c r="D11" s="149" t="s">
        <v>453</v>
      </c>
      <c r="E11" s="149" t="s">
        <v>454</v>
      </c>
      <c r="F11" s="148" t="s">
        <v>30</v>
      </c>
      <c r="G11" s="148" t="s">
        <v>182</v>
      </c>
    </row>
    <row r="12" spans="1:7">
      <c r="A12" s="147">
        <v>2018</v>
      </c>
      <c r="B12" s="147">
        <v>8</v>
      </c>
      <c r="C12" s="148" t="s">
        <v>222</v>
      </c>
      <c r="D12" s="149" t="s">
        <v>455</v>
      </c>
      <c r="E12" s="149" t="s">
        <v>456</v>
      </c>
      <c r="F12" s="148" t="s">
        <v>34</v>
      </c>
      <c r="G12" s="148" t="s">
        <v>182</v>
      </c>
    </row>
    <row r="13" spans="1:7">
      <c r="A13" s="147">
        <v>2018</v>
      </c>
      <c r="B13" s="147">
        <v>8</v>
      </c>
      <c r="C13" s="148" t="s">
        <v>230</v>
      </c>
      <c r="D13" s="149" t="s">
        <v>457</v>
      </c>
      <c r="E13" s="149" t="s">
        <v>458</v>
      </c>
      <c r="F13" s="148" t="s">
        <v>30</v>
      </c>
      <c r="G13" s="148" t="s">
        <v>182</v>
      </c>
    </row>
    <row r="14" spans="1:7">
      <c r="A14" s="147">
        <v>2018</v>
      </c>
      <c r="B14" s="147">
        <v>8</v>
      </c>
      <c r="C14" s="148" t="s">
        <v>226</v>
      </c>
      <c r="D14" s="149" t="s">
        <v>459</v>
      </c>
      <c r="E14" s="149" t="s">
        <v>460</v>
      </c>
      <c r="F14" s="148" t="s">
        <v>139</v>
      </c>
      <c r="G14" s="148" t="s">
        <v>182</v>
      </c>
    </row>
    <row r="15" spans="1:7">
      <c r="A15" s="147">
        <v>2018</v>
      </c>
      <c r="B15" s="147">
        <v>8</v>
      </c>
      <c r="C15" s="148" t="s">
        <v>225</v>
      </c>
      <c r="D15" s="149" t="s">
        <v>461</v>
      </c>
      <c r="E15" s="149" t="s">
        <v>462</v>
      </c>
      <c r="F15" s="148" t="s">
        <v>38</v>
      </c>
      <c r="G15" s="148" t="s">
        <v>182</v>
      </c>
    </row>
    <row r="16" spans="1:7">
      <c r="A16" s="147">
        <v>2018</v>
      </c>
      <c r="B16" s="147">
        <v>8</v>
      </c>
      <c r="C16" s="148" t="s">
        <v>224</v>
      </c>
      <c r="D16" s="149" t="s">
        <v>463</v>
      </c>
      <c r="E16" s="149" t="s">
        <v>464</v>
      </c>
      <c r="F16" s="148" t="s">
        <v>38</v>
      </c>
      <c r="G16" s="148" t="s">
        <v>182</v>
      </c>
    </row>
    <row r="17" spans="1:7">
      <c r="A17" s="147">
        <v>2018</v>
      </c>
      <c r="B17" s="147">
        <v>8</v>
      </c>
      <c r="C17" s="148" t="s">
        <v>223</v>
      </c>
      <c r="D17" s="149" t="s">
        <v>465</v>
      </c>
      <c r="E17" s="149" t="s">
        <v>466</v>
      </c>
      <c r="F17" s="148" t="s">
        <v>36</v>
      </c>
      <c r="G17" s="148" t="s">
        <v>182</v>
      </c>
    </row>
    <row r="18" spans="1:7">
      <c r="A18" s="147">
        <v>2018</v>
      </c>
      <c r="B18" s="147">
        <v>8</v>
      </c>
      <c r="C18" s="148" t="s">
        <v>467</v>
      </c>
      <c r="D18" s="149" t="s">
        <v>468</v>
      </c>
      <c r="E18" s="149" t="s">
        <v>469</v>
      </c>
      <c r="F18" s="148" t="s">
        <v>434</v>
      </c>
      <c r="G18" s="148" t="s">
        <v>182</v>
      </c>
    </row>
    <row r="19" spans="1:7">
      <c r="A19" s="147">
        <v>2018</v>
      </c>
      <c r="B19" s="147">
        <v>8</v>
      </c>
      <c r="C19" s="148" t="s">
        <v>470</v>
      </c>
      <c r="D19" s="149" t="s">
        <v>471</v>
      </c>
      <c r="E19" s="149" t="s">
        <v>472</v>
      </c>
      <c r="F19" s="148" t="s">
        <v>434</v>
      </c>
      <c r="G19" s="148" t="s">
        <v>182</v>
      </c>
    </row>
    <row r="20" spans="1:7">
      <c r="A20" s="147">
        <v>2018</v>
      </c>
      <c r="B20" s="147">
        <v>8</v>
      </c>
      <c r="C20" s="148" t="s">
        <v>220</v>
      </c>
      <c r="D20" s="149" t="s">
        <v>473</v>
      </c>
      <c r="E20" s="149" t="s">
        <v>474</v>
      </c>
      <c r="F20" s="148" t="s">
        <v>31</v>
      </c>
      <c r="G20" s="148" t="s">
        <v>182</v>
      </c>
    </row>
    <row r="21" spans="1:7">
      <c r="A21" s="147">
        <v>2018</v>
      </c>
      <c r="B21" s="147">
        <v>8</v>
      </c>
      <c r="C21" s="148" t="s">
        <v>219</v>
      </c>
      <c r="D21" s="149" t="s">
        <v>475</v>
      </c>
      <c r="E21" s="149" t="s">
        <v>476</v>
      </c>
      <c r="F21" s="148" t="s">
        <v>38</v>
      </c>
      <c r="G21" s="148" t="s">
        <v>182</v>
      </c>
    </row>
    <row r="22" spans="1:7">
      <c r="A22" s="147">
        <v>2018</v>
      </c>
      <c r="B22" s="147">
        <v>8</v>
      </c>
      <c r="C22" s="148" t="s">
        <v>218</v>
      </c>
      <c r="D22" s="149" t="s">
        <v>477</v>
      </c>
      <c r="E22" s="149" t="s">
        <v>478</v>
      </c>
      <c r="F22" s="148" t="s">
        <v>29</v>
      </c>
      <c r="G22" s="148" t="s">
        <v>182</v>
      </c>
    </row>
    <row r="23" spans="1:7">
      <c r="A23" s="147">
        <v>2018</v>
      </c>
      <c r="B23" s="147">
        <v>8</v>
      </c>
      <c r="C23" s="148" t="s">
        <v>217</v>
      </c>
      <c r="D23" s="149" t="s">
        <v>479</v>
      </c>
      <c r="E23" s="149" t="s">
        <v>480</v>
      </c>
      <c r="F23" s="148" t="s">
        <v>36</v>
      </c>
      <c r="G23" s="148" t="s">
        <v>182</v>
      </c>
    </row>
    <row r="24" spans="1:7">
      <c r="A24" s="147">
        <v>2018</v>
      </c>
      <c r="B24" s="147">
        <v>8</v>
      </c>
      <c r="C24" s="148" t="s">
        <v>216</v>
      </c>
      <c r="D24" s="149" t="s">
        <v>481</v>
      </c>
      <c r="E24" s="149" t="s">
        <v>482</v>
      </c>
      <c r="F24" s="148" t="s">
        <v>30</v>
      </c>
      <c r="G24" s="148" t="s">
        <v>182</v>
      </c>
    </row>
    <row r="25" spans="1:7">
      <c r="A25" s="147">
        <v>2018</v>
      </c>
      <c r="B25" s="147">
        <v>8</v>
      </c>
      <c r="C25" s="148" t="s">
        <v>214</v>
      </c>
      <c r="D25" s="149" t="s">
        <v>483</v>
      </c>
      <c r="E25" s="149" t="s">
        <v>484</v>
      </c>
      <c r="F25" s="148" t="s">
        <v>29</v>
      </c>
      <c r="G25" s="148" t="s">
        <v>182</v>
      </c>
    </row>
    <row r="26" spans="1:7">
      <c r="A26" s="147">
        <v>2018</v>
      </c>
      <c r="B26" s="147">
        <v>8</v>
      </c>
      <c r="C26" s="148" t="s">
        <v>213</v>
      </c>
      <c r="D26" s="149" t="s">
        <v>485</v>
      </c>
      <c r="E26" s="149" t="s">
        <v>486</v>
      </c>
      <c r="F26" s="148" t="s">
        <v>34</v>
      </c>
      <c r="G26" s="148" t="s">
        <v>182</v>
      </c>
    </row>
    <row r="27" spans="1:7">
      <c r="A27" s="147">
        <v>2018</v>
      </c>
      <c r="B27" s="147">
        <v>8</v>
      </c>
      <c r="C27" s="148" t="s">
        <v>212</v>
      </c>
      <c r="D27" s="149" t="s">
        <v>487</v>
      </c>
      <c r="E27" s="149" t="s">
        <v>488</v>
      </c>
      <c r="F27" s="148" t="s">
        <v>29</v>
      </c>
      <c r="G27" s="148" t="s">
        <v>182</v>
      </c>
    </row>
    <row r="28" spans="1:7">
      <c r="A28" s="147">
        <v>2018</v>
      </c>
      <c r="B28" s="147">
        <v>8</v>
      </c>
      <c r="C28" s="148" t="s">
        <v>489</v>
      </c>
      <c r="D28" s="149" t="s">
        <v>490</v>
      </c>
      <c r="E28" s="149" t="s">
        <v>491</v>
      </c>
      <c r="F28" s="148" t="s">
        <v>434</v>
      </c>
      <c r="G28" s="148" t="s">
        <v>182</v>
      </c>
    </row>
    <row r="29" spans="1:7">
      <c r="A29" s="147">
        <v>2018</v>
      </c>
      <c r="B29" s="147">
        <v>8</v>
      </c>
      <c r="C29" s="148" t="s">
        <v>492</v>
      </c>
      <c r="D29" s="149" t="s">
        <v>493</v>
      </c>
      <c r="E29" s="149" t="s">
        <v>494</v>
      </c>
      <c r="F29" s="148" t="s">
        <v>434</v>
      </c>
      <c r="G29" s="148" t="s">
        <v>182</v>
      </c>
    </row>
    <row r="30" spans="1:7">
      <c r="A30" s="147">
        <v>2018</v>
      </c>
      <c r="B30" s="147">
        <v>8</v>
      </c>
      <c r="C30" s="148" t="s">
        <v>338</v>
      </c>
      <c r="D30" s="149" t="s">
        <v>495</v>
      </c>
      <c r="E30" s="149" t="s">
        <v>496</v>
      </c>
      <c r="F30" s="148" t="s">
        <v>434</v>
      </c>
      <c r="G30" s="148" t="s">
        <v>182</v>
      </c>
    </row>
    <row r="31" spans="1:7">
      <c r="A31" s="147">
        <v>2018</v>
      </c>
      <c r="B31" s="147">
        <v>8</v>
      </c>
      <c r="C31" s="148" t="s">
        <v>497</v>
      </c>
      <c r="D31" s="149" t="s">
        <v>498</v>
      </c>
      <c r="E31" s="149" t="s">
        <v>499</v>
      </c>
      <c r="F31" s="148" t="s">
        <v>424</v>
      </c>
      <c r="G31" s="148" t="s">
        <v>182</v>
      </c>
    </row>
    <row r="32" spans="1:7">
      <c r="A32" s="147">
        <v>2018</v>
      </c>
      <c r="B32" s="147">
        <v>8</v>
      </c>
      <c r="C32" s="148" t="s">
        <v>208</v>
      </c>
      <c r="D32" s="149" t="s">
        <v>500</v>
      </c>
      <c r="E32" s="149" t="s">
        <v>501</v>
      </c>
      <c r="F32" s="148" t="s">
        <v>34</v>
      </c>
      <c r="G32" s="148" t="s">
        <v>182</v>
      </c>
    </row>
    <row r="33" spans="1:8">
      <c r="A33" s="147">
        <v>2018</v>
      </c>
      <c r="B33" s="147">
        <v>8</v>
      </c>
      <c r="C33" s="148" t="s">
        <v>211</v>
      </c>
      <c r="D33" s="149" t="s">
        <v>502</v>
      </c>
      <c r="E33" s="149" t="s">
        <v>503</v>
      </c>
      <c r="F33" s="148" t="s">
        <v>30</v>
      </c>
      <c r="G33" s="148" t="s">
        <v>182</v>
      </c>
    </row>
    <row r="34" spans="1:8">
      <c r="A34" s="147">
        <v>2018</v>
      </c>
      <c r="B34" s="147">
        <v>8</v>
      </c>
      <c r="C34" s="148" t="s">
        <v>210</v>
      </c>
      <c r="D34" s="149" t="s">
        <v>504</v>
      </c>
      <c r="E34" s="149" t="s">
        <v>505</v>
      </c>
      <c r="F34" s="148" t="s">
        <v>31</v>
      </c>
      <c r="G34" s="148" t="s">
        <v>182</v>
      </c>
    </row>
    <row r="35" spans="1:8">
      <c r="A35" s="147">
        <v>2018</v>
      </c>
      <c r="B35" s="147">
        <v>8</v>
      </c>
      <c r="C35" s="148" t="s">
        <v>506</v>
      </c>
      <c r="D35" s="149" t="s">
        <v>507</v>
      </c>
      <c r="E35" s="149" t="s">
        <v>508</v>
      </c>
      <c r="F35" s="148" t="s">
        <v>509</v>
      </c>
      <c r="G35" s="148" t="s">
        <v>182</v>
      </c>
    </row>
    <row r="36" spans="1:8">
      <c r="A36" s="147">
        <v>2018</v>
      </c>
      <c r="B36" s="147">
        <v>7</v>
      </c>
      <c r="C36" s="148" t="s">
        <v>209</v>
      </c>
      <c r="D36" s="149" t="s">
        <v>510</v>
      </c>
      <c r="E36" s="149" t="s">
        <v>511</v>
      </c>
      <c r="F36" s="148" t="s">
        <v>34</v>
      </c>
      <c r="G36" s="148" t="s">
        <v>182</v>
      </c>
    </row>
    <row r="37" spans="1:8">
      <c r="A37" s="147">
        <v>2018</v>
      </c>
      <c r="B37" s="147">
        <v>7</v>
      </c>
      <c r="C37" s="148" t="s">
        <v>512</v>
      </c>
      <c r="D37" s="149" t="s">
        <v>513</v>
      </c>
      <c r="E37" s="149" t="s">
        <v>514</v>
      </c>
      <c r="F37" s="148" t="s">
        <v>38</v>
      </c>
      <c r="G37" s="148" t="s">
        <v>182</v>
      </c>
    </row>
    <row r="38" spans="1:8">
      <c r="A38" s="147">
        <v>2018</v>
      </c>
      <c r="B38" s="147">
        <v>7</v>
      </c>
      <c r="C38" s="148" t="s">
        <v>207</v>
      </c>
      <c r="D38" s="149" t="s">
        <v>515</v>
      </c>
      <c r="E38" s="149" t="s">
        <v>516</v>
      </c>
      <c r="F38" s="148" t="s">
        <v>29</v>
      </c>
      <c r="G38" s="148" t="s">
        <v>182</v>
      </c>
    </row>
    <row r="39" spans="1:8">
      <c r="A39" s="147">
        <v>2018</v>
      </c>
      <c r="B39" s="147">
        <v>7</v>
      </c>
      <c r="C39" s="151" t="s">
        <v>206</v>
      </c>
      <c r="D39" s="189" t="s">
        <v>517</v>
      </c>
      <c r="E39" s="189" t="s">
        <v>518</v>
      </c>
      <c r="F39" s="151" t="s">
        <v>38</v>
      </c>
      <c r="G39" s="151" t="s">
        <v>182</v>
      </c>
    </row>
    <row r="40" spans="1:8">
      <c r="A40" s="147">
        <v>2018</v>
      </c>
      <c r="B40" s="147">
        <v>7</v>
      </c>
      <c r="C40" s="151" t="s">
        <v>205</v>
      </c>
      <c r="D40" s="189" t="s">
        <v>519</v>
      </c>
      <c r="E40" s="189" t="s">
        <v>520</v>
      </c>
      <c r="F40" s="151" t="s">
        <v>38</v>
      </c>
      <c r="G40" s="151" t="s">
        <v>182</v>
      </c>
    </row>
    <row r="41" spans="1:8">
      <c r="A41" s="147">
        <v>2018</v>
      </c>
      <c r="B41" s="147">
        <v>7</v>
      </c>
      <c r="C41" s="146" t="s">
        <v>204</v>
      </c>
      <c r="D41" s="189" t="s">
        <v>521</v>
      </c>
      <c r="E41" s="189" t="s">
        <v>522</v>
      </c>
      <c r="F41" s="146" t="s">
        <v>34</v>
      </c>
      <c r="G41" s="146" t="s">
        <v>182</v>
      </c>
    </row>
    <row r="42" spans="1:8">
      <c r="A42" s="147">
        <v>2018</v>
      </c>
      <c r="B42" s="147">
        <v>7</v>
      </c>
      <c r="C42" s="146" t="s">
        <v>203</v>
      </c>
      <c r="D42" s="189" t="s">
        <v>523</v>
      </c>
      <c r="E42" s="189" t="s">
        <v>524</v>
      </c>
      <c r="F42" s="146" t="s">
        <v>30</v>
      </c>
      <c r="G42" s="146" t="s">
        <v>182</v>
      </c>
    </row>
    <row r="43" spans="1:8">
      <c r="A43" s="147">
        <v>2018</v>
      </c>
      <c r="B43" s="147">
        <v>7</v>
      </c>
      <c r="C43" s="151" t="s">
        <v>202</v>
      </c>
      <c r="D43" s="189" t="s">
        <v>525</v>
      </c>
      <c r="E43" s="189" t="s">
        <v>526</v>
      </c>
      <c r="F43" s="151" t="s">
        <v>31</v>
      </c>
      <c r="G43" s="151" t="s">
        <v>182</v>
      </c>
    </row>
    <row r="44" spans="1:8">
      <c r="A44" s="147">
        <v>2018</v>
      </c>
      <c r="B44" s="147">
        <v>7</v>
      </c>
      <c r="C44" s="151" t="s">
        <v>201</v>
      </c>
      <c r="D44" s="189" t="s">
        <v>527</v>
      </c>
      <c r="E44" s="189" t="s">
        <v>528</v>
      </c>
      <c r="F44" s="151" t="s">
        <v>31</v>
      </c>
      <c r="G44" s="151" t="s">
        <v>182</v>
      </c>
    </row>
    <row r="45" spans="1:8">
      <c r="A45" s="147">
        <v>2018</v>
      </c>
      <c r="B45" s="147">
        <v>7</v>
      </c>
      <c r="C45" s="151" t="s">
        <v>200</v>
      </c>
      <c r="D45" s="189" t="s">
        <v>529</v>
      </c>
      <c r="E45" s="189" t="s">
        <v>530</v>
      </c>
      <c r="F45" s="151" t="s">
        <v>34</v>
      </c>
      <c r="G45" s="151" t="s">
        <v>182</v>
      </c>
      <c r="H45" s="146" t="s">
        <v>228</v>
      </c>
    </row>
    <row r="46" spans="1:8">
      <c r="A46" s="147">
        <v>2018</v>
      </c>
      <c r="B46" s="147">
        <v>7</v>
      </c>
      <c r="C46" s="151" t="s">
        <v>199</v>
      </c>
      <c r="D46" s="189" t="s">
        <v>531</v>
      </c>
      <c r="E46" s="189" t="s">
        <v>532</v>
      </c>
      <c r="F46" s="151" t="s">
        <v>30</v>
      </c>
      <c r="G46" s="151" t="s">
        <v>182</v>
      </c>
      <c r="H46" s="146" t="s">
        <v>228</v>
      </c>
    </row>
    <row r="47" spans="1:8">
      <c r="A47" s="147">
        <v>2018</v>
      </c>
      <c r="B47" s="147">
        <v>7</v>
      </c>
      <c r="C47" s="151" t="s">
        <v>198</v>
      </c>
      <c r="D47" s="189" t="s">
        <v>533</v>
      </c>
      <c r="E47" s="189" t="s">
        <v>534</v>
      </c>
      <c r="F47" s="151" t="s">
        <v>29</v>
      </c>
      <c r="G47" s="151" t="s">
        <v>182</v>
      </c>
      <c r="H47" s="146" t="s">
        <v>228</v>
      </c>
    </row>
    <row r="48" spans="1:8">
      <c r="A48">
        <v>2018</v>
      </c>
      <c r="B48">
        <v>7</v>
      </c>
      <c r="C48" t="s">
        <v>197</v>
      </c>
      <c r="D48" t="s">
        <v>535</v>
      </c>
      <c r="E48" t="s">
        <v>536</v>
      </c>
      <c r="F48" t="s">
        <v>29</v>
      </c>
      <c r="G48" t="s">
        <v>182</v>
      </c>
    </row>
    <row r="49" spans="1:7">
      <c r="A49">
        <v>2018</v>
      </c>
      <c r="B49">
        <v>7</v>
      </c>
      <c r="C49" t="s">
        <v>196</v>
      </c>
      <c r="D49" t="s">
        <v>537</v>
      </c>
      <c r="E49" t="s">
        <v>538</v>
      </c>
      <c r="F49" t="s">
        <v>29</v>
      </c>
      <c r="G49" t="s">
        <v>182</v>
      </c>
    </row>
    <row r="50" spans="1:7">
      <c r="A50">
        <v>2018</v>
      </c>
      <c r="B50">
        <v>7</v>
      </c>
      <c r="C50" t="s">
        <v>310</v>
      </c>
      <c r="D50" t="s">
        <v>539</v>
      </c>
      <c r="E50" t="s">
        <v>540</v>
      </c>
      <c r="F50" t="s">
        <v>434</v>
      </c>
      <c r="G50" t="s">
        <v>182</v>
      </c>
    </row>
    <row r="51" spans="1:7">
      <c r="A51">
        <v>2018</v>
      </c>
      <c r="B51">
        <v>7</v>
      </c>
      <c r="C51" t="s">
        <v>195</v>
      </c>
      <c r="D51" t="s">
        <v>541</v>
      </c>
      <c r="E51" t="s">
        <v>542</v>
      </c>
      <c r="F51" t="s">
        <v>31</v>
      </c>
      <c r="G51" t="s">
        <v>182</v>
      </c>
    </row>
    <row r="52" spans="1:7">
      <c r="A52">
        <v>2018</v>
      </c>
      <c r="B52">
        <v>7</v>
      </c>
      <c r="C52" t="s">
        <v>388</v>
      </c>
      <c r="D52" t="s">
        <v>543</v>
      </c>
      <c r="E52" t="s">
        <v>544</v>
      </c>
      <c r="F52" t="s">
        <v>434</v>
      </c>
      <c r="G52" t="s">
        <v>182</v>
      </c>
    </row>
    <row r="53" spans="1:7">
      <c r="A53">
        <v>2018</v>
      </c>
      <c r="B53">
        <v>7</v>
      </c>
      <c r="C53" t="s">
        <v>194</v>
      </c>
      <c r="D53" t="s">
        <v>545</v>
      </c>
      <c r="E53" t="s">
        <v>546</v>
      </c>
      <c r="F53" t="s">
        <v>31</v>
      </c>
      <c r="G53" t="s">
        <v>182</v>
      </c>
    </row>
    <row r="54" spans="1:7">
      <c r="A54">
        <v>2018</v>
      </c>
      <c r="B54">
        <v>7</v>
      </c>
      <c r="C54" t="s">
        <v>193</v>
      </c>
      <c r="D54" t="s">
        <v>547</v>
      </c>
      <c r="E54" t="s">
        <v>548</v>
      </c>
      <c r="F54" t="s">
        <v>30</v>
      </c>
      <c r="G54" t="s">
        <v>182</v>
      </c>
    </row>
    <row r="55" spans="1:7">
      <c r="A55">
        <v>2018</v>
      </c>
      <c r="B55">
        <v>6</v>
      </c>
      <c r="C55" t="s">
        <v>192</v>
      </c>
      <c r="D55" t="s">
        <v>549</v>
      </c>
      <c r="E55" t="s">
        <v>550</v>
      </c>
      <c r="F55" t="s">
        <v>30</v>
      </c>
      <c r="G55" t="s">
        <v>182</v>
      </c>
    </row>
    <row r="56" spans="1:7">
      <c r="A56">
        <v>2018</v>
      </c>
      <c r="B56">
        <v>6</v>
      </c>
      <c r="C56" t="s">
        <v>551</v>
      </c>
      <c r="D56" t="s">
        <v>552</v>
      </c>
      <c r="E56" t="s">
        <v>553</v>
      </c>
      <c r="F56" t="s">
        <v>434</v>
      </c>
      <c r="G56" t="s">
        <v>182</v>
      </c>
    </row>
    <row r="57" spans="1:7">
      <c r="A57">
        <v>2018</v>
      </c>
      <c r="B57">
        <v>6</v>
      </c>
      <c r="C57" t="s">
        <v>191</v>
      </c>
      <c r="D57" t="s">
        <v>554</v>
      </c>
      <c r="E57" t="s">
        <v>555</v>
      </c>
      <c r="F57" t="s">
        <v>29</v>
      </c>
      <c r="G57" t="s">
        <v>182</v>
      </c>
    </row>
    <row r="58" spans="1:7">
      <c r="A58">
        <v>2018</v>
      </c>
      <c r="B58">
        <v>6</v>
      </c>
      <c r="C58" t="s">
        <v>189</v>
      </c>
      <c r="D58" t="s">
        <v>556</v>
      </c>
      <c r="E58" t="s">
        <v>557</v>
      </c>
      <c r="F58" t="s">
        <v>190</v>
      </c>
      <c r="G58" t="s">
        <v>182</v>
      </c>
    </row>
    <row r="59" spans="1:7">
      <c r="A59">
        <v>2018</v>
      </c>
      <c r="B59">
        <v>6</v>
      </c>
      <c r="C59" t="s">
        <v>188</v>
      </c>
      <c r="D59" t="s">
        <v>558</v>
      </c>
      <c r="E59" t="s">
        <v>559</v>
      </c>
      <c r="F59" t="s">
        <v>31</v>
      </c>
      <c r="G59" t="s">
        <v>182</v>
      </c>
    </row>
    <row r="60" spans="1:7">
      <c r="A60">
        <v>2018</v>
      </c>
      <c r="B60">
        <v>6</v>
      </c>
      <c r="C60" t="s">
        <v>187</v>
      </c>
      <c r="D60" t="s">
        <v>560</v>
      </c>
      <c r="E60" t="s">
        <v>561</v>
      </c>
      <c r="F60" t="s">
        <v>31</v>
      </c>
      <c r="G60" t="s">
        <v>182</v>
      </c>
    </row>
    <row r="61" spans="1:7">
      <c r="A61">
        <v>2018</v>
      </c>
      <c r="B61">
        <v>6</v>
      </c>
      <c r="C61" t="s">
        <v>185</v>
      </c>
      <c r="D61" t="s">
        <v>562</v>
      </c>
      <c r="E61" t="s">
        <v>563</v>
      </c>
      <c r="F61" t="s">
        <v>186</v>
      </c>
      <c r="G61" t="s">
        <v>182</v>
      </c>
    </row>
    <row r="62" spans="1:7">
      <c r="A62">
        <v>2018</v>
      </c>
      <c r="B62">
        <v>6</v>
      </c>
      <c r="C62" t="s">
        <v>184</v>
      </c>
      <c r="D62" t="s">
        <v>564</v>
      </c>
      <c r="E62" t="s">
        <v>565</v>
      </c>
      <c r="F62" t="s">
        <v>29</v>
      </c>
      <c r="G62" t="s">
        <v>182</v>
      </c>
    </row>
    <row r="63" spans="1:7">
      <c r="A63">
        <v>2018</v>
      </c>
      <c r="B63">
        <v>6</v>
      </c>
      <c r="C63" t="s">
        <v>183</v>
      </c>
      <c r="D63" t="s">
        <v>566</v>
      </c>
      <c r="E63" t="s">
        <v>567</v>
      </c>
      <c r="F63" t="s">
        <v>31</v>
      </c>
      <c r="G63" t="s">
        <v>182</v>
      </c>
    </row>
    <row r="64" spans="1:7">
      <c r="A64">
        <v>2018</v>
      </c>
      <c r="B64">
        <v>6</v>
      </c>
      <c r="C64" t="s">
        <v>181</v>
      </c>
      <c r="D64" t="s">
        <v>568</v>
      </c>
      <c r="E64" t="s">
        <v>569</v>
      </c>
      <c r="F64" t="s">
        <v>31</v>
      </c>
      <c r="G64" t="s">
        <v>182</v>
      </c>
    </row>
    <row r="65" spans="1:7">
      <c r="A65">
        <v>2018</v>
      </c>
      <c r="B65">
        <v>6</v>
      </c>
      <c r="C65" t="s">
        <v>570</v>
      </c>
      <c r="D65" t="s">
        <v>571</v>
      </c>
      <c r="E65" t="s">
        <v>572</v>
      </c>
      <c r="F65" t="s">
        <v>434</v>
      </c>
      <c r="G65" t="s">
        <v>182</v>
      </c>
    </row>
  </sheetData>
  <phoneticPr fontId="23" type="noConversion"/>
  <conditionalFormatting sqref="F53:F1048576 F1:F47">
    <cfRule type="containsText" dxfId="20" priority="7" operator="containsText" text="广告">
      <formula>NOT(ISERROR(SEARCH("广告",F1)))</formula>
    </cfRule>
  </conditionalFormatting>
  <conditionalFormatting sqref="C53:C1048576 C1:C38 C41:C44">
    <cfRule type="duplicateValues" dxfId="19" priority="8"/>
  </conditionalFormatting>
  <conditionalFormatting sqref="D53:D1048576 D1:D38 D41:D44">
    <cfRule type="duplicateValues" dxfId="18" priority="6"/>
  </conditionalFormatting>
  <conditionalFormatting sqref="E53:E1048576 E1:E38 E41:E44">
    <cfRule type="duplicateValues" dxfId="17" priority="5"/>
  </conditionalFormatting>
  <conditionalFormatting sqref="C45:C47">
    <cfRule type="duplicateValues" dxfId="16" priority="62"/>
  </conditionalFormatting>
  <conditionalFormatting sqref="D45:D47">
    <cfRule type="duplicateValues" dxfId="15" priority="64"/>
  </conditionalFormatting>
  <conditionalFormatting sqref="E45:E47">
    <cfRule type="duplicateValues" dxfId="14" priority="66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25" workbookViewId="0">
      <selection activeCell="F25" sqref="F25"/>
    </sheetView>
  </sheetViews>
  <sheetFormatPr defaultColWidth="9" defaultRowHeight="16.5"/>
  <cols>
    <col min="1" max="2" width="9" style="95" customWidth="1"/>
    <col min="3" max="3" width="16.875" style="60" customWidth="1"/>
    <col min="4" max="4" width="16.875" style="62" customWidth="1"/>
    <col min="5" max="5" width="11.625" style="62" customWidth="1"/>
    <col min="6" max="6" width="14.875" style="62" customWidth="1"/>
    <col min="7" max="7" width="14.375" style="62" customWidth="1"/>
    <col min="8" max="8" width="23.5" style="62" customWidth="1"/>
    <col min="9" max="9" width="12.125" style="62" customWidth="1"/>
    <col min="10" max="10" width="9" style="59" customWidth="1"/>
    <col min="11" max="16384" width="9" style="59"/>
  </cols>
  <sheetData>
    <row r="1" spans="1:10" s="62" customFormat="1">
      <c r="A1" s="93" t="s">
        <v>102</v>
      </c>
      <c r="B1" s="93" t="s">
        <v>105</v>
      </c>
      <c r="C1" s="64" t="s">
        <v>109</v>
      </c>
      <c r="D1" s="64" t="s">
        <v>231</v>
      </c>
      <c r="E1" s="66" t="s">
        <v>232</v>
      </c>
      <c r="F1" s="66" t="s">
        <v>233</v>
      </c>
      <c r="G1" s="66" t="s">
        <v>234</v>
      </c>
      <c r="H1" s="66" t="s">
        <v>235</v>
      </c>
      <c r="I1" s="66" t="s">
        <v>236</v>
      </c>
    </row>
    <row r="2" spans="1:10" s="62" customFormat="1" ht="12" customHeight="1">
      <c r="A2" s="94">
        <v>2018</v>
      </c>
      <c r="B2" s="94">
        <v>9</v>
      </c>
      <c r="C2" s="58" t="s">
        <v>573</v>
      </c>
      <c r="D2" s="120" t="s">
        <v>574</v>
      </c>
      <c r="E2" s="67" t="s">
        <v>135</v>
      </c>
      <c r="F2" s="57" t="s">
        <v>237</v>
      </c>
      <c r="G2" s="57" t="s">
        <v>575</v>
      </c>
      <c r="H2" s="57" t="s">
        <v>576</v>
      </c>
      <c r="I2" s="57" t="s">
        <v>238</v>
      </c>
    </row>
    <row r="3" spans="1:10" s="62" customFormat="1" ht="12" customHeight="1">
      <c r="A3" s="94">
        <v>2018</v>
      </c>
      <c r="B3" s="94">
        <v>9</v>
      </c>
      <c r="C3" s="58" t="s">
        <v>573</v>
      </c>
      <c r="D3" s="120" t="s">
        <v>577</v>
      </c>
      <c r="E3" s="67" t="s">
        <v>135</v>
      </c>
      <c r="F3" s="57" t="s">
        <v>237</v>
      </c>
      <c r="G3" s="57" t="s">
        <v>578</v>
      </c>
      <c r="H3" s="57" t="s">
        <v>576</v>
      </c>
      <c r="I3" s="57" t="s">
        <v>238</v>
      </c>
    </row>
    <row r="4" spans="1:10" s="62" customFormat="1" ht="12.6" customHeight="1">
      <c r="A4" s="94">
        <v>2018</v>
      </c>
      <c r="B4" s="94">
        <v>9</v>
      </c>
      <c r="C4" s="58" t="s">
        <v>579</v>
      </c>
      <c r="D4" s="120" t="s">
        <v>580</v>
      </c>
      <c r="E4" s="67" t="s">
        <v>135</v>
      </c>
      <c r="F4" s="57" t="s">
        <v>237</v>
      </c>
      <c r="G4" s="57" t="s">
        <v>581</v>
      </c>
      <c r="H4" s="57" t="s">
        <v>576</v>
      </c>
      <c r="I4" s="57" t="s">
        <v>238</v>
      </c>
    </row>
    <row r="5" spans="1:10" s="62" customFormat="1">
      <c r="A5" s="94">
        <v>2018</v>
      </c>
      <c r="B5" s="94">
        <v>9</v>
      </c>
      <c r="C5" s="58" t="s">
        <v>582</v>
      </c>
      <c r="D5" s="120" t="s">
        <v>583</v>
      </c>
      <c r="E5" s="67" t="s">
        <v>133</v>
      </c>
      <c r="F5" s="57" t="s">
        <v>237</v>
      </c>
      <c r="G5" s="57" t="s">
        <v>584</v>
      </c>
      <c r="H5" s="57" t="s">
        <v>576</v>
      </c>
      <c r="I5" s="57" t="s">
        <v>241</v>
      </c>
    </row>
    <row r="6" spans="1:10" s="62" customFormat="1">
      <c r="A6" s="94">
        <v>2018</v>
      </c>
      <c r="B6" s="94">
        <v>9</v>
      </c>
      <c r="C6" s="58" t="s">
        <v>582</v>
      </c>
      <c r="D6" s="120" t="s">
        <v>585</v>
      </c>
      <c r="E6" s="67" t="s">
        <v>135</v>
      </c>
      <c r="F6" s="57" t="s">
        <v>237</v>
      </c>
      <c r="G6" s="57" t="s">
        <v>586</v>
      </c>
      <c r="H6" s="57" t="s">
        <v>576</v>
      </c>
      <c r="I6" s="57" t="s">
        <v>238</v>
      </c>
    </row>
    <row r="7" spans="1:10" s="62" customFormat="1">
      <c r="A7" s="94">
        <v>2018</v>
      </c>
      <c r="B7" s="94">
        <v>9</v>
      </c>
      <c r="C7" s="58" t="s">
        <v>587</v>
      </c>
      <c r="D7" s="120" t="s">
        <v>588</v>
      </c>
      <c r="E7" s="67" t="s">
        <v>135</v>
      </c>
      <c r="F7" s="57" t="s">
        <v>237</v>
      </c>
      <c r="G7" s="57" t="s">
        <v>589</v>
      </c>
      <c r="H7" s="57" t="s">
        <v>576</v>
      </c>
      <c r="I7" s="57" t="s">
        <v>238</v>
      </c>
    </row>
    <row r="8" spans="1:10" s="62" customFormat="1">
      <c r="A8" s="94">
        <v>2018</v>
      </c>
      <c r="B8" s="94">
        <v>9</v>
      </c>
      <c r="C8" s="58" t="s">
        <v>587</v>
      </c>
      <c r="D8" s="120" t="s">
        <v>590</v>
      </c>
      <c r="E8" s="67" t="s">
        <v>136</v>
      </c>
      <c r="F8" s="57"/>
      <c r="G8" s="57" t="s">
        <v>591</v>
      </c>
      <c r="H8" s="57" t="s">
        <v>576</v>
      </c>
      <c r="I8" s="57" t="s">
        <v>243</v>
      </c>
    </row>
    <row r="9" spans="1:10" s="62" customFormat="1">
      <c r="A9" s="94">
        <v>2018</v>
      </c>
      <c r="B9" s="94">
        <v>9</v>
      </c>
      <c r="C9" s="58" t="s">
        <v>587</v>
      </c>
      <c r="D9" s="120" t="s">
        <v>592</v>
      </c>
      <c r="E9" s="67" t="s">
        <v>135</v>
      </c>
      <c r="F9" s="57" t="s">
        <v>237</v>
      </c>
      <c r="G9" s="57" t="s">
        <v>591</v>
      </c>
      <c r="H9" s="57" t="s">
        <v>576</v>
      </c>
      <c r="I9" s="57" t="s">
        <v>238</v>
      </c>
    </row>
    <row r="10" spans="1:10" s="62" customFormat="1">
      <c r="A10" s="94">
        <v>2018</v>
      </c>
      <c r="B10" s="94">
        <v>8</v>
      </c>
      <c r="C10" s="58" t="s">
        <v>593</v>
      </c>
      <c r="D10" s="120" t="s">
        <v>594</v>
      </c>
      <c r="E10" s="67" t="s">
        <v>135</v>
      </c>
      <c r="F10" s="57" t="s">
        <v>237</v>
      </c>
      <c r="G10" s="57" t="s">
        <v>245</v>
      </c>
      <c r="H10" s="57" t="s">
        <v>576</v>
      </c>
      <c r="I10" s="57" t="s">
        <v>238</v>
      </c>
    </row>
    <row r="11" spans="1:10" s="62" customFormat="1">
      <c r="A11" s="94">
        <v>2018</v>
      </c>
      <c r="B11" s="94">
        <v>8</v>
      </c>
      <c r="C11" s="58" t="s">
        <v>595</v>
      </c>
      <c r="D11" s="120" t="s">
        <v>596</v>
      </c>
      <c r="E11" s="67" t="s">
        <v>136</v>
      </c>
      <c r="F11" s="57"/>
      <c r="G11" s="57" t="s">
        <v>247</v>
      </c>
      <c r="H11" s="57" t="s">
        <v>576</v>
      </c>
      <c r="I11" s="57" t="s">
        <v>241</v>
      </c>
    </row>
    <row r="12" spans="1:10" s="62" customFormat="1">
      <c r="A12" s="94">
        <v>2018</v>
      </c>
      <c r="B12" s="94">
        <v>8</v>
      </c>
      <c r="C12" s="58" t="s">
        <v>597</v>
      </c>
      <c r="D12" s="120" t="s">
        <v>598</v>
      </c>
      <c r="E12" s="67" t="s">
        <v>135</v>
      </c>
      <c r="F12" s="57" t="s">
        <v>237</v>
      </c>
      <c r="G12" s="57" t="s">
        <v>248</v>
      </c>
      <c r="H12" s="57" t="s">
        <v>576</v>
      </c>
      <c r="I12" s="57" t="s">
        <v>238</v>
      </c>
    </row>
    <row r="13" spans="1:10" s="62" customFormat="1">
      <c r="A13" s="94">
        <v>2018</v>
      </c>
      <c r="B13" s="94">
        <v>8</v>
      </c>
      <c r="C13" s="58" t="s">
        <v>599</v>
      </c>
      <c r="D13" s="120" t="s">
        <v>600</v>
      </c>
      <c r="E13" s="67" t="s">
        <v>135</v>
      </c>
      <c r="F13" s="57" t="s">
        <v>237</v>
      </c>
      <c r="G13" s="57" t="s">
        <v>249</v>
      </c>
      <c r="H13" s="57" t="s">
        <v>576</v>
      </c>
      <c r="I13" s="57" t="s">
        <v>238</v>
      </c>
    </row>
    <row r="14" spans="1:10" s="62" customFormat="1">
      <c r="A14" s="94">
        <v>2018</v>
      </c>
      <c r="B14" s="94">
        <v>8</v>
      </c>
      <c r="C14" s="58" t="s">
        <v>601</v>
      </c>
      <c r="D14" s="120" t="s">
        <v>602</v>
      </c>
      <c r="E14" s="120" t="s">
        <v>133</v>
      </c>
      <c r="F14" s="67" t="s">
        <v>237</v>
      </c>
      <c r="G14" s="57" t="s">
        <v>250</v>
      </c>
      <c r="H14" s="57" t="s">
        <v>576</v>
      </c>
      <c r="I14" s="57" t="s">
        <v>240</v>
      </c>
      <c r="J14" s="57"/>
    </row>
    <row r="15" spans="1:10" s="62" customFormat="1">
      <c r="A15" s="94">
        <v>2018</v>
      </c>
      <c r="B15" s="94">
        <v>8</v>
      </c>
      <c r="C15" s="60" t="s">
        <v>603</v>
      </c>
      <c r="D15" s="67" t="s">
        <v>604</v>
      </c>
      <c r="E15" s="120" t="s">
        <v>135</v>
      </c>
      <c r="F15" s="67" t="s">
        <v>237</v>
      </c>
      <c r="G15" s="57" t="s">
        <v>605</v>
      </c>
      <c r="H15" s="57" t="s">
        <v>576</v>
      </c>
      <c r="I15" s="57" t="s">
        <v>238</v>
      </c>
      <c r="J15" s="57"/>
    </row>
    <row r="16" spans="1:10" s="62" customFormat="1">
      <c r="A16" s="94">
        <v>2018</v>
      </c>
      <c r="B16" s="94">
        <v>8</v>
      </c>
      <c r="C16" s="58" t="s">
        <v>606</v>
      </c>
      <c r="D16" s="120" t="s">
        <v>607</v>
      </c>
      <c r="E16" s="67" t="s">
        <v>135</v>
      </c>
      <c r="F16" s="57" t="s">
        <v>237</v>
      </c>
      <c r="G16" s="57" t="s">
        <v>608</v>
      </c>
      <c r="H16" s="57" t="s">
        <v>576</v>
      </c>
      <c r="I16" s="57" t="s">
        <v>238</v>
      </c>
    </row>
    <row r="17" spans="1:10" s="62" customFormat="1">
      <c r="A17" s="94">
        <v>2018</v>
      </c>
      <c r="B17" s="94">
        <v>8</v>
      </c>
      <c r="C17" s="58" t="s">
        <v>609</v>
      </c>
      <c r="D17" s="120" t="s">
        <v>610</v>
      </c>
      <c r="E17" s="67" t="s">
        <v>135</v>
      </c>
      <c r="F17" s="57" t="s">
        <v>237</v>
      </c>
      <c r="G17" s="57" t="s">
        <v>611</v>
      </c>
      <c r="H17" s="57" t="s">
        <v>576</v>
      </c>
      <c r="I17" s="57" t="s">
        <v>243</v>
      </c>
    </row>
    <row r="18" spans="1:10" s="62" customFormat="1">
      <c r="A18" s="94">
        <v>2018</v>
      </c>
      <c r="B18" s="94">
        <v>8</v>
      </c>
      <c r="C18" s="58" t="s">
        <v>609</v>
      </c>
      <c r="D18" s="120" t="s">
        <v>612</v>
      </c>
      <c r="E18" s="67" t="s">
        <v>135</v>
      </c>
      <c r="F18" s="57" t="s">
        <v>237</v>
      </c>
      <c r="G18" s="57" t="s">
        <v>613</v>
      </c>
      <c r="H18" s="57" t="s">
        <v>576</v>
      </c>
      <c r="I18" s="57" t="s">
        <v>240</v>
      </c>
    </row>
    <row r="19" spans="1:10" s="62" customFormat="1">
      <c r="A19" s="94">
        <v>2018</v>
      </c>
      <c r="B19" s="94">
        <v>8</v>
      </c>
      <c r="C19" s="58" t="s">
        <v>614</v>
      </c>
      <c r="D19" s="120" t="s">
        <v>615</v>
      </c>
      <c r="E19" s="67" t="s">
        <v>135</v>
      </c>
      <c r="F19" s="57" t="s">
        <v>237</v>
      </c>
      <c r="G19" s="57" t="s">
        <v>616</v>
      </c>
      <c r="H19" s="70" t="s">
        <v>576</v>
      </c>
      <c r="I19" t="s">
        <v>243</v>
      </c>
    </row>
    <row r="20" spans="1:10" s="62" customFormat="1">
      <c r="A20" s="94">
        <v>2018</v>
      </c>
      <c r="B20" s="94">
        <v>8</v>
      </c>
      <c r="C20" s="58" t="s">
        <v>614</v>
      </c>
      <c r="D20" s="120" t="s">
        <v>617</v>
      </c>
      <c r="E20" s="62" t="s">
        <v>135</v>
      </c>
      <c r="F20" s="57" t="s">
        <v>237</v>
      </c>
      <c r="G20" s="57" t="s">
        <v>618</v>
      </c>
      <c r="H20" s="70" t="s">
        <v>576</v>
      </c>
      <c r="I20" t="s">
        <v>243</v>
      </c>
    </row>
    <row r="21" spans="1:10" s="62" customFormat="1">
      <c r="A21" s="94">
        <v>2018</v>
      </c>
      <c r="B21" s="94">
        <v>8</v>
      </c>
      <c r="C21" s="58" t="s">
        <v>619</v>
      </c>
      <c r="D21" s="120" t="s">
        <v>620</v>
      </c>
      <c r="E21" s="67" t="s">
        <v>135</v>
      </c>
      <c r="F21" s="57" t="s">
        <v>237</v>
      </c>
      <c r="G21" s="57" t="s">
        <v>616</v>
      </c>
      <c r="H21" s="70" t="s">
        <v>576</v>
      </c>
      <c r="I21" t="s">
        <v>238</v>
      </c>
    </row>
    <row r="22" spans="1:10" s="62" customFormat="1">
      <c r="A22" s="94">
        <v>2018</v>
      </c>
      <c r="B22" s="94">
        <v>8</v>
      </c>
      <c r="C22" s="60" t="s">
        <v>619</v>
      </c>
      <c r="D22" s="120" t="s">
        <v>621</v>
      </c>
      <c r="E22" s="120" t="s">
        <v>135</v>
      </c>
      <c r="F22" s="67" t="s">
        <v>237</v>
      </c>
      <c r="G22" s="57" t="s">
        <v>616</v>
      </c>
      <c r="H22" s="57" t="s">
        <v>576</v>
      </c>
      <c r="I22" s="70" t="s">
        <v>238</v>
      </c>
      <c r="J22" s="57"/>
    </row>
    <row r="23" spans="1:10" s="62" customFormat="1">
      <c r="A23" s="94">
        <v>2018</v>
      </c>
      <c r="B23" s="94">
        <v>8</v>
      </c>
      <c r="C23" s="58" t="s">
        <v>619</v>
      </c>
      <c r="D23" s="120" t="s">
        <v>622</v>
      </c>
      <c r="E23" s="67" t="s">
        <v>136</v>
      </c>
      <c r="F23" s="57"/>
      <c r="G23" s="57" t="s">
        <v>623</v>
      </c>
      <c r="H23" s="70" t="s">
        <v>244</v>
      </c>
      <c r="I23" t="s">
        <v>241</v>
      </c>
    </row>
    <row r="24" spans="1:10" s="62" customFormat="1">
      <c r="A24" s="94">
        <v>2018</v>
      </c>
      <c r="B24" s="94">
        <v>8</v>
      </c>
      <c r="C24" s="190" t="s">
        <v>619</v>
      </c>
      <c r="D24" s="191" t="s">
        <v>624</v>
      </c>
      <c r="E24" t="s">
        <v>135</v>
      </c>
      <c r="F24" t="s">
        <v>237</v>
      </c>
      <c r="G24" t="s">
        <v>625</v>
      </c>
      <c r="H24" t="s">
        <v>576</v>
      </c>
      <c r="I24" t="s">
        <v>243</v>
      </c>
    </row>
    <row r="25" spans="1:10" s="62" customFormat="1">
      <c r="A25" s="94">
        <v>2018</v>
      </c>
      <c r="B25" s="94">
        <v>8</v>
      </c>
      <c r="C25" s="60" t="s">
        <v>626</v>
      </c>
      <c r="D25" s="120" t="s">
        <v>627</v>
      </c>
      <c r="E25" s="120" t="s">
        <v>135</v>
      </c>
      <c r="F25" s="67" t="s">
        <v>237</v>
      </c>
      <c r="G25" s="57" t="s">
        <v>628</v>
      </c>
      <c r="H25" s="57" t="s">
        <v>576</v>
      </c>
      <c r="I25" s="70" t="s">
        <v>240</v>
      </c>
    </row>
    <row r="26" spans="1:10" s="62" customFormat="1">
      <c r="A26" s="94">
        <v>2018</v>
      </c>
      <c r="B26" s="94">
        <v>8</v>
      </c>
      <c r="C26" s="60" t="s">
        <v>626</v>
      </c>
      <c r="D26" s="191" t="s">
        <v>629</v>
      </c>
      <c r="E26" s="191" t="s">
        <v>135</v>
      </c>
      <c r="F26" t="s">
        <v>237</v>
      </c>
      <c r="G26" t="s">
        <v>630</v>
      </c>
      <c r="H26" t="s">
        <v>576</v>
      </c>
      <c r="I26" t="s">
        <v>240</v>
      </c>
    </row>
    <row r="27" spans="1:10" s="62" customFormat="1">
      <c r="A27" s="94">
        <v>2018</v>
      </c>
      <c r="B27" s="94">
        <v>8</v>
      </c>
      <c r="C27" s="60" t="s">
        <v>631</v>
      </c>
      <c r="D27" s="191" t="s">
        <v>632</v>
      </c>
      <c r="E27" t="s">
        <v>135</v>
      </c>
      <c r="F27" t="s">
        <v>237</v>
      </c>
      <c r="G27" t="s">
        <v>633</v>
      </c>
      <c r="H27" t="s">
        <v>576</v>
      </c>
      <c r="I27" t="s">
        <v>243</v>
      </c>
    </row>
    <row r="28" spans="1:10" s="62" customFormat="1">
      <c r="A28" s="94">
        <v>2018</v>
      </c>
      <c r="B28" s="94">
        <v>8</v>
      </c>
      <c r="C28" s="60" t="s">
        <v>626</v>
      </c>
      <c r="D28" s="191" t="s">
        <v>634</v>
      </c>
      <c r="E28" t="s">
        <v>135</v>
      </c>
      <c r="F28" t="s">
        <v>237</v>
      </c>
      <c r="G28" t="s">
        <v>628</v>
      </c>
      <c r="H28" t="s">
        <v>576</v>
      </c>
      <c r="I28" t="s">
        <v>238</v>
      </c>
    </row>
    <row r="29" spans="1:10" s="62" customFormat="1">
      <c r="A29" s="94">
        <v>2018</v>
      </c>
      <c r="B29" s="94">
        <v>8</v>
      </c>
      <c r="C29" s="60" t="s">
        <v>635</v>
      </c>
      <c r="D29" s="191" t="s">
        <v>636</v>
      </c>
      <c r="E29" t="s">
        <v>9</v>
      </c>
      <c r="F29" t="s">
        <v>242</v>
      </c>
      <c r="G29" t="s">
        <v>637</v>
      </c>
      <c r="H29" t="s">
        <v>638</v>
      </c>
      <c r="I29" t="s">
        <v>241</v>
      </c>
      <c r="J29" t="s">
        <v>246</v>
      </c>
    </row>
    <row r="30" spans="1:10" s="62" customFormat="1">
      <c r="A30" s="94">
        <v>2018</v>
      </c>
      <c r="B30" s="94">
        <v>8</v>
      </c>
      <c r="C30" s="60" t="s">
        <v>635</v>
      </c>
      <c r="D30" s="191" t="s">
        <v>639</v>
      </c>
      <c r="E30" t="s">
        <v>9</v>
      </c>
      <c r="F30" t="s">
        <v>242</v>
      </c>
      <c r="G30" t="s">
        <v>640</v>
      </c>
      <c r="H30" t="s">
        <v>641</v>
      </c>
      <c r="I30" t="s">
        <v>241</v>
      </c>
      <c r="J30" t="s">
        <v>246</v>
      </c>
    </row>
    <row r="31" spans="1:10" s="62" customFormat="1">
      <c r="A31" s="94">
        <v>2018</v>
      </c>
      <c r="B31" s="94">
        <v>8</v>
      </c>
      <c r="C31" s="60" t="s">
        <v>635</v>
      </c>
      <c r="D31" s="191" t="s">
        <v>642</v>
      </c>
      <c r="E31" t="s">
        <v>136</v>
      </c>
      <c r="F31"/>
      <c r="G31" t="s">
        <v>643</v>
      </c>
      <c r="H31" t="s">
        <v>576</v>
      </c>
      <c r="I31" t="s">
        <v>240</v>
      </c>
      <c r="J31" t="s">
        <v>246</v>
      </c>
    </row>
    <row r="32" spans="1:10" s="62" customFormat="1">
      <c r="A32" s="94">
        <v>2018</v>
      </c>
      <c r="B32" s="94">
        <v>8</v>
      </c>
      <c r="C32" s="60" t="s">
        <v>644</v>
      </c>
      <c r="D32" s="191" t="s">
        <v>645</v>
      </c>
      <c r="E32" t="s">
        <v>135</v>
      </c>
      <c r="F32" t="s">
        <v>237</v>
      </c>
      <c r="G32" t="s">
        <v>646</v>
      </c>
      <c r="H32" t="s">
        <v>576</v>
      </c>
      <c r="I32" t="s">
        <v>238</v>
      </c>
      <c r="J32" t="s">
        <v>246</v>
      </c>
    </row>
    <row r="33" spans="1:9" s="62" customFormat="1">
      <c r="A33" s="94">
        <v>2018</v>
      </c>
      <c r="B33" s="94">
        <v>8</v>
      </c>
      <c r="C33" s="60" t="s">
        <v>647</v>
      </c>
      <c r="D33" s="191" t="s">
        <v>648</v>
      </c>
      <c r="E33" t="s">
        <v>135</v>
      </c>
      <c r="F33" t="s">
        <v>237</v>
      </c>
      <c r="G33" t="s">
        <v>633</v>
      </c>
      <c r="H33" t="s">
        <v>576</v>
      </c>
      <c r="I33" t="s">
        <v>243</v>
      </c>
    </row>
    <row r="34" spans="1:9" s="62" customFormat="1">
      <c r="A34" s="94">
        <v>2018</v>
      </c>
      <c r="B34" s="94">
        <v>7</v>
      </c>
      <c r="C34" t="s">
        <v>649</v>
      </c>
      <c r="D34" t="s">
        <v>650</v>
      </c>
      <c r="E34" t="s">
        <v>9</v>
      </c>
      <c r="F34" t="s">
        <v>242</v>
      </c>
      <c r="G34" t="s">
        <v>651</v>
      </c>
      <c r="H34" t="s">
        <v>652</v>
      </c>
      <c r="I34" t="s">
        <v>243</v>
      </c>
    </row>
    <row r="35" spans="1:9" s="62" customFormat="1">
      <c r="A35">
        <v>2018</v>
      </c>
      <c r="B35">
        <v>7</v>
      </c>
      <c r="C35" t="s">
        <v>653</v>
      </c>
      <c r="D35" t="s">
        <v>654</v>
      </c>
      <c r="E35" t="s">
        <v>9</v>
      </c>
      <c r="F35" t="s">
        <v>242</v>
      </c>
      <c r="G35" t="s">
        <v>655</v>
      </c>
      <c r="H35" t="s">
        <v>656</v>
      </c>
      <c r="I35" t="s">
        <v>243</v>
      </c>
    </row>
    <row r="36" spans="1:9" s="62" customFormat="1">
      <c r="A36">
        <v>2018</v>
      </c>
      <c r="B36">
        <v>7</v>
      </c>
      <c r="C36" t="s">
        <v>657</v>
      </c>
      <c r="D36" t="s">
        <v>658</v>
      </c>
      <c r="E36" t="s">
        <v>9</v>
      </c>
      <c r="F36" t="s">
        <v>242</v>
      </c>
      <c r="G36" t="s">
        <v>659</v>
      </c>
      <c r="H36" t="s">
        <v>660</v>
      </c>
      <c r="I36" t="s">
        <v>240</v>
      </c>
    </row>
    <row r="37" spans="1:9" s="62" customFormat="1">
      <c r="A37">
        <v>2018</v>
      </c>
      <c r="B37">
        <v>7</v>
      </c>
      <c r="C37" t="s">
        <v>661</v>
      </c>
      <c r="D37" t="s">
        <v>662</v>
      </c>
      <c r="E37" t="s">
        <v>136</v>
      </c>
      <c r="F37"/>
      <c r="G37" t="s">
        <v>663</v>
      </c>
      <c r="H37" t="s">
        <v>576</v>
      </c>
      <c r="I37" t="s">
        <v>240</v>
      </c>
    </row>
    <row r="38" spans="1:9" s="62" customFormat="1">
      <c r="A38">
        <v>2018</v>
      </c>
      <c r="B38">
        <v>7</v>
      </c>
      <c r="C38" t="s">
        <v>664</v>
      </c>
      <c r="D38" t="s">
        <v>665</v>
      </c>
      <c r="E38" t="s">
        <v>133</v>
      </c>
      <c r="F38" t="s">
        <v>237</v>
      </c>
      <c r="G38" t="s">
        <v>666</v>
      </c>
      <c r="H38" t="s">
        <v>576</v>
      </c>
      <c r="I38" t="s">
        <v>243</v>
      </c>
    </row>
    <row r="39" spans="1:9" s="62" customFormat="1">
      <c r="A39">
        <v>2018</v>
      </c>
      <c r="B39">
        <v>7</v>
      </c>
      <c r="C39" t="s">
        <v>667</v>
      </c>
      <c r="D39" t="s">
        <v>668</v>
      </c>
      <c r="E39" t="s">
        <v>9</v>
      </c>
      <c r="F39" t="s">
        <v>242</v>
      </c>
      <c r="G39" t="s">
        <v>669</v>
      </c>
      <c r="H39" t="s">
        <v>670</v>
      </c>
      <c r="I39" t="s">
        <v>243</v>
      </c>
    </row>
    <row r="40" spans="1:9" s="62" customFormat="1">
      <c r="A40">
        <v>2018</v>
      </c>
      <c r="B40">
        <v>7</v>
      </c>
      <c r="C40" t="s">
        <v>671</v>
      </c>
      <c r="D40" t="s">
        <v>672</v>
      </c>
      <c r="E40" t="s">
        <v>135</v>
      </c>
      <c r="F40" t="s">
        <v>237</v>
      </c>
      <c r="G40" t="s">
        <v>673</v>
      </c>
      <c r="H40" t="s">
        <v>576</v>
      </c>
      <c r="I40" t="s">
        <v>238</v>
      </c>
    </row>
    <row r="41" spans="1:9" s="62" customFormat="1">
      <c r="A41">
        <v>2018</v>
      </c>
      <c r="B41">
        <v>7</v>
      </c>
      <c r="C41" t="s">
        <v>674</v>
      </c>
      <c r="D41" t="s">
        <v>675</v>
      </c>
      <c r="E41" t="s">
        <v>135</v>
      </c>
      <c r="F41" t="s">
        <v>237</v>
      </c>
      <c r="G41" t="s">
        <v>676</v>
      </c>
      <c r="H41" t="s">
        <v>576</v>
      </c>
      <c r="I41" t="s">
        <v>238</v>
      </c>
    </row>
    <row r="42" spans="1:9" s="62" customFormat="1">
      <c r="A42">
        <v>2018</v>
      </c>
      <c r="B42">
        <v>7</v>
      </c>
      <c r="C42" t="s">
        <v>674</v>
      </c>
      <c r="D42" t="s">
        <v>677</v>
      </c>
      <c r="E42" t="s">
        <v>135</v>
      </c>
      <c r="F42" t="s">
        <v>237</v>
      </c>
      <c r="G42" t="s">
        <v>678</v>
      </c>
      <c r="H42" t="s">
        <v>576</v>
      </c>
      <c r="I42" t="s">
        <v>238</v>
      </c>
    </row>
    <row r="43" spans="1:9" s="62" customFormat="1">
      <c r="A43">
        <v>2018</v>
      </c>
      <c r="B43">
        <v>7</v>
      </c>
      <c r="C43" t="s">
        <v>674</v>
      </c>
      <c r="D43" t="s">
        <v>679</v>
      </c>
      <c r="E43" t="s">
        <v>135</v>
      </c>
      <c r="F43" t="s">
        <v>237</v>
      </c>
      <c r="G43" t="s">
        <v>678</v>
      </c>
      <c r="H43" t="s">
        <v>576</v>
      </c>
      <c r="I43" t="s">
        <v>238</v>
      </c>
    </row>
    <row r="44" spans="1:9" s="62" customFormat="1">
      <c r="A44">
        <v>2018</v>
      </c>
      <c r="B44">
        <v>7</v>
      </c>
      <c r="C44" t="s">
        <v>680</v>
      </c>
      <c r="D44" t="s">
        <v>681</v>
      </c>
      <c r="E44" t="s">
        <v>135</v>
      </c>
      <c r="F44" t="s">
        <v>237</v>
      </c>
      <c r="G44" t="s">
        <v>682</v>
      </c>
      <c r="H44" t="s">
        <v>576</v>
      </c>
      <c r="I44" t="s">
        <v>238</v>
      </c>
    </row>
    <row r="45" spans="1:9" s="62" customFormat="1">
      <c r="A45">
        <v>2018</v>
      </c>
      <c r="B45">
        <v>7</v>
      </c>
      <c r="C45" t="s">
        <v>683</v>
      </c>
      <c r="D45" t="s">
        <v>684</v>
      </c>
      <c r="E45" t="s">
        <v>135</v>
      </c>
      <c r="F45" t="s">
        <v>237</v>
      </c>
      <c r="G45" t="s">
        <v>685</v>
      </c>
      <c r="H45" t="s">
        <v>576</v>
      </c>
      <c r="I45" t="s">
        <v>238</v>
      </c>
    </row>
    <row r="46" spans="1:9" s="62" customFormat="1">
      <c r="A46">
        <v>2018</v>
      </c>
      <c r="B46">
        <v>7</v>
      </c>
      <c r="C46" t="s">
        <v>683</v>
      </c>
      <c r="D46" t="s">
        <v>686</v>
      </c>
      <c r="E46" t="s">
        <v>135</v>
      </c>
      <c r="F46" t="s">
        <v>237</v>
      </c>
      <c r="G46" t="s">
        <v>685</v>
      </c>
      <c r="H46" t="s">
        <v>576</v>
      </c>
      <c r="I46" t="s">
        <v>238</v>
      </c>
    </row>
    <row r="47" spans="1:9" s="62" customFormat="1">
      <c r="A47">
        <v>2018</v>
      </c>
      <c r="B47">
        <v>7</v>
      </c>
      <c r="C47" t="s">
        <v>687</v>
      </c>
      <c r="D47" t="s">
        <v>688</v>
      </c>
      <c r="E47" t="s">
        <v>135</v>
      </c>
      <c r="F47" t="s">
        <v>237</v>
      </c>
      <c r="G47" t="s">
        <v>689</v>
      </c>
      <c r="H47" t="s">
        <v>576</v>
      </c>
      <c r="I47" t="s">
        <v>238</v>
      </c>
    </row>
    <row r="48" spans="1:9" s="62" customFormat="1">
      <c r="A48">
        <v>2018</v>
      </c>
      <c r="B48">
        <v>7</v>
      </c>
      <c r="C48" t="s">
        <v>690</v>
      </c>
      <c r="D48" t="s">
        <v>691</v>
      </c>
      <c r="E48" t="s">
        <v>136</v>
      </c>
      <c r="F48"/>
      <c r="G48" t="s">
        <v>692</v>
      </c>
      <c r="H48" t="s">
        <v>576</v>
      </c>
      <c r="I48" t="s">
        <v>240</v>
      </c>
    </row>
    <row r="49" spans="1:9" s="62" customFormat="1">
      <c r="A49">
        <v>2018</v>
      </c>
      <c r="B49">
        <v>6</v>
      </c>
      <c r="C49" t="s">
        <v>693</v>
      </c>
      <c r="D49" t="s">
        <v>694</v>
      </c>
      <c r="E49" t="s">
        <v>136</v>
      </c>
      <c r="F49"/>
      <c r="G49" t="s">
        <v>695</v>
      </c>
      <c r="H49" t="s">
        <v>696</v>
      </c>
      <c r="I49" t="s">
        <v>240</v>
      </c>
    </row>
    <row r="50" spans="1:9" s="62" customFormat="1">
      <c r="A50">
        <v>2018</v>
      </c>
      <c r="B50">
        <v>6</v>
      </c>
      <c r="C50" t="s">
        <v>697</v>
      </c>
      <c r="D50" t="s">
        <v>698</v>
      </c>
      <c r="E50" t="s">
        <v>136</v>
      </c>
      <c r="F50"/>
      <c r="G50" t="s">
        <v>695</v>
      </c>
      <c r="H50" t="s">
        <v>696</v>
      </c>
      <c r="I50" t="s">
        <v>243</v>
      </c>
    </row>
    <row r="51" spans="1:9" s="62" customFormat="1">
      <c r="A51">
        <v>2018</v>
      </c>
      <c r="B51">
        <v>6</v>
      </c>
      <c r="C51" t="s">
        <v>699</v>
      </c>
      <c r="D51" t="s">
        <v>700</v>
      </c>
      <c r="E51" t="s">
        <v>135</v>
      </c>
      <c r="F51" t="s">
        <v>239</v>
      </c>
      <c r="G51" t="s">
        <v>701</v>
      </c>
      <c r="H51" t="s">
        <v>576</v>
      </c>
      <c r="I51" t="s">
        <v>240</v>
      </c>
    </row>
    <row r="52" spans="1:9" s="62" customFormat="1">
      <c r="A52">
        <v>2018</v>
      </c>
      <c r="B52">
        <v>6</v>
      </c>
      <c r="C52" t="s">
        <v>702</v>
      </c>
      <c r="D52" t="s">
        <v>703</v>
      </c>
      <c r="E52" t="s">
        <v>135</v>
      </c>
      <c r="F52" t="s">
        <v>237</v>
      </c>
      <c r="G52" t="s">
        <v>704</v>
      </c>
      <c r="H52" t="s">
        <v>576</v>
      </c>
      <c r="I52" t="s">
        <v>705</v>
      </c>
    </row>
    <row r="53" spans="1:9" s="62" customFormat="1">
      <c r="A53">
        <v>2018</v>
      </c>
      <c r="B53">
        <v>6</v>
      </c>
      <c r="C53" t="s">
        <v>706</v>
      </c>
      <c r="D53" t="s">
        <v>707</v>
      </c>
      <c r="E53" t="s">
        <v>135</v>
      </c>
      <c r="F53" t="s">
        <v>237</v>
      </c>
      <c r="G53" t="s">
        <v>708</v>
      </c>
      <c r="H53" t="s">
        <v>576</v>
      </c>
      <c r="I53" t="s">
        <v>238</v>
      </c>
    </row>
    <row r="54" spans="1:9" s="62" customFormat="1">
      <c r="A54">
        <v>2018</v>
      </c>
      <c r="B54">
        <v>6</v>
      </c>
      <c r="C54" t="s">
        <v>693</v>
      </c>
      <c r="D54" t="s">
        <v>709</v>
      </c>
      <c r="E54" t="s">
        <v>135</v>
      </c>
      <c r="F54" t="s">
        <v>237</v>
      </c>
      <c r="G54" t="s">
        <v>710</v>
      </c>
      <c r="H54" t="s">
        <v>576</v>
      </c>
      <c r="I54" t="s">
        <v>238</v>
      </c>
    </row>
    <row r="55" spans="1:9" s="62" customFormat="1"/>
    <row r="56" spans="1:9" s="62" customFormat="1"/>
    <row r="57" spans="1:9" s="62" customFormat="1"/>
    <row r="58" spans="1:9" s="62" customFormat="1"/>
    <row r="59" spans="1:9" s="62" customFormat="1"/>
    <row r="60" spans="1:9" s="62" customFormat="1"/>
  </sheetData>
  <phoneticPr fontId="23" type="noConversion"/>
  <conditionalFormatting sqref="G229:G1048576 G1:G26 H27:H28">
    <cfRule type="duplicateValues" dxfId="13" priority="5"/>
  </conditionalFormatting>
  <conditionalFormatting sqref="H29:H34">
    <cfRule type="duplicateValues" dxfId="12" priority="1"/>
  </conditionalFormatting>
  <conditionalFormatting sqref="G229:H1048576 H25:H26 I27:I28 H23 H19:H21 G1:H10">
    <cfRule type="duplicateValues" dxfId="11" priority="67"/>
  </conditionalFormatting>
  <conditionalFormatting sqref="G11:H13">
    <cfRule type="duplicateValues" dxfId="10" priority="73"/>
  </conditionalFormatting>
  <conditionalFormatting sqref="G229:H1048576 H25:H26 I27:I28 H23 H19:H21 G1:H13">
    <cfRule type="duplicateValues" dxfId="9" priority="74"/>
  </conditionalFormatting>
  <conditionalFormatting sqref="G229:H1048576 H25:H26 I27:I28 H23 G1:H18 H19:H21">
    <cfRule type="duplicateValues" dxfId="8" priority="80"/>
  </conditionalFormatting>
  <conditionalFormatting sqref="I29:I34">
    <cfRule type="duplicateValues" dxfId="7" priority="86"/>
  </conditionalFormatting>
  <hyperlinks>
    <hyperlink ref="J29" r:id="rId1" display="https://e.dianping.com/e-beauty/book/orderList?xssuuids=7f4801bf-dee8-47b3-8a11-ef77db590538&amp;accountId=40815321&amp;display=2&amp;shopId=98951640"/>
    <hyperlink ref="J30" r:id="rId2" display="https://e.dianping.com/e-beauty/book/orderList?xssuuids=7f4801bf-dee8-47b3-8a11-ef77db590538&amp;accountId=40815321&amp;display=2&amp;shopId=98951640"/>
    <hyperlink ref="J31" r:id="rId3" display="https://e.dianping.com/e-beauty/book/orderList?xssuuids=7f4801bf-dee8-47b3-8a11-ef77db590538&amp;accountId=40815321&amp;display=2&amp;shopId=98951640"/>
    <hyperlink ref="J32" r:id="rId4" display="https://e.dianping.com/e-beauty/book/orderList?xssuuids=7f4801bf-dee8-47b3-8a11-ef77db590538&amp;accountId=40815321&amp;display=2&amp;shopId=98951640"/>
  </hyperlink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9"/>
  <sheetViews>
    <sheetView tabSelected="1" workbookViewId="0">
      <pane xSplit="4" topLeftCell="E1" activePane="topRight" state="frozen"/>
      <selection pane="topRight" activeCell="H11" sqref="H11"/>
    </sheetView>
  </sheetViews>
  <sheetFormatPr defaultColWidth="8.875" defaultRowHeight="16.5"/>
  <cols>
    <col min="1" max="1" width="7.625" style="104" customWidth="1"/>
    <col min="2" max="2" width="7.125" style="104" customWidth="1"/>
    <col min="3" max="3" width="9.5" style="104" customWidth="1"/>
    <col min="4" max="4" width="17.125" style="137" customWidth="1"/>
    <col min="5" max="5" width="16.375" style="137" customWidth="1"/>
    <col min="6" max="6" width="12.5" style="137" customWidth="1"/>
    <col min="7" max="7" width="10.875" style="137" customWidth="1"/>
    <col min="8" max="8" width="54.875" style="137" customWidth="1"/>
    <col min="9" max="9" width="10.125" style="137" customWidth="1"/>
    <col min="10" max="10" width="16.375" style="137" customWidth="1"/>
    <col min="11" max="11" width="11" style="137" customWidth="1"/>
    <col min="12" max="12" width="16.125" style="137" bestFit="1" customWidth="1"/>
    <col min="13" max="13" width="24.875" style="137" bestFit="1" customWidth="1"/>
    <col min="14" max="14" width="8.875" style="123" customWidth="1"/>
    <col min="15" max="16384" width="8.875" style="123"/>
  </cols>
  <sheetData>
    <row r="1" spans="1:13" s="122" customFormat="1" ht="15" customHeight="1">
      <c r="A1" s="91" t="s">
        <v>102</v>
      </c>
      <c r="B1" s="91" t="s">
        <v>105</v>
      </c>
      <c r="C1" s="91" t="s">
        <v>251</v>
      </c>
      <c r="D1" s="139" t="s">
        <v>252</v>
      </c>
      <c r="E1" s="139" t="s">
        <v>253</v>
      </c>
      <c r="F1" s="139" t="s">
        <v>254</v>
      </c>
      <c r="G1" s="139" t="s">
        <v>255</v>
      </c>
      <c r="H1" s="139" t="s">
        <v>256</v>
      </c>
      <c r="I1" s="139" t="s">
        <v>257</v>
      </c>
      <c r="J1" s="139" t="s">
        <v>258</v>
      </c>
      <c r="K1" s="139" t="s">
        <v>259</v>
      </c>
      <c r="L1" s="139" t="s">
        <v>260</v>
      </c>
      <c r="M1" s="139" t="s">
        <v>788</v>
      </c>
    </row>
    <row r="2" spans="1:13" ht="17.25" customHeight="1">
      <c r="A2" s="92">
        <v>2018</v>
      </c>
      <c r="B2" s="92">
        <v>9</v>
      </c>
      <c r="C2" s="94">
        <v>1800</v>
      </c>
      <c r="D2" s="143">
        <v>15428953843</v>
      </c>
      <c r="E2" s="143" t="s">
        <v>711</v>
      </c>
      <c r="F2" s="140" t="s">
        <v>712</v>
      </c>
      <c r="G2" s="141" t="s">
        <v>713</v>
      </c>
      <c r="H2" s="143" t="s">
        <v>714</v>
      </c>
      <c r="I2" s="143">
        <v>1800</v>
      </c>
      <c r="J2" s="143">
        <v>0</v>
      </c>
      <c r="K2" s="143">
        <v>0</v>
      </c>
      <c r="L2" s="143" t="s">
        <v>182</v>
      </c>
      <c r="M2" s="143" t="s">
        <v>261</v>
      </c>
    </row>
    <row r="3" spans="1:13" ht="17.25" customHeight="1">
      <c r="A3" s="92">
        <v>2018</v>
      </c>
      <c r="B3" s="92">
        <v>9</v>
      </c>
      <c r="C3" s="94">
        <v>1680</v>
      </c>
      <c r="D3" s="143">
        <v>80836648057</v>
      </c>
      <c r="E3" s="143" t="s">
        <v>715</v>
      </c>
      <c r="F3" s="140" t="s">
        <v>712</v>
      </c>
      <c r="G3" s="141" t="s">
        <v>716</v>
      </c>
      <c r="H3" s="143" t="s">
        <v>717</v>
      </c>
      <c r="I3" s="143">
        <v>1680</v>
      </c>
      <c r="J3" s="143">
        <v>0</v>
      </c>
      <c r="K3" s="143">
        <v>0</v>
      </c>
      <c r="L3" s="143" t="s">
        <v>182</v>
      </c>
      <c r="M3" s="143" t="s">
        <v>261</v>
      </c>
    </row>
    <row r="4" spans="1:13" ht="17.25" customHeight="1">
      <c r="A4" s="92">
        <v>2018</v>
      </c>
      <c r="B4" s="92">
        <v>9</v>
      </c>
      <c r="C4" s="94">
        <v>1680</v>
      </c>
      <c r="D4" s="143">
        <v>8848997399</v>
      </c>
      <c r="E4" s="143" t="s">
        <v>718</v>
      </c>
      <c r="F4" s="140" t="s">
        <v>719</v>
      </c>
      <c r="G4" s="141" t="s">
        <v>720</v>
      </c>
      <c r="H4" s="143" t="s">
        <v>717</v>
      </c>
      <c r="I4" s="143">
        <v>1680</v>
      </c>
      <c r="J4" s="143">
        <v>0</v>
      </c>
      <c r="K4" s="143">
        <v>0</v>
      </c>
      <c r="L4" s="143" t="s">
        <v>182</v>
      </c>
      <c r="M4" s="143" t="s">
        <v>261</v>
      </c>
    </row>
    <row r="5" spans="1:13">
      <c r="A5" s="92">
        <v>2018</v>
      </c>
      <c r="B5" s="92">
        <v>9</v>
      </c>
      <c r="C5" s="94">
        <v>888</v>
      </c>
      <c r="D5" s="137">
        <v>10448549542</v>
      </c>
      <c r="E5" s="137" t="s">
        <v>721</v>
      </c>
      <c r="F5" s="138" t="s">
        <v>719</v>
      </c>
      <c r="G5" s="142" t="s">
        <v>722</v>
      </c>
      <c r="H5" s="137" t="s">
        <v>58</v>
      </c>
      <c r="I5" s="137">
        <v>888</v>
      </c>
      <c r="J5">
        <v>0</v>
      </c>
      <c r="K5" s="137">
        <v>0</v>
      </c>
      <c r="L5" s="137" t="s">
        <v>182</v>
      </c>
      <c r="M5" s="137" t="s">
        <v>261</v>
      </c>
    </row>
    <row r="6" spans="1:13">
      <c r="A6" s="92">
        <v>2018</v>
      </c>
      <c r="B6" s="92">
        <v>9</v>
      </c>
      <c r="C6" s="94">
        <v>38</v>
      </c>
      <c r="D6" s="137">
        <v>30460930320</v>
      </c>
      <c r="E6" s="137" t="s">
        <v>723</v>
      </c>
      <c r="F6" s="138" t="s">
        <v>719</v>
      </c>
      <c r="G6" s="142" t="s">
        <v>724</v>
      </c>
      <c r="H6" s="137" t="s">
        <v>53</v>
      </c>
      <c r="I6" s="137">
        <v>38</v>
      </c>
      <c r="J6">
        <v>0</v>
      </c>
      <c r="K6" s="137">
        <v>0</v>
      </c>
      <c r="L6" s="137" t="s">
        <v>182</v>
      </c>
      <c r="M6" s="137" t="s">
        <v>261</v>
      </c>
    </row>
    <row r="7" spans="1:13">
      <c r="A7" s="92">
        <v>2018</v>
      </c>
      <c r="B7" s="92">
        <v>9</v>
      </c>
      <c r="C7" s="94">
        <v>38</v>
      </c>
      <c r="D7" s="137">
        <v>26444516620</v>
      </c>
      <c r="E7" s="137" t="s">
        <v>723</v>
      </c>
      <c r="F7" s="138" t="s">
        <v>719</v>
      </c>
      <c r="G7" s="142" t="s">
        <v>725</v>
      </c>
      <c r="H7" s="137" t="s">
        <v>53</v>
      </c>
      <c r="I7" s="137">
        <v>38</v>
      </c>
      <c r="J7" s="137">
        <v>0</v>
      </c>
      <c r="K7" s="137">
        <v>0</v>
      </c>
      <c r="L7" s="137" t="s">
        <v>182</v>
      </c>
      <c r="M7" s="137" t="s">
        <v>261</v>
      </c>
    </row>
    <row r="8" spans="1:13">
      <c r="A8" s="92">
        <v>2018</v>
      </c>
      <c r="B8" s="92">
        <v>9</v>
      </c>
      <c r="C8" s="94">
        <v>1800</v>
      </c>
      <c r="D8" s="137">
        <v>81978460514</v>
      </c>
      <c r="E8" s="137" t="s">
        <v>726</v>
      </c>
      <c r="F8" s="138" t="s">
        <v>727</v>
      </c>
      <c r="G8" s="142" t="s">
        <v>728</v>
      </c>
      <c r="H8" s="137" t="s">
        <v>714</v>
      </c>
      <c r="I8" s="137">
        <v>1800</v>
      </c>
      <c r="J8" s="137">
        <v>0</v>
      </c>
      <c r="K8" s="137">
        <v>0</v>
      </c>
      <c r="L8" s="137" t="s">
        <v>182</v>
      </c>
      <c r="M8" s="137" t="s">
        <v>261</v>
      </c>
    </row>
    <row r="9" spans="1:13">
      <c r="A9" s="92">
        <v>2018</v>
      </c>
      <c r="B9" s="92">
        <v>9</v>
      </c>
      <c r="C9" s="94">
        <v>38</v>
      </c>
      <c r="D9" s="137">
        <v>55430505570</v>
      </c>
      <c r="E9" s="137" t="s">
        <v>729</v>
      </c>
      <c r="F9" s="138" t="s">
        <v>730</v>
      </c>
      <c r="G9" s="142" t="s">
        <v>731</v>
      </c>
      <c r="H9" s="137" t="s">
        <v>53</v>
      </c>
      <c r="I9" s="137">
        <v>38</v>
      </c>
      <c r="J9">
        <v>0</v>
      </c>
      <c r="K9" s="137">
        <v>0</v>
      </c>
      <c r="L9" s="137" t="s">
        <v>182</v>
      </c>
      <c r="M9" s="137" t="s">
        <v>261</v>
      </c>
    </row>
    <row r="10" spans="1:13">
      <c r="A10" s="92">
        <v>2018</v>
      </c>
      <c r="B10" s="92">
        <v>9</v>
      </c>
      <c r="C10" s="94">
        <v>1680</v>
      </c>
      <c r="D10" s="137">
        <v>5854074346</v>
      </c>
      <c r="E10" s="137" t="s">
        <v>732</v>
      </c>
      <c r="F10" s="138" t="s">
        <v>730</v>
      </c>
      <c r="G10" s="142" t="s">
        <v>733</v>
      </c>
      <c r="H10" s="137" t="s">
        <v>717</v>
      </c>
      <c r="I10" s="137">
        <v>1680</v>
      </c>
      <c r="J10">
        <v>0</v>
      </c>
      <c r="K10" s="137">
        <v>0</v>
      </c>
      <c r="L10" s="137" t="s">
        <v>182</v>
      </c>
      <c r="M10" s="137" t="s">
        <v>261</v>
      </c>
    </row>
    <row r="11" spans="1:13">
      <c r="A11" s="92">
        <v>2018</v>
      </c>
      <c r="B11" s="92">
        <v>9</v>
      </c>
      <c r="C11" s="94">
        <v>38</v>
      </c>
      <c r="D11" s="137">
        <v>87968281096</v>
      </c>
      <c r="E11" s="137" t="s">
        <v>734</v>
      </c>
      <c r="F11" s="138" t="s">
        <v>730</v>
      </c>
      <c r="G11" s="142" t="s">
        <v>735</v>
      </c>
      <c r="H11" s="137" t="s">
        <v>131</v>
      </c>
      <c r="I11" s="137">
        <v>38</v>
      </c>
      <c r="J11">
        <v>0</v>
      </c>
      <c r="K11" s="137">
        <v>0</v>
      </c>
      <c r="L11" s="137" t="s">
        <v>182</v>
      </c>
      <c r="M11" s="137" t="s">
        <v>261</v>
      </c>
    </row>
    <row r="12" spans="1:13">
      <c r="A12" s="92">
        <v>2018</v>
      </c>
      <c r="B12" s="92">
        <v>9</v>
      </c>
      <c r="C12" s="94">
        <v>38</v>
      </c>
      <c r="D12" s="137">
        <v>3519527148</v>
      </c>
      <c r="E12" s="137" t="s">
        <v>736</v>
      </c>
      <c r="F12" s="138" t="s">
        <v>730</v>
      </c>
      <c r="G12" s="142" t="s">
        <v>737</v>
      </c>
      <c r="H12" s="137" t="s">
        <v>131</v>
      </c>
      <c r="I12" s="137">
        <v>38</v>
      </c>
      <c r="J12">
        <v>0</v>
      </c>
      <c r="K12" s="137">
        <v>0</v>
      </c>
      <c r="L12" s="137" t="s">
        <v>182</v>
      </c>
      <c r="M12" s="137" t="s">
        <v>261</v>
      </c>
    </row>
    <row r="13" spans="1:13">
      <c r="A13" s="92">
        <v>2018</v>
      </c>
      <c r="B13" s="92">
        <v>9</v>
      </c>
      <c r="C13" s="94">
        <v>368</v>
      </c>
      <c r="D13" s="137">
        <v>83774730864</v>
      </c>
      <c r="E13" s="137" t="s">
        <v>736</v>
      </c>
      <c r="F13" s="138" t="s">
        <v>730</v>
      </c>
      <c r="G13" s="142" t="s">
        <v>738</v>
      </c>
      <c r="H13" s="137" t="s">
        <v>56</v>
      </c>
      <c r="I13" s="137">
        <v>368</v>
      </c>
      <c r="J13">
        <v>0</v>
      </c>
      <c r="K13" s="137">
        <v>0</v>
      </c>
      <c r="L13" s="137" t="s">
        <v>182</v>
      </c>
      <c r="M13" s="137" t="s">
        <v>261</v>
      </c>
    </row>
    <row r="14" spans="1:13">
      <c r="A14" s="92">
        <v>2018</v>
      </c>
      <c r="B14" s="92">
        <v>9</v>
      </c>
      <c r="C14" s="94">
        <v>888</v>
      </c>
      <c r="D14" s="137">
        <v>11881606063</v>
      </c>
      <c r="E14" s="137" t="s">
        <v>739</v>
      </c>
      <c r="F14" s="138" t="s">
        <v>730</v>
      </c>
      <c r="G14" s="142" t="s">
        <v>740</v>
      </c>
      <c r="H14" s="137" t="s">
        <v>58</v>
      </c>
      <c r="I14" s="137">
        <v>888</v>
      </c>
      <c r="J14" s="137">
        <v>0</v>
      </c>
      <c r="K14" s="137">
        <v>0</v>
      </c>
      <c r="L14" s="137" t="s">
        <v>182</v>
      </c>
      <c r="M14" s="137" t="s">
        <v>261</v>
      </c>
    </row>
    <row r="15" spans="1:13">
      <c r="A15" s="92">
        <v>2018</v>
      </c>
      <c r="B15" s="92">
        <v>8</v>
      </c>
      <c r="C15" s="94">
        <v>38</v>
      </c>
      <c r="D15" s="137">
        <v>71006511707</v>
      </c>
      <c r="E15" s="137" t="s">
        <v>272</v>
      </c>
      <c r="F15" s="138" t="s">
        <v>741</v>
      </c>
      <c r="G15" s="142" t="s">
        <v>742</v>
      </c>
      <c r="H15" s="137" t="s">
        <v>53</v>
      </c>
      <c r="I15" s="137">
        <v>38</v>
      </c>
      <c r="J15" s="137">
        <v>0</v>
      </c>
      <c r="K15" s="137">
        <v>0</v>
      </c>
      <c r="L15" s="137" t="s">
        <v>182</v>
      </c>
      <c r="M15" s="137" t="s">
        <v>261</v>
      </c>
    </row>
    <row r="16" spans="1:13">
      <c r="A16" s="92">
        <v>2018</v>
      </c>
      <c r="B16" s="92">
        <v>8</v>
      </c>
      <c r="C16" s="94">
        <v>368</v>
      </c>
      <c r="D16" s="137">
        <v>921399978</v>
      </c>
      <c r="E16" s="137" t="s">
        <v>272</v>
      </c>
      <c r="F16" s="138" t="s">
        <v>741</v>
      </c>
      <c r="G16" s="142" t="s">
        <v>743</v>
      </c>
      <c r="H16" s="137" t="s">
        <v>56</v>
      </c>
      <c r="I16" s="137">
        <v>368</v>
      </c>
      <c r="J16">
        <v>0</v>
      </c>
      <c r="K16" s="137">
        <v>0</v>
      </c>
      <c r="L16" s="137" t="s">
        <v>182</v>
      </c>
      <c r="M16" s="137" t="s">
        <v>261</v>
      </c>
    </row>
    <row r="17" spans="1:13">
      <c r="A17" s="92">
        <v>2018</v>
      </c>
      <c r="B17" s="92">
        <v>8</v>
      </c>
      <c r="C17" s="94">
        <v>368</v>
      </c>
      <c r="D17" s="137">
        <v>17604737213</v>
      </c>
      <c r="E17" s="137" t="s">
        <v>272</v>
      </c>
      <c r="F17" s="138" t="s">
        <v>741</v>
      </c>
      <c r="G17" s="142" t="s">
        <v>744</v>
      </c>
      <c r="H17" s="137" t="s">
        <v>56</v>
      </c>
      <c r="I17" s="137">
        <v>368</v>
      </c>
      <c r="J17">
        <v>0</v>
      </c>
      <c r="K17" s="137">
        <v>0</v>
      </c>
      <c r="L17" s="137" t="s">
        <v>182</v>
      </c>
      <c r="M17" s="137" t="s">
        <v>261</v>
      </c>
    </row>
    <row r="18" spans="1:13">
      <c r="A18" s="92">
        <v>2018</v>
      </c>
      <c r="B18" s="92">
        <v>8</v>
      </c>
      <c r="C18" s="94">
        <v>38</v>
      </c>
      <c r="D18" s="137">
        <v>30516903917</v>
      </c>
      <c r="E18" s="137" t="s">
        <v>273</v>
      </c>
      <c r="F18" s="138" t="s">
        <v>745</v>
      </c>
      <c r="G18" s="142" t="s">
        <v>746</v>
      </c>
      <c r="H18" s="137" t="s">
        <v>53</v>
      </c>
      <c r="I18" s="137">
        <v>38</v>
      </c>
      <c r="J18">
        <v>0</v>
      </c>
      <c r="K18" s="137">
        <v>0</v>
      </c>
      <c r="L18" s="137" t="s">
        <v>182</v>
      </c>
      <c r="M18" s="137" t="s">
        <v>261</v>
      </c>
    </row>
    <row r="19" spans="1:13">
      <c r="A19" s="92">
        <v>2018</v>
      </c>
      <c r="B19" s="92">
        <v>8</v>
      </c>
      <c r="C19" s="94">
        <v>38</v>
      </c>
      <c r="D19" s="137">
        <v>55262245330</v>
      </c>
      <c r="E19" s="137" t="s">
        <v>274</v>
      </c>
      <c r="F19" s="138" t="s">
        <v>745</v>
      </c>
      <c r="G19" s="142" t="s">
        <v>747</v>
      </c>
      <c r="H19" s="137" t="s">
        <v>131</v>
      </c>
      <c r="I19" s="137">
        <v>38</v>
      </c>
      <c r="J19">
        <v>0</v>
      </c>
      <c r="K19" s="137">
        <v>0</v>
      </c>
      <c r="L19" s="137" t="s">
        <v>182</v>
      </c>
      <c r="M19" s="137" t="s">
        <v>261</v>
      </c>
    </row>
    <row r="20" spans="1:13">
      <c r="A20" s="92">
        <v>2018</v>
      </c>
      <c r="B20" s="92">
        <v>8</v>
      </c>
      <c r="C20" s="94">
        <v>1280</v>
      </c>
      <c r="D20" s="137">
        <v>54872984324</v>
      </c>
      <c r="E20" s="137" t="s">
        <v>275</v>
      </c>
      <c r="F20" s="138" t="s">
        <v>745</v>
      </c>
      <c r="G20" s="142" t="s">
        <v>748</v>
      </c>
      <c r="H20" s="137" t="s">
        <v>142</v>
      </c>
      <c r="I20" s="137">
        <v>1280</v>
      </c>
      <c r="J20">
        <v>0</v>
      </c>
      <c r="K20" s="137">
        <v>0</v>
      </c>
      <c r="L20" s="137" t="s">
        <v>182</v>
      </c>
      <c r="M20" s="137" t="s">
        <v>261</v>
      </c>
    </row>
    <row r="21" spans="1:13">
      <c r="A21" s="92">
        <v>2018</v>
      </c>
      <c r="B21" s="92">
        <v>8</v>
      </c>
      <c r="C21" s="94">
        <v>38</v>
      </c>
      <c r="D21" s="137">
        <v>35164652034</v>
      </c>
      <c r="E21" s="137" t="s">
        <v>276</v>
      </c>
      <c r="F21" s="138" t="s">
        <v>749</v>
      </c>
      <c r="G21" s="142" t="s">
        <v>750</v>
      </c>
      <c r="H21" s="137" t="s">
        <v>53</v>
      </c>
      <c r="I21" s="137">
        <v>38</v>
      </c>
      <c r="J21" s="137">
        <v>0</v>
      </c>
      <c r="K21" s="137">
        <v>0</v>
      </c>
      <c r="L21" s="137" t="s">
        <v>182</v>
      </c>
      <c r="M21" s="137" t="s">
        <v>261</v>
      </c>
    </row>
    <row r="22" spans="1:13">
      <c r="A22" s="92">
        <v>2018</v>
      </c>
      <c r="B22" s="92">
        <v>8</v>
      </c>
      <c r="C22" s="94">
        <v>38</v>
      </c>
      <c r="D22" s="137">
        <v>14897655549</v>
      </c>
      <c r="E22" s="137" t="s">
        <v>277</v>
      </c>
      <c r="F22" s="138" t="s">
        <v>751</v>
      </c>
      <c r="G22" s="142" t="s">
        <v>752</v>
      </c>
      <c r="H22" s="137" t="s">
        <v>131</v>
      </c>
      <c r="I22" s="137">
        <v>38</v>
      </c>
      <c r="J22">
        <v>0</v>
      </c>
      <c r="K22" s="137">
        <v>0</v>
      </c>
      <c r="L22" s="137" t="s">
        <v>182</v>
      </c>
      <c r="M22" s="137" t="s">
        <v>261</v>
      </c>
    </row>
    <row r="23" spans="1:13">
      <c r="A23" s="92">
        <v>2018</v>
      </c>
      <c r="B23" s="92">
        <v>8</v>
      </c>
      <c r="C23" s="94">
        <v>38</v>
      </c>
      <c r="D23" s="137">
        <v>40751471597</v>
      </c>
      <c r="E23" s="137" t="s">
        <v>278</v>
      </c>
      <c r="F23" s="138" t="s">
        <v>751</v>
      </c>
      <c r="G23" s="142" t="s">
        <v>753</v>
      </c>
      <c r="H23" s="137" t="s">
        <v>131</v>
      </c>
      <c r="I23" s="137">
        <v>38</v>
      </c>
      <c r="J23">
        <v>0</v>
      </c>
      <c r="K23" s="137">
        <v>0</v>
      </c>
      <c r="L23" s="137" t="s">
        <v>182</v>
      </c>
      <c r="M23" s="137" t="s">
        <v>261</v>
      </c>
    </row>
    <row r="24" spans="1:13">
      <c r="A24" s="92">
        <v>2018</v>
      </c>
      <c r="B24" s="92">
        <v>8</v>
      </c>
      <c r="C24" s="94">
        <v>38</v>
      </c>
      <c r="D24" s="137">
        <v>53136697115</v>
      </c>
      <c r="E24" s="137" t="s">
        <v>279</v>
      </c>
      <c r="F24" s="138" t="s">
        <v>751</v>
      </c>
      <c r="G24" s="142" t="s">
        <v>754</v>
      </c>
      <c r="H24" s="137" t="s">
        <v>53</v>
      </c>
      <c r="I24" s="137">
        <v>38</v>
      </c>
      <c r="J24">
        <v>0</v>
      </c>
      <c r="K24" s="137">
        <v>0</v>
      </c>
      <c r="L24" s="137" t="s">
        <v>182</v>
      </c>
      <c r="M24" s="137" t="s">
        <v>261</v>
      </c>
    </row>
    <row r="25" spans="1:13">
      <c r="A25" s="92">
        <v>2018</v>
      </c>
      <c r="B25" s="92">
        <v>8</v>
      </c>
      <c r="C25" s="94">
        <v>38</v>
      </c>
      <c r="D25" s="137">
        <v>66433841937</v>
      </c>
      <c r="E25" s="137" t="s">
        <v>280</v>
      </c>
      <c r="F25" s="138" t="s">
        <v>751</v>
      </c>
      <c r="G25" s="142" t="s">
        <v>755</v>
      </c>
      <c r="H25" s="137" t="s">
        <v>53</v>
      </c>
      <c r="I25" s="137">
        <v>38</v>
      </c>
      <c r="J25">
        <v>0</v>
      </c>
      <c r="K25" s="137">
        <v>0</v>
      </c>
      <c r="L25" s="137" t="s">
        <v>182</v>
      </c>
      <c r="M25" s="137" t="s">
        <v>261</v>
      </c>
    </row>
    <row r="26" spans="1:13">
      <c r="A26" s="92">
        <v>2018</v>
      </c>
      <c r="B26" s="92">
        <v>8</v>
      </c>
      <c r="C26" s="94">
        <v>38</v>
      </c>
      <c r="D26" s="137">
        <v>31989322921</v>
      </c>
      <c r="E26" s="137" t="s">
        <v>281</v>
      </c>
      <c r="F26" s="138" t="s">
        <v>756</v>
      </c>
      <c r="G26" s="142" t="s">
        <v>757</v>
      </c>
      <c r="H26" s="137" t="s">
        <v>53</v>
      </c>
      <c r="I26" s="137">
        <v>38</v>
      </c>
      <c r="J26">
        <v>0</v>
      </c>
      <c r="K26" s="137">
        <v>0</v>
      </c>
      <c r="L26" s="137" t="s">
        <v>182</v>
      </c>
      <c r="M26" s="137" t="s">
        <v>261</v>
      </c>
    </row>
    <row r="27" spans="1:13">
      <c r="A27" s="92">
        <v>2018</v>
      </c>
      <c r="B27" s="92">
        <v>8</v>
      </c>
      <c r="C27" s="94">
        <v>38</v>
      </c>
      <c r="D27" s="137">
        <v>59684570259</v>
      </c>
      <c r="E27" s="137" t="s">
        <v>282</v>
      </c>
      <c r="F27" s="138" t="s">
        <v>758</v>
      </c>
      <c r="G27" s="142" t="s">
        <v>759</v>
      </c>
      <c r="H27" s="137" t="s">
        <v>131</v>
      </c>
      <c r="I27" s="137">
        <v>38</v>
      </c>
      <c r="J27">
        <v>0</v>
      </c>
      <c r="K27" s="137">
        <v>0</v>
      </c>
      <c r="L27" s="137" t="s">
        <v>182</v>
      </c>
      <c r="M27" s="137" t="s">
        <v>261</v>
      </c>
    </row>
    <row r="28" spans="1:13">
      <c r="A28" s="92">
        <v>2018</v>
      </c>
      <c r="B28" s="92">
        <v>8</v>
      </c>
      <c r="C28" s="94">
        <v>38</v>
      </c>
      <c r="D28" s="137">
        <v>3566717596</v>
      </c>
      <c r="E28" s="137" t="s">
        <v>283</v>
      </c>
      <c r="F28" s="138" t="s">
        <v>760</v>
      </c>
      <c r="G28" s="142" t="s">
        <v>761</v>
      </c>
      <c r="H28" s="137" t="s">
        <v>53</v>
      </c>
      <c r="I28" s="137">
        <v>38</v>
      </c>
      <c r="J28">
        <v>0</v>
      </c>
      <c r="K28" s="137">
        <v>0</v>
      </c>
      <c r="L28" s="137" t="s">
        <v>182</v>
      </c>
      <c r="M28" s="137" t="s">
        <v>261</v>
      </c>
    </row>
    <row r="29" spans="1:13">
      <c r="A29" s="92">
        <v>2018</v>
      </c>
      <c r="B29" s="92">
        <v>8</v>
      </c>
      <c r="C29" s="94">
        <v>38</v>
      </c>
      <c r="D29" s="137">
        <v>13930114870</v>
      </c>
      <c r="E29" s="137" t="s">
        <v>283</v>
      </c>
      <c r="F29" s="138" t="s">
        <v>760</v>
      </c>
      <c r="G29" s="142" t="s">
        <v>762</v>
      </c>
      <c r="H29" s="137" t="s">
        <v>53</v>
      </c>
      <c r="I29" s="137">
        <v>38</v>
      </c>
      <c r="J29">
        <v>0</v>
      </c>
      <c r="K29" s="137">
        <v>0</v>
      </c>
      <c r="L29" s="137" t="s">
        <v>182</v>
      </c>
      <c r="M29" s="137" t="s">
        <v>261</v>
      </c>
    </row>
    <row r="30" spans="1:13">
      <c r="A30" s="92">
        <v>2018</v>
      </c>
      <c r="B30" s="92">
        <v>8</v>
      </c>
      <c r="C30" s="94">
        <v>38</v>
      </c>
      <c r="D30" s="137">
        <v>87334508168</v>
      </c>
      <c r="E30" s="137" t="s">
        <v>284</v>
      </c>
      <c r="F30" s="138" t="s">
        <v>760</v>
      </c>
      <c r="G30" s="142" t="s">
        <v>763</v>
      </c>
      <c r="H30" s="137" t="s">
        <v>53</v>
      </c>
      <c r="I30" s="137">
        <v>38</v>
      </c>
      <c r="J30">
        <v>0</v>
      </c>
      <c r="K30" s="137">
        <v>0</v>
      </c>
      <c r="L30" s="137" t="s">
        <v>182</v>
      </c>
      <c r="M30" s="137" t="s">
        <v>261</v>
      </c>
    </row>
    <row r="31" spans="1:13">
      <c r="A31" s="92">
        <v>2018</v>
      </c>
      <c r="B31" s="92">
        <v>8</v>
      </c>
      <c r="C31" s="94">
        <v>888</v>
      </c>
      <c r="D31" s="137">
        <v>33032471767</v>
      </c>
      <c r="E31" s="137" t="s">
        <v>285</v>
      </c>
      <c r="F31" s="138" t="s">
        <v>764</v>
      </c>
      <c r="G31" s="142" t="s">
        <v>765</v>
      </c>
      <c r="H31" s="137" t="s">
        <v>58</v>
      </c>
      <c r="I31" s="137">
        <v>888</v>
      </c>
      <c r="J31">
        <v>0</v>
      </c>
      <c r="K31" s="137">
        <v>0</v>
      </c>
      <c r="L31" s="137" t="s">
        <v>182</v>
      </c>
      <c r="M31" s="137" t="s">
        <v>261</v>
      </c>
    </row>
    <row r="32" spans="1:13">
      <c r="A32" s="92">
        <v>2018</v>
      </c>
      <c r="B32" s="92">
        <v>8</v>
      </c>
      <c r="C32" s="94">
        <v>38</v>
      </c>
      <c r="D32" s="137">
        <v>68086373091</v>
      </c>
      <c r="E32" s="137" t="s">
        <v>286</v>
      </c>
      <c r="F32" s="138" t="s">
        <v>764</v>
      </c>
      <c r="G32" s="142" t="s">
        <v>766</v>
      </c>
      <c r="H32" s="137" t="s">
        <v>53</v>
      </c>
      <c r="I32" s="137">
        <v>38</v>
      </c>
      <c r="J32">
        <v>0</v>
      </c>
      <c r="K32" s="137">
        <v>0</v>
      </c>
      <c r="L32" s="137" t="s">
        <v>182</v>
      </c>
      <c r="M32" s="137" t="s">
        <v>261</v>
      </c>
    </row>
    <row r="33" spans="1:13">
      <c r="A33" s="92">
        <v>2018</v>
      </c>
      <c r="B33" s="92">
        <v>8</v>
      </c>
      <c r="C33" s="94">
        <v>368</v>
      </c>
      <c r="D33" s="137">
        <v>85788452957</v>
      </c>
      <c r="E33" s="137" t="s">
        <v>287</v>
      </c>
      <c r="F33" s="138" t="s">
        <v>767</v>
      </c>
      <c r="G33" s="142" t="s">
        <v>768</v>
      </c>
      <c r="H33" s="137" t="s">
        <v>56</v>
      </c>
      <c r="I33" s="137">
        <v>368</v>
      </c>
      <c r="J33">
        <v>0</v>
      </c>
      <c r="K33" s="137">
        <v>0</v>
      </c>
      <c r="L33" s="137" t="s">
        <v>182</v>
      </c>
      <c r="M33" s="137" t="s">
        <v>261</v>
      </c>
    </row>
    <row r="34" spans="1:13">
      <c r="A34" s="92">
        <v>2018</v>
      </c>
      <c r="B34" s="92">
        <v>8</v>
      </c>
      <c r="C34" s="94">
        <v>1680</v>
      </c>
      <c r="D34" s="137">
        <v>28029261108</v>
      </c>
      <c r="E34" s="137" t="s">
        <v>288</v>
      </c>
      <c r="F34" s="138" t="s">
        <v>769</v>
      </c>
      <c r="G34" s="142" t="s">
        <v>770</v>
      </c>
      <c r="H34" s="137" t="s">
        <v>717</v>
      </c>
      <c r="I34" s="137">
        <v>1680</v>
      </c>
      <c r="J34">
        <v>0</v>
      </c>
      <c r="K34" s="137">
        <v>0</v>
      </c>
      <c r="L34" s="137" t="s">
        <v>182</v>
      </c>
      <c r="M34" s="137" t="s">
        <v>261</v>
      </c>
    </row>
    <row r="35" spans="1:13">
      <c r="A35" s="92">
        <v>2018</v>
      </c>
      <c r="B35" s="92">
        <v>8</v>
      </c>
      <c r="C35" s="94">
        <v>98</v>
      </c>
      <c r="D35" s="137">
        <v>94160473125</v>
      </c>
      <c r="E35" s="137" t="s">
        <v>262</v>
      </c>
      <c r="F35" s="138" t="s">
        <v>769</v>
      </c>
      <c r="G35" s="142" t="s">
        <v>771</v>
      </c>
      <c r="H35" s="137" t="s">
        <v>54</v>
      </c>
      <c r="I35" s="137">
        <v>98</v>
      </c>
      <c r="J35">
        <v>0</v>
      </c>
      <c r="K35" s="137">
        <v>0</v>
      </c>
      <c r="L35" s="137" t="s">
        <v>182</v>
      </c>
      <c r="M35" s="137" t="s">
        <v>261</v>
      </c>
    </row>
    <row r="36" spans="1:13">
      <c r="A36" s="92">
        <v>2018</v>
      </c>
      <c r="B36" s="92">
        <v>8</v>
      </c>
      <c r="C36" s="94">
        <v>38</v>
      </c>
      <c r="D36" s="137">
        <v>66978592826</v>
      </c>
      <c r="E36" s="137" t="s">
        <v>263</v>
      </c>
      <c r="F36" s="138" t="s">
        <v>772</v>
      </c>
      <c r="G36" s="142" t="s">
        <v>773</v>
      </c>
      <c r="H36" s="137" t="s">
        <v>53</v>
      </c>
      <c r="I36" s="137">
        <v>38</v>
      </c>
      <c r="J36">
        <v>0</v>
      </c>
      <c r="K36" s="137">
        <v>0</v>
      </c>
      <c r="L36" s="137" t="s">
        <v>182</v>
      </c>
      <c r="M36" s="137" t="s">
        <v>261</v>
      </c>
    </row>
    <row r="37" spans="1:13">
      <c r="A37" s="92">
        <v>2018</v>
      </c>
      <c r="B37" s="92">
        <v>8</v>
      </c>
      <c r="C37" s="94">
        <v>38</v>
      </c>
      <c r="D37" s="137">
        <v>3245539070</v>
      </c>
      <c r="E37" s="137" t="s">
        <v>264</v>
      </c>
      <c r="F37" s="138" t="s">
        <v>774</v>
      </c>
      <c r="G37" s="142" t="s">
        <v>775</v>
      </c>
      <c r="H37" s="137" t="s">
        <v>53</v>
      </c>
      <c r="I37" s="137">
        <v>38</v>
      </c>
      <c r="J37">
        <v>0</v>
      </c>
      <c r="K37" s="137">
        <v>0</v>
      </c>
      <c r="L37" s="137" t="s">
        <v>182</v>
      </c>
      <c r="M37" s="137" t="s">
        <v>261</v>
      </c>
    </row>
    <row r="38" spans="1:13">
      <c r="A38" s="92">
        <v>2018</v>
      </c>
      <c r="B38" s="92">
        <v>8</v>
      </c>
      <c r="C38" s="94">
        <v>38</v>
      </c>
      <c r="D38" s="137">
        <v>22898208026</v>
      </c>
      <c r="E38" s="137" t="s">
        <v>265</v>
      </c>
      <c r="F38" s="138" t="s">
        <v>774</v>
      </c>
      <c r="G38" s="142" t="s">
        <v>776</v>
      </c>
      <c r="H38" s="137" t="s">
        <v>53</v>
      </c>
      <c r="I38" s="137">
        <v>38</v>
      </c>
      <c r="J38" s="137">
        <v>0</v>
      </c>
      <c r="K38" s="137">
        <v>0</v>
      </c>
      <c r="L38" s="137" t="s">
        <v>182</v>
      </c>
      <c r="M38" s="137" t="s">
        <v>261</v>
      </c>
    </row>
    <row r="39" spans="1:13">
      <c r="A39" s="92">
        <v>2018</v>
      </c>
      <c r="B39" s="92">
        <v>8</v>
      </c>
      <c r="C39" s="94">
        <v>38</v>
      </c>
      <c r="D39" s="137">
        <v>83783917376</v>
      </c>
      <c r="E39" s="137" t="s">
        <v>266</v>
      </c>
      <c r="F39" s="138" t="s">
        <v>777</v>
      </c>
      <c r="G39" s="142" t="s">
        <v>778</v>
      </c>
      <c r="H39" s="137" t="s">
        <v>53</v>
      </c>
      <c r="I39" s="137">
        <v>38</v>
      </c>
      <c r="J39" s="137">
        <v>0</v>
      </c>
      <c r="K39" s="137">
        <v>0</v>
      </c>
      <c r="L39" s="137" t="s">
        <v>182</v>
      </c>
      <c r="M39" s="137" t="s">
        <v>261</v>
      </c>
    </row>
    <row r="40" spans="1:13" ht="17.25" customHeight="1">
      <c r="A40" s="92">
        <v>2018</v>
      </c>
      <c r="B40" s="92">
        <v>8</v>
      </c>
      <c r="C40" s="94">
        <v>68</v>
      </c>
      <c r="D40" s="143">
        <v>92532553260</v>
      </c>
      <c r="E40" s="143" t="s">
        <v>267</v>
      </c>
      <c r="F40" s="140" t="s">
        <v>779</v>
      </c>
      <c r="G40" s="141" t="s">
        <v>780</v>
      </c>
      <c r="H40" s="143" t="s">
        <v>55</v>
      </c>
      <c r="I40" s="143">
        <v>68</v>
      </c>
      <c r="J40" s="143">
        <v>0</v>
      </c>
      <c r="K40" s="143">
        <v>0</v>
      </c>
      <c r="L40" s="143" t="s">
        <v>182</v>
      </c>
      <c r="M40" s="143" t="s">
        <v>261</v>
      </c>
    </row>
    <row r="41" spans="1:13" ht="17.25" customHeight="1">
      <c r="A41" s="92">
        <v>2018</v>
      </c>
      <c r="B41" s="92">
        <v>8</v>
      </c>
      <c r="C41" s="94">
        <v>98</v>
      </c>
      <c r="D41" s="143">
        <v>79278335079</v>
      </c>
      <c r="E41" s="143" t="s">
        <v>268</v>
      </c>
      <c r="F41" s="140" t="s">
        <v>779</v>
      </c>
      <c r="G41" s="141" t="s">
        <v>781</v>
      </c>
      <c r="H41" s="143" t="s">
        <v>54</v>
      </c>
      <c r="I41" s="143">
        <v>98</v>
      </c>
      <c r="J41" s="143">
        <v>0</v>
      </c>
      <c r="K41" s="143">
        <v>0</v>
      </c>
      <c r="L41" s="143" t="s">
        <v>182</v>
      </c>
      <c r="M41" s="143" t="s">
        <v>261</v>
      </c>
    </row>
    <row r="42" spans="1:13" ht="17.25" customHeight="1">
      <c r="A42" s="92">
        <v>2018</v>
      </c>
      <c r="B42" s="92">
        <v>8</v>
      </c>
      <c r="C42" s="94">
        <v>98</v>
      </c>
      <c r="D42" s="143">
        <v>46732937925</v>
      </c>
      <c r="E42" s="143" t="s">
        <v>269</v>
      </c>
      <c r="F42" s="140" t="s">
        <v>782</v>
      </c>
      <c r="G42" s="141" t="s">
        <v>783</v>
      </c>
      <c r="H42" s="143" t="s">
        <v>54</v>
      </c>
      <c r="I42" s="143">
        <v>98</v>
      </c>
      <c r="J42" s="143">
        <v>0</v>
      </c>
      <c r="K42" s="143">
        <v>0</v>
      </c>
      <c r="L42" s="143" t="s">
        <v>182</v>
      </c>
      <c r="M42" s="143" t="s">
        <v>261</v>
      </c>
    </row>
    <row r="43" spans="1:13" ht="17.25" customHeight="1">
      <c r="A43" s="92">
        <v>2018</v>
      </c>
      <c r="B43" s="92">
        <v>8</v>
      </c>
      <c r="C43" s="94">
        <v>38</v>
      </c>
      <c r="D43" s="143">
        <v>20237182505</v>
      </c>
      <c r="E43" s="143" t="s">
        <v>269</v>
      </c>
      <c r="F43" s="140" t="s">
        <v>782</v>
      </c>
      <c r="G43" s="141" t="s">
        <v>784</v>
      </c>
      <c r="H43" s="143" t="s">
        <v>53</v>
      </c>
      <c r="I43" s="143">
        <v>38</v>
      </c>
      <c r="J43" s="143">
        <v>0</v>
      </c>
      <c r="K43" s="143">
        <v>0</v>
      </c>
      <c r="L43" s="143" t="s">
        <v>182</v>
      </c>
      <c r="M43" s="143" t="s">
        <v>261</v>
      </c>
    </row>
    <row r="44" spans="1:13" ht="17.25" customHeight="1">
      <c r="A44" s="92">
        <v>2018</v>
      </c>
      <c r="B44" s="92">
        <v>8</v>
      </c>
      <c r="C44" s="94">
        <v>38</v>
      </c>
      <c r="D44" s="143">
        <v>398542391</v>
      </c>
      <c r="E44" s="143" t="s">
        <v>270</v>
      </c>
      <c r="F44" s="140" t="s">
        <v>782</v>
      </c>
      <c r="G44" s="141" t="s">
        <v>785</v>
      </c>
      <c r="H44" s="143" t="s">
        <v>53</v>
      </c>
      <c r="I44" s="143">
        <v>38</v>
      </c>
      <c r="J44" s="143">
        <v>0</v>
      </c>
      <c r="K44" s="143">
        <v>0</v>
      </c>
      <c r="L44" s="143" t="s">
        <v>182</v>
      </c>
      <c r="M44" s="143" t="s">
        <v>261</v>
      </c>
    </row>
    <row r="45" spans="1:13" ht="17.25" customHeight="1">
      <c r="A45" s="92">
        <v>2018</v>
      </c>
      <c r="B45" s="92">
        <v>8</v>
      </c>
      <c r="C45" s="94">
        <v>38</v>
      </c>
      <c r="D45" s="143">
        <v>72689335246</v>
      </c>
      <c r="E45" s="143" t="s">
        <v>271</v>
      </c>
      <c r="F45" s="140" t="s">
        <v>782</v>
      </c>
      <c r="G45" s="141" t="s">
        <v>786</v>
      </c>
      <c r="H45" s="143" t="s">
        <v>53</v>
      </c>
      <c r="I45" s="143">
        <v>38</v>
      </c>
      <c r="J45" s="143">
        <v>0</v>
      </c>
      <c r="K45" s="143">
        <v>0</v>
      </c>
      <c r="L45" s="143" t="s">
        <v>182</v>
      </c>
      <c r="M45" s="143" t="s">
        <v>261</v>
      </c>
    </row>
    <row r="46" spans="1:13" ht="17.25" customHeight="1">
      <c r="A46" s="92">
        <v>2018</v>
      </c>
      <c r="B46" s="92">
        <v>8</v>
      </c>
      <c r="C46" s="94">
        <v>38</v>
      </c>
      <c r="D46" s="143">
        <v>27992255489</v>
      </c>
      <c r="E46" s="143" t="s">
        <v>271</v>
      </c>
      <c r="F46" s="140" t="s">
        <v>782</v>
      </c>
      <c r="G46" s="141" t="s">
        <v>787</v>
      </c>
      <c r="H46" s="143" t="s">
        <v>53</v>
      </c>
      <c r="I46" s="143">
        <v>38</v>
      </c>
      <c r="J46" s="143">
        <v>0</v>
      </c>
      <c r="K46" s="143">
        <v>0</v>
      </c>
      <c r="L46" s="143" t="s">
        <v>182</v>
      </c>
      <c r="M46" s="143" t="s">
        <v>261</v>
      </c>
    </row>
    <row r="47" spans="1:13" ht="17.25" customHeight="1">
      <c r="A47" s="92"/>
      <c r="B47" s="92"/>
      <c r="C47" s="94"/>
      <c r="D47" s="143"/>
      <c r="E47" s="143"/>
      <c r="F47" s="140"/>
      <c r="G47" s="141"/>
      <c r="H47" s="143"/>
      <c r="I47" s="143"/>
      <c r="J47" s="143"/>
      <c r="K47" s="143"/>
      <c r="L47" s="143"/>
      <c r="M47" s="143"/>
    </row>
    <row r="48" spans="1:13" ht="17.25" customHeight="1">
      <c r="A48" s="92"/>
      <c r="B48" s="92"/>
      <c r="C48" s="94"/>
      <c r="D48" s="143"/>
      <c r="E48" s="143"/>
      <c r="F48" s="140"/>
      <c r="G48" s="141"/>
      <c r="H48" s="143"/>
      <c r="I48" s="143"/>
      <c r="J48" s="143"/>
      <c r="K48" s="143"/>
      <c r="L48" s="143"/>
      <c r="M48" s="143"/>
    </row>
    <row r="49" spans="1:13" ht="17.25" customHeight="1">
      <c r="A49" s="92"/>
      <c r="B49" s="92"/>
      <c r="C49" s="94"/>
      <c r="D49" s="143"/>
      <c r="E49" s="143"/>
      <c r="F49" s="140"/>
      <c r="G49" s="141"/>
      <c r="H49" s="143"/>
      <c r="I49" s="143"/>
      <c r="J49" s="143"/>
      <c r="K49" s="143"/>
      <c r="L49" s="143"/>
      <c r="M49" s="143"/>
    </row>
    <row r="50" spans="1:13" ht="17.25" customHeight="1">
      <c r="A50" s="92"/>
      <c r="B50" s="92"/>
      <c r="C50" s="94"/>
      <c r="D50" s="143"/>
      <c r="E50" s="143"/>
      <c r="F50" s="140"/>
      <c r="G50" s="141"/>
      <c r="H50" s="143"/>
      <c r="I50" s="143"/>
      <c r="J50" s="143"/>
      <c r="K50" s="143"/>
      <c r="L50" s="143"/>
      <c r="M50" s="143"/>
    </row>
    <row r="51" spans="1:13" ht="17.25" customHeight="1">
      <c r="A51" s="92"/>
      <c r="B51" s="92"/>
      <c r="C51" s="94"/>
      <c r="D51" s="143"/>
      <c r="E51" s="143"/>
      <c r="F51" s="140"/>
      <c r="G51" s="141"/>
      <c r="H51" s="143"/>
      <c r="I51" s="143"/>
      <c r="J51" s="143"/>
      <c r="K51" s="143"/>
      <c r="L51" s="143"/>
      <c r="M51" s="143"/>
    </row>
    <row r="52" spans="1:13" ht="17.25" customHeight="1">
      <c r="A52" s="92"/>
      <c r="B52" s="92"/>
      <c r="C52" s="94"/>
      <c r="D52" s="143"/>
      <c r="E52" s="143"/>
      <c r="F52" s="140"/>
      <c r="G52" s="141"/>
      <c r="H52" s="143"/>
      <c r="I52" s="143"/>
      <c r="J52" s="143"/>
      <c r="K52" s="143"/>
      <c r="L52" s="143"/>
      <c r="M52" s="143"/>
    </row>
    <row r="53" spans="1:13" ht="17.25" customHeight="1">
      <c r="A53" s="92"/>
      <c r="B53" s="92"/>
      <c r="C53" s="94"/>
      <c r="D53" s="143"/>
      <c r="E53" s="143"/>
      <c r="F53" s="140"/>
      <c r="G53" s="141"/>
      <c r="H53" s="143"/>
      <c r="I53" s="143"/>
      <c r="J53" s="143"/>
      <c r="K53" s="143"/>
      <c r="L53" s="143"/>
      <c r="M53" s="143"/>
    </row>
    <row r="54" spans="1:13" ht="17.25" customHeight="1">
      <c r="A54" s="92"/>
      <c r="B54" s="92"/>
      <c r="C54" s="94"/>
      <c r="D54" s="143"/>
      <c r="E54" s="143"/>
      <c r="F54" s="140"/>
      <c r="G54" s="141"/>
      <c r="H54" s="143"/>
      <c r="I54" s="143"/>
      <c r="J54" s="143"/>
      <c r="K54" s="143"/>
      <c r="L54" s="143"/>
      <c r="M54" s="143"/>
    </row>
    <row r="55" spans="1:13" ht="17.25" customHeight="1">
      <c r="A55" s="92"/>
      <c r="B55" s="92"/>
      <c r="C55" s="94"/>
      <c r="D55" s="143"/>
      <c r="E55" s="143"/>
      <c r="F55" s="140"/>
      <c r="G55" s="141"/>
      <c r="H55" s="143"/>
      <c r="I55" s="143"/>
      <c r="J55" s="143"/>
      <c r="K55" s="143"/>
      <c r="L55" s="143"/>
      <c r="M55" s="143"/>
    </row>
    <row r="56" spans="1:13" ht="17.25" customHeight="1">
      <c r="A56" s="92"/>
      <c r="B56" s="92"/>
      <c r="C56" s="94"/>
      <c r="D56" s="143"/>
      <c r="E56" s="143"/>
      <c r="F56" s="140"/>
      <c r="G56" s="141"/>
      <c r="H56" s="143"/>
      <c r="I56" s="143"/>
      <c r="J56" s="143"/>
      <c r="K56" s="143"/>
      <c r="L56" s="143"/>
      <c r="M56" s="143"/>
    </row>
    <row r="57" spans="1:13" ht="17.25" customHeight="1">
      <c r="A57" s="92"/>
      <c r="B57" s="92"/>
      <c r="C57" s="94"/>
      <c r="D57" s="143"/>
      <c r="E57" s="143"/>
      <c r="F57" s="140"/>
      <c r="G57" s="141"/>
      <c r="H57" s="143"/>
      <c r="I57" s="143"/>
      <c r="J57" s="143"/>
      <c r="K57" s="143"/>
      <c r="L57" s="143"/>
      <c r="M57" s="143"/>
    </row>
    <row r="58" spans="1:13" ht="17.25" customHeight="1">
      <c r="A58" s="92"/>
      <c r="B58" s="92"/>
      <c r="C58" s="94"/>
      <c r="D58" s="143"/>
      <c r="E58" s="143"/>
      <c r="F58" s="140"/>
      <c r="G58" s="141"/>
      <c r="H58" s="143"/>
      <c r="I58" s="143"/>
      <c r="J58" s="143"/>
      <c r="K58" s="143"/>
      <c r="L58" s="143"/>
      <c r="M58" s="143"/>
    </row>
    <row r="59" spans="1:13" ht="17.25" customHeight="1">
      <c r="A59" s="92"/>
      <c r="B59" s="92"/>
      <c r="C59" s="94"/>
      <c r="D59" s="143"/>
      <c r="E59" s="143"/>
      <c r="F59" s="140"/>
      <c r="G59" s="141"/>
      <c r="H59" s="143"/>
      <c r="I59" s="143"/>
      <c r="J59" s="143"/>
      <c r="K59" s="143"/>
      <c r="L59" s="143"/>
      <c r="M59" s="143"/>
    </row>
    <row r="60" spans="1:13" ht="17.25" customHeight="1">
      <c r="A60" s="92"/>
      <c r="B60" s="92"/>
      <c r="C60" s="94"/>
      <c r="D60" s="143"/>
      <c r="E60" s="143"/>
      <c r="F60" s="140"/>
      <c r="G60" s="141"/>
      <c r="H60" s="143"/>
      <c r="I60" s="143"/>
      <c r="J60" s="143"/>
      <c r="K60" s="143"/>
      <c r="L60" s="143"/>
      <c r="M60" s="143"/>
    </row>
    <row r="61" spans="1:13" ht="17.25" customHeight="1">
      <c r="A61" s="92"/>
      <c r="B61" s="92"/>
      <c r="C61" s="94"/>
      <c r="D61" s="143"/>
      <c r="E61" s="143"/>
      <c r="F61" s="140"/>
      <c r="G61" s="141"/>
      <c r="H61" s="143"/>
      <c r="I61" s="143"/>
      <c r="J61" s="143"/>
      <c r="K61" s="143"/>
      <c r="L61" s="143"/>
      <c r="M61" s="143"/>
    </row>
    <row r="62" spans="1:13" ht="17.25" customHeight="1">
      <c r="A62" s="92"/>
      <c r="B62" s="92"/>
      <c r="C62" s="94"/>
      <c r="D62" s="143"/>
      <c r="E62" s="143"/>
      <c r="F62" s="140"/>
      <c r="G62" s="141"/>
      <c r="H62" s="143"/>
      <c r="I62" s="143"/>
      <c r="J62" s="143"/>
      <c r="K62" s="143"/>
      <c r="L62" s="143"/>
      <c r="M62" s="143"/>
    </row>
    <row r="63" spans="1:13" ht="17.25" customHeight="1">
      <c r="A63" s="92"/>
      <c r="B63" s="92"/>
      <c r="C63" s="94"/>
      <c r="D63" s="143"/>
      <c r="E63" s="143"/>
      <c r="F63" s="140"/>
      <c r="G63" s="141"/>
      <c r="H63" s="143"/>
      <c r="I63" s="143"/>
      <c r="J63" s="143"/>
      <c r="K63" s="143"/>
      <c r="L63" s="143"/>
      <c r="M63" s="143"/>
    </row>
    <row r="64" spans="1:13" ht="17.25" customHeight="1">
      <c r="A64" s="92"/>
      <c r="B64" s="92"/>
      <c r="C64" s="94"/>
      <c r="D64" s="143"/>
      <c r="E64" s="143"/>
      <c r="F64" s="140"/>
      <c r="G64" s="141"/>
      <c r="H64" s="143"/>
      <c r="I64" s="143"/>
      <c r="J64" s="143"/>
      <c r="K64" s="143"/>
      <c r="L64" s="143"/>
      <c r="M64" s="143"/>
    </row>
    <row r="65" spans="1:13" ht="17.25" customHeight="1">
      <c r="A65" s="92"/>
      <c r="B65" s="92"/>
      <c r="C65" s="94"/>
      <c r="D65" s="143"/>
      <c r="E65" s="143"/>
      <c r="F65" s="140"/>
      <c r="G65" s="141"/>
      <c r="H65" s="143"/>
      <c r="I65" s="143"/>
      <c r="J65" s="143"/>
      <c r="K65" s="143"/>
      <c r="L65" s="143"/>
      <c r="M65" s="143"/>
    </row>
    <row r="66" spans="1:13" ht="17.25" customHeight="1">
      <c r="A66" s="92"/>
      <c r="B66" s="92"/>
      <c r="C66" s="94"/>
      <c r="D66" s="143"/>
      <c r="E66" s="143"/>
      <c r="F66" s="140"/>
      <c r="G66" s="141"/>
      <c r="H66" s="143"/>
      <c r="I66" s="143"/>
      <c r="J66" s="143"/>
      <c r="K66" s="143"/>
      <c r="L66" s="143"/>
      <c r="M66" s="143"/>
    </row>
    <row r="67" spans="1:13" ht="17.25" customHeight="1">
      <c r="A67" s="92"/>
      <c r="B67" s="92"/>
      <c r="C67" s="94"/>
      <c r="D67" s="143"/>
      <c r="E67" s="143"/>
      <c r="F67" s="140"/>
      <c r="G67" s="141"/>
      <c r="H67" s="143"/>
      <c r="I67" s="143"/>
      <c r="J67" s="143"/>
      <c r="K67" s="143"/>
      <c r="L67" s="143"/>
      <c r="M67" s="143"/>
    </row>
    <row r="68" spans="1:13" ht="17.25" customHeight="1">
      <c r="A68" s="92"/>
      <c r="B68" s="92"/>
      <c r="C68" s="94"/>
      <c r="D68" s="143"/>
      <c r="E68" s="143"/>
      <c r="F68" s="140"/>
      <c r="G68" s="141"/>
      <c r="H68" s="143"/>
      <c r="I68" s="143"/>
      <c r="J68" s="143"/>
      <c r="K68" s="143"/>
      <c r="L68" s="143"/>
      <c r="M68" s="143"/>
    </row>
    <row r="69" spans="1:13" ht="17.25" customHeight="1">
      <c r="A69" s="92"/>
      <c r="B69" s="92"/>
      <c r="C69" s="94"/>
      <c r="D69" s="143"/>
      <c r="E69" s="143"/>
      <c r="F69" s="140"/>
      <c r="G69" s="141"/>
      <c r="H69" s="143"/>
      <c r="I69" s="143"/>
      <c r="J69" s="143"/>
      <c r="K69" s="143"/>
      <c r="L69" s="143"/>
      <c r="M69" s="143"/>
    </row>
    <row r="70" spans="1:13" ht="17.25" customHeight="1">
      <c r="A70" s="92"/>
      <c r="B70" s="92"/>
      <c r="C70" s="94"/>
      <c r="D70" s="143"/>
      <c r="E70" s="143"/>
      <c r="F70" s="140"/>
      <c r="G70" s="141"/>
      <c r="H70" s="143"/>
      <c r="I70" s="143"/>
      <c r="J70" s="143"/>
      <c r="K70" s="143"/>
      <c r="L70" s="143"/>
      <c r="M70" s="143"/>
    </row>
    <row r="71" spans="1:13" ht="17.25" customHeight="1">
      <c r="A71" s="92"/>
      <c r="B71" s="92"/>
      <c r="C71" s="94"/>
      <c r="D71" s="143"/>
      <c r="E71" s="143"/>
      <c r="F71" s="140"/>
      <c r="G71" s="141"/>
      <c r="H71" s="143"/>
      <c r="I71" s="143"/>
      <c r="J71" s="143"/>
      <c r="K71" s="143"/>
      <c r="L71" s="143"/>
      <c r="M71" s="143"/>
    </row>
    <row r="72" spans="1:13" ht="17.25" customHeight="1">
      <c r="A72" s="92"/>
      <c r="B72" s="92"/>
      <c r="C72" s="94"/>
      <c r="D72" s="143"/>
      <c r="E72" s="143"/>
      <c r="F72" s="140"/>
      <c r="G72" s="141"/>
      <c r="H72" s="143"/>
      <c r="I72" s="143"/>
      <c r="J72" s="143"/>
      <c r="K72" s="143"/>
      <c r="L72" s="143"/>
      <c r="M72" s="143"/>
    </row>
    <row r="73" spans="1:13" ht="17.25" customHeight="1">
      <c r="A73" s="92"/>
      <c r="B73" s="92"/>
      <c r="C73" s="94"/>
      <c r="D73" s="143"/>
      <c r="E73" s="143"/>
      <c r="F73" s="140"/>
      <c r="G73" s="141"/>
      <c r="H73" s="143"/>
      <c r="I73" s="143"/>
      <c r="J73" s="143"/>
      <c r="K73" s="143"/>
      <c r="L73" s="143"/>
      <c r="M73" s="143"/>
    </row>
    <row r="74" spans="1:13" ht="17.25" customHeight="1">
      <c r="A74" s="92"/>
      <c r="B74" s="92"/>
      <c r="C74" s="94"/>
      <c r="D74" s="143"/>
      <c r="E74" s="143"/>
      <c r="F74" s="140"/>
      <c r="G74" s="141"/>
      <c r="H74" s="143"/>
      <c r="I74" s="143"/>
      <c r="J74" s="143"/>
      <c r="K74" s="143"/>
      <c r="L74" s="143"/>
      <c r="M74" s="143"/>
    </row>
    <row r="75" spans="1:13" ht="17.25" customHeight="1">
      <c r="A75" s="92"/>
      <c r="B75" s="92"/>
      <c r="C75" s="94"/>
      <c r="D75" s="143"/>
      <c r="E75" s="143"/>
      <c r="F75" s="140"/>
      <c r="G75" s="141"/>
      <c r="H75" s="143"/>
      <c r="I75" s="143"/>
      <c r="J75" s="143"/>
      <c r="K75" s="143"/>
      <c r="L75" s="143"/>
      <c r="M75" s="143"/>
    </row>
    <row r="76" spans="1:13" ht="17.25" customHeight="1">
      <c r="A76" s="92"/>
      <c r="B76" s="92"/>
      <c r="C76" s="94"/>
      <c r="D76" s="143"/>
      <c r="E76" s="143"/>
      <c r="F76" s="140"/>
      <c r="G76" s="141"/>
      <c r="H76" s="143"/>
      <c r="I76" s="143"/>
      <c r="J76" s="143"/>
      <c r="K76" s="143"/>
      <c r="L76" s="143"/>
      <c r="M76" s="143"/>
    </row>
    <row r="77" spans="1:13" ht="17.25" customHeight="1">
      <c r="A77" s="92"/>
      <c r="B77" s="92"/>
      <c r="C77" s="94"/>
      <c r="D77" s="143"/>
      <c r="E77" s="143"/>
      <c r="F77" s="140"/>
      <c r="G77" s="141"/>
      <c r="H77" s="143"/>
      <c r="I77" s="143"/>
      <c r="J77" s="143"/>
      <c r="K77" s="143"/>
      <c r="L77" s="143"/>
      <c r="M77" s="143"/>
    </row>
    <row r="78" spans="1:13" ht="17.25" customHeight="1">
      <c r="A78" s="92"/>
      <c r="B78" s="92"/>
      <c r="C78" s="94"/>
      <c r="D78" s="143"/>
      <c r="E78" s="143"/>
      <c r="F78" s="140"/>
      <c r="G78" s="141"/>
      <c r="H78" s="143"/>
      <c r="I78" s="143"/>
      <c r="J78" s="143"/>
      <c r="K78" s="143"/>
      <c r="L78" s="143"/>
      <c r="M78" s="143"/>
    </row>
    <row r="79" spans="1:13" ht="17.25" customHeight="1">
      <c r="A79" s="92"/>
      <c r="B79" s="92"/>
      <c r="C79" s="94"/>
      <c r="D79" s="143"/>
      <c r="E79" s="143"/>
      <c r="F79" s="140"/>
      <c r="G79" s="141"/>
      <c r="H79" s="143"/>
      <c r="I79" s="143"/>
      <c r="J79" s="143"/>
      <c r="K79" s="143"/>
      <c r="L79" s="143"/>
      <c r="M79" s="143"/>
    </row>
    <row r="80" spans="1:13" ht="17.25" customHeight="1">
      <c r="A80" s="92"/>
      <c r="B80" s="92"/>
      <c r="C80" s="94"/>
      <c r="D80" s="143"/>
      <c r="E80" s="143"/>
      <c r="F80" s="140"/>
      <c r="G80" s="141"/>
      <c r="H80" s="143"/>
      <c r="I80" s="143"/>
      <c r="J80" s="143"/>
      <c r="K80" s="143"/>
      <c r="L80" s="143"/>
      <c r="M80" s="143"/>
    </row>
    <row r="81" spans="1:13" ht="17.25" customHeight="1">
      <c r="A81" s="92"/>
      <c r="B81" s="92"/>
      <c r="C81" s="94"/>
      <c r="D81" s="143"/>
      <c r="E81" s="143"/>
      <c r="F81" s="140"/>
      <c r="G81" s="141"/>
      <c r="H81" s="143"/>
      <c r="I81" s="143"/>
      <c r="J81" s="143"/>
      <c r="K81" s="143"/>
      <c r="L81" s="143"/>
      <c r="M81" s="143"/>
    </row>
    <row r="82" spans="1:13" ht="17.25" customHeight="1">
      <c r="A82" s="92"/>
      <c r="B82" s="92"/>
      <c r="C82" s="94"/>
      <c r="D82" s="143"/>
      <c r="E82" s="143"/>
      <c r="F82" s="140"/>
      <c r="G82" s="141"/>
      <c r="H82" s="143"/>
      <c r="I82" s="143"/>
      <c r="J82" s="143"/>
      <c r="K82" s="143"/>
      <c r="L82" s="143"/>
      <c r="M82" s="143"/>
    </row>
    <row r="83" spans="1:13" ht="17.25" customHeight="1">
      <c r="A83" s="92"/>
      <c r="B83" s="92"/>
      <c r="C83" s="94"/>
      <c r="D83" s="143"/>
      <c r="E83" s="143"/>
      <c r="F83" s="140"/>
      <c r="G83" s="141"/>
      <c r="H83" s="143"/>
      <c r="I83" s="143"/>
      <c r="J83" s="143"/>
      <c r="K83" s="143"/>
      <c r="L83" s="143"/>
      <c r="M83" s="143"/>
    </row>
    <row r="84" spans="1:13" ht="17.25" customHeight="1">
      <c r="A84" s="92"/>
      <c r="B84" s="92"/>
      <c r="C84" s="94"/>
      <c r="D84" s="143"/>
      <c r="E84" s="143"/>
      <c r="F84" s="140"/>
      <c r="G84" s="141"/>
      <c r="H84" s="143"/>
      <c r="I84" s="143"/>
      <c r="J84" s="143"/>
      <c r="K84" s="143"/>
      <c r="L84" s="143"/>
      <c r="M84" s="143"/>
    </row>
    <row r="85" spans="1:13" ht="17.25" customHeight="1">
      <c r="A85" s="92"/>
      <c r="B85" s="92"/>
      <c r="C85" s="94"/>
      <c r="D85" s="143"/>
      <c r="E85" s="143"/>
      <c r="F85" s="140"/>
      <c r="G85" s="141"/>
      <c r="H85" s="143"/>
      <c r="I85" s="143"/>
      <c r="J85" s="143"/>
      <c r="K85" s="143"/>
      <c r="L85" s="143"/>
      <c r="M85" s="143"/>
    </row>
    <row r="86" spans="1:13" ht="17.25" customHeight="1">
      <c r="A86" s="92"/>
      <c r="B86" s="92"/>
      <c r="C86" s="94"/>
      <c r="D86" s="143"/>
      <c r="E86" s="143"/>
      <c r="F86" s="140"/>
      <c r="G86" s="141"/>
      <c r="H86" s="143"/>
      <c r="I86" s="143"/>
      <c r="J86" s="143"/>
      <c r="K86" s="143"/>
      <c r="L86" s="143"/>
      <c r="M86" s="143"/>
    </row>
    <row r="87" spans="1:13" ht="17.25" customHeight="1">
      <c r="A87" s="92"/>
      <c r="B87" s="92"/>
      <c r="C87" s="94"/>
      <c r="D87" s="143"/>
      <c r="E87" s="143"/>
      <c r="F87" s="140"/>
      <c r="G87" s="141"/>
      <c r="H87" s="143"/>
      <c r="I87" s="143"/>
      <c r="J87" s="143"/>
      <c r="K87" s="143"/>
      <c r="L87" s="143"/>
      <c r="M87" s="143"/>
    </row>
    <row r="88" spans="1:13" ht="17.25" customHeight="1">
      <c r="A88" s="92"/>
      <c r="B88" s="92"/>
      <c r="C88" s="94"/>
      <c r="D88" s="143"/>
      <c r="E88" s="143"/>
      <c r="F88" s="140"/>
      <c r="G88" s="141"/>
      <c r="H88" s="143"/>
      <c r="I88" s="143"/>
      <c r="J88" s="143"/>
      <c r="K88" s="143"/>
      <c r="L88" s="143"/>
      <c r="M88" s="143"/>
    </row>
    <row r="89" spans="1:13" ht="17.25" customHeight="1">
      <c r="A89" s="92"/>
      <c r="B89" s="92"/>
      <c r="C89" s="94"/>
      <c r="D89" s="143"/>
      <c r="E89" s="143"/>
      <c r="F89" s="140"/>
      <c r="G89" s="141"/>
      <c r="H89" s="143"/>
      <c r="I89" s="143"/>
      <c r="J89" s="143"/>
      <c r="K89" s="143"/>
      <c r="L89" s="143"/>
      <c r="M89" s="143"/>
    </row>
    <row r="90" spans="1:13" ht="17.25" customHeight="1">
      <c r="A90" s="92"/>
      <c r="B90" s="92"/>
      <c r="C90" s="94"/>
      <c r="D90" s="143"/>
      <c r="E90" s="143"/>
      <c r="F90" s="140"/>
      <c r="G90" s="141"/>
      <c r="H90" s="143"/>
      <c r="I90" s="143"/>
      <c r="J90" s="143"/>
      <c r="K90" s="143"/>
      <c r="L90" s="143"/>
      <c r="M90" s="143"/>
    </row>
    <row r="91" spans="1:13" ht="17.25" customHeight="1">
      <c r="A91" s="92"/>
      <c r="B91" s="92"/>
      <c r="C91" s="94"/>
      <c r="D91" s="143"/>
      <c r="E91" s="143"/>
      <c r="F91" s="140"/>
      <c r="G91" s="141"/>
      <c r="H91" s="143"/>
      <c r="I91" s="143"/>
      <c r="J91" s="143"/>
      <c r="K91" s="143"/>
      <c r="L91" s="143"/>
      <c r="M91" s="143"/>
    </row>
    <row r="92" spans="1:13" ht="17.25" customHeight="1">
      <c r="A92" s="92"/>
      <c r="B92" s="92"/>
      <c r="C92" s="94"/>
      <c r="D92" s="143"/>
      <c r="E92" s="143"/>
      <c r="F92" s="140"/>
      <c r="G92" s="141"/>
      <c r="H92" s="143"/>
      <c r="I92" s="143"/>
      <c r="J92" s="143"/>
      <c r="K92" s="143"/>
      <c r="L92" s="143"/>
      <c r="M92" s="143"/>
    </row>
    <row r="93" spans="1:13" ht="17.25" customHeight="1">
      <c r="A93" s="92"/>
      <c r="B93" s="92"/>
      <c r="C93" s="94"/>
      <c r="D93" s="143"/>
      <c r="E93" s="143"/>
      <c r="F93" s="140"/>
      <c r="G93" s="141"/>
      <c r="H93" s="143"/>
      <c r="I93" s="143"/>
      <c r="J93" s="143"/>
      <c r="K93" s="143"/>
      <c r="L93" s="143"/>
      <c r="M93" s="143"/>
    </row>
    <row r="94" spans="1:13" ht="17.25" customHeight="1">
      <c r="A94" s="92"/>
      <c r="B94" s="92"/>
      <c r="C94" s="94"/>
      <c r="D94" s="143"/>
      <c r="E94" s="143"/>
      <c r="F94" s="140"/>
      <c r="G94" s="141"/>
      <c r="H94" s="143"/>
      <c r="I94" s="143"/>
      <c r="J94" s="143"/>
      <c r="K94" s="143"/>
      <c r="L94" s="143"/>
      <c r="M94" s="143"/>
    </row>
    <row r="95" spans="1:13" ht="17.25" customHeight="1">
      <c r="A95" s="92"/>
      <c r="B95" s="92"/>
      <c r="C95" s="94"/>
      <c r="D95" s="143"/>
      <c r="E95" s="143"/>
      <c r="F95" s="140"/>
      <c r="G95" s="141"/>
      <c r="H95" s="143"/>
      <c r="I95" s="143"/>
      <c r="J95" s="143"/>
      <c r="K95" s="143"/>
      <c r="L95" s="143"/>
      <c r="M95" s="143"/>
    </row>
    <row r="96" spans="1:13" ht="17.25" customHeight="1">
      <c r="A96" s="92"/>
      <c r="B96" s="92"/>
      <c r="C96" s="94"/>
      <c r="D96" s="143"/>
      <c r="E96" s="143"/>
      <c r="F96" s="140"/>
      <c r="G96" s="141"/>
      <c r="H96" s="143"/>
      <c r="I96" s="143"/>
      <c r="J96" s="143"/>
      <c r="K96" s="143"/>
      <c r="L96" s="143"/>
      <c r="M96" s="143"/>
    </row>
    <row r="97" spans="1:13" ht="17.25" customHeight="1">
      <c r="A97" s="92"/>
      <c r="B97" s="92"/>
      <c r="C97" s="94"/>
      <c r="D97" s="143"/>
      <c r="E97" s="143"/>
      <c r="F97" s="140"/>
      <c r="G97" s="141"/>
      <c r="H97" s="143"/>
      <c r="I97" s="143"/>
      <c r="J97" s="143"/>
      <c r="K97" s="143"/>
      <c r="L97" s="143"/>
      <c r="M97" s="143"/>
    </row>
    <row r="98" spans="1:13" ht="17.25" customHeight="1">
      <c r="A98" s="92"/>
      <c r="B98" s="92"/>
      <c r="C98" s="94"/>
      <c r="D98" s="143"/>
      <c r="E98" s="143"/>
      <c r="F98" s="140"/>
      <c r="G98" s="141"/>
      <c r="H98" s="143"/>
      <c r="I98" s="143"/>
      <c r="J98" s="143"/>
      <c r="K98" s="143"/>
      <c r="L98" s="143"/>
      <c r="M98" s="143"/>
    </row>
    <row r="99" spans="1:13" ht="17.25" customHeight="1">
      <c r="A99" s="92"/>
      <c r="B99" s="92"/>
      <c r="C99" s="94"/>
      <c r="D99" s="143"/>
      <c r="E99" s="143"/>
      <c r="F99" s="140"/>
      <c r="G99" s="141"/>
      <c r="H99" s="143"/>
      <c r="I99" s="143"/>
      <c r="J99" s="143"/>
      <c r="K99" s="143"/>
      <c r="L99" s="143"/>
      <c r="M99" s="143"/>
    </row>
    <row r="100" spans="1:13" ht="17.25" customHeight="1">
      <c r="A100" s="92"/>
      <c r="B100" s="92"/>
      <c r="C100" s="94"/>
      <c r="D100" s="143"/>
      <c r="E100" s="143"/>
      <c r="F100" s="140"/>
      <c r="G100" s="141"/>
      <c r="H100" s="143"/>
      <c r="I100" s="143"/>
      <c r="J100" s="143"/>
      <c r="K100" s="143"/>
      <c r="L100" s="143"/>
      <c r="M100" s="143"/>
    </row>
    <row r="101" spans="1:13" ht="17.25" customHeight="1">
      <c r="A101" s="92"/>
      <c r="B101" s="92"/>
      <c r="C101" s="94"/>
      <c r="D101" s="143"/>
      <c r="E101" s="143"/>
      <c r="F101" s="140"/>
      <c r="G101" s="141"/>
      <c r="H101" s="143"/>
      <c r="I101" s="143"/>
      <c r="J101" s="143"/>
      <c r="K101" s="143"/>
      <c r="L101" s="143"/>
      <c r="M101" s="143"/>
    </row>
    <row r="102" spans="1:13" ht="17.25" customHeight="1">
      <c r="A102" s="92"/>
      <c r="B102" s="92"/>
      <c r="C102" s="94"/>
      <c r="D102" s="143"/>
      <c r="E102" s="143"/>
      <c r="F102" s="140"/>
      <c r="G102" s="141"/>
      <c r="H102" s="143"/>
      <c r="I102" s="143"/>
      <c r="J102" s="143"/>
      <c r="K102" s="143"/>
      <c r="L102" s="143"/>
      <c r="M102" s="143"/>
    </row>
    <row r="103" spans="1:13" ht="17.25" customHeight="1">
      <c r="A103" s="92"/>
      <c r="B103" s="92"/>
      <c r="C103" s="94"/>
      <c r="D103" s="143"/>
      <c r="E103" s="143"/>
      <c r="F103" s="140"/>
      <c r="G103" s="141"/>
      <c r="H103" s="143"/>
      <c r="I103" s="143"/>
      <c r="J103" s="143"/>
      <c r="K103" s="143"/>
      <c r="L103" s="143"/>
      <c r="M103" s="143"/>
    </row>
    <row r="104" spans="1:13" ht="17.25" customHeight="1">
      <c r="A104" s="92"/>
      <c r="B104" s="92"/>
      <c r="C104" s="94"/>
      <c r="D104" s="143"/>
      <c r="E104" s="143"/>
      <c r="F104" s="140"/>
      <c r="G104" s="141"/>
      <c r="H104" s="143"/>
      <c r="I104" s="143"/>
      <c r="J104" s="143"/>
      <c r="K104" s="143"/>
      <c r="L104" s="143"/>
      <c r="M104" s="143"/>
    </row>
    <row r="105" spans="1:13" ht="17.25" customHeight="1">
      <c r="A105" s="92"/>
      <c r="B105" s="92"/>
      <c r="C105" s="94"/>
      <c r="D105" s="143"/>
      <c r="E105" s="143"/>
      <c r="F105" s="140"/>
      <c r="G105" s="141"/>
      <c r="H105" s="143"/>
      <c r="I105" s="143"/>
      <c r="J105" s="143"/>
      <c r="K105" s="143"/>
      <c r="L105" s="143"/>
      <c r="M105" s="143"/>
    </row>
    <row r="106" spans="1:13" ht="17.25" customHeight="1">
      <c r="A106" s="92"/>
      <c r="B106" s="92"/>
      <c r="C106" s="94"/>
      <c r="D106" s="143"/>
      <c r="E106" s="143"/>
      <c r="F106" s="140"/>
      <c r="G106" s="141"/>
      <c r="H106" s="143"/>
      <c r="I106" s="143"/>
      <c r="J106" s="143"/>
      <c r="K106" s="143"/>
      <c r="L106" s="143"/>
      <c r="M106" s="143"/>
    </row>
    <row r="107" spans="1:13" ht="17.25" customHeight="1">
      <c r="A107" s="92"/>
      <c r="B107" s="92"/>
      <c r="C107" s="94"/>
      <c r="D107" s="143"/>
      <c r="E107" s="143"/>
      <c r="F107" s="140"/>
      <c r="G107" s="141"/>
      <c r="H107" s="143"/>
      <c r="I107" s="143"/>
      <c r="J107" s="143"/>
      <c r="K107" s="143"/>
      <c r="L107" s="143"/>
      <c r="M107" s="143"/>
    </row>
    <row r="108" spans="1:13" ht="17.25" customHeight="1">
      <c r="A108" s="92"/>
      <c r="B108" s="92"/>
      <c r="C108" s="94"/>
      <c r="D108" s="143"/>
      <c r="E108" s="143"/>
      <c r="F108" s="140"/>
      <c r="G108" s="141"/>
      <c r="H108" s="143"/>
      <c r="I108" s="143"/>
      <c r="J108" s="143"/>
      <c r="K108" s="143"/>
      <c r="L108" s="143"/>
      <c r="M108" s="143"/>
    </row>
    <row r="109" spans="1:13" ht="17.25" customHeight="1">
      <c r="A109" s="92"/>
      <c r="B109" s="92"/>
      <c r="C109" s="94"/>
      <c r="D109" s="143"/>
      <c r="E109" s="143"/>
      <c r="F109" s="140"/>
      <c r="G109" s="141"/>
      <c r="H109" s="143"/>
      <c r="I109" s="143"/>
      <c r="J109" s="143"/>
      <c r="K109" s="143"/>
      <c r="L109" s="143"/>
      <c r="M109" s="143"/>
    </row>
    <row r="110" spans="1:13" ht="17.25" customHeight="1">
      <c r="A110" s="92"/>
      <c r="B110" s="92"/>
      <c r="C110" s="94"/>
      <c r="D110" s="143"/>
      <c r="E110" s="143"/>
      <c r="F110" s="140"/>
      <c r="G110" s="141"/>
      <c r="H110" s="143"/>
      <c r="I110" s="143"/>
      <c r="J110" s="143"/>
      <c r="K110" s="143"/>
      <c r="L110" s="143"/>
      <c r="M110" s="143"/>
    </row>
    <row r="111" spans="1:13" ht="17.25" customHeight="1">
      <c r="A111" s="92"/>
      <c r="B111" s="92"/>
      <c r="C111" s="94"/>
      <c r="D111" s="143"/>
      <c r="E111" s="143"/>
      <c r="F111" s="140"/>
      <c r="G111" s="141"/>
      <c r="H111" s="143"/>
      <c r="I111" s="143"/>
      <c r="J111" s="143"/>
      <c r="K111" s="143"/>
      <c r="L111" s="143"/>
      <c r="M111" s="143"/>
    </row>
    <row r="112" spans="1:13" ht="17.25" customHeight="1">
      <c r="A112" s="92"/>
      <c r="B112" s="92"/>
      <c r="C112" s="94"/>
      <c r="D112" s="143"/>
      <c r="E112" s="143"/>
      <c r="F112" s="140"/>
      <c r="G112" s="141"/>
      <c r="H112" s="143"/>
      <c r="I112" s="143"/>
      <c r="J112" s="143"/>
      <c r="K112" s="143"/>
      <c r="L112" s="143"/>
      <c r="M112" s="143"/>
    </row>
    <row r="113" spans="1:13" ht="17.25" customHeight="1">
      <c r="A113" s="92"/>
      <c r="B113" s="92"/>
      <c r="C113" s="94"/>
      <c r="D113" s="143"/>
      <c r="E113" s="143"/>
      <c r="F113" s="140"/>
      <c r="G113" s="141"/>
      <c r="H113" s="143"/>
      <c r="I113" s="143"/>
      <c r="J113" s="143"/>
      <c r="K113" s="143"/>
      <c r="L113" s="143"/>
      <c r="M113" s="143"/>
    </row>
    <row r="114" spans="1:13" ht="17.25" customHeight="1">
      <c r="A114" s="92"/>
      <c r="B114" s="92"/>
      <c r="C114" s="94"/>
      <c r="D114" s="143"/>
      <c r="E114" s="143"/>
      <c r="F114" s="140"/>
      <c r="G114" s="141"/>
      <c r="H114" s="143"/>
      <c r="I114" s="143"/>
      <c r="J114" s="143"/>
      <c r="K114" s="143"/>
      <c r="L114" s="143"/>
      <c r="M114" s="143"/>
    </row>
    <row r="115" spans="1:13" ht="17.25" customHeight="1">
      <c r="A115" s="92"/>
      <c r="B115" s="92"/>
      <c r="C115" s="94"/>
      <c r="D115" s="143"/>
      <c r="E115" s="143"/>
      <c r="F115" s="140"/>
      <c r="G115" s="141"/>
      <c r="H115" s="143"/>
      <c r="I115" s="143"/>
      <c r="J115" s="143"/>
      <c r="K115" s="143"/>
      <c r="L115" s="143"/>
      <c r="M115" s="143"/>
    </row>
    <row r="116" spans="1:13" ht="17.25" customHeight="1">
      <c r="A116" s="92"/>
      <c r="B116" s="92"/>
      <c r="C116" s="94"/>
      <c r="D116" s="143"/>
      <c r="E116" s="143"/>
      <c r="F116" s="140"/>
      <c r="G116" s="141"/>
      <c r="H116" s="143"/>
      <c r="I116" s="143"/>
      <c r="J116" s="143"/>
      <c r="K116" s="143"/>
      <c r="L116" s="143"/>
      <c r="M116" s="143"/>
    </row>
    <row r="117" spans="1:13" ht="17.25" customHeight="1">
      <c r="A117" s="92"/>
      <c r="B117" s="92"/>
      <c r="C117" s="94"/>
      <c r="D117" s="143"/>
      <c r="E117" s="143"/>
      <c r="F117" s="140"/>
      <c r="G117" s="141"/>
      <c r="H117" s="143"/>
      <c r="I117" s="143"/>
      <c r="J117" s="143"/>
      <c r="K117" s="143"/>
      <c r="L117" s="143"/>
      <c r="M117" s="143"/>
    </row>
    <row r="118" spans="1:13" ht="17.25" customHeight="1">
      <c r="A118" s="92"/>
      <c r="B118" s="92"/>
      <c r="C118" s="94"/>
      <c r="D118" s="143"/>
      <c r="E118" s="143"/>
      <c r="F118" s="140"/>
      <c r="G118" s="141"/>
      <c r="H118" s="143"/>
      <c r="I118" s="143"/>
      <c r="J118" s="143"/>
      <c r="K118" s="143"/>
      <c r="L118" s="143"/>
      <c r="M118" s="143"/>
    </row>
    <row r="119" spans="1:13" ht="17.25" customHeight="1">
      <c r="A119" s="92"/>
      <c r="B119" s="92"/>
      <c r="C119" s="94"/>
      <c r="D119" s="143"/>
      <c r="E119" s="143"/>
      <c r="F119" s="140"/>
      <c r="G119" s="141"/>
      <c r="H119" s="143"/>
      <c r="I119" s="143"/>
      <c r="J119" s="143"/>
      <c r="K119" s="143"/>
      <c r="L119" s="143"/>
      <c r="M119" s="143"/>
    </row>
    <row r="120" spans="1:13" ht="17.25" customHeight="1">
      <c r="A120" s="92"/>
      <c r="B120" s="92"/>
      <c r="C120" s="94"/>
      <c r="D120" s="143"/>
      <c r="E120" s="143"/>
      <c r="F120" s="140"/>
      <c r="G120" s="141"/>
      <c r="H120" s="143"/>
      <c r="I120" s="143"/>
      <c r="J120" s="143"/>
      <c r="K120" s="143"/>
      <c r="L120" s="143"/>
      <c r="M120" s="143"/>
    </row>
    <row r="121" spans="1:13" ht="17.25" customHeight="1">
      <c r="A121" s="92"/>
      <c r="B121" s="92"/>
      <c r="C121" s="94"/>
      <c r="D121" s="143"/>
      <c r="E121" s="143"/>
      <c r="F121" s="140"/>
      <c r="G121" s="141"/>
      <c r="H121" s="143"/>
      <c r="I121" s="143"/>
      <c r="J121" s="143"/>
      <c r="K121" s="143"/>
      <c r="L121" s="143"/>
      <c r="M121" s="143"/>
    </row>
    <row r="122" spans="1:13" ht="17.25" customHeight="1">
      <c r="A122" s="92"/>
      <c r="B122" s="92"/>
      <c r="C122" s="94"/>
      <c r="D122" s="143"/>
      <c r="E122" s="143"/>
      <c r="F122" s="140"/>
      <c r="G122" s="141"/>
      <c r="H122" s="143"/>
      <c r="I122" s="143"/>
      <c r="J122" s="143"/>
      <c r="K122" s="143"/>
      <c r="L122" s="143"/>
      <c r="M122" s="143"/>
    </row>
    <row r="123" spans="1:13" ht="17.25" customHeight="1">
      <c r="A123" s="92"/>
      <c r="B123" s="92"/>
      <c r="C123" s="94"/>
      <c r="D123" s="143"/>
      <c r="E123" s="143"/>
      <c r="F123" s="140"/>
      <c r="G123" s="141"/>
      <c r="H123" s="143"/>
      <c r="I123" s="143"/>
      <c r="J123" s="143"/>
      <c r="K123" s="143"/>
      <c r="L123" s="143"/>
      <c r="M123" s="143"/>
    </row>
    <row r="124" spans="1:13" ht="17.25" customHeight="1">
      <c r="A124" s="92"/>
      <c r="B124" s="92"/>
      <c r="C124" s="94"/>
      <c r="D124" s="143"/>
      <c r="E124" s="143"/>
      <c r="F124" s="140"/>
      <c r="G124" s="141"/>
      <c r="H124" s="143"/>
      <c r="I124" s="143"/>
      <c r="J124" s="143"/>
      <c r="K124" s="143"/>
      <c r="L124" s="143"/>
      <c r="M124" s="143"/>
    </row>
    <row r="125" spans="1:13" ht="17.25" customHeight="1">
      <c r="A125" s="92"/>
      <c r="B125" s="92"/>
      <c r="C125" s="94"/>
      <c r="D125" s="143"/>
      <c r="E125" s="143"/>
      <c r="F125" s="140"/>
      <c r="G125" s="141"/>
      <c r="H125" s="143"/>
      <c r="I125" s="143"/>
      <c r="J125" s="143"/>
      <c r="K125" s="143"/>
      <c r="L125" s="143"/>
      <c r="M125" s="143"/>
    </row>
    <row r="126" spans="1:13" ht="17.25" customHeight="1">
      <c r="A126" s="92"/>
      <c r="B126" s="92"/>
      <c r="C126" s="94"/>
      <c r="D126" s="143"/>
      <c r="E126" s="143"/>
      <c r="F126" s="140"/>
      <c r="G126" s="141"/>
      <c r="H126" s="143"/>
      <c r="I126" s="143"/>
      <c r="J126" s="143"/>
      <c r="K126" s="143"/>
      <c r="L126" s="143"/>
      <c r="M126" s="143"/>
    </row>
    <row r="127" spans="1:13" ht="17.25" customHeight="1">
      <c r="A127" s="92"/>
      <c r="B127" s="92"/>
      <c r="C127" s="94"/>
      <c r="D127" s="143"/>
      <c r="E127" s="143"/>
      <c r="F127" s="140"/>
      <c r="G127" s="141"/>
      <c r="H127" s="143"/>
      <c r="I127" s="143"/>
      <c r="J127" s="143"/>
      <c r="K127" s="143"/>
      <c r="L127" s="143"/>
      <c r="M127" s="143"/>
    </row>
    <row r="128" spans="1:13" ht="17.25" customHeight="1">
      <c r="A128" s="92"/>
      <c r="B128" s="92"/>
      <c r="C128" s="94"/>
      <c r="D128" s="143"/>
      <c r="E128" s="143"/>
      <c r="F128" s="140"/>
      <c r="G128" s="141"/>
      <c r="H128" s="143"/>
      <c r="I128" s="143"/>
      <c r="J128" s="143"/>
      <c r="K128" s="143"/>
      <c r="L128" s="143"/>
      <c r="M128" s="143"/>
    </row>
    <row r="129" spans="1:13" ht="17.25" customHeight="1">
      <c r="A129" s="92"/>
      <c r="B129" s="92"/>
      <c r="C129" s="94"/>
      <c r="D129" s="143"/>
      <c r="E129" s="143"/>
      <c r="F129" s="140"/>
      <c r="G129" s="141"/>
      <c r="H129" s="143"/>
      <c r="I129" s="143"/>
      <c r="J129" s="143"/>
      <c r="K129" s="143"/>
      <c r="L129" s="143"/>
      <c r="M129" s="143"/>
    </row>
    <row r="130" spans="1:13" ht="17.25" customHeight="1">
      <c r="A130" s="92"/>
      <c r="B130" s="92"/>
      <c r="C130" s="94"/>
      <c r="D130" s="143"/>
      <c r="E130" s="143"/>
      <c r="F130" s="140"/>
      <c r="G130" s="141"/>
      <c r="H130" s="143"/>
      <c r="I130" s="143"/>
      <c r="J130" s="143"/>
      <c r="K130" s="143"/>
      <c r="L130" s="143"/>
      <c r="M130" s="143"/>
    </row>
    <row r="131" spans="1:13" ht="17.25" customHeight="1">
      <c r="A131" s="92"/>
      <c r="B131" s="92"/>
      <c r="C131" s="94"/>
      <c r="D131" s="143"/>
      <c r="E131" s="143"/>
      <c r="F131" s="140"/>
      <c r="G131" s="141"/>
      <c r="H131" s="143"/>
      <c r="I131" s="143"/>
      <c r="J131" s="143"/>
      <c r="K131" s="143"/>
      <c r="L131" s="143"/>
      <c r="M131" s="143"/>
    </row>
    <row r="132" spans="1:13" ht="17.25" customHeight="1">
      <c r="A132" s="92"/>
      <c r="B132" s="92"/>
      <c r="C132" s="94"/>
      <c r="D132" s="143"/>
      <c r="E132" s="143"/>
      <c r="F132" s="140"/>
      <c r="G132" s="141"/>
      <c r="H132" s="143"/>
      <c r="I132" s="143"/>
      <c r="J132" s="143"/>
      <c r="K132" s="143"/>
      <c r="L132" s="143"/>
      <c r="M132" s="143"/>
    </row>
    <row r="133" spans="1:13" ht="17.25" customHeight="1">
      <c r="A133" s="92"/>
      <c r="B133" s="92"/>
      <c r="C133" s="94"/>
      <c r="D133" s="143"/>
      <c r="E133" s="143"/>
      <c r="F133" s="140"/>
      <c r="G133" s="141"/>
      <c r="H133" s="143"/>
      <c r="I133" s="143"/>
      <c r="J133" s="143"/>
      <c r="K133" s="143"/>
      <c r="L133" s="143"/>
      <c r="M133" s="143"/>
    </row>
    <row r="134" spans="1:13" ht="17.25" customHeight="1">
      <c r="A134" s="92"/>
      <c r="B134" s="92"/>
      <c r="C134" s="94"/>
      <c r="D134" s="143"/>
      <c r="E134" s="143"/>
      <c r="F134" s="140"/>
      <c r="G134" s="141"/>
      <c r="H134" s="143"/>
      <c r="I134" s="143"/>
      <c r="J134" s="143"/>
      <c r="K134" s="143"/>
      <c r="L134" s="143"/>
      <c r="M134" s="143"/>
    </row>
    <row r="135" spans="1:13" ht="17.25" customHeight="1">
      <c r="A135" s="92"/>
      <c r="B135" s="92"/>
      <c r="C135" s="94"/>
      <c r="D135" s="143"/>
      <c r="E135" s="143"/>
      <c r="F135" s="140"/>
      <c r="G135" s="141"/>
      <c r="H135" s="143"/>
      <c r="I135" s="143"/>
      <c r="J135" s="143"/>
      <c r="K135" s="143"/>
      <c r="L135" s="143"/>
      <c r="M135" s="143"/>
    </row>
    <row r="136" spans="1:13" ht="17.25" customHeight="1">
      <c r="A136" s="92"/>
      <c r="B136" s="92"/>
      <c r="C136" s="94"/>
      <c r="D136" s="143"/>
      <c r="E136" s="143"/>
      <c r="F136" s="140"/>
      <c r="G136" s="141"/>
      <c r="H136" s="143"/>
      <c r="I136" s="143"/>
      <c r="J136" s="143"/>
      <c r="K136" s="143"/>
      <c r="L136" s="143"/>
      <c r="M136" s="143"/>
    </row>
    <row r="137" spans="1:13" ht="17.25" customHeight="1">
      <c r="A137" s="92"/>
      <c r="B137" s="92"/>
      <c r="C137" s="94"/>
      <c r="D137" s="143"/>
      <c r="E137" s="143"/>
      <c r="F137" s="140"/>
      <c r="G137" s="141"/>
      <c r="H137" s="143"/>
      <c r="I137" s="143"/>
      <c r="J137" s="143"/>
      <c r="K137" s="143"/>
      <c r="L137" s="143"/>
      <c r="M137" s="143"/>
    </row>
    <row r="138" spans="1:13" ht="17.25" customHeight="1">
      <c r="A138" s="92"/>
      <c r="B138" s="92"/>
      <c r="C138" s="94"/>
      <c r="D138" s="143"/>
      <c r="E138" s="143"/>
      <c r="F138" s="140"/>
      <c r="G138" s="141"/>
      <c r="H138" s="143"/>
      <c r="I138" s="143"/>
      <c r="J138" s="143"/>
      <c r="K138" s="143"/>
      <c r="L138" s="143"/>
      <c r="M138" s="143"/>
    </row>
    <row r="139" spans="1:13" ht="17.25" customHeight="1">
      <c r="A139" s="92"/>
      <c r="B139" s="92"/>
      <c r="C139" s="94"/>
      <c r="D139" s="143"/>
      <c r="E139" s="143"/>
      <c r="F139" s="140"/>
      <c r="G139" s="141"/>
      <c r="H139" s="143"/>
      <c r="I139" s="143"/>
      <c r="J139" s="143"/>
      <c r="K139" s="143"/>
      <c r="L139" s="143"/>
      <c r="M139" s="143"/>
    </row>
    <row r="140" spans="1:13" ht="17.25" customHeight="1">
      <c r="A140" s="92"/>
      <c r="B140" s="92"/>
      <c r="C140" s="94"/>
      <c r="D140" s="143"/>
      <c r="E140" s="143"/>
      <c r="F140" s="140"/>
      <c r="G140" s="141"/>
      <c r="H140" s="143"/>
      <c r="I140" s="143"/>
      <c r="J140" s="143"/>
      <c r="K140" s="143"/>
      <c r="L140" s="143"/>
      <c r="M140" s="143"/>
    </row>
    <row r="141" spans="1:13" ht="17.25" customHeight="1">
      <c r="A141" s="92"/>
      <c r="B141" s="92"/>
      <c r="C141" s="94"/>
      <c r="D141" s="143"/>
      <c r="E141" s="143"/>
      <c r="F141" s="140"/>
      <c r="G141" s="141"/>
      <c r="H141" s="143"/>
      <c r="I141" s="143"/>
      <c r="J141" s="143"/>
      <c r="K141" s="143"/>
      <c r="L141" s="143"/>
      <c r="M141" s="143"/>
    </row>
    <row r="142" spans="1:13" ht="17.25" customHeight="1">
      <c r="A142" s="92"/>
      <c r="B142" s="92"/>
      <c r="C142" s="94"/>
      <c r="D142" s="143"/>
      <c r="E142" s="143"/>
      <c r="F142" s="140"/>
      <c r="G142" s="141"/>
      <c r="H142" s="143"/>
      <c r="I142" s="143"/>
      <c r="J142" s="143"/>
      <c r="K142" s="143"/>
      <c r="L142" s="143"/>
      <c r="M142" s="143"/>
    </row>
    <row r="143" spans="1:13" ht="17.25" customHeight="1">
      <c r="A143" s="92"/>
      <c r="B143" s="92"/>
      <c r="C143" s="94"/>
      <c r="D143" s="143"/>
      <c r="E143" s="143"/>
      <c r="F143" s="140"/>
      <c r="G143" s="141"/>
      <c r="H143" s="143"/>
      <c r="I143" s="143"/>
      <c r="J143" s="143"/>
      <c r="K143" s="143"/>
      <c r="L143" s="143"/>
      <c r="M143" s="143"/>
    </row>
    <row r="144" spans="1:13" ht="17.25" customHeight="1">
      <c r="A144" s="92"/>
      <c r="B144" s="92"/>
      <c r="C144" s="94"/>
      <c r="D144" s="143"/>
      <c r="E144" s="143"/>
      <c r="F144" s="140"/>
      <c r="G144" s="141"/>
      <c r="H144" s="143"/>
      <c r="I144" s="143"/>
      <c r="J144" s="143"/>
      <c r="K144" s="143"/>
      <c r="L144" s="143"/>
      <c r="M144" s="143"/>
    </row>
    <row r="145" spans="1:13" ht="17.25" customHeight="1">
      <c r="A145" s="92"/>
      <c r="B145" s="92"/>
      <c r="C145" s="94"/>
      <c r="D145" s="143"/>
      <c r="E145" s="143"/>
      <c r="F145" s="140"/>
      <c r="G145" s="141"/>
      <c r="H145" s="143"/>
      <c r="I145" s="143"/>
      <c r="J145" s="143"/>
      <c r="K145" s="143"/>
      <c r="L145" s="143"/>
      <c r="M145" s="143"/>
    </row>
    <row r="146" spans="1:13" ht="17.25" customHeight="1">
      <c r="A146" s="92"/>
      <c r="B146" s="92"/>
      <c r="C146" s="94"/>
      <c r="D146" s="143"/>
      <c r="E146" s="143"/>
      <c r="F146" s="140"/>
      <c r="G146" s="141"/>
      <c r="H146" s="143"/>
      <c r="I146" s="143"/>
      <c r="J146" s="143"/>
      <c r="K146" s="143"/>
      <c r="L146" s="143"/>
      <c r="M146" s="143"/>
    </row>
    <row r="147" spans="1:13" ht="17.25" customHeight="1">
      <c r="A147" s="92"/>
      <c r="B147" s="92"/>
      <c r="C147" s="94"/>
      <c r="D147" s="143"/>
      <c r="E147" s="143"/>
      <c r="F147" s="140"/>
      <c r="G147" s="141"/>
      <c r="H147" s="143"/>
      <c r="I147" s="143"/>
      <c r="J147" s="143"/>
      <c r="K147" s="143"/>
      <c r="L147" s="143"/>
      <c r="M147" s="143"/>
    </row>
    <row r="148" spans="1:13" ht="17.25" customHeight="1">
      <c r="A148" s="92"/>
      <c r="B148" s="92"/>
      <c r="C148" s="94"/>
      <c r="D148" s="143"/>
      <c r="E148" s="143"/>
      <c r="F148" s="140"/>
      <c r="G148" s="141"/>
      <c r="H148" s="143"/>
      <c r="I148" s="143"/>
      <c r="J148" s="143"/>
      <c r="K148" s="143"/>
      <c r="L148" s="143"/>
      <c r="M148" s="143"/>
    </row>
    <row r="149" spans="1:13" ht="17.25" customHeight="1">
      <c r="A149" s="92"/>
      <c r="B149" s="92"/>
      <c r="C149" s="94"/>
      <c r="D149" s="143"/>
      <c r="E149" s="143"/>
      <c r="F149" s="140"/>
      <c r="G149" s="141"/>
      <c r="H149" s="143"/>
      <c r="I149" s="143"/>
      <c r="J149" s="143"/>
      <c r="K149" s="143"/>
      <c r="L149" s="143"/>
      <c r="M149" s="143"/>
    </row>
    <row r="150" spans="1:13" ht="17.25" customHeight="1">
      <c r="A150" s="92"/>
      <c r="B150" s="92"/>
      <c r="C150" s="94"/>
      <c r="D150" s="143"/>
      <c r="E150" s="143"/>
      <c r="F150" s="140"/>
      <c r="G150" s="141"/>
      <c r="H150" s="143"/>
      <c r="I150" s="143"/>
      <c r="J150" s="143"/>
      <c r="K150" s="143"/>
      <c r="L150" s="143"/>
      <c r="M150" s="143"/>
    </row>
    <row r="151" spans="1:13" ht="17.25" customHeight="1">
      <c r="A151" s="92"/>
      <c r="B151" s="92"/>
      <c r="C151" s="94"/>
      <c r="D151" s="143"/>
      <c r="E151" s="143"/>
      <c r="F151" s="140"/>
      <c r="G151" s="141"/>
      <c r="H151" s="143"/>
      <c r="I151" s="143"/>
      <c r="J151" s="143"/>
      <c r="K151" s="143"/>
      <c r="L151" s="143"/>
      <c r="M151" s="143"/>
    </row>
    <row r="152" spans="1:13" ht="17.25" customHeight="1">
      <c r="A152" s="92"/>
      <c r="B152" s="92"/>
      <c r="C152" s="94"/>
      <c r="D152" s="143"/>
      <c r="E152" s="143"/>
      <c r="F152" s="140"/>
      <c r="G152" s="141"/>
      <c r="H152" s="143"/>
      <c r="I152" s="143"/>
      <c r="J152" s="143"/>
      <c r="K152" s="143"/>
      <c r="L152" s="143"/>
      <c r="M152" s="143"/>
    </row>
    <row r="153" spans="1:13" ht="17.25" customHeight="1">
      <c r="A153" s="92"/>
      <c r="B153" s="92"/>
      <c r="C153" s="94"/>
      <c r="D153" s="143"/>
      <c r="E153" s="143"/>
      <c r="F153" s="140"/>
      <c r="G153" s="141"/>
      <c r="H153" s="143"/>
      <c r="I153" s="143"/>
      <c r="J153" s="143"/>
      <c r="K153" s="143"/>
      <c r="L153" s="143"/>
      <c r="M153" s="143"/>
    </row>
    <row r="154" spans="1:13" ht="17.25" customHeight="1">
      <c r="A154" s="92"/>
      <c r="B154" s="92"/>
      <c r="C154" s="94"/>
      <c r="D154" s="143"/>
      <c r="E154" s="143"/>
      <c r="F154" s="140"/>
      <c r="G154" s="141"/>
      <c r="H154" s="143"/>
      <c r="I154" s="143"/>
      <c r="J154" s="143"/>
      <c r="K154" s="143"/>
      <c r="L154" s="143"/>
      <c r="M154" s="143"/>
    </row>
    <row r="155" spans="1:13" ht="17.25" customHeight="1">
      <c r="A155" s="92"/>
      <c r="B155" s="92"/>
      <c r="C155" s="94"/>
      <c r="D155" s="143"/>
      <c r="E155" s="143"/>
      <c r="F155" s="140"/>
      <c r="G155" s="141"/>
      <c r="H155" s="143"/>
      <c r="I155" s="143"/>
      <c r="J155" s="143"/>
      <c r="K155" s="143"/>
      <c r="L155" s="143"/>
      <c r="M155" s="143"/>
    </row>
    <row r="156" spans="1:13" ht="17.25" customHeight="1">
      <c r="A156" s="92"/>
      <c r="B156" s="92"/>
      <c r="C156" s="94"/>
      <c r="D156" s="143"/>
      <c r="E156" s="143"/>
      <c r="F156" s="140"/>
      <c r="G156" s="141"/>
      <c r="H156" s="143"/>
      <c r="I156" s="143"/>
      <c r="J156" s="143"/>
      <c r="K156" s="143"/>
      <c r="L156" s="143"/>
      <c r="M156" s="143"/>
    </row>
    <row r="157" spans="1:13" ht="17.25" customHeight="1">
      <c r="A157" s="92"/>
      <c r="B157" s="92"/>
      <c r="C157" s="94"/>
      <c r="D157" s="143"/>
      <c r="E157" s="143"/>
      <c r="F157" s="140"/>
      <c r="G157" s="141"/>
      <c r="H157" s="143"/>
      <c r="I157" s="143"/>
      <c r="J157" s="143"/>
      <c r="K157" s="143"/>
      <c r="L157" s="143"/>
      <c r="M157" s="143"/>
    </row>
    <row r="158" spans="1:13" ht="17.25" customHeight="1">
      <c r="A158" s="92"/>
      <c r="B158" s="92"/>
      <c r="C158" s="94"/>
      <c r="D158" s="143"/>
      <c r="E158" s="143"/>
      <c r="F158" s="140"/>
      <c r="G158" s="141"/>
      <c r="H158" s="143"/>
      <c r="I158" s="143"/>
      <c r="J158" s="143"/>
      <c r="K158" s="143"/>
      <c r="L158" s="143"/>
      <c r="M158" s="143"/>
    </row>
    <row r="159" spans="1:13" ht="17.25" customHeight="1">
      <c r="A159" s="92"/>
      <c r="B159" s="92"/>
      <c r="C159" s="94"/>
      <c r="D159" s="143"/>
      <c r="E159" s="143"/>
      <c r="F159" s="140"/>
      <c r="G159" s="141"/>
      <c r="H159" s="143"/>
      <c r="I159" s="143"/>
      <c r="J159" s="143"/>
      <c r="K159" s="143"/>
      <c r="L159" s="143"/>
      <c r="M159" s="143"/>
    </row>
    <row r="160" spans="1:13" ht="17.25" customHeight="1">
      <c r="A160" s="92"/>
      <c r="B160" s="92"/>
      <c r="C160" s="94"/>
      <c r="D160" s="143"/>
      <c r="E160" s="143"/>
      <c r="F160" s="140"/>
      <c r="G160" s="141"/>
      <c r="H160" s="143"/>
      <c r="I160" s="143"/>
      <c r="J160" s="143"/>
      <c r="K160" s="143"/>
      <c r="L160" s="143"/>
      <c r="M160" s="143"/>
    </row>
    <row r="161" spans="1:13" ht="17.25" customHeight="1">
      <c r="A161" s="92"/>
      <c r="B161" s="92"/>
      <c r="C161" s="94"/>
      <c r="D161" s="143"/>
      <c r="E161" s="143"/>
      <c r="F161" s="140"/>
      <c r="G161" s="141"/>
      <c r="H161" s="143"/>
      <c r="I161" s="143"/>
      <c r="J161" s="143"/>
      <c r="K161" s="143"/>
      <c r="L161" s="143"/>
      <c r="M161" s="143"/>
    </row>
    <row r="162" spans="1:13" ht="17.25" customHeight="1">
      <c r="A162" s="92"/>
      <c r="B162" s="92"/>
      <c r="C162" s="94"/>
      <c r="D162" s="143"/>
      <c r="E162" s="143"/>
      <c r="F162" s="140"/>
      <c r="G162" s="141"/>
      <c r="H162" s="143"/>
      <c r="I162" s="143"/>
      <c r="J162" s="143"/>
      <c r="K162" s="143"/>
      <c r="L162" s="143"/>
      <c r="M162" s="143"/>
    </row>
    <row r="163" spans="1:13" ht="17.25" customHeight="1">
      <c r="A163" s="92"/>
      <c r="B163" s="92"/>
      <c r="C163" s="94"/>
      <c r="D163" s="143"/>
      <c r="E163" s="143"/>
      <c r="F163" s="140"/>
      <c r="G163" s="141"/>
      <c r="H163" s="143"/>
      <c r="I163" s="143"/>
      <c r="J163" s="143"/>
      <c r="K163" s="143"/>
      <c r="L163" s="143"/>
      <c r="M163" s="143"/>
    </row>
    <row r="164" spans="1:13" ht="17.25" customHeight="1">
      <c r="A164" s="92"/>
      <c r="B164" s="92"/>
      <c r="C164" s="94"/>
      <c r="D164" s="143"/>
      <c r="E164" s="143"/>
      <c r="F164" s="140"/>
      <c r="G164" s="141"/>
      <c r="H164" s="143"/>
      <c r="I164" s="143"/>
      <c r="J164" s="143"/>
      <c r="K164" s="143"/>
      <c r="L164" s="143"/>
      <c r="M164" s="143"/>
    </row>
    <row r="165" spans="1:13" ht="17.25" customHeight="1">
      <c r="A165" s="92"/>
      <c r="B165" s="92"/>
      <c r="C165" s="94"/>
      <c r="D165" s="143"/>
      <c r="E165" s="143"/>
      <c r="F165" s="140"/>
      <c r="G165" s="141"/>
      <c r="H165" s="143"/>
      <c r="I165" s="143"/>
      <c r="J165" s="143"/>
      <c r="K165" s="143"/>
      <c r="L165" s="143"/>
      <c r="M165" s="143"/>
    </row>
    <row r="166" spans="1:13" ht="17.25" customHeight="1">
      <c r="A166" s="92"/>
      <c r="B166" s="92"/>
      <c r="C166" s="94"/>
      <c r="D166" s="143"/>
      <c r="E166" s="143"/>
      <c r="F166" s="140"/>
      <c r="G166" s="141"/>
      <c r="H166" s="143"/>
      <c r="I166" s="143"/>
      <c r="J166" s="143"/>
      <c r="K166" s="143"/>
      <c r="L166" s="143"/>
      <c r="M166" s="143"/>
    </row>
    <row r="167" spans="1:13" ht="17.25" customHeight="1">
      <c r="A167" s="92"/>
      <c r="B167" s="92"/>
      <c r="C167" s="94"/>
      <c r="D167" s="143"/>
      <c r="E167" s="143"/>
      <c r="F167" s="140"/>
      <c r="G167" s="141"/>
      <c r="H167" s="143"/>
      <c r="I167" s="143"/>
      <c r="J167" s="143"/>
      <c r="K167" s="143"/>
      <c r="L167" s="143"/>
      <c r="M167" s="143"/>
    </row>
    <row r="168" spans="1:13" ht="17.25" customHeight="1">
      <c r="A168" s="92"/>
      <c r="B168" s="92"/>
      <c r="C168" s="94"/>
      <c r="D168" s="143"/>
      <c r="E168" s="143"/>
      <c r="F168" s="140"/>
      <c r="G168" s="141"/>
      <c r="H168" s="143"/>
      <c r="I168" s="143"/>
      <c r="J168" s="143"/>
      <c r="K168" s="143"/>
      <c r="L168" s="143"/>
      <c r="M168" s="143"/>
    </row>
    <row r="169" spans="1:13" ht="17.25" customHeight="1">
      <c r="A169" s="92"/>
      <c r="B169" s="92"/>
      <c r="C169" s="94"/>
      <c r="D169" s="143"/>
      <c r="E169" s="143"/>
      <c r="F169" s="140"/>
      <c r="G169" s="141"/>
      <c r="H169" s="143"/>
      <c r="I169" s="143"/>
      <c r="J169" s="143"/>
      <c r="K169" s="143"/>
      <c r="L169" s="143"/>
      <c r="M169" s="143"/>
    </row>
    <row r="170" spans="1:13" ht="17.25" customHeight="1">
      <c r="A170" s="92"/>
      <c r="B170" s="92"/>
      <c r="C170" s="94"/>
      <c r="D170" s="143"/>
      <c r="E170" s="143"/>
      <c r="F170" s="140"/>
      <c r="G170" s="141"/>
      <c r="H170" s="143"/>
      <c r="I170" s="143"/>
      <c r="J170" s="143"/>
      <c r="K170" s="143"/>
      <c r="L170" s="143"/>
      <c r="M170" s="143"/>
    </row>
    <row r="171" spans="1:13" ht="17.25" customHeight="1">
      <c r="A171" s="92"/>
      <c r="B171" s="92"/>
      <c r="C171" s="94"/>
      <c r="D171" s="143"/>
      <c r="E171" s="143"/>
      <c r="F171" s="140"/>
      <c r="G171" s="141"/>
      <c r="H171" s="143"/>
      <c r="I171" s="143"/>
      <c r="J171" s="143"/>
      <c r="K171" s="143"/>
      <c r="L171" s="143"/>
      <c r="M171" s="143"/>
    </row>
    <row r="172" spans="1:13" ht="17.25" customHeight="1">
      <c r="A172" s="92"/>
      <c r="B172" s="92"/>
      <c r="C172" s="94"/>
      <c r="D172" s="143"/>
      <c r="E172" s="143"/>
      <c r="F172" s="140"/>
      <c r="G172" s="141"/>
      <c r="H172" s="143"/>
      <c r="I172" s="143"/>
      <c r="J172" s="143"/>
      <c r="K172" s="143"/>
      <c r="L172" s="143"/>
      <c r="M172" s="143"/>
    </row>
    <row r="173" spans="1:13" ht="17.25" customHeight="1">
      <c r="A173" s="92"/>
      <c r="B173" s="92"/>
      <c r="C173" s="94"/>
      <c r="D173" s="143"/>
      <c r="E173" s="143"/>
      <c r="F173" s="140"/>
      <c r="G173" s="141"/>
      <c r="H173" s="143"/>
      <c r="I173" s="143"/>
      <c r="J173" s="143"/>
      <c r="K173" s="143"/>
      <c r="L173" s="143"/>
      <c r="M173" s="143"/>
    </row>
    <row r="174" spans="1:13" ht="17.25" customHeight="1">
      <c r="A174" s="92"/>
      <c r="B174" s="92"/>
      <c r="C174" s="94"/>
      <c r="D174" s="143"/>
      <c r="E174" s="143"/>
      <c r="F174" s="140"/>
      <c r="G174" s="141"/>
      <c r="H174" s="143"/>
      <c r="I174" s="143"/>
      <c r="J174" s="143"/>
      <c r="K174" s="143"/>
      <c r="L174" s="143"/>
      <c r="M174" s="143"/>
    </row>
    <row r="175" spans="1:13" ht="17.25" customHeight="1">
      <c r="A175" s="92"/>
      <c r="B175" s="92"/>
      <c r="C175" s="94"/>
      <c r="D175" s="143"/>
      <c r="E175" s="143"/>
      <c r="F175" s="140"/>
      <c r="G175" s="141"/>
      <c r="H175" s="143"/>
      <c r="I175" s="143"/>
      <c r="J175" s="143"/>
      <c r="K175" s="143"/>
      <c r="L175" s="143"/>
      <c r="M175" s="143"/>
    </row>
    <row r="176" spans="1:13" ht="17.25" customHeight="1">
      <c r="A176" s="92"/>
      <c r="B176" s="92"/>
      <c r="C176" s="94"/>
      <c r="D176" s="143"/>
      <c r="E176" s="143"/>
      <c r="F176" s="140"/>
      <c r="G176" s="141"/>
      <c r="H176" s="143"/>
      <c r="I176" s="143"/>
      <c r="J176" s="143"/>
      <c r="K176" s="143"/>
      <c r="L176" s="143"/>
      <c r="M176" s="143"/>
    </row>
    <row r="177" spans="1:13" ht="17.25" customHeight="1">
      <c r="A177" s="92"/>
      <c r="B177" s="92"/>
      <c r="C177" s="94"/>
      <c r="D177" s="143"/>
      <c r="E177" s="143"/>
      <c r="F177" s="140"/>
      <c r="G177" s="141"/>
      <c r="H177" s="143"/>
      <c r="I177" s="143"/>
      <c r="J177" s="143"/>
      <c r="K177" s="143"/>
      <c r="L177" s="143"/>
      <c r="M177" s="143"/>
    </row>
    <row r="178" spans="1:13" ht="17.25" customHeight="1">
      <c r="A178" s="92"/>
      <c r="B178" s="92"/>
      <c r="C178" s="94"/>
      <c r="D178" s="143"/>
      <c r="E178" s="143"/>
      <c r="F178" s="140"/>
      <c r="G178" s="141"/>
      <c r="H178" s="143"/>
      <c r="I178" s="143"/>
      <c r="J178" s="143"/>
      <c r="K178" s="143"/>
      <c r="L178" s="143"/>
      <c r="M178" s="143"/>
    </row>
    <row r="179" spans="1:13" ht="17.25" customHeight="1">
      <c r="A179" s="92"/>
      <c r="B179" s="92"/>
      <c r="C179" s="94"/>
      <c r="D179" s="143"/>
      <c r="E179" s="143"/>
      <c r="F179" s="140"/>
      <c r="G179" s="141"/>
      <c r="H179" s="143"/>
      <c r="I179" s="143"/>
      <c r="J179" s="143"/>
      <c r="K179" s="143"/>
      <c r="L179" s="143"/>
      <c r="M179" s="143"/>
    </row>
    <row r="180" spans="1:13" ht="17.25" customHeight="1">
      <c r="A180" s="92"/>
      <c r="B180" s="92"/>
      <c r="C180" s="94"/>
      <c r="D180" s="143"/>
      <c r="E180" s="143"/>
      <c r="F180" s="140"/>
      <c r="G180" s="141"/>
      <c r="H180" s="143"/>
      <c r="I180" s="143"/>
      <c r="J180" s="143"/>
      <c r="K180" s="143"/>
      <c r="L180" s="143"/>
      <c r="M180" s="143"/>
    </row>
    <row r="181" spans="1:13" ht="17.25" customHeight="1">
      <c r="A181" s="92"/>
      <c r="B181" s="92"/>
      <c r="C181" s="94"/>
      <c r="D181" s="143"/>
      <c r="E181" s="143"/>
      <c r="F181" s="140"/>
      <c r="G181" s="141"/>
      <c r="H181" s="143"/>
      <c r="I181" s="143"/>
      <c r="J181" s="143"/>
      <c r="K181" s="143"/>
      <c r="L181" s="143"/>
      <c r="M181" s="143"/>
    </row>
    <row r="182" spans="1:13" ht="17.25" customHeight="1">
      <c r="A182" s="92"/>
      <c r="B182" s="92"/>
      <c r="C182" s="94"/>
      <c r="D182" s="143"/>
      <c r="E182" s="143"/>
      <c r="F182" s="140"/>
      <c r="G182" s="141"/>
      <c r="H182" s="143"/>
      <c r="I182" s="143"/>
      <c r="J182" s="143"/>
      <c r="K182" s="143"/>
      <c r="L182" s="143"/>
      <c r="M182" s="143"/>
    </row>
    <row r="183" spans="1:13" ht="17.25" customHeight="1">
      <c r="A183" s="92"/>
      <c r="B183" s="92"/>
      <c r="C183" s="94"/>
      <c r="D183" s="143"/>
      <c r="E183" s="143"/>
      <c r="F183" s="140"/>
      <c r="G183" s="141"/>
      <c r="H183" s="143"/>
      <c r="I183" s="143"/>
      <c r="J183" s="143"/>
      <c r="K183" s="143"/>
      <c r="L183" s="143"/>
      <c r="M183" s="143"/>
    </row>
    <row r="184" spans="1:13" ht="17.25" customHeight="1">
      <c r="A184" s="92"/>
      <c r="B184" s="92"/>
      <c r="C184" s="94"/>
      <c r="D184" s="143"/>
      <c r="E184" s="143"/>
      <c r="F184" s="140"/>
      <c r="G184" s="141"/>
      <c r="H184" s="143"/>
      <c r="I184" s="143"/>
      <c r="J184" s="143"/>
      <c r="K184" s="143"/>
      <c r="L184" s="143"/>
      <c r="M184" s="143"/>
    </row>
    <row r="185" spans="1:13" ht="17.25" customHeight="1">
      <c r="A185" s="92"/>
      <c r="B185" s="92"/>
      <c r="C185" s="94"/>
      <c r="D185" s="143"/>
      <c r="E185" s="143"/>
      <c r="F185" s="140"/>
      <c r="G185" s="141"/>
      <c r="H185" s="143"/>
      <c r="I185" s="143"/>
      <c r="J185" s="143"/>
      <c r="K185" s="143"/>
      <c r="L185" s="143"/>
      <c r="M185" s="143"/>
    </row>
    <row r="186" spans="1:13" ht="17.25" customHeight="1">
      <c r="A186" s="92"/>
      <c r="B186" s="92"/>
      <c r="C186" s="94"/>
      <c r="D186" s="143"/>
      <c r="E186" s="143"/>
      <c r="F186" s="140"/>
      <c r="G186" s="141"/>
      <c r="H186" s="143"/>
      <c r="I186" s="143"/>
      <c r="J186" s="143"/>
      <c r="K186" s="143"/>
      <c r="L186" s="143"/>
      <c r="M186" s="143"/>
    </row>
    <row r="187" spans="1:13" ht="17.25" customHeight="1">
      <c r="A187" s="92"/>
      <c r="B187" s="92"/>
      <c r="C187" s="94"/>
      <c r="D187" s="143"/>
      <c r="E187" s="143"/>
      <c r="F187" s="140"/>
      <c r="G187" s="141"/>
      <c r="H187" s="143"/>
      <c r="I187" s="143"/>
      <c r="J187" s="143"/>
      <c r="K187" s="143"/>
      <c r="L187" s="143"/>
      <c r="M187" s="143"/>
    </row>
    <row r="188" spans="1:13" ht="17.25" customHeight="1">
      <c r="A188" s="92"/>
      <c r="B188" s="92"/>
      <c r="C188" s="94"/>
      <c r="D188" s="143"/>
      <c r="E188" s="143"/>
      <c r="F188" s="140"/>
      <c r="G188" s="141"/>
      <c r="H188" s="143"/>
      <c r="I188" s="143"/>
      <c r="J188" s="143"/>
      <c r="K188" s="143"/>
      <c r="L188" s="143"/>
      <c r="M188" s="143"/>
    </row>
    <row r="189" spans="1:13" ht="17.25" customHeight="1">
      <c r="A189" s="92"/>
      <c r="B189" s="92"/>
      <c r="C189" s="94"/>
      <c r="D189" s="143"/>
      <c r="E189" s="143"/>
      <c r="F189" s="140"/>
      <c r="G189" s="141"/>
      <c r="H189" s="143"/>
      <c r="I189" s="143"/>
      <c r="J189" s="143"/>
      <c r="K189" s="143"/>
      <c r="L189" s="143"/>
      <c r="M189" s="143"/>
    </row>
    <row r="190" spans="1:13" ht="17.25" customHeight="1">
      <c r="A190" s="92"/>
      <c r="B190" s="92"/>
      <c r="C190" s="94"/>
      <c r="D190" s="143"/>
      <c r="E190" s="143"/>
      <c r="F190" s="140"/>
      <c r="G190" s="141"/>
      <c r="H190" s="143"/>
      <c r="I190" s="143"/>
      <c r="J190" s="143"/>
      <c r="K190" s="143"/>
      <c r="L190" s="143"/>
      <c r="M190" s="143"/>
    </row>
    <row r="191" spans="1:13" ht="17.25" customHeight="1">
      <c r="A191" s="92"/>
      <c r="B191" s="92"/>
      <c r="C191" s="94"/>
      <c r="D191" s="143"/>
      <c r="E191" s="143"/>
      <c r="F191" s="140"/>
      <c r="G191" s="141"/>
      <c r="H191" s="143"/>
      <c r="I191" s="143"/>
      <c r="J191" s="143"/>
      <c r="K191" s="143"/>
      <c r="L191" s="143"/>
      <c r="M191" s="143"/>
    </row>
    <row r="192" spans="1:13" ht="17.25" customHeight="1">
      <c r="A192" s="92"/>
      <c r="B192" s="92"/>
      <c r="C192" s="94"/>
      <c r="D192" s="143"/>
      <c r="E192" s="143"/>
      <c r="F192" s="140"/>
      <c r="G192" s="141"/>
      <c r="H192" s="143"/>
      <c r="I192" s="143"/>
      <c r="J192" s="143"/>
      <c r="K192" s="143"/>
      <c r="L192" s="143"/>
      <c r="M192" s="143"/>
    </row>
    <row r="193" spans="1:13" ht="17.25" customHeight="1">
      <c r="A193" s="92"/>
      <c r="B193" s="92"/>
      <c r="C193" s="94"/>
      <c r="D193" s="143"/>
      <c r="E193" s="143"/>
      <c r="F193" s="140"/>
      <c r="G193" s="141"/>
      <c r="H193" s="143"/>
      <c r="I193" s="143"/>
      <c r="J193" s="143"/>
      <c r="K193" s="143"/>
      <c r="L193" s="143"/>
      <c r="M193" s="143"/>
    </row>
    <row r="194" spans="1:13" ht="17.25" customHeight="1">
      <c r="A194" s="92"/>
      <c r="B194" s="92"/>
      <c r="C194" s="94"/>
      <c r="D194" s="143"/>
      <c r="E194" s="143"/>
      <c r="F194" s="140"/>
      <c r="G194" s="141"/>
      <c r="H194" s="143"/>
      <c r="I194" s="143"/>
      <c r="J194" s="143"/>
      <c r="K194" s="143"/>
      <c r="L194" s="143"/>
      <c r="M194" s="143"/>
    </row>
    <row r="195" spans="1:13" ht="17.25" customHeight="1">
      <c r="A195" s="92"/>
      <c r="B195" s="92"/>
      <c r="C195" s="94"/>
      <c r="D195" s="143"/>
      <c r="E195" s="143"/>
      <c r="F195" s="140"/>
      <c r="G195" s="141"/>
      <c r="H195" s="143"/>
      <c r="I195" s="143"/>
      <c r="J195" s="143"/>
      <c r="K195" s="143"/>
      <c r="L195" s="143"/>
      <c r="M195" s="143"/>
    </row>
    <row r="196" spans="1:13" ht="17.25" customHeight="1">
      <c r="A196" s="92"/>
      <c r="B196" s="92"/>
      <c r="C196" s="94"/>
      <c r="D196" s="143"/>
      <c r="E196" s="143"/>
      <c r="F196" s="140"/>
      <c r="G196" s="141"/>
      <c r="H196" s="143"/>
      <c r="I196" s="143"/>
      <c r="J196" s="143"/>
      <c r="K196" s="143"/>
      <c r="L196" s="143"/>
      <c r="M196" s="143"/>
    </row>
    <row r="197" spans="1:13" ht="17.25" customHeight="1">
      <c r="A197" s="92"/>
      <c r="B197" s="92"/>
      <c r="C197" s="94"/>
      <c r="D197" s="143"/>
      <c r="E197" s="143"/>
      <c r="F197" s="140"/>
      <c r="G197" s="141"/>
      <c r="H197" s="143"/>
      <c r="I197" s="143"/>
      <c r="J197" s="143"/>
      <c r="K197" s="143"/>
      <c r="L197" s="143"/>
      <c r="M197" s="143"/>
    </row>
    <row r="198" spans="1:13" ht="17.25" customHeight="1">
      <c r="A198" s="92"/>
      <c r="B198" s="92"/>
      <c r="C198" s="94"/>
      <c r="D198" s="143"/>
      <c r="E198" s="143"/>
      <c r="F198" s="140"/>
      <c r="G198" s="141"/>
      <c r="H198" s="143"/>
      <c r="I198" s="143"/>
      <c r="J198" s="143"/>
      <c r="K198" s="143"/>
      <c r="L198" s="143"/>
      <c r="M198" s="143"/>
    </row>
    <row r="199" spans="1:13" ht="17.25" customHeight="1">
      <c r="A199" s="92"/>
      <c r="B199" s="92"/>
      <c r="C199" s="94"/>
      <c r="D199" s="143"/>
      <c r="E199" s="143"/>
      <c r="F199" s="140"/>
      <c r="G199" s="141"/>
      <c r="H199" s="143"/>
      <c r="I199" s="143"/>
      <c r="J199" s="143"/>
      <c r="K199" s="143"/>
      <c r="L199" s="143"/>
      <c r="M199" s="143"/>
    </row>
    <row r="200" spans="1:13" ht="17.25" customHeight="1">
      <c r="A200" s="92"/>
      <c r="B200" s="92"/>
      <c r="C200" s="94"/>
      <c r="D200" s="143"/>
      <c r="E200" s="143"/>
      <c r="F200" s="140"/>
      <c r="G200" s="141"/>
      <c r="H200" s="143"/>
      <c r="I200" s="143"/>
      <c r="J200" s="143"/>
      <c r="K200" s="143"/>
      <c r="L200" s="143"/>
      <c r="M200" s="143"/>
    </row>
    <row r="201" spans="1:13" ht="17.25" customHeight="1">
      <c r="A201" s="92"/>
      <c r="B201" s="92"/>
      <c r="C201" s="94"/>
      <c r="D201" s="143"/>
      <c r="E201" s="143"/>
      <c r="F201" s="140"/>
      <c r="G201" s="141"/>
      <c r="H201" s="143"/>
      <c r="I201" s="143"/>
      <c r="J201" s="143"/>
      <c r="K201" s="143"/>
      <c r="L201" s="143"/>
      <c r="M201" s="143"/>
    </row>
    <row r="202" spans="1:13" ht="17.25" customHeight="1">
      <c r="A202" s="92"/>
      <c r="B202" s="92"/>
      <c r="C202" s="94"/>
      <c r="D202" s="143"/>
      <c r="E202" s="143"/>
      <c r="F202" s="140"/>
      <c r="G202" s="141"/>
      <c r="H202" s="143"/>
      <c r="I202" s="143"/>
      <c r="J202" s="143"/>
      <c r="K202" s="143"/>
      <c r="L202" s="143"/>
      <c r="M202" s="143"/>
    </row>
    <row r="203" spans="1:13" ht="17.25" customHeight="1">
      <c r="A203" s="92"/>
      <c r="B203" s="92"/>
      <c r="C203" s="94"/>
      <c r="D203" s="143"/>
      <c r="E203" s="143"/>
      <c r="F203" s="140"/>
      <c r="G203" s="141"/>
      <c r="H203" s="143"/>
      <c r="I203" s="143"/>
      <c r="J203" s="143"/>
      <c r="K203" s="143"/>
      <c r="L203" s="143"/>
      <c r="M203" s="143"/>
    </row>
    <row r="204" spans="1:13" ht="17.25" customHeight="1">
      <c r="A204" s="92"/>
      <c r="B204" s="92"/>
      <c r="C204" s="94"/>
      <c r="D204" s="143"/>
      <c r="E204" s="143"/>
      <c r="F204" s="140"/>
      <c r="G204" s="141"/>
      <c r="H204" s="143"/>
      <c r="I204" s="143"/>
      <c r="J204" s="143"/>
      <c r="K204" s="143"/>
      <c r="L204" s="143"/>
      <c r="M204" s="143"/>
    </row>
    <row r="205" spans="1:13" ht="17.25" customHeight="1">
      <c r="A205" s="92"/>
      <c r="B205" s="92"/>
      <c r="C205" s="94"/>
      <c r="D205" s="143"/>
      <c r="E205" s="143"/>
      <c r="F205" s="140"/>
      <c r="G205" s="141"/>
      <c r="H205" s="143"/>
      <c r="I205" s="143"/>
      <c r="J205" s="143"/>
      <c r="K205" s="143"/>
      <c r="L205" s="143"/>
      <c r="M205" s="143"/>
    </row>
    <row r="206" spans="1:13" ht="17.25" customHeight="1">
      <c r="A206" s="92"/>
      <c r="B206" s="92"/>
      <c r="C206" s="94"/>
      <c r="D206" s="143"/>
      <c r="E206" s="143"/>
      <c r="F206" s="140"/>
      <c r="G206" s="141"/>
      <c r="H206" s="143"/>
      <c r="I206" s="143"/>
      <c r="J206" s="143"/>
      <c r="K206" s="143"/>
      <c r="L206" s="143"/>
      <c r="M206" s="143"/>
    </row>
    <row r="207" spans="1:13" ht="17.25" customHeight="1">
      <c r="A207" s="92"/>
      <c r="B207" s="92"/>
      <c r="C207" s="94"/>
      <c r="D207" s="143"/>
      <c r="E207" s="143"/>
      <c r="F207" s="140"/>
      <c r="G207" s="141"/>
      <c r="H207" s="143"/>
      <c r="I207" s="143"/>
      <c r="J207" s="143"/>
      <c r="K207" s="143"/>
      <c r="L207" s="143"/>
      <c r="M207" s="143"/>
    </row>
    <row r="208" spans="1:13" ht="17.25" customHeight="1">
      <c r="A208" s="92"/>
      <c r="B208" s="92"/>
      <c r="C208" s="94"/>
      <c r="D208" s="143"/>
      <c r="E208" s="143"/>
      <c r="F208" s="140"/>
      <c r="G208" s="141"/>
      <c r="H208" s="143"/>
      <c r="I208" s="143"/>
      <c r="J208" s="143"/>
      <c r="K208" s="143"/>
      <c r="L208" s="143"/>
      <c r="M208" s="143"/>
    </row>
    <row r="209" spans="1:13" ht="17.25" customHeight="1">
      <c r="A209" s="92"/>
      <c r="B209" s="92"/>
      <c r="C209" s="94"/>
      <c r="D209" s="143"/>
      <c r="E209" s="143"/>
      <c r="F209" s="140"/>
      <c r="G209" s="141"/>
      <c r="H209" s="143"/>
      <c r="I209" s="143"/>
      <c r="J209" s="143"/>
      <c r="K209" s="143"/>
      <c r="L209" s="143"/>
      <c r="M209" s="143"/>
    </row>
    <row r="210" spans="1:13" ht="17.25" customHeight="1">
      <c r="A210" s="92"/>
      <c r="B210" s="92"/>
      <c r="C210" s="94"/>
      <c r="D210" s="143"/>
      <c r="E210" s="143"/>
      <c r="F210" s="140"/>
      <c r="G210" s="141"/>
      <c r="H210" s="143"/>
      <c r="I210" s="143"/>
      <c r="J210" s="143"/>
      <c r="K210" s="143"/>
      <c r="L210" s="143"/>
      <c r="M210" s="143"/>
    </row>
    <row r="211" spans="1:13" ht="17.25" customHeight="1">
      <c r="A211" s="92"/>
      <c r="B211" s="92"/>
      <c r="C211" s="94"/>
      <c r="D211" s="143"/>
      <c r="E211" s="143"/>
      <c r="F211" s="140"/>
      <c r="G211" s="141"/>
      <c r="H211" s="143"/>
      <c r="I211" s="143"/>
      <c r="J211" s="143"/>
      <c r="K211" s="143"/>
      <c r="L211" s="143"/>
      <c r="M211" s="143"/>
    </row>
    <row r="212" spans="1:13" ht="17.25" customHeight="1">
      <c r="A212" s="92"/>
      <c r="B212" s="92"/>
      <c r="C212" s="94"/>
      <c r="D212" s="143"/>
      <c r="E212" s="143"/>
      <c r="F212" s="140"/>
      <c r="G212" s="141"/>
      <c r="H212" s="143"/>
      <c r="I212" s="143"/>
      <c r="J212" s="143"/>
      <c r="K212" s="143"/>
      <c r="L212" s="143"/>
      <c r="M212" s="143"/>
    </row>
    <row r="213" spans="1:13" ht="17.25" customHeight="1">
      <c r="A213" s="92"/>
      <c r="B213" s="92"/>
      <c r="C213" s="94"/>
      <c r="D213" s="143"/>
      <c r="E213" s="143"/>
      <c r="F213" s="140"/>
      <c r="G213" s="141"/>
      <c r="H213" s="143"/>
      <c r="I213" s="143"/>
      <c r="J213" s="143"/>
      <c r="K213" s="143"/>
      <c r="L213" s="143"/>
      <c r="M213" s="143"/>
    </row>
    <row r="214" spans="1:13" ht="17.25" customHeight="1">
      <c r="A214" s="92"/>
      <c r="B214" s="92"/>
      <c r="C214" s="94"/>
      <c r="D214" s="143"/>
      <c r="E214" s="143"/>
      <c r="F214" s="140"/>
      <c r="G214" s="141"/>
      <c r="H214" s="143"/>
      <c r="I214" s="143"/>
      <c r="J214" s="143"/>
      <c r="K214" s="143"/>
      <c r="L214" s="143"/>
      <c r="M214" s="143"/>
    </row>
    <row r="215" spans="1:13" ht="17.25" customHeight="1">
      <c r="A215" s="92"/>
      <c r="B215" s="92"/>
      <c r="C215" s="94"/>
      <c r="D215" s="143"/>
      <c r="E215" s="143"/>
      <c r="F215" s="140"/>
      <c r="G215" s="141"/>
      <c r="H215" s="143"/>
      <c r="I215" s="143"/>
      <c r="J215" s="143"/>
      <c r="K215" s="143"/>
      <c r="L215" s="143"/>
      <c r="M215" s="143"/>
    </row>
    <row r="216" spans="1:13" ht="17.25" customHeight="1">
      <c r="A216" s="92"/>
      <c r="B216" s="92"/>
      <c r="C216" s="94"/>
      <c r="D216" s="143"/>
      <c r="E216" s="143"/>
      <c r="F216" s="140"/>
      <c r="G216" s="141"/>
      <c r="H216" s="143"/>
      <c r="I216" s="143"/>
      <c r="J216" s="143"/>
      <c r="K216" s="143"/>
      <c r="L216" s="143"/>
      <c r="M216" s="143"/>
    </row>
    <row r="217" spans="1:13" ht="17.25" customHeight="1">
      <c r="A217" s="92"/>
      <c r="B217" s="92"/>
      <c r="C217" s="94"/>
      <c r="D217" s="143"/>
      <c r="E217" s="143"/>
      <c r="F217" s="140"/>
      <c r="G217" s="141"/>
      <c r="H217" s="143"/>
      <c r="I217" s="143"/>
      <c r="J217" s="143"/>
      <c r="K217" s="143"/>
      <c r="L217" s="143"/>
      <c r="M217" s="143"/>
    </row>
    <row r="218" spans="1:13" ht="17.25" customHeight="1">
      <c r="A218" s="92"/>
      <c r="B218" s="92"/>
      <c r="C218" s="94"/>
      <c r="D218" s="143"/>
      <c r="E218" s="143"/>
      <c r="F218" s="140"/>
      <c r="G218" s="141"/>
      <c r="H218" s="143"/>
      <c r="I218" s="143"/>
      <c r="J218" s="143"/>
      <c r="K218" s="143"/>
      <c r="L218" s="143"/>
      <c r="M218" s="143"/>
    </row>
    <row r="219" spans="1:13" ht="17.25" customHeight="1">
      <c r="A219" s="92"/>
      <c r="B219" s="92"/>
      <c r="C219" s="94"/>
      <c r="D219" s="143"/>
      <c r="E219" s="143"/>
      <c r="F219" s="140"/>
      <c r="G219" s="141"/>
      <c r="H219" s="143"/>
      <c r="I219" s="143"/>
      <c r="J219" s="143"/>
      <c r="K219" s="143"/>
      <c r="L219" s="143"/>
      <c r="M219" s="143"/>
    </row>
    <row r="220" spans="1:13" ht="17.25" customHeight="1">
      <c r="A220" s="92"/>
      <c r="B220" s="92"/>
      <c r="C220" s="94"/>
      <c r="D220" s="143"/>
      <c r="E220" s="143"/>
      <c r="F220" s="140"/>
      <c r="G220" s="141"/>
      <c r="H220" s="143"/>
      <c r="I220" s="143"/>
      <c r="J220" s="143"/>
      <c r="K220" s="143"/>
      <c r="L220" s="143"/>
      <c r="M220" s="143"/>
    </row>
    <row r="221" spans="1:13" ht="17.25" customHeight="1">
      <c r="A221" s="92"/>
      <c r="B221" s="92"/>
      <c r="C221" s="94"/>
      <c r="D221" s="143"/>
      <c r="E221" s="143"/>
      <c r="F221" s="140"/>
      <c r="G221" s="141"/>
      <c r="H221" s="143"/>
      <c r="I221" s="143"/>
      <c r="J221" s="143"/>
      <c r="K221" s="143"/>
      <c r="L221" s="143"/>
      <c r="M221" s="143"/>
    </row>
    <row r="222" spans="1:13" ht="17.25" customHeight="1">
      <c r="A222" s="92"/>
      <c r="B222" s="92"/>
      <c r="C222" s="94"/>
      <c r="D222" s="143"/>
      <c r="E222" s="143"/>
      <c r="F222" s="140"/>
      <c r="G222" s="141"/>
      <c r="H222" s="143"/>
      <c r="I222" s="143"/>
      <c r="J222" s="143"/>
      <c r="K222" s="143"/>
      <c r="L222" s="143"/>
      <c r="M222" s="143"/>
    </row>
    <row r="223" spans="1:13" ht="17.25" customHeight="1">
      <c r="A223" s="92"/>
      <c r="B223" s="92"/>
      <c r="C223" s="94"/>
      <c r="D223" s="143"/>
      <c r="E223" s="143"/>
      <c r="F223" s="140"/>
      <c r="G223" s="141"/>
      <c r="H223" s="143"/>
      <c r="I223" s="143"/>
      <c r="J223" s="143"/>
      <c r="K223" s="143"/>
      <c r="L223" s="143"/>
      <c r="M223" s="143"/>
    </row>
    <row r="224" spans="1:13" ht="17.25" customHeight="1">
      <c r="A224" s="92"/>
      <c r="B224" s="92"/>
      <c r="C224" s="94"/>
      <c r="D224" s="143"/>
      <c r="E224" s="143"/>
      <c r="F224" s="140"/>
      <c r="G224" s="141"/>
      <c r="H224" s="143"/>
      <c r="I224" s="143"/>
      <c r="J224" s="143"/>
      <c r="K224" s="143"/>
      <c r="L224" s="143"/>
      <c r="M224" s="143"/>
    </row>
    <row r="225" spans="1:13" ht="17.25" customHeight="1">
      <c r="A225" s="92"/>
      <c r="B225" s="92"/>
      <c r="C225" s="94"/>
      <c r="D225" s="143"/>
      <c r="E225" s="143"/>
      <c r="F225" s="140"/>
      <c r="G225" s="141"/>
      <c r="H225" s="143"/>
      <c r="I225" s="143"/>
      <c r="J225" s="143"/>
      <c r="K225" s="143"/>
      <c r="L225" s="143"/>
      <c r="M225" s="143"/>
    </row>
    <row r="226" spans="1:13" ht="17.25" customHeight="1">
      <c r="A226" s="92"/>
      <c r="B226" s="92"/>
      <c r="C226" s="94"/>
      <c r="D226" s="143"/>
      <c r="E226" s="143"/>
      <c r="F226" s="140"/>
      <c r="G226" s="141"/>
      <c r="H226" s="143"/>
      <c r="I226" s="143"/>
      <c r="J226" s="143"/>
      <c r="K226" s="143"/>
      <c r="L226" s="143"/>
      <c r="M226" s="143"/>
    </row>
    <row r="227" spans="1:13" ht="17.25" customHeight="1">
      <c r="A227" s="92"/>
      <c r="B227" s="92"/>
      <c r="C227" s="94"/>
      <c r="D227" s="143"/>
      <c r="E227" s="143"/>
      <c r="F227" s="140"/>
      <c r="G227" s="141"/>
      <c r="H227" s="143"/>
      <c r="I227" s="143"/>
      <c r="J227" s="143"/>
      <c r="K227" s="143"/>
      <c r="L227" s="143"/>
      <c r="M227" s="143"/>
    </row>
    <row r="228" spans="1:13" ht="17.25" customHeight="1">
      <c r="A228" s="92"/>
      <c r="B228" s="92"/>
      <c r="C228" s="94"/>
      <c r="D228" s="143"/>
      <c r="E228" s="143"/>
      <c r="F228" s="140"/>
      <c r="G228" s="141"/>
      <c r="H228" s="143"/>
      <c r="I228" s="143"/>
      <c r="J228" s="143"/>
      <c r="K228" s="143"/>
      <c r="L228" s="143"/>
      <c r="M228" s="143"/>
    </row>
    <row r="229" spans="1:13" ht="17.25" customHeight="1">
      <c r="A229" s="92"/>
      <c r="B229" s="92"/>
      <c r="C229" s="94"/>
      <c r="D229" s="143"/>
      <c r="E229" s="143"/>
      <c r="F229" s="140"/>
      <c r="G229" s="141"/>
      <c r="H229" s="143"/>
      <c r="I229" s="143"/>
      <c r="J229" s="143"/>
      <c r="K229" s="143"/>
      <c r="L229" s="143"/>
      <c r="M229" s="143"/>
    </row>
    <row r="230" spans="1:13" ht="17.25" customHeight="1">
      <c r="A230" s="92"/>
      <c r="B230" s="92"/>
      <c r="C230" s="94"/>
      <c r="D230" s="143"/>
      <c r="E230" s="143"/>
      <c r="F230" s="140"/>
      <c r="G230" s="141"/>
      <c r="H230" s="143"/>
      <c r="I230" s="143"/>
      <c r="J230" s="143"/>
      <c r="K230" s="143"/>
      <c r="L230" s="143"/>
      <c r="M230" s="143"/>
    </row>
    <row r="231" spans="1:13" ht="17.25" customHeight="1">
      <c r="A231" s="92"/>
      <c r="B231" s="92"/>
      <c r="C231" s="94"/>
      <c r="D231" s="143"/>
      <c r="E231" s="143"/>
      <c r="F231" s="140"/>
      <c r="G231" s="141"/>
      <c r="H231" s="143"/>
      <c r="I231" s="143"/>
      <c r="J231" s="143"/>
      <c r="K231" s="143"/>
      <c r="L231" s="143"/>
      <c r="M231" s="143"/>
    </row>
    <row r="232" spans="1:13" ht="17.25" customHeight="1">
      <c r="A232" s="92"/>
      <c r="B232" s="92"/>
      <c r="C232" s="94"/>
      <c r="D232" s="143"/>
      <c r="E232" s="143"/>
      <c r="F232" s="140"/>
      <c r="G232" s="141"/>
      <c r="H232" s="143"/>
      <c r="I232" s="143"/>
      <c r="J232" s="143"/>
      <c r="K232" s="143"/>
      <c r="L232" s="143"/>
      <c r="M232" s="143"/>
    </row>
    <row r="233" spans="1:13" ht="17.25" customHeight="1">
      <c r="A233" s="92"/>
      <c r="B233" s="92"/>
      <c r="C233" s="94"/>
      <c r="D233" s="143"/>
      <c r="E233" s="143"/>
      <c r="F233" s="140"/>
      <c r="G233" s="141"/>
      <c r="H233" s="143"/>
      <c r="I233" s="143"/>
      <c r="J233" s="143"/>
      <c r="K233" s="143"/>
      <c r="L233" s="143"/>
      <c r="M233" s="143"/>
    </row>
    <row r="234" spans="1:13" ht="17.25" customHeight="1">
      <c r="A234" s="92"/>
      <c r="B234" s="92"/>
      <c r="C234" s="94"/>
      <c r="D234" s="143"/>
      <c r="E234" s="143"/>
      <c r="F234" s="140"/>
      <c r="G234" s="141"/>
      <c r="H234" s="143"/>
      <c r="I234" s="143"/>
      <c r="J234" s="143"/>
      <c r="K234" s="143"/>
      <c r="L234" s="143"/>
      <c r="M234" s="143"/>
    </row>
    <row r="235" spans="1:13" ht="17.25" customHeight="1">
      <c r="A235" s="92"/>
      <c r="B235" s="92"/>
      <c r="C235" s="94"/>
      <c r="D235" s="143"/>
      <c r="E235" s="143"/>
      <c r="F235" s="140"/>
      <c r="G235" s="141"/>
      <c r="H235" s="143"/>
      <c r="I235" s="143"/>
      <c r="J235" s="143"/>
      <c r="K235" s="143"/>
      <c r="L235" s="143"/>
      <c r="M235" s="143"/>
    </row>
    <row r="236" spans="1:13" ht="17.25" customHeight="1">
      <c r="A236" s="92"/>
      <c r="B236" s="92"/>
      <c r="C236" s="94"/>
      <c r="D236" s="143"/>
      <c r="E236" s="143"/>
      <c r="F236" s="140"/>
      <c r="G236" s="141"/>
      <c r="H236" s="143"/>
      <c r="I236" s="143"/>
      <c r="J236" s="143"/>
      <c r="K236" s="143"/>
      <c r="L236" s="143"/>
      <c r="M236" s="143"/>
    </row>
    <row r="237" spans="1:13" ht="17.25" customHeight="1">
      <c r="A237" s="92"/>
      <c r="B237" s="92"/>
      <c r="C237" s="94"/>
      <c r="D237" s="143"/>
      <c r="E237" s="143"/>
      <c r="F237" s="140"/>
      <c r="G237" s="141"/>
      <c r="H237" s="143"/>
      <c r="I237" s="143"/>
      <c r="J237" s="143"/>
      <c r="K237" s="143"/>
      <c r="L237" s="143"/>
      <c r="M237" s="143"/>
    </row>
    <row r="238" spans="1:13" ht="17.25" customHeight="1">
      <c r="A238" s="92"/>
      <c r="B238" s="92"/>
      <c r="C238" s="94"/>
      <c r="D238" s="143"/>
      <c r="E238" s="143"/>
      <c r="F238" s="140"/>
      <c r="G238" s="141"/>
      <c r="H238" s="143"/>
      <c r="I238" s="143"/>
      <c r="J238" s="143"/>
      <c r="K238" s="143"/>
      <c r="L238" s="143"/>
      <c r="M238" s="143"/>
    </row>
    <row r="239" spans="1:13" ht="17.25" customHeight="1">
      <c r="A239" s="92"/>
      <c r="B239" s="92"/>
      <c r="C239" s="94"/>
      <c r="D239" s="143"/>
      <c r="E239" s="143"/>
      <c r="F239" s="140"/>
      <c r="G239" s="141"/>
      <c r="H239" s="143"/>
      <c r="I239" s="143"/>
      <c r="J239" s="143"/>
      <c r="K239" s="143"/>
      <c r="L239" s="143"/>
      <c r="M239" s="143"/>
    </row>
    <row r="240" spans="1:13" ht="17.25" customHeight="1">
      <c r="A240" s="92"/>
      <c r="B240" s="92"/>
      <c r="C240" s="94"/>
      <c r="D240" s="143"/>
      <c r="E240" s="143"/>
      <c r="F240" s="140"/>
      <c r="G240" s="141"/>
      <c r="H240" s="143"/>
      <c r="I240" s="143"/>
      <c r="J240" s="143"/>
      <c r="K240" s="143"/>
      <c r="L240" s="143"/>
      <c r="M240" s="143"/>
    </row>
    <row r="241" spans="1:13" ht="17.25" customHeight="1">
      <c r="A241" s="92"/>
      <c r="B241" s="92"/>
      <c r="C241" s="94"/>
      <c r="D241" s="143"/>
      <c r="E241" s="143"/>
      <c r="F241" s="140"/>
      <c r="G241" s="141"/>
      <c r="H241" s="143"/>
      <c r="I241" s="143"/>
      <c r="J241" s="143"/>
      <c r="K241" s="143"/>
      <c r="L241" s="143"/>
      <c r="M241" s="143"/>
    </row>
    <row r="242" spans="1:13" ht="17.25" customHeight="1">
      <c r="A242" s="92"/>
      <c r="B242" s="92"/>
      <c r="C242" s="94"/>
      <c r="D242" s="143"/>
      <c r="E242" s="143"/>
      <c r="F242" s="140"/>
      <c r="G242" s="141"/>
      <c r="H242" s="143"/>
      <c r="I242" s="143"/>
      <c r="J242" s="143"/>
      <c r="K242" s="143"/>
      <c r="L242" s="143"/>
      <c r="M242" s="143"/>
    </row>
    <row r="243" spans="1:13" ht="17.25" customHeight="1">
      <c r="A243" s="92"/>
      <c r="B243" s="92"/>
      <c r="C243" s="94"/>
      <c r="D243" s="143"/>
      <c r="E243" s="143"/>
      <c r="F243" s="140"/>
      <c r="G243" s="141"/>
      <c r="H243" s="143"/>
      <c r="I243" s="143"/>
      <c r="J243" s="143"/>
      <c r="K243" s="143"/>
      <c r="L243" s="143"/>
      <c r="M243" s="143"/>
    </row>
    <row r="244" spans="1:13" ht="17.25" customHeight="1">
      <c r="A244" s="92"/>
      <c r="B244" s="92"/>
      <c r="C244" s="94"/>
      <c r="D244" s="143"/>
      <c r="E244" s="143"/>
      <c r="F244" s="140"/>
      <c r="G244" s="141"/>
      <c r="H244" s="143"/>
      <c r="I244" s="143"/>
      <c r="J244" s="143"/>
      <c r="K244" s="143"/>
      <c r="L244" s="143"/>
      <c r="M244" s="143"/>
    </row>
    <row r="245" spans="1:13" ht="17.25" customHeight="1">
      <c r="A245" s="92"/>
      <c r="B245" s="92"/>
      <c r="C245" s="94"/>
      <c r="D245" s="143"/>
      <c r="E245" s="143"/>
      <c r="F245" s="140"/>
      <c r="G245" s="141"/>
      <c r="H245" s="143"/>
      <c r="I245" s="143"/>
      <c r="J245" s="143"/>
      <c r="K245" s="143"/>
      <c r="L245" s="143"/>
      <c r="M245" s="143"/>
    </row>
    <row r="246" spans="1:13" ht="17.25" customHeight="1">
      <c r="A246" s="92"/>
      <c r="B246" s="92"/>
      <c r="C246" s="94"/>
      <c r="D246" s="143"/>
      <c r="E246" s="143"/>
      <c r="F246" s="140"/>
      <c r="G246" s="141"/>
      <c r="H246" s="143"/>
      <c r="I246" s="143"/>
      <c r="J246" s="143"/>
      <c r="K246" s="143"/>
      <c r="L246" s="143"/>
      <c r="M246" s="143"/>
    </row>
    <row r="247" spans="1:13" ht="17.25" customHeight="1">
      <c r="A247" s="92"/>
      <c r="B247" s="92"/>
      <c r="C247" s="94"/>
      <c r="D247" s="143"/>
      <c r="E247" s="143"/>
      <c r="F247" s="140"/>
      <c r="G247" s="141"/>
      <c r="H247" s="143"/>
      <c r="I247" s="143"/>
      <c r="J247" s="143"/>
      <c r="K247" s="143"/>
      <c r="L247" s="143"/>
      <c r="M247" s="143"/>
    </row>
    <row r="248" spans="1:13" ht="17.25" customHeight="1">
      <c r="A248" s="92"/>
      <c r="B248" s="92"/>
      <c r="C248" s="94"/>
      <c r="D248" s="143"/>
      <c r="E248" s="143"/>
      <c r="F248" s="140"/>
      <c r="G248" s="141"/>
      <c r="H248" s="143"/>
      <c r="I248" s="143"/>
      <c r="J248" s="143"/>
      <c r="K248" s="143"/>
      <c r="L248" s="143"/>
      <c r="M248" s="143"/>
    </row>
    <row r="249" spans="1:13" ht="17.25" customHeight="1">
      <c r="A249" s="92"/>
      <c r="B249" s="92"/>
      <c r="C249" s="94"/>
      <c r="D249" s="143"/>
      <c r="E249" s="143"/>
      <c r="F249" s="140"/>
      <c r="G249" s="141"/>
      <c r="H249" s="143"/>
      <c r="I249" s="143"/>
      <c r="J249" s="143"/>
      <c r="K249" s="143"/>
      <c r="L249" s="143"/>
      <c r="M249" s="143"/>
    </row>
    <row r="250" spans="1:13" ht="17.25" customHeight="1">
      <c r="A250" s="92"/>
      <c r="B250" s="92"/>
      <c r="C250" s="94"/>
      <c r="D250" s="143"/>
      <c r="E250" s="143"/>
      <c r="F250" s="140"/>
      <c r="G250" s="141"/>
      <c r="H250" s="143"/>
      <c r="I250" s="143"/>
      <c r="J250" s="143"/>
      <c r="K250" s="143"/>
      <c r="L250" s="143"/>
      <c r="M250" s="143"/>
    </row>
    <row r="251" spans="1:13" ht="17.25" customHeight="1">
      <c r="A251" s="92"/>
      <c r="B251" s="92"/>
      <c r="C251" s="94"/>
      <c r="D251" s="143"/>
      <c r="E251" s="143"/>
      <c r="F251" s="140"/>
      <c r="G251" s="141"/>
      <c r="H251" s="143"/>
      <c r="I251" s="143"/>
      <c r="J251" s="143"/>
      <c r="K251" s="143"/>
      <c r="L251" s="143"/>
      <c r="M251" s="143"/>
    </row>
    <row r="252" spans="1:13" ht="17.25" customHeight="1">
      <c r="A252" s="92"/>
      <c r="B252" s="92"/>
      <c r="C252" s="94"/>
      <c r="D252" s="143"/>
      <c r="E252" s="143"/>
      <c r="F252" s="140"/>
      <c r="G252" s="141"/>
      <c r="H252" s="143"/>
      <c r="I252" s="143"/>
      <c r="J252" s="143"/>
      <c r="K252" s="143"/>
      <c r="L252" s="143"/>
      <c r="M252" s="143"/>
    </row>
    <row r="253" spans="1:13" ht="17.25" customHeight="1">
      <c r="A253" s="92"/>
      <c r="B253" s="92"/>
      <c r="C253" s="94"/>
      <c r="D253" s="143"/>
      <c r="E253" s="143"/>
      <c r="F253" s="140"/>
      <c r="G253" s="141"/>
      <c r="H253" s="143"/>
      <c r="I253" s="143"/>
      <c r="J253" s="143"/>
      <c r="K253" s="143"/>
      <c r="L253" s="143"/>
      <c r="M253" s="143"/>
    </row>
    <row r="254" spans="1:13" ht="17.25" customHeight="1">
      <c r="A254" s="92"/>
      <c r="B254" s="92"/>
      <c r="C254" s="94"/>
      <c r="D254" s="143"/>
      <c r="E254" s="143"/>
      <c r="F254" s="140"/>
      <c r="G254" s="141"/>
      <c r="H254" s="143"/>
      <c r="I254" s="143"/>
      <c r="J254" s="143"/>
      <c r="K254" s="143"/>
      <c r="L254" s="143"/>
      <c r="M254" s="143"/>
    </row>
    <row r="255" spans="1:13" ht="17.25" customHeight="1">
      <c r="A255" s="92"/>
      <c r="B255" s="92"/>
      <c r="C255" s="94"/>
      <c r="D255" s="143"/>
      <c r="E255" s="143"/>
      <c r="F255" s="140"/>
      <c r="G255" s="141"/>
      <c r="H255" s="143"/>
      <c r="I255" s="143"/>
      <c r="J255" s="143"/>
      <c r="K255" s="143"/>
      <c r="L255" s="143"/>
      <c r="M255" s="143"/>
    </row>
    <row r="256" spans="1:13" ht="17.25" customHeight="1">
      <c r="A256" s="92"/>
      <c r="B256" s="92"/>
      <c r="C256" s="94"/>
      <c r="D256" s="143"/>
      <c r="E256" s="143"/>
      <c r="F256" s="140"/>
      <c r="G256" s="141"/>
      <c r="H256" s="143"/>
      <c r="I256" s="143"/>
      <c r="J256" s="143"/>
      <c r="K256" s="143"/>
      <c r="L256" s="143"/>
      <c r="M256" s="143"/>
    </row>
    <row r="257" spans="1:13" ht="17.25" customHeight="1">
      <c r="A257" s="92"/>
      <c r="B257" s="92"/>
      <c r="C257" s="94"/>
      <c r="D257" s="143"/>
      <c r="E257" s="143"/>
      <c r="F257" s="140"/>
      <c r="G257" s="141"/>
      <c r="H257" s="143"/>
      <c r="I257" s="143"/>
      <c r="J257" s="143"/>
      <c r="K257" s="143"/>
      <c r="L257" s="143"/>
      <c r="M257" s="143"/>
    </row>
    <row r="258" spans="1:13" ht="17.25" customHeight="1">
      <c r="A258" s="92"/>
      <c r="B258" s="92"/>
      <c r="C258" s="94"/>
      <c r="D258" s="143"/>
      <c r="E258" s="143"/>
      <c r="F258" s="140"/>
      <c r="G258" s="141"/>
      <c r="H258" s="143"/>
      <c r="I258" s="143"/>
      <c r="J258" s="143"/>
      <c r="K258" s="143"/>
      <c r="L258" s="143"/>
      <c r="M258" s="143"/>
    </row>
    <row r="259" spans="1:13" ht="17.25" customHeight="1">
      <c r="A259" s="92"/>
      <c r="B259" s="92"/>
      <c r="C259" s="94"/>
      <c r="D259" s="143"/>
      <c r="E259" s="143"/>
      <c r="F259" s="140"/>
      <c r="G259" s="141"/>
      <c r="H259" s="143"/>
      <c r="I259" s="143"/>
      <c r="J259" s="143"/>
      <c r="K259" s="143"/>
      <c r="L259" s="143"/>
      <c r="M259" s="143"/>
    </row>
    <row r="260" spans="1:13" ht="17.25" customHeight="1">
      <c r="A260" s="92"/>
      <c r="B260" s="92"/>
      <c r="C260" s="94"/>
      <c r="D260" s="143"/>
      <c r="E260" s="143"/>
      <c r="F260" s="140"/>
      <c r="G260" s="141"/>
      <c r="H260" s="143"/>
      <c r="I260" s="143"/>
      <c r="J260" s="143"/>
      <c r="K260" s="143"/>
      <c r="L260" s="143"/>
      <c r="M260" s="143"/>
    </row>
    <row r="261" spans="1:13" ht="17.25" customHeight="1">
      <c r="A261" s="92"/>
      <c r="B261" s="92"/>
      <c r="C261" s="94"/>
      <c r="D261" s="143"/>
      <c r="E261" s="143"/>
      <c r="F261" s="140"/>
      <c r="G261" s="141"/>
      <c r="H261" s="143"/>
      <c r="I261" s="143"/>
      <c r="J261" s="143"/>
      <c r="K261" s="143"/>
      <c r="L261" s="143"/>
      <c r="M261" s="143"/>
    </row>
    <row r="262" spans="1:13" ht="17.25" customHeight="1">
      <c r="A262" s="92"/>
      <c r="B262" s="92"/>
      <c r="C262" s="94"/>
      <c r="D262" s="143"/>
      <c r="E262" s="143"/>
      <c r="F262" s="140"/>
      <c r="G262" s="141"/>
      <c r="H262" s="143"/>
      <c r="I262" s="143"/>
      <c r="J262" s="143"/>
      <c r="K262" s="143"/>
      <c r="L262" s="143"/>
      <c r="M262" s="143"/>
    </row>
    <row r="263" spans="1:13" ht="17.25" customHeight="1">
      <c r="A263" s="92"/>
      <c r="B263" s="92"/>
      <c r="C263" s="94"/>
      <c r="D263" s="143"/>
      <c r="E263" s="143"/>
      <c r="F263" s="140"/>
      <c r="G263" s="141"/>
      <c r="H263" s="143"/>
      <c r="I263" s="143"/>
      <c r="J263" s="143"/>
      <c r="K263" s="143"/>
      <c r="L263" s="143"/>
      <c r="M263" s="143"/>
    </row>
    <row r="264" spans="1:13" ht="17.25" customHeight="1">
      <c r="A264" s="92"/>
      <c r="B264" s="92"/>
      <c r="C264" s="94"/>
      <c r="D264" s="143"/>
      <c r="E264" s="143"/>
      <c r="F264" s="140"/>
      <c r="G264" s="141"/>
      <c r="H264" s="143"/>
      <c r="I264" s="143"/>
      <c r="J264" s="143"/>
      <c r="K264" s="143"/>
      <c r="L264" s="143"/>
      <c r="M264" s="143"/>
    </row>
    <row r="265" spans="1:13" ht="17.25" customHeight="1">
      <c r="A265" s="92"/>
      <c r="B265" s="92"/>
      <c r="C265" s="94"/>
      <c r="D265" s="143"/>
      <c r="E265" s="143"/>
      <c r="F265" s="140"/>
      <c r="G265" s="141"/>
      <c r="H265" s="143"/>
      <c r="I265" s="143"/>
      <c r="J265" s="143"/>
      <c r="K265" s="143"/>
      <c r="L265" s="143"/>
      <c r="M265" s="143"/>
    </row>
    <row r="266" spans="1:13" ht="17.25" customHeight="1">
      <c r="A266" s="92"/>
      <c r="B266" s="92"/>
      <c r="C266" s="94"/>
      <c r="D266" s="143"/>
      <c r="E266" s="143"/>
      <c r="F266" s="140"/>
      <c r="G266" s="141"/>
      <c r="H266" s="143"/>
      <c r="I266" s="143"/>
      <c r="J266" s="143"/>
      <c r="K266" s="143"/>
      <c r="L266" s="143"/>
      <c r="M266" s="143"/>
    </row>
    <row r="267" spans="1:13" ht="17.25" customHeight="1">
      <c r="A267" s="92"/>
      <c r="B267" s="92"/>
      <c r="C267" s="94"/>
      <c r="D267" s="143"/>
      <c r="E267" s="143"/>
      <c r="F267" s="140"/>
      <c r="G267" s="141"/>
      <c r="H267" s="143"/>
      <c r="I267" s="143"/>
      <c r="J267" s="143"/>
      <c r="K267" s="143"/>
      <c r="L267" s="143"/>
      <c r="M267" s="143"/>
    </row>
    <row r="268" spans="1:13" ht="17.25" customHeight="1">
      <c r="A268" s="92"/>
      <c r="B268" s="92"/>
      <c r="C268" s="94"/>
      <c r="D268" s="143"/>
      <c r="E268" s="143"/>
      <c r="F268" s="140"/>
      <c r="G268" s="141"/>
      <c r="H268" s="143"/>
      <c r="I268" s="143"/>
      <c r="J268" s="143"/>
      <c r="K268" s="143"/>
      <c r="L268" s="143"/>
      <c r="M268" s="143"/>
    </row>
    <row r="269" spans="1:13" ht="17.25" customHeight="1">
      <c r="A269" s="92"/>
      <c r="B269" s="92"/>
      <c r="C269" s="94"/>
      <c r="D269" s="143"/>
      <c r="E269" s="143"/>
      <c r="F269" s="140"/>
      <c r="G269" s="141"/>
      <c r="H269" s="143"/>
      <c r="I269" s="143"/>
      <c r="J269" s="143"/>
      <c r="K269" s="143"/>
      <c r="L269" s="143"/>
      <c r="M269" s="143"/>
    </row>
    <row r="270" spans="1:13" ht="17.25" customHeight="1">
      <c r="A270" s="92"/>
      <c r="B270" s="92"/>
      <c r="C270" s="94"/>
      <c r="D270" s="143"/>
      <c r="E270" s="143"/>
      <c r="F270" s="140"/>
      <c r="G270" s="141"/>
      <c r="H270" s="143"/>
      <c r="I270" s="143"/>
      <c r="J270" s="143"/>
      <c r="K270" s="143"/>
      <c r="L270" s="143"/>
      <c r="M270" s="143"/>
    </row>
    <row r="271" spans="1:13" ht="17.25" customHeight="1">
      <c r="A271" s="92"/>
      <c r="B271" s="92"/>
      <c r="C271" s="94"/>
      <c r="D271" s="143"/>
      <c r="E271" s="143"/>
      <c r="F271" s="140"/>
      <c r="G271" s="141"/>
      <c r="H271" s="143"/>
      <c r="I271" s="143"/>
      <c r="J271" s="143"/>
      <c r="K271" s="143"/>
      <c r="L271" s="143"/>
      <c r="M271" s="143"/>
    </row>
    <row r="272" spans="1:13" ht="17.25" customHeight="1">
      <c r="A272" s="92"/>
      <c r="B272" s="92"/>
      <c r="C272" s="94"/>
      <c r="D272" s="143"/>
      <c r="E272" s="143"/>
      <c r="F272" s="140"/>
      <c r="G272" s="141"/>
      <c r="H272" s="143"/>
      <c r="I272" s="143"/>
      <c r="J272" s="143"/>
      <c r="K272" s="143"/>
      <c r="L272" s="143"/>
      <c r="M272" s="143"/>
    </row>
    <row r="273" spans="1:13" ht="17.25" customHeight="1">
      <c r="A273" s="92"/>
      <c r="B273" s="92"/>
      <c r="C273" s="94"/>
      <c r="D273" s="143"/>
      <c r="E273" s="143"/>
      <c r="F273" s="140"/>
      <c r="G273" s="141"/>
      <c r="H273" s="143"/>
      <c r="I273" s="143"/>
      <c r="J273" s="143"/>
      <c r="K273" s="143"/>
      <c r="L273" s="143"/>
      <c r="M273" s="143"/>
    </row>
    <row r="274" spans="1:13" ht="17.25" customHeight="1">
      <c r="A274" s="92"/>
      <c r="B274" s="92"/>
      <c r="C274" s="94"/>
      <c r="D274" s="143"/>
      <c r="E274" s="143"/>
      <c r="F274" s="140"/>
      <c r="G274" s="141"/>
      <c r="H274" s="143"/>
      <c r="I274" s="143"/>
      <c r="J274" s="143"/>
      <c r="K274" s="143"/>
      <c r="L274" s="143"/>
      <c r="M274" s="143"/>
    </row>
    <row r="275" spans="1:13" ht="17.25" customHeight="1">
      <c r="A275" s="92"/>
      <c r="B275" s="92"/>
      <c r="C275" s="94"/>
      <c r="D275" s="143"/>
      <c r="E275" s="143"/>
      <c r="F275" s="140"/>
      <c r="G275" s="141"/>
      <c r="H275" s="143"/>
      <c r="I275" s="143"/>
      <c r="J275" s="143"/>
      <c r="K275" s="143"/>
      <c r="L275" s="143"/>
      <c r="M275" s="143"/>
    </row>
    <row r="276" spans="1:13" ht="17.25" customHeight="1">
      <c r="A276" s="92"/>
      <c r="B276" s="92"/>
      <c r="C276" s="94"/>
      <c r="D276" s="143"/>
      <c r="E276" s="143"/>
      <c r="F276" s="140"/>
      <c r="G276" s="141"/>
      <c r="H276" s="143"/>
      <c r="I276" s="143"/>
      <c r="J276" s="143"/>
      <c r="K276" s="143"/>
      <c r="L276" s="143"/>
      <c r="M276" s="143"/>
    </row>
    <row r="277" spans="1:13" ht="17.25" customHeight="1">
      <c r="A277" s="92"/>
      <c r="B277" s="92"/>
      <c r="C277" s="94"/>
      <c r="D277" s="143"/>
      <c r="E277" s="143"/>
      <c r="F277" s="140"/>
      <c r="G277" s="141"/>
      <c r="H277" s="143"/>
      <c r="I277" s="143"/>
      <c r="J277" s="143"/>
      <c r="K277" s="143"/>
      <c r="L277" s="143"/>
      <c r="M277" s="143"/>
    </row>
    <row r="278" spans="1:13" ht="17.25" customHeight="1">
      <c r="A278" s="92"/>
      <c r="B278" s="92"/>
      <c r="C278" s="94"/>
      <c r="D278" s="143"/>
      <c r="E278" s="143"/>
      <c r="F278" s="140"/>
      <c r="G278" s="141"/>
      <c r="H278" s="143"/>
      <c r="I278" s="143"/>
      <c r="J278" s="143"/>
      <c r="K278" s="143"/>
      <c r="L278" s="143"/>
      <c r="M278" s="143"/>
    </row>
    <row r="279" spans="1:13" ht="17.25" customHeight="1">
      <c r="A279" s="92"/>
      <c r="B279" s="92"/>
      <c r="C279" s="94"/>
      <c r="D279" s="143"/>
      <c r="E279" s="143"/>
      <c r="F279" s="140"/>
      <c r="G279" s="141"/>
      <c r="H279" s="143"/>
      <c r="I279" s="143"/>
      <c r="J279" s="143"/>
      <c r="K279" s="143"/>
      <c r="L279" s="143"/>
      <c r="M279" s="143"/>
    </row>
    <row r="280" spans="1:13" ht="17.25" customHeight="1">
      <c r="A280" s="92"/>
      <c r="B280" s="92"/>
      <c r="C280" s="94"/>
      <c r="D280" s="143"/>
      <c r="E280" s="143"/>
      <c r="F280" s="140"/>
      <c r="G280" s="141"/>
      <c r="H280" s="143"/>
      <c r="I280" s="143"/>
      <c r="J280" s="143"/>
      <c r="K280" s="143"/>
      <c r="L280" s="143"/>
      <c r="M280" s="143"/>
    </row>
    <row r="281" spans="1:13" ht="17.25" customHeight="1">
      <c r="A281" s="92"/>
      <c r="B281" s="92"/>
      <c r="C281" s="94"/>
      <c r="D281" s="143"/>
      <c r="E281" s="143"/>
      <c r="F281" s="140"/>
      <c r="G281" s="141"/>
      <c r="H281" s="143"/>
      <c r="I281" s="143"/>
      <c r="J281" s="143"/>
      <c r="K281" s="143"/>
      <c r="L281" s="143"/>
      <c r="M281" s="143"/>
    </row>
    <row r="282" spans="1:13" ht="17.25" customHeight="1">
      <c r="A282" s="92"/>
      <c r="B282" s="92"/>
      <c r="C282" s="94"/>
      <c r="D282" s="143"/>
      <c r="E282" s="143"/>
      <c r="F282" s="140"/>
      <c r="G282" s="141"/>
      <c r="H282" s="143"/>
      <c r="I282" s="143"/>
      <c r="J282" s="143"/>
      <c r="K282" s="143"/>
      <c r="L282" s="143"/>
      <c r="M282" s="143"/>
    </row>
    <row r="283" spans="1:13" ht="17.25" customHeight="1">
      <c r="A283" s="92"/>
      <c r="B283" s="92"/>
      <c r="C283" s="94"/>
      <c r="D283" s="143"/>
      <c r="E283" s="143"/>
      <c r="F283" s="140"/>
      <c r="G283" s="141"/>
      <c r="H283" s="143"/>
      <c r="I283" s="143"/>
      <c r="J283" s="143"/>
      <c r="K283" s="143"/>
      <c r="L283" s="143"/>
      <c r="M283" s="143"/>
    </row>
    <row r="284" spans="1:13" ht="17.25" customHeight="1">
      <c r="A284" s="92"/>
      <c r="B284" s="92"/>
      <c r="C284" s="94"/>
      <c r="D284" s="143"/>
      <c r="E284" s="143"/>
      <c r="F284" s="140"/>
      <c r="G284" s="141"/>
      <c r="H284" s="143"/>
      <c r="I284" s="143"/>
      <c r="J284" s="143"/>
      <c r="K284" s="143"/>
      <c r="L284" s="143"/>
      <c r="M284" s="143"/>
    </row>
    <row r="285" spans="1:13" ht="17.25" customHeight="1">
      <c r="A285" s="92"/>
      <c r="B285" s="92"/>
      <c r="C285" s="94"/>
      <c r="D285" s="143"/>
      <c r="E285" s="143"/>
      <c r="F285" s="140"/>
      <c r="G285" s="141"/>
      <c r="H285" s="143"/>
      <c r="I285" s="143"/>
      <c r="J285" s="143"/>
      <c r="K285" s="143"/>
      <c r="L285" s="143"/>
      <c r="M285" s="143"/>
    </row>
    <row r="286" spans="1:13" ht="17.25" customHeight="1">
      <c r="A286" s="92"/>
      <c r="B286" s="92"/>
      <c r="C286" s="94"/>
      <c r="D286" s="143"/>
      <c r="E286" s="143"/>
      <c r="F286" s="140"/>
      <c r="G286" s="141"/>
      <c r="H286" s="143"/>
      <c r="I286" s="143"/>
      <c r="J286" s="143"/>
      <c r="K286" s="143"/>
      <c r="L286" s="143"/>
      <c r="M286" s="143"/>
    </row>
    <row r="287" spans="1:13" ht="17.25" customHeight="1">
      <c r="A287" s="92"/>
      <c r="B287" s="92"/>
      <c r="C287" s="94"/>
      <c r="D287" s="143"/>
      <c r="E287" s="143"/>
      <c r="F287" s="140"/>
      <c r="G287" s="141"/>
      <c r="H287" s="143"/>
      <c r="I287" s="143"/>
      <c r="J287" s="143"/>
      <c r="K287" s="143"/>
      <c r="L287" s="143"/>
      <c r="M287" s="143"/>
    </row>
    <row r="288" spans="1:13" ht="17.25" customHeight="1">
      <c r="A288" s="92"/>
      <c r="B288" s="92"/>
      <c r="C288" s="94"/>
      <c r="D288" s="143"/>
      <c r="E288" s="143"/>
      <c r="F288" s="140"/>
      <c r="G288" s="141"/>
      <c r="H288" s="143"/>
      <c r="I288" s="143"/>
      <c r="J288" s="143"/>
      <c r="K288" s="143"/>
      <c r="L288" s="143"/>
      <c r="M288" s="143"/>
    </row>
    <row r="289" spans="1:13" ht="17.25" customHeight="1">
      <c r="A289" s="92"/>
      <c r="B289" s="92"/>
      <c r="C289" s="94"/>
      <c r="D289" s="143"/>
      <c r="E289" s="143"/>
      <c r="F289" s="140"/>
      <c r="G289" s="141"/>
      <c r="H289" s="143"/>
      <c r="I289" s="143"/>
      <c r="J289" s="143"/>
      <c r="K289" s="143"/>
      <c r="L289" s="143"/>
      <c r="M289" s="143"/>
    </row>
    <row r="290" spans="1:13" ht="17.25" customHeight="1">
      <c r="A290" s="92"/>
      <c r="B290" s="92"/>
      <c r="C290" s="94"/>
      <c r="D290" s="143"/>
      <c r="E290" s="143"/>
      <c r="F290" s="140"/>
      <c r="G290" s="141"/>
      <c r="H290" s="143"/>
      <c r="I290" s="143"/>
      <c r="J290" s="143"/>
      <c r="K290" s="143"/>
      <c r="L290" s="143"/>
      <c r="M290" s="143"/>
    </row>
    <row r="291" spans="1:13" ht="17.25" customHeight="1">
      <c r="A291" s="92"/>
      <c r="B291" s="92"/>
      <c r="C291" s="94"/>
      <c r="D291" s="143"/>
      <c r="E291" s="143"/>
      <c r="F291" s="140"/>
      <c r="G291" s="141"/>
      <c r="H291" s="143"/>
      <c r="I291" s="143"/>
      <c r="J291" s="143"/>
      <c r="K291" s="143"/>
      <c r="L291" s="143"/>
      <c r="M291" s="143"/>
    </row>
    <row r="292" spans="1:13" ht="17.25" customHeight="1">
      <c r="A292" s="92"/>
      <c r="B292" s="92"/>
      <c r="C292" s="94"/>
      <c r="D292" s="143"/>
      <c r="E292" s="143"/>
      <c r="F292" s="140"/>
      <c r="G292" s="141"/>
      <c r="H292" s="143"/>
      <c r="I292" s="143"/>
      <c r="J292" s="143"/>
      <c r="K292" s="143"/>
      <c r="L292" s="143"/>
      <c r="M292" s="143"/>
    </row>
    <row r="293" spans="1:13" ht="17.25" customHeight="1">
      <c r="A293" s="92"/>
      <c r="B293" s="92"/>
      <c r="C293" s="94"/>
      <c r="D293" s="143"/>
      <c r="E293" s="143"/>
      <c r="F293" s="140"/>
      <c r="G293" s="141"/>
      <c r="H293" s="143"/>
      <c r="I293" s="143"/>
      <c r="J293" s="143"/>
      <c r="K293" s="143"/>
      <c r="L293" s="143"/>
      <c r="M293" s="143"/>
    </row>
    <row r="294" spans="1:13" ht="17.25" customHeight="1">
      <c r="A294" s="92"/>
      <c r="B294" s="92"/>
      <c r="C294" s="94"/>
      <c r="D294" s="143"/>
      <c r="E294" s="143"/>
      <c r="F294" s="140"/>
      <c r="G294" s="141"/>
      <c r="H294" s="143"/>
      <c r="I294" s="143"/>
      <c r="J294" s="143"/>
      <c r="K294" s="143"/>
      <c r="L294" s="143"/>
      <c r="M294" s="143"/>
    </row>
    <row r="295" spans="1:13" ht="17.25" customHeight="1">
      <c r="A295" s="92"/>
      <c r="B295" s="92"/>
      <c r="C295" s="94"/>
      <c r="D295" s="143"/>
      <c r="E295" s="143"/>
      <c r="F295" s="140"/>
      <c r="G295" s="141"/>
      <c r="H295" s="143"/>
      <c r="I295" s="143"/>
      <c r="J295" s="143"/>
      <c r="K295" s="143"/>
      <c r="L295" s="143"/>
      <c r="M295" s="143"/>
    </row>
    <row r="296" spans="1:13" ht="17.25" customHeight="1">
      <c r="A296" s="92"/>
      <c r="B296" s="92"/>
      <c r="C296" s="94"/>
      <c r="D296" s="143"/>
      <c r="E296" s="143"/>
      <c r="F296" s="140"/>
      <c r="G296" s="141"/>
      <c r="H296" s="143"/>
      <c r="I296" s="143"/>
      <c r="J296" s="143"/>
      <c r="K296" s="143"/>
      <c r="L296" s="143"/>
      <c r="M296" s="143"/>
    </row>
    <row r="297" spans="1:13" ht="17.25" customHeight="1">
      <c r="A297" s="92"/>
      <c r="B297" s="92"/>
      <c r="C297" s="94"/>
      <c r="D297" s="143"/>
      <c r="E297" s="143"/>
      <c r="F297" s="140"/>
      <c r="G297" s="141"/>
      <c r="H297" s="143"/>
      <c r="I297" s="143"/>
      <c r="J297" s="143"/>
      <c r="K297" s="143"/>
      <c r="L297" s="143"/>
      <c r="M297" s="143"/>
    </row>
    <row r="298" spans="1:13" ht="17.25" customHeight="1">
      <c r="A298" s="92"/>
      <c r="B298" s="92"/>
      <c r="C298" s="94"/>
      <c r="D298" s="143"/>
      <c r="E298" s="143"/>
      <c r="F298" s="140"/>
      <c r="G298" s="141"/>
      <c r="H298" s="143"/>
      <c r="I298" s="143"/>
      <c r="J298" s="143"/>
      <c r="K298" s="143"/>
      <c r="L298" s="143"/>
      <c r="M298" s="143"/>
    </row>
    <row r="299" spans="1:13" ht="17.25" customHeight="1">
      <c r="A299" s="92"/>
      <c r="B299" s="92"/>
      <c r="C299" s="94"/>
      <c r="D299" s="143"/>
      <c r="E299" s="143"/>
      <c r="F299" s="140"/>
      <c r="G299" s="141"/>
      <c r="H299" s="143"/>
      <c r="I299" s="143"/>
      <c r="J299" s="143"/>
      <c r="K299" s="143"/>
      <c r="L299" s="143"/>
      <c r="M299" s="143"/>
    </row>
    <row r="300" spans="1:13" ht="17.25" customHeight="1">
      <c r="A300" s="92"/>
      <c r="B300" s="92"/>
      <c r="C300" s="94"/>
      <c r="D300" s="143"/>
      <c r="E300" s="143"/>
      <c r="F300" s="140"/>
      <c r="G300" s="141"/>
      <c r="H300" s="143"/>
      <c r="I300" s="143"/>
      <c r="J300" s="143"/>
      <c r="K300" s="143"/>
      <c r="L300" s="143"/>
      <c r="M300" s="143"/>
    </row>
    <row r="301" spans="1:13" ht="17.25" customHeight="1">
      <c r="A301" s="92"/>
      <c r="B301" s="92"/>
      <c r="C301" s="94"/>
      <c r="D301" s="143"/>
      <c r="E301" s="143"/>
      <c r="F301" s="140"/>
      <c r="G301" s="141"/>
      <c r="H301" s="143"/>
      <c r="I301" s="143"/>
      <c r="J301" s="143"/>
      <c r="K301" s="143"/>
      <c r="L301" s="143"/>
      <c r="M301" s="143"/>
    </row>
    <row r="302" spans="1:13" ht="17.25" customHeight="1">
      <c r="A302" s="92"/>
      <c r="B302" s="92"/>
      <c r="C302" s="94"/>
      <c r="D302" s="143"/>
      <c r="E302" s="143"/>
      <c r="F302" s="140"/>
      <c r="G302" s="141"/>
      <c r="H302" s="143"/>
      <c r="I302" s="143"/>
      <c r="J302" s="143"/>
      <c r="K302" s="143"/>
      <c r="L302" s="143"/>
      <c r="M302" s="143"/>
    </row>
    <row r="303" spans="1:13" ht="17.25" customHeight="1">
      <c r="A303" s="92"/>
      <c r="B303" s="92"/>
      <c r="C303" s="94"/>
      <c r="D303" s="143"/>
      <c r="E303" s="143"/>
      <c r="F303" s="140"/>
      <c r="G303" s="141"/>
      <c r="H303" s="143"/>
      <c r="I303" s="143"/>
      <c r="J303" s="143"/>
      <c r="K303" s="143"/>
      <c r="L303" s="143"/>
      <c r="M303" s="143"/>
    </row>
    <row r="304" spans="1:13" ht="17.25" customHeight="1">
      <c r="A304" s="92"/>
      <c r="B304" s="92"/>
      <c r="C304" s="94"/>
      <c r="D304" s="143"/>
      <c r="E304" s="143"/>
      <c r="F304" s="140"/>
      <c r="G304" s="141"/>
      <c r="H304" s="143"/>
      <c r="I304" s="143"/>
      <c r="J304" s="143"/>
      <c r="K304" s="143"/>
      <c r="L304" s="143"/>
      <c r="M304" s="143"/>
    </row>
    <row r="305" spans="1:13" ht="17.25" customHeight="1">
      <c r="A305" s="92"/>
      <c r="B305" s="92"/>
      <c r="C305" s="94"/>
      <c r="D305" s="143"/>
      <c r="E305" s="143"/>
      <c r="F305" s="140"/>
      <c r="G305" s="141"/>
      <c r="H305" s="143"/>
      <c r="I305" s="143"/>
      <c r="J305" s="143"/>
      <c r="K305" s="143"/>
      <c r="L305" s="143"/>
      <c r="M305" s="143"/>
    </row>
    <row r="306" spans="1:13" ht="17.25" customHeight="1">
      <c r="A306" s="92"/>
      <c r="B306" s="92"/>
      <c r="C306" s="94"/>
      <c r="D306" s="143"/>
      <c r="E306" s="143"/>
      <c r="F306" s="140"/>
      <c r="G306" s="141"/>
      <c r="H306" s="143"/>
      <c r="I306" s="143"/>
      <c r="J306" s="143"/>
      <c r="K306" s="143"/>
      <c r="L306" s="143"/>
      <c r="M306" s="143"/>
    </row>
    <row r="307" spans="1:13" ht="17.25" customHeight="1">
      <c r="A307" s="92"/>
      <c r="B307" s="92"/>
      <c r="C307" s="94"/>
      <c r="D307" s="143"/>
      <c r="E307" s="143"/>
      <c r="F307" s="140"/>
      <c r="G307" s="141"/>
      <c r="H307" s="143"/>
      <c r="I307" s="143"/>
      <c r="J307" s="143"/>
      <c r="K307" s="143"/>
      <c r="L307" s="143"/>
      <c r="M307" s="143"/>
    </row>
    <row r="308" spans="1:13" ht="17.25" customHeight="1">
      <c r="A308" s="92"/>
      <c r="B308" s="92"/>
      <c r="C308" s="94"/>
      <c r="D308" s="143"/>
      <c r="E308" s="143"/>
      <c r="F308" s="140"/>
      <c r="G308" s="141"/>
      <c r="H308" s="143"/>
      <c r="I308" s="143"/>
      <c r="J308" s="143"/>
      <c r="K308" s="143"/>
      <c r="L308" s="143"/>
      <c r="M308" s="143"/>
    </row>
    <row r="309" spans="1:13" ht="17.25" customHeight="1">
      <c r="A309" s="92"/>
      <c r="B309" s="92"/>
      <c r="C309" s="94"/>
      <c r="D309" s="143"/>
      <c r="E309" s="143"/>
      <c r="F309" s="140"/>
      <c r="G309" s="141"/>
      <c r="H309" s="143"/>
      <c r="I309" s="143"/>
      <c r="J309" s="143"/>
      <c r="K309" s="143"/>
      <c r="L309" s="143"/>
      <c r="M309" s="143"/>
    </row>
    <row r="310" spans="1:13" ht="17.25" customHeight="1">
      <c r="A310" s="92"/>
      <c r="B310" s="92"/>
      <c r="C310" s="94"/>
      <c r="D310" s="143"/>
      <c r="E310" s="143"/>
      <c r="F310" s="140"/>
      <c r="G310" s="141"/>
      <c r="H310" s="143"/>
      <c r="I310" s="143"/>
      <c r="J310" s="143"/>
      <c r="K310" s="143"/>
      <c r="L310" s="143"/>
      <c r="M310" s="143"/>
    </row>
    <row r="311" spans="1:13" ht="17.25" customHeight="1">
      <c r="A311" s="92"/>
      <c r="B311" s="92"/>
      <c r="C311" s="94"/>
      <c r="D311" s="143"/>
      <c r="E311" s="143"/>
      <c r="F311" s="140"/>
      <c r="G311" s="141"/>
      <c r="H311" s="143"/>
      <c r="I311" s="143"/>
      <c r="J311" s="143"/>
      <c r="K311" s="143"/>
      <c r="L311" s="143"/>
      <c r="M311" s="143"/>
    </row>
    <row r="312" spans="1:13" ht="17.25" customHeight="1">
      <c r="A312" s="92"/>
      <c r="B312" s="92"/>
      <c r="C312" s="94"/>
      <c r="D312" s="143"/>
      <c r="E312" s="143"/>
      <c r="F312" s="140"/>
      <c r="G312" s="141"/>
      <c r="H312" s="143"/>
      <c r="I312" s="143"/>
      <c r="J312" s="143"/>
      <c r="K312" s="143"/>
      <c r="L312" s="143"/>
      <c r="M312" s="143"/>
    </row>
    <row r="313" spans="1:13" ht="17.25" customHeight="1">
      <c r="A313" s="92"/>
      <c r="B313" s="92"/>
      <c r="C313" s="94"/>
      <c r="D313" s="143"/>
      <c r="E313" s="143"/>
      <c r="F313" s="140"/>
      <c r="G313" s="141"/>
      <c r="H313" s="143"/>
      <c r="I313" s="143"/>
      <c r="J313" s="143"/>
      <c r="K313" s="143"/>
      <c r="L313" s="143"/>
      <c r="M313" s="143"/>
    </row>
    <row r="314" spans="1:13" ht="17.25" customHeight="1">
      <c r="A314" s="92"/>
      <c r="B314" s="92"/>
      <c r="C314" s="94"/>
      <c r="D314" s="143"/>
      <c r="E314" s="143"/>
      <c r="F314" s="140"/>
      <c r="G314" s="141"/>
      <c r="H314" s="143"/>
      <c r="I314" s="143"/>
      <c r="J314" s="143"/>
      <c r="K314" s="143"/>
      <c r="L314" s="143"/>
      <c r="M314" s="143"/>
    </row>
    <row r="315" spans="1:13" ht="17.25" customHeight="1">
      <c r="A315" s="92"/>
      <c r="B315" s="92"/>
      <c r="C315" s="94"/>
      <c r="D315" s="143"/>
      <c r="E315" s="143"/>
      <c r="F315" s="140"/>
      <c r="G315" s="141"/>
      <c r="H315" s="143"/>
      <c r="I315" s="143"/>
      <c r="J315" s="143"/>
      <c r="K315" s="143"/>
      <c r="L315" s="143"/>
      <c r="M315" s="143"/>
    </row>
    <row r="316" spans="1:13" ht="17.25" customHeight="1">
      <c r="A316" s="92"/>
      <c r="B316" s="92"/>
      <c r="C316" s="94"/>
      <c r="D316" s="143"/>
      <c r="E316" s="143"/>
      <c r="F316" s="140"/>
      <c r="G316" s="141"/>
      <c r="H316" s="143"/>
      <c r="I316" s="143"/>
      <c r="J316" s="143"/>
      <c r="K316" s="143"/>
      <c r="L316" s="143"/>
      <c r="M316" s="143"/>
    </row>
    <row r="317" spans="1:13" ht="17.25" customHeight="1">
      <c r="A317" s="92"/>
      <c r="B317" s="92"/>
      <c r="C317" s="94"/>
      <c r="D317" s="143"/>
      <c r="E317" s="143"/>
      <c r="F317" s="140"/>
      <c r="G317" s="141"/>
      <c r="H317" s="143"/>
      <c r="I317" s="143"/>
      <c r="J317" s="143"/>
      <c r="K317" s="143"/>
      <c r="L317" s="143"/>
      <c r="M317" s="143"/>
    </row>
    <row r="318" spans="1:13" ht="17.25" customHeight="1">
      <c r="A318" s="92"/>
      <c r="B318" s="92"/>
      <c r="C318" s="94"/>
      <c r="D318" s="143"/>
      <c r="E318" s="143"/>
      <c r="F318" s="140"/>
      <c r="G318" s="141"/>
      <c r="H318" s="143"/>
      <c r="I318" s="143"/>
      <c r="J318" s="143"/>
      <c r="K318" s="143"/>
      <c r="L318" s="143"/>
      <c r="M318" s="143"/>
    </row>
    <row r="319" spans="1:13" ht="17.25" customHeight="1">
      <c r="A319" s="92"/>
      <c r="B319" s="92"/>
      <c r="C319" s="94"/>
      <c r="D319" s="143"/>
      <c r="E319" s="143"/>
      <c r="F319" s="140"/>
      <c r="G319" s="141"/>
      <c r="H319" s="143"/>
      <c r="I319" s="143"/>
      <c r="J319" s="143"/>
      <c r="K319" s="143"/>
      <c r="L319" s="143"/>
      <c r="M319" s="143"/>
    </row>
    <row r="320" spans="1:13" ht="17.25" customHeight="1">
      <c r="A320" s="92"/>
      <c r="B320" s="92"/>
      <c r="C320" s="94"/>
      <c r="D320" s="143"/>
      <c r="E320" s="143"/>
      <c r="F320" s="140"/>
      <c r="G320" s="141"/>
      <c r="H320" s="143"/>
      <c r="I320" s="143"/>
      <c r="J320" s="143"/>
      <c r="K320" s="143"/>
      <c r="L320" s="143"/>
      <c r="M320" s="143"/>
    </row>
    <row r="321" spans="1:13" ht="17.25" customHeight="1">
      <c r="A321" s="92"/>
      <c r="B321" s="92"/>
      <c r="C321" s="94"/>
      <c r="D321" s="143"/>
      <c r="E321" s="143"/>
      <c r="F321" s="140"/>
      <c r="G321" s="141"/>
      <c r="H321" s="143"/>
      <c r="I321" s="143"/>
      <c r="J321" s="143"/>
      <c r="K321" s="143"/>
      <c r="L321" s="143"/>
      <c r="M321" s="143"/>
    </row>
    <row r="322" spans="1:13" ht="17.25" customHeight="1">
      <c r="A322" s="92"/>
      <c r="B322" s="92"/>
      <c r="C322" s="94"/>
      <c r="D322" s="143"/>
      <c r="E322" s="143"/>
      <c r="F322" s="140"/>
      <c r="G322" s="141"/>
      <c r="H322" s="143"/>
      <c r="I322" s="143"/>
      <c r="J322" s="143"/>
      <c r="K322" s="143"/>
      <c r="L322" s="143"/>
      <c r="M322" s="143"/>
    </row>
    <row r="323" spans="1:13" ht="17.25" customHeight="1">
      <c r="A323" s="92"/>
      <c r="B323" s="92"/>
      <c r="C323" s="94"/>
      <c r="D323" s="143"/>
      <c r="E323" s="143"/>
      <c r="F323" s="140"/>
      <c r="G323" s="141"/>
      <c r="H323" s="143"/>
      <c r="I323" s="143"/>
      <c r="J323" s="143"/>
      <c r="K323" s="143"/>
      <c r="L323" s="143"/>
      <c r="M323" s="143"/>
    </row>
    <row r="324" spans="1:13" ht="17.25" customHeight="1">
      <c r="A324" s="92"/>
      <c r="B324" s="92"/>
      <c r="C324" s="94"/>
      <c r="D324" s="143"/>
      <c r="E324" s="143"/>
      <c r="F324" s="140"/>
      <c r="G324" s="141"/>
      <c r="H324" s="143"/>
      <c r="I324" s="143"/>
      <c r="J324" s="143"/>
      <c r="K324" s="143"/>
      <c r="L324" s="143"/>
      <c r="M324" s="143"/>
    </row>
    <row r="325" spans="1:13" ht="17.25" customHeight="1">
      <c r="A325" s="92"/>
      <c r="B325" s="92"/>
      <c r="C325" s="94"/>
      <c r="D325" s="143"/>
      <c r="E325" s="143"/>
      <c r="F325" s="140"/>
      <c r="G325" s="141"/>
      <c r="H325" s="143"/>
      <c r="I325" s="143"/>
      <c r="J325" s="143"/>
      <c r="K325" s="143"/>
      <c r="L325" s="143"/>
      <c r="M325" s="143"/>
    </row>
    <row r="326" spans="1:13" ht="17.25" customHeight="1">
      <c r="A326" s="92"/>
      <c r="B326" s="92"/>
      <c r="C326" s="94"/>
      <c r="D326" s="143"/>
      <c r="E326" s="143"/>
      <c r="F326" s="140"/>
      <c r="G326" s="141"/>
      <c r="H326" s="143"/>
      <c r="I326" s="143"/>
      <c r="J326" s="143"/>
      <c r="K326" s="143"/>
      <c r="L326" s="143"/>
      <c r="M326" s="143"/>
    </row>
    <row r="327" spans="1:13" ht="17.25" customHeight="1">
      <c r="A327" s="92"/>
      <c r="B327" s="92"/>
      <c r="C327" s="94"/>
      <c r="D327" s="143"/>
      <c r="E327" s="143"/>
      <c r="F327" s="140"/>
      <c r="G327" s="141"/>
      <c r="H327" s="143"/>
      <c r="I327" s="143"/>
      <c r="J327" s="143"/>
      <c r="K327" s="143"/>
      <c r="L327" s="143"/>
      <c r="M327" s="143"/>
    </row>
    <row r="328" spans="1:13" ht="17.25" customHeight="1">
      <c r="A328" s="92"/>
      <c r="B328" s="92"/>
      <c r="C328" s="94"/>
      <c r="D328" s="143"/>
      <c r="E328" s="143"/>
      <c r="F328" s="140"/>
      <c r="G328" s="141"/>
      <c r="H328" s="143"/>
      <c r="I328" s="143"/>
      <c r="J328" s="143"/>
      <c r="K328" s="143"/>
      <c r="L328" s="143"/>
      <c r="M328" s="143"/>
    </row>
    <row r="329" spans="1:13" ht="17.25" customHeight="1">
      <c r="A329" s="92"/>
      <c r="B329" s="92"/>
      <c r="C329" s="94"/>
      <c r="D329" s="143"/>
      <c r="E329" s="143"/>
      <c r="F329" s="140"/>
      <c r="G329" s="141"/>
      <c r="H329" s="143"/>
      <c r="I329" s="143"/>
      <c r="J329" s="143"/>
      <c r="K329" s="143"/>
      <c r="L329" s="143"/>
      <c r="M329" s="143"/>
    </row>
    <row r="330" spans="1:13" ht="17.25" customHeight="1">
      <c r="A330" s="92"/>
      <c r="B330" s="92"/>
      <c r="C330" s="94"/>
      <c r="D330" s="143"/>
      <c r="E330" s="143"/>
      <c r="F330" s="140"/>
      <c r="G330" s="141"/>
      <c r="H330" s="143"/>
      <c r="I330" s="143"/>
      <c r="J330" s="143"/>
      <c r="K330" s="143"/>
      <c r="L330" s="143"/>
      <c r="M330" s="143"/>
    </row>
    <row r="331" spans="1:13" ht="17.25" customHeight="1">
      <c r="A331" s="92"/>
      <c r="B331" s="92"/>
      <c r="C331" s="94"/>
      <c r="D331" s="143"/>
      <c r="E331" s="143"/>
      <c r="F331" s="140"/>
      <c r="G331" s="141"/>
      <c r="H331" s="143"/>
      <c r="I331" s="143"/>
      <c r="J331" s="143"/>
      <c r="K331" s="143"/>
      <c r="L331" s="143"/>
      <c r="M331" s="143"/>
    </row>
    <row r="332" spans="1:13" ht="17.25" customHeight="1">
      <c r="A332" s="92"/>
      <c r="B332" s="92"/>
      <c r="C332" s="94"/>
      <c r="D332" s="143"/>
      <c r="E332" s="143"/>
      <c r="F332" s="140"/>
      <c r="G332" s="141"/>
      <c r="H332" s="143"/>
      <c r="I332" s="143"/>
      <c r="J332" s="143"/>
      <c r="K332" s="143"/>
      <c r="L332" s="143"/>
      <c r="M332" s="143"/>
    </row>
    <row r="333" spans="1:13" ht="17.25" customHeight="1">
      <c r="A333" s="92"/>
      <c r="B333" s="92"/>
      <c r="C333" s="94"/>
      <c r="D333" s="143"/>
      <c r="E333" s="143"/>
      <c r="F333" s="140"/>
      <c r="G333" s="141"/>
      <c r="H333" s="143"/>
      <c r="I333" s="143"/>
      <c r="J333" s="143"/>
      <c r="K333" s="143"/>
      <c r="L333" s="143"/>
      <c r="M333" s="143"/>
    </row>
    <row r="334" spans="1:13" ht="17.25" customHeight="1">
      <c r="A334" s="92"/>
      <c r="B334" s="92"/>
      <c r="C334" s="94"/>
      <c r="D334" s="143"/>
      <c r="E334" s="143"/>
      <c r="F334" s="140"/>
      <c r="G334" s="141"/>
      <c r="H334" s="143"/>
      <c r="I334" s="143"/>
      <c r="J334" s="143"/>
      <c r="K334" s="143"/>
      <c r="L334" s="143"/>
      <c r="M334" s="143"/>
    </row>
    <row r="335" spans="1:13" ht="17.25" customHeight="1">
      <c r="A335" s="92"/>
      <c r="B335" s="92"/>
      <c r="C335" s="94"/>
      <c r="D335" s="143"/>
      <c r="E335" s="143"/>
      <c r="F335" s="140"/>
      <c r="G335" s="141"/>
      <c r="H335" s="143"/>
      <c r="I335" s="143"/>
      <c r="J335" s="143"/>
      <c r="K335" s="143"/>
      <c r="L335" s="143"/>
      <c r="M335" s="143"/>
    </row>
    <row r="336" spans="1:13" ht="17.25" customHeight="1">
      <c r="A336" s="92"/>
      <c r="B336" s="92"/>
      <c r="C336" s="94"/>
      <c r="D336" s="143"/>
      <c r="E336" s="143"/>
      <c r="F336" s="140"/>
      <c r="G336" s="141"/>
      <c r="H336" s="143"/>
      <c r="I336" s="143"/>
      <c r="J336" s="143"/>
      <c r="K336" s="143"/>
      <c r="L336" s="143"/>
      <c r="M336" s="143"/>
    </row>
    <row r="337" spans="1:13" ht="17.25" customHeight="1">
      <c r="A337" s="92"/>
      <c r="B337" s="92"/>
      <c r="C337" s="94"/>
      <c r="D337" s="143"/>
      <c r="E337" s="143"/>
      <c r="F337" s="140"/>
      <c r="G337" s="141"/>
      <c r="H337" s="143"/>
      <c r="I337" s="143"/>
      <c r="J337" s="143"/>
      <c r="K337" s="143"/>
      <c r="L337" s="143"/>
      <c r="M337" s="143"/>
    </row>
    <row r="338" spans="1:13" ht="17.25" customHeight="1">
      <c r="A338" s="92"/>
      <c r="B338" s="92"/>
      <c r="C338" s="94"/>
      <c r="D338" s="143"/>
      <c r="E338" s="143"/>
      <c r="F338" s="140"/>
      <c r="G338" s="141"/>
      <c r="H338" s="143"/>
      <c r="I338" s="143"/>
      <c r="J338" s="143"/>
      <c r="K338" s="143"/>
      <c r="L338" s="143"/>
      <c r="M338" s="143"/>
    </row>
    <row r="339" spans="1:13" ht="17.25" customHeight="1">
      <c r="A339" s="92"/>
      <c r="B339" s="92"/>
      <c r="C339" s="94"/>
      <c r="D339" s="143"/>
      <c r="E339" s="143"/>
      <c r="F339" s="140"/>
      <c r="G339" s="141"/>
      <c r="H339" s="143"/>
      <c r="I339" s="143"/>
      <c r="J339" s="143"/>
      <c r="K339" s="143"/>
      <c r="L339" s="143"/>
      <c r="M339" s="143"/>
    </row>
    <row r="340" spans="1:13" ht="17.25" customHeight="1">
      <c r="A340" s="92"/>
      <c r="B340" s="92"/>
      <c r="C340" s="94"/>
      <c r="D340" s="143"/>
      <c r="E340" s="143"/>
      <c r="F340" s="140"/>
      <c r="G340" s="141"/>
      <c r="H340" s="143"/>
      <c r="I340" s="143"/>
      <c r="J340" s="143"/>
      <c r="K340" s="143"/>
      <c r="L340" s="143"/>
      <c r="M340" s="143"/>
    </row>
    <row r="341" spans="1:13" ht="17.25" customHeight="1">
      <c r="A341" s="92"/>
      <c r="B341" s="92"/>
      <c r="C341" s="94"/>
      <c r="D341" s="143"/>
      <c r="E341" s="143"/>
      <c r="F341" s="140"/>
      <c r="G341" s="141"/>
      <c r="H341" s="143"/>
      <c r="I341" s="143"/>
      <c r="J341" s="143"/>
      <c r="K341" s="143"/>
      <c r="L341" s="143"/>
      <c r="M341" s="143"/>
    </row>
    <row r="342" spans="1:13" ht="17.25" customHeight="1">
      <c r="A342" s="92"/>
      <c r="B342" s="92"/>
      <c r="C342" s="94"/>
      <c r="D342" s="143"/>
      <c r="E342" s="143"/>
      <c r="F342" s="140"/>
      <c r="G342" s="141"/>
      <c r="H342" s="143"/>
      <c r="I342" s="143"/>
      <c r="J342" s="143"/>
      <c r="K342" s="143"/>
      <c r="L342" s="143"/>
      <c r="M342" s="143"/>
    </row>
    <row r="343" spans="1:13" ht="17.25" customHeight="1">
      <c r="A343" s="92"/>
      <c r="B343" s="92"/>
      <c r="C343" s="94"/>
      <c r="D343" s="143"/>
      <c r="E343" s="143"/>
      <c r="F343" s="140"/>
      <c r="G343" s="141"/>
      <c r="H343" s="143"/>
      <c r="I343" s="143"/>
      <c r="J343" s="143"/>
      <c r="K343" s="143"/>
      <c r="L343" s="143"/>
      <c r="M343" s="143"/>
    </row>
    <row r="344" spans="1:13" ht="17.25" customHeight="1">
      <c r="A344" s="92"/>
      <c r="B344" s="92"/>
      <c r="C344" s="94"/>
      <c r="D344" s="143"/>
      <c r="E344" s="143"/>
      <c r="F344" s="140"/>
      <c r="G344" s="141"/>
      <c r="H344" s="143"/>
      <c r="I344" s="143"/>
      <c r="J344" s="143"/>
      <c r="K344" s="143"/>
      <c r="L344" s="143"/>
      <c r="M344" s="143"/>
    </row>
    <row r="345" spans="1:13" ht="17.25" customHeight="1">
      <c r="A345" s="92"/>
      <c r="B345" s="92"/>
      <c r="C345" s="94"/>
      <c r="D345" s="143"/>
      <c r="E345" s="143"/>
      <c r="F345" s="140"/>
      <c r="G345" s="141"/>
      <c r="H345" s="143"/>
      <c r="I345" s="143"/>
      <c r="J345" s="143"/>
      <c r="K345" s="143"/>
      <c r="L345" s="143"/>
      <c r="M345" s="143"/>
    </row>
    <row r="346" spans="1:13" ht="17.25" customHeight="1">
      <c r="A346" s="92"/>
      <c r="B346" s="92"/>
      <c r="C346" s="94"/>
      <c r="D346" s="143"/>
      <c r="E346" s="143"/>
      <c r="F346" s="140"/>
      <c r="G346" s="141"/>
      <c r="H346" s="143"/>
      <c r="I346" s="143"/>
      <c r="J346" s="143"/>
      <c r="K346" s="143"/>
      <c r="L346" s="143"/>
      <c r="M346" s="143"/>
    </row>
    <row r="347" spans="1:13" ht="17.25" customHeight="1">
      <c r="A347" s="92"/>
      <c r="B347" s="92"/>
      <c r="C347" s="94"/>
      <c r="D347" s="143"/>
      <c r="E347" s="143"/>
      <c r="F347" s="140"/>
      <c r="G347" s="141"/>
      <c r="H347" s="143"/>
      <c r="I347" s="143"/>
      <c r="J347" s="143"/>
      <c r="K347" s="143"/>
      <c r="L347" s="143"/>
      <c r="M347" s="143"/>
    </row>
    <row r="348" spans="1:13" ht="17.25" customHeight="1">
      <c r="A348" s="92"/>
      <c r="B348" s="92"/>
      <c r="C348" s="94"/>
      <c r="D348" s="143"/>
      <c r="E348" s="143"/>
      <c r="F348" s="140"/>
      <c r="G348" s="141"/>
      <c r="H348" s="143"/>
      <c r="I348" s="143"/>
      <c r="J348" s="143"/>
      <c r="K348" s="143"/>
      <c r="L348" s="143"/>
      <c r="M348" s="143"/>
    </row>
    <row r="349" spans="1:13" ht="17.25" customHeight="1">
      <c r="A349" s="92"/>
      <c r="B349" s="92"/>
      <c r="C349" s="94"/>
      <c r="D349" s="143"/>
      <c r="E349" s="143"/>
      <c r="F349" s="140"/>
      <c r="G349" s="141"/>
      <c r="H349" s="143"/>
      <c r="I349" s="143"/>
      <c r="J349" s="143"/>
      <c r="K349" s="143"/>
      <c r="L349" s="143"/>
      <c r="M349" s="143"/>
    </row>
    <row r="350" spans="1:13" ht="17.25" customHeight="1">
      <c r="A350" s="92"/>
      <c r="B350" s="92"/>
      <c r="C350" s="94"/>
      <c r="D350" s="143"/>
      <c r="E350" s="143"/>
      <c r="F350" s="140"/>
      <c r="G350" s="141"/>
      <c r="H350" s="143"/>
      <c r="I350" s="143"/>
      <c r="J350" s="143"/>
      <c r="K350" s="143"/>
      <c r="L350" s="143"/>
      <c r="M350" s="143"/>
    </row>
    <row r="351" spans="1:13" ht="17.25" customHeight="1">
      <c r="A351" s="92"/>
      <c r="B351" s="92"/>
      <c r="C351" s="94"/>
      <c r="D351" s="143"/>
      <c r="E351" s="143"/>
      <c r="F351" s="140"/>
      <c r="G351" s="141"/>
      <c r="H351" s="143"/>
      <c r="I351" s="143"/>
      <c r="J351" s="143"/>
      <c r="K351" s="143"/>
      <c r="L351" s="143"/>
      <c r="M351" s="143"/>
    </row>
    <row r="352" spans="1:13" ht="17.25" customHeight="1">
      <c r="A352" s="92"/>
      <c r="B352" s="92"/>
      <c r="C352" s="94"/>
      <c r="D352" s="143"/>
      <c r="E352" s="143"/>
      <c r="F352" s="140"/>
      <c r="G352" s="141"/>
      <c r="H352" s="143"/>
      <c r="I352" s="143"/>
      <c r="J352" s="143"/>
      <c r="K352" s="143"/>
      <c r="L352" s="143"/>
      <c r="M352" s="143"/>
    </row>
    <row r="353" spans="1:13" ht="17.25" customHeight="1">
      <c r="A353" s="92"/>
      <c r="B353" s="92"/>
      <c r="C353" s="94"/>
      <c r="D353" s="143"/>
      <c r="E353" s="143"/>
      <c r="F353" s="140"/>
      <c r="G353" s="141"/>
      <c r="H353" s="143"/>
      <c r="I353" s="143"/>
      <c r="J353" s="143"/>
      <c r="K353" s="143"/>
      <c r="L353" s="143"/>
      <c r="M353" s="143"/>
    </row>
    <row r="354" spans="1:13" ht="17.25" customHeight="1">
      <c r="A354" s="92"/>
      <c r="B354" s="92"/>
      <c r="C354" s="94"/>
      <c r="D354" s="143"/>
      <c r="E354" s="143"/>
      <c r="F354" s="140"/>
      <c r="G354" s="141"/>
      <c r="H354" s="143"/>
      <c r="I354" s="143"/>
      <c r="J354" s="143"/>
      <c r="K354" s="143"/>
      <c r="L354" s="143"/>
      <c r="M354" s="143"/>
    </row>
    <row r="355" spans="1:13" ht="17.25" customHeight="1">
      <c r="A355" s="92"/>
      <c r="B355" s="92"/>
      <c r="C355" s="94"/>
      <c r="D355" s="143"/>
      <c r="E355" s="143"/>
      <c r="F355" s="140"/>
      <c r="G355" s="141"/>
      <c r="H355" s="143"/>
      <c r="I355" s="143"/>
      <c r="J355" s="143"/>
      <c r="K355" s="143"/>
      <c r="L355" s="143"/>
      <c r="M355" s="143"/>
    </row>
    <row r="356" spans="1:13" ht="17.25" customHeight="1">
      <c r="A356" s="92"/>
      <c r="B356" s="92"/>
      <c r="C356" s="94"/>
      <c r="D356" s="143"/>
      <c r="E356" s="143"/>
      <c r="F356" s="140"/>
      <c r="G356" s="141"/>
      <c r="H356" s="143"/>
      <c r="I356" s="143"/>
      <c r="J356" s="143"/>
      <c r="K356" s="143"/>
      <c r="L356" s="143"/>
      <c r="M356" s="143"/>
    </row>
    <row r="357" spans="1:13" ht="17.25" customHeight="1">
      <c r="A357" s="92"/>
      <c r="B357" s="92"/>
      <c r="C357" s="94"/>
      <c r="D357" s="143"/>
      <c r="E357" s="143"/>
      <c r="F357" s="140"/>
      <c r="G357" s="141"/>
      <c r="H357" s="143"/>
      <c r="I357" s="143"/>
      <c r="J357" s="143"/>
      <c r="K357" s="143"/>
      <c r="L357" s="143"/>
      <c r="M357" s="143"/>
    </row>
    <row r="358" spans="1:13" ht="17.25" customHeight="1">
      <c r="A358" s="92"/>
      <c r="B358" s="92"/>
      <c r="C358" s="94"/>
      <c r="D358" s="143"/>
      <c r="E358" s="143"/>
      <c r="F358" s="140"/>
      <c r="G358" s="141"/>
      <c r="H358" s="143"/>
      <c r="I358" s="143"/>
      <c r="J358" s="143"/>
      <c r="K358" s="143"/>
      <c r="L358" s="143"/>
      <c r="M358" s="143"/>
    </row>
    <row r="359" spans="1:13" ht="17.25" customHeight="1">
      <c r="A359" s="92"/>
      <c r="B359" s="92"/>
      <c r="C359" s="94"/>
      <c r="D359" s="143"/>
      <c r="E359" s="143"/>
      <c r="F359" s="140"/>
      <c r="G359" s="141"/>
      <c r="H359" s="143"/>
      <c r="I359" s="143"/>
      <c r="J359" s="143"/>
      <c r="K359" s="143"/>
      <c r="L359" s="143"/>
      <c r="M359" s="143"/>
    </row>
    <row r="360" spans="1:13" ht="17.25" customHeight="1">
      <c r="A360" s="92"/>
      <c r="B360" s="92"/>
      <c r="C360" s="94"/>
      <c r="D360" s="143"/>
      <c r="E360" s="143"/>
      <c r="F360" s="140"/>
      <c r="G360" s="141"/>
      <c r="H360" s="143"/>
      <c r="I360" s="143"/>
      <c r="J360" s="143"/>
      <c r="K360" s="143"/>
      <c r="L360" s="143"/>
      <c r="M360" s="143"/>
    </row>
    <row r="361" spans="1:13" ht="17.25" customHeight="1">
      <c r="A361" s="92"/>
      <c r="B361" s="92"/>
      <c r="C361" s="94"/>
      <c r="D361" s="143"/>
      <c r="E361" s="143"/>
      <c r="F361" s="140"/>
      <c r="G361" s="141"/>
      <c r="H361" s="143"/>
      <c r="I361" s="143"/>
      <c r="J361" s="143"/>
      <c r="K361" s="143"/>
      <c r="L361" s="143"/>
      <c r="M361" s="143"/>
    </row>
    <row r="362" spans="1:13" ht="17.25" customHeight="1">
      <c r="A362" s="92"/>
      <c r="B362" s="92"/>
      <c r="C362" s="94"/>
      <c r="D362" s="143"/>
      <c r="E362" s="143"/>
      <c r="F362" s="140"/>
      <c r="G362" s="141"/>
      <c r="H362" s="143"/>
      <c r="I362" s="143"/>
      <c r="J362" s="143"/>
      <c r="K362" s="143"/>
      <c r="L362" s="143"/>
      <c r="M362" s="143"/>
    </row>
    <row r="363" spans="1:13" ht="17.25" customHeight="1">
      <c r="A363" s="92"/>
      <c r="B363" s="92"/>
      <c r="C363" s="94"/>
      <c r="D363" s="143"/>
      <c r="E363" s="143"/>
      <c r="F363" s="140"/>
      <c r="G363" s="141"/>
      <c r="H363" s="143"/>
      <c r="I363" s="143"/>
      <c r="J363" s="143"/>
      <c r="K363" s="143"/>
      <c r="L363" s="143"/>
      <c r="M363" s="143"/>
    </row>
    <row r="364" spans="1:13" ht="17.25" customHeight="1">
      <c r="A364" s="92"/>
      <c r="B364" s="92"/>
      <c r="C364" s="94"/>
      <c r="D364" s="143"/>
      <c r="E364" s="143"/>
      <c r="F364" s="140"/>
      <c r="G364" s="141"/>
      <c r="H364" s="143"/>
      <c r="I364" s="143"/>
      <c r="J364" s="143"/>
      <c r="K364" s="143"/>
      <c r="L364" s="143"/>
      <c r="M364" s="143"/>
    </row>
    <row r="365" spans="1:13" ht="17.25" customHeight="1">
      <c r="A365" s="92"/>
      <c r="B365" s="92"/>
      <c r="C365" s="94"/>
      <c r="D365" s="143"/>
      <c r="E365" s="143"/>
      <c r="F365" s="140"/>
      <c r="G365" s="141"/>
      <c r="H365" s="143"/>
      <c r="I365" s="143"/>
      <c r="J365" s="143"/>
      <c r="K365" s="143"/>
      <c r="L365" s="143"/>
      <c r="M365" s="143"/>
    </row>
    <row r="366" spans="1:13" ht="17.25" customHeight="1">
      <c r="A366" s="92"/>
      <c r="B366" s="92"/>
      <c r="C366" s="94"/>
      <c r="D366" s="143"/>
      <c r="E366" s="143"/>
      <c r="F366" s="140"/>
      <c r="G366" s="141"/>
      <c r="H366" s="143"/>
      <c r="I366" s="143"/>
      <c r="J366" s="143"/>
      <c r="K366" s="143"/>
      <c r="L366" s="143"/>
      <c r="M366" s="143"/>
    </row>
    <row r="367" spans="1:13" ht="17.25" customHeight="1">
      <c r="A367" s="92"/>
      <c r="B367" s="92"/>
      <c r="C367" s="94"/>
      <c r="D367" s="143"/>
      <c r="E367" s="143"/>
      <c r="F367" s="140"/>
      <c r="G367" s="141"/>
      <c r="H367" s="143"/>
      <c r="I367" s="143"/>
      <c r="J367" s="143"/>
      <c r="K367" s="143"/>
      <c r="L367" s="143"/>
      <c r="M367" s="143"/>
    </row>
    <row r="368" spans="1:13" ht="17.25" customHeight="1">
      <c r="A368" s="92"/>
      <c r="B368" s="92"/>
      <c r="C368" s="94"/>
      <c r="D368" s="143"/>
      <c r="E368" s="143"/>
      <c r="F368" s="140"/>
      <c r="G368" s="141"/>
      <c r="H368" s="143"/>
      <c r="I368" s="143"/>
      <c r="J368" s="143"/>
      <c r="K368" s="143"/>
      <c r="L368" s="143"/>
      <c r="M368" s="143"/>
    </row>
    <row r="369" spans="1:13" ht="17.25" customHeight="1">
      <c r="A369" s="92"/>
      <c r="B369" s="92"/>
      <c r="C369" s="94"/>
      <c r="D369" s="143"/>
      <c r="E369" s="143"/>
      <c r="F369" s="140"/>
      <c r="G369" s="141"/>
      <c r="H369" s="143"/>
      <c r="I369" s="143"/>
      <c r="J369" s="143"/>
      <c r="K369" s="143"/>
      <c r="L369" s="143"/>
      <c r="M369" s="143"/>
    </row>
    <row r="370" spans="1:13" ht="17.25" customHeight="1">
      <c r="A370" s="92"/>
      <c r="B370" s="92"/>
      <c r="C370" s="94"/>
      <c r="D370" s="143"/>
      <c r="E370" s="143"/>
      <c r="F370" s="140"/>
      <c r="G370" s="141"/>
      <c r="H370" s="143"/>
      <c r="I370" s="143"/>
      <c r="J370" s="143"/>
      <c r="K370" s="143"/>
      <c r="L370" s="143"/>
      <c r="M370" s="143"/>
    </row>
    <row r="371" spans="1:13" ht="17.25" customHeight="1">
      <c r="A371" s="92"/>
      <c r="B371" s="92"/>
      <c r="C371" s="94"/>
      <c r="D371" s="143"/>
      <c r="E371" s="143"/>
      <c r="F371" s="140"/>
      <c r="G371" s="141"/>
      <c r="H371" s="143"/>
      <c r="I371" s="143"/>
      <c r="J371" s="143"/>
      <c r="K371" s="143"/>
      <c r="L371" s="143"/>
      <c r="M371" s="143"/>
    </row>
    <row r="372" spans="1:13" ht="17.25" customHeight="1">
      <c r="A372" s="92"/>
      <c r="B372" s="92"/>
      <c r="C372" s="94"/>
      <c r="D372" s="143"/>
      <c r="E372" s="143"/>
      <c r="F372" s="140"/>
      <c r="G372" s="141"/>
      <c r="H372" s="143"/>
      <c r="I372" s="143"/>
      <c r="J372" s="143"/>
      <c r="K372" s="143"/>
      <c r="L372" s="143"/>
      <c r="M372" s="143"/>
    </row>
    <row r="373" spans="1:13" ht="17.25" customHeight="1">
      <c r="A373" s="92"/>
      <c r="B373" s="92"/>
      <c r="C373" s="94"/>
      <c r="D373" s="143"/>
      <c r="E373" s="143"/>
      <c r="F373" s="140"/>
      <c r="G373" s="141"/>
      <c r="H373" s="143"/>
      <c r="I373" s="143"/>
      <c r="J373" s="143"/>
      <c r="K373" s="143"/>
      <c r="L373" s="143"/>
      <c r="M373" s="143"/>
    </row>
    <row r="374" spans="1:13" ht="17.25" customHeight="1">
      <c r="A374" s="92"/>
      <c r="B374" s="92"/>
      <c r="C374" s="94"/>
      <c r="D374" s="143"/>
      <c r="E374" s="143"/>
      <c r="F374" s="140"/>
      <c r="G374" s="141"/>
      <c r="H374" s="143"/>
      <c r="I374" s="143"/>
      <c r="J374" s="143"/>
      <c r="K374" s="143"/>
      <c r="L374" s="143"/>
      <c r="M374" s="143"/>
    </row>
    <row r="375" spans="1:13" ht="17.25" customHeight="1">
      <c r="A375" s="92"/>
      <c r="B375" s="92"/>
      <c r="C375" s="94"/>
      <c r="D375" s="143"/>
      <c r="E375" s="143"/>
      <c r="F375" s="140"/>
      <c r="G375" s="141"/>
      <c r="H375" s="143"/>
      <c r="I375" s="143"/>
      <c r="J375" s="143"/>
      <c r="K375" s="143"/>
      <c r="L375" s="143"/>
      <c r="M375" s="143"/>
    </row>
    <row r="376" spans="1:13" ht="17.25" customHeight="1">
      <c r="A376" s="92"/>
      <c r="B376" s="92"/>
      <c r="C376" s="94"/>
      <c r="D376" s="143"/>
      <c r="E376" s="143"/>
      <c r="F376" s="140"/>
      <c r="G376" s="141"/>
      <c r="H376" s="143"/>
      <c r="I376" s="143"/>
      <c r="J376" s="143"/>
      <c r="K376" s="143"/>
      <c r="L376" s="143"/>
      <c r="M376" s="143"/>
    </row>
    <row r="377" spans="1:13" ht="17.25" customHeight="1">
      <c r="A377" s="92"/>
      <c r="B377" s="92"/>
      <c r="C377" s="94"/>
      <c r="D377" s="143"/>
      <c r="E377" s="143"/>
      <c r="F377" s="140"/>
      <c r="G377" s="141"/>
      <c r="H377" s="143"/>
      <c r="I377" s="143"/>
      <c r="J377" s="143"/>
      <c r="K377" s="143"/>
      <c r="L377" s="143"/>
      <c r="M377" s="143"/>
    </row>
    <row r="378" spans="1:13" ht="17.25" customHeight="1">
      <c r="A378" s="92"/>
      <c r="B378" s="92"/>
      <c r="C378" s="94"/>
      <c r="D378" s="143"/>
      <c r="E378" s="143"/>
      <c r="F378" s="140"/>
      <c r="G378" s="141"/>
      <c r="H378" s="143"/>
      <c r="I378" s="143"/>
      <c r="J378" s="143"/>
      <c r="K378" s="143"/>
      <c r="L378" s="143"/>
      <c r="M378" s="143"/>
    </row>
    <row r="379" spans="1:13" ht="17.25" customHeight="1">
      <c r="A379" s="92"/>
      <c r="B379" s="92"/>
      <c r="C379" s="94"/>
      <c r="D379" s="143"/>
      <c r="E379" s="143"/>
      <c r="F379" s="140"/>
      <c r="G379" s="141"/>
      <c r="H379" s="143"/>
      <c r="I379" s="143"/>
      <c r="J379" s="143"/>
      <c r="K379" s="143"/>
      <c r="L379" s="143"/>
      <c r="M379" s="143"/>
    </row>
    <row r="380" spans="1:13" ht="17.25" customHeight="1">
      <c r="A380" s="92"/>
      <c r="B380" s="92"/>
      <c r="C380" s="94"/>
      <c r="D380" s="143"/>
      <c r="E380" s="143"/>
      <c r="F380" s="140"/>
      <c r="G380" s="141"/>
      <c r="H380" s="143"/>
      <c r="I380" s="143"/>
      <c r="J380" s="143"/>
      <c r="K380" s="143"/>
      <c r="L380" s="143"/>
      <c r="M380" s="143"/>
    </row>
    <row r="381" spans="1:13" ht="17.25" customHeight="1">
      <c r="A381" s="92"/>
      <c r="B381" s="92"/>
      <c r="C381" s="94"/>
      <c r="D381" s="143"/>
      <c r="E381" s="143"/>
      <c r="F381" s="140"/>
      <c r="G381" s="141"/>
      <c r="H381" s="143"/>
      <c r="I381" s="143"/>
      <c r="J381" s="143"/>
      <c r="K381" s="143"/>
      <c r="L381" s="143"/>
      <c r="M381" s="143"/>
    </row>
    <row r="382" spans="1:13" ht="17.25" customHeight="1">
      <c r="A382" s="92"/>
      <c r="B382" s="92"/>
      <c r="C382" s="94"/>
      <c r="D382" s="143"/>
      <c r="E382" s="143"/>
      <c r="F382" s="140"/>
      <c r="G382" s="141"/>
      <c r="H382" s="143"/>
      <c r="I382" s="143"/>
      <c r="J382" s="143"/>
      <c r="K382" s="143"/>
      <c r="L382" s="143"/>
      <c r="M382" s="143"/>
    </row>
    <row r="383" spans="1:13" ht="17.25" customHeight="1">
      <c r="A383" s="92"/>
      <c r="B383" s="92"/>
      <c r="C383" s="94"/>
      <c r="D383" s="143"/>
      <c r="E383" s="143"/>
      <c r="F383" s="140"/>
      <c r="G383" s="141"/>
      <c r="H383" s="143"/>
      <c r="I383" s="143"/>
      <c r="J383" s="143"/>
      <c r="K383" s="143"/>
      <c r="L383" s="143"/>
      <c r="M383" s="143"/>
    </row>
    <row r="384" spans="1:13" ht="17.25" customHeight="1">
      <c r="A384" s="92"/>
      <c r="B384" s="92"/>
      <c r="C384" s="94"/>
      <c r="D384" s="143"/>
      <c r="E384" s="143"/>
      <c r="F384" s="140"/>
      <c r="G384" s="141"/>
      <c r="H384" s="143"/>
      <c r="I384" s="143"/>
      <c r="J384" s="143"/>
      <c r="K384" s="143"/>
      <c r="L384" s="143"/>
      <c r="M384" s="143"/>
    </row>
    <row r="385" spans="1:13" ht="17.25" customHeight="1">
      <c r="A385" s="92"/>
      <c r="B385" s="92"/>
      <c r="C385" s="94"/>
      <c r="D385" s="143"/>
      <c r="E385" s="143"/>
      <c r="F385" s="140"/>
      <c r="G385" s="141"/>
      <c r="H385" s="143"/>
      <c r="I385" s="143"/>
      <c r="J385" s="143"/>
      <c r="K385" s="143"/>
      <c r="L385" s="143"/>
      <c r="M385" s="143"/>
    </row>
    <row r="386" spans="1:13" ht="17.25" customHeight="1">
      <c r="A386" s="92"/>
      <c r="B386" s="92"/>
      <c r="C386" s="94"/>
      <c r="D386" s="143"/>
      <c r="E386" s="143"/>
      <c r="F386" s="140"/>
      <c r="G386" s="141"/>
      <c r="H386" s="143"/>
      <c r="I386" s="143"/>
      <c r="J386" s="143"/>
      <c r="K386" s="143"/>
      <c r="L386" s="143"/>
      <c r="M386" s="143"/>
    </row>
    <row r="387" spans="1:13" ht="17.25" customHeight="1">
      <c r="A387" s="92"/>
      <c r="B387" s="92"/>
      <c r="C387" s="94"/>
      <c r="D387" s="143"/>
      <c r="E387" s="143"/>
      <c r="F387" s="140"/>
      <c r="G387" s="141"/>
      <c r="H387" s="143"/>
      <c r="I387" s="143"/>
      <c r="J387" s="143"/>
      <c r="K387" s="143"/>
      <c r="L387" s="143"/>
      <c r="M387" s="143"/>
    </row>
    <row r="388" spans="1:13" ht="17.25" customHeight="1">
      <c r="A388" s="92"/>
      <c r="B388" s="92"/>
      <c r="C388" s="94"/>
      <c r="D388" s="143"/>
      <c r="E388" s="143"/>
      <c r="F388" s="140"/>
      <c r="G388" s="141"/>
      <c r="H388" s="143"/>
      <c r="I388" s="143"/>
      <c r="J388" s="143"/>
      <c r="K388" s="143"/>
      <c r="L388" s="143"/>
      <c r="M388" s="143"/>
    </row>
    <row r="389" spans="1:13" ht="17.25" customHeight="1">
      <c r="A389" s="92"/>
      <c r="B389" s="92"/>
      <c r="C389" s="94"/>
      <c r="D389" s="143"/>
      <c r="E389" s="143"/>
      <c r="F389" s="140"/>
      <c r="G389" s="141"/>
      <c r="H389" s="143"/>
      <c r="I389" s="143"/>
      <c r="J389" s="143"/>
      <c r="K389" s="143"/>
      <c r="L389" s="143"/>
      <c r="M389" s="143"/>
    </row>
    <row r="390" spans="1:13" ht="17.25" customHeight="1">
      <c r="A390" s="92"/>
      <c r="B390" s="92"/>
      <c r="C390" s="94"/>
      <c r="D390" s="143"/>
      <c r="E390" s="143"/>
      <c r="F390" s="140"/>
      <c r="G390" s="141"/>
      <c r="H390" s="143"/>
      <c r="I390" s="143"/>
      <c r="J390" s="143"/>
      <c r="K390" s="143"/>
      <c r="L390" s="143"/>
      <c r="M390" s="143"/>
    </row>
    <row r="391" spans="1:13" ht="17.25" customHeight="1">
      <c r="A391" s="92"/>
      <c r="B391" s="92"/>
      <c r="C391" s="94"/>
      <c r="D391" s="143"/>
      <c r="E391" s="143"/>
      <c r="F391" s="140"/>
      <c r="G391" s="141"/>
      <c r="H391" s="143"/>
      <c r="I391" s="143"/>
      <c r="J391" s="143"/>
      <c r="K391" s="143"/>
      <c r="L391" s="143"/>
      <c r="M391" s="143"/>
    </row>
    <row r="392" spans="1:13" ht="17.25" customHeight="1">
      <c r="A392" s="92"/>
      <c r="B392" s="92"/>
      <c r="C392" s="94"/>
      <c r="D392" s="143"/>
      <c r="E392" s="143"/>
      <c r="F392" s="140"/>
      <c r="G392" s="141"/>
      <c r="H392" s="143"/>
      <c r="I392" s="143"/>
      <c r="J392" s="143"/>
      <c r="K392" s="143"/>
      <c r="L392" s="143"/>
      <c r="M392" s="143"/>
    </row>
    <row r="393" spans="1:13" ht="17.25" customHeight="1">
      <c r="A393" s="92"/>
      <c r="B393" s="92"/>
      <c r="C393" s="94"/>
      <c r="D393" s="143"/>
      <c r="E393" s="143"/>
      <c r="F393" s="140"/>
      <c r="G393" s="141"/>
      <c r="H393" s="143"/>
      <c r="I393" s="143"/>
      <c r="J393" s="143"/>
      <c r="K393" s="143"/>
      <c r="L393" s="143"/>
      <c r="M393" s="143"/>
    </row>
    <row r="394" spans="1:13" ht="17.25" customHeight="1">
      <c r="A394" s="92"/>
      <c r="B394" s="92"/>
      <c r="C394" s="94"/>
      <c r="D394" s="143"/>
      <c r="E394" s="143"/>
      <c r="F394" s="140"/>
      <c r="G394" s="141"/>
      <c r="H394" s="143"/>
      <c r="I394" s="143"/>
      <c r="J394" s="143"/>
      <c r="K394" s="143"/>
      <c r="L394" s="143"/>
      <c r="M394" s="143"/>
    </row>
    <row r="395" spans="1:13" ht="17.25" customHeight="1">
      <c r="A395" s="92"/>
      <c r="B395" s="92"/>
      <c r="C395" s="94"/>
      <c r="D395" s="143"/>
      <c r="E395" s="143"/>
      <c r="F395" s="140"/>
      <c r="G395" s="141"/>
      <c r="H395" s="143"/>
      <c r="I395" s="143"/>
      <c r="J395" s="143"/>
      <c r="K395" s="143"/>
      <c r="L395" s="143"/>
      <c r="M395" s="143"/>
    </row>
    <row r="396" spans="1:13" ht="17.25" customHeight="1">
      <c r="A396" s="92"/>
      <c r="B396" s="92"/>
      <c r="C396" s="94"/>
      <c r="D396" s="143"/>
      <c r="E396" s="143"/>
      <c r="F396" s="140"/>
      <c r="G396" s="141"/>
      <c r="H396" s="143"/>
      <c r="I396" s="143"/>
      <c r="J396" s="143"/>
      <c r="K396" s="143"/>
      <c r="L396" s="143"/>
      <c r="M396" s="143"/>
    </row>
    <row r="397" spans="1:13" ht="17.25" customHeight="1">
      <c r="A397" s="92"/>
      <c r="B397" s="92"/>
      <c r="C397" s="94"/>
      <c r="D397" s="143"/>
      <c r="E397" s="143"/>
      <c r="F397" s="140"/>
      <c r="G397" s="141"/>
      <c r="H397" s="143"/>
      <c r="I397" s="143"/>
      <c r="J397" s="143"/>
      <c r="K397" s="143"/>
      <c r="L397" s="143"/>
      <c r="M397" s="143"/>
    </row>
    <row r="398" spans="1:13" ht="17.25" customHeight="1">
      <c r="A398" s="92"/>
      <c r="B398" s="92"/>
      <c r="C398" s="94"/>
      <c r="D398" s="143"/>
      <c r="E398" s="143"/>
      <c r="F398" s="140"/>
      <c r="G398" s="141"/>
      <c r="H398" s="143"/>
      <c r="I398" s="143"/>
      <c r="J398" s="143"/>
      <c r="K398" s="143"/>
      <c r="L398" s="143"/>
      <c r="M398" s="143"/>
    </row>
    <row r="399" spans="1:13" ht="17.25" customHeight="1">
      <c r="A399" s="92"/>
      <c r="B399" s="92"/>
      <c r="C399" s="94"/>
      <c r="D399" s="143"/>
      <c r="E399" s="143"/>
      <c r="F399" s="140"/>
      <c r="G399" s="141"/>
      <c r="H399" s="143"/>
      <c r="I399" s="143"/>
      <c r="J399" s="143"/>
      <c r="K399" s="143"/>
      <c r="L399" s="143"/>
      <c r="M399" s="143"/>
    </row>
    <row r="400" spans="1:13" ht="17.25" customHeight="1">
      <c r="A400" s="92"/>
      <c r="B400" s="92"/>
      <c r="C400" s="94"/>
      <c r="D400" s="143"/>
      <c r="E400" s="143"/>
      <c r="F400" s="140"/>
      <c r="G400" s="141"/>
      <c r="H400" s="143"/>
      <c r="I400" s="143"/>
      <c r="J400" s="143"/>
      <c r="K400" s="143"/>
      <c r="L400" s="143"/>
      <c r="M400" s="143"/>
    </row>
    <row r="401" spans="1:13" ht="17.25" customHeight="1">
      <c r="A401" s="92"/>
      <c r="B401" s="92"/>
      <c r="C401" s="94"/>
      <c r="D401" s="143"/>
      <c r="E401" s="143"/>
      <c r="F401" s="140"/>
      <c r="G401" s="141"/>
      <c r="H401" s="143"/>
      <c r="I401" s="143"/>
      <c r="J401" s="143"/>
      <c r="K401" s="143"/>
      <c r="L401" s="143"/>
      <c r="M401" s="143"/>
    </row>
    <row r="402" spans="1:13" ht="17.25" customHeight="1">
      <c r="A402" s="92"/>
      <c r="B402" s="92"/>
      <c r="C402" s="94"/>
      <c r="D402" s="143"/>
      <c r="E402" s="143"/>
      <c r="F402" s="140"/>
      <c r="G402" s="141"/>
      <c r="H402" s="143"/>
      <c r="I402" s="143"/>
      <c r="J402" s="143"/>
      <c r="K402" s="143"/>
      <c r="L402" s="143"/>
      <c r="M402" s="143"/>
    </row>
    <row r="403" spans="1:13" ht="17.25" customHeight="1">
      <c r="A403" s="92"/>
      <c r="B403" s="92"/>
      <c r="C403" s="94"/>
      <c r="D403" s="143"/>
      <c r="E403" s="143"/>
      <c r="F403" s="140"/>
      <c r="G403" s="141"/>
      <c r="H403" s="143"/>
      <c r="I403" s="143"/>
      <c r="J403" s="143"/>
      <c r="K403" s="143"/>
      <c r="L403" s="143"/>
      <c r="M403" s="143"/>
    </row>
    <row r="404" spans="1:13" ht="17.25" customHeight="1">
      <c r="A404" s="92"/>
      <c r="B404" s="92"/>
      <c r="C404" s="94"/>
      <c r="D404" s="143"/>
      <c r="E404" s="143"/>
      <c r="F404" s="140"/>
      <c r="G404" s="141"/>
      <c r="H404" s="143"/>
      <c r="I404" s="143"/>
      <c r="J404" s="143"/>
      <c r="K404" s="143"/>
      <c r="L404" s="143"/>
      <c r="M404" s="143"/>
    </row>
    <row r="405" spans="1:13" ht="17.25" customHeight="1">
      <c r="A405" s="92"/>
      <c r="B405" s="92"/>
      <c r="C405" s="94"/>
      <c r="D405" s="143"/>
      <c r="E405" s="143"/>
      <c r="F405" s="140"/>
      <c r="G405" s="141"/>
      <c r="H405" s="143"/>
      <c r="I405" s="143"/>
      <c r="J405" s="143"/>
      <c r="K405" s="143"/>
      <c r="L405" s="143"/>
      <c r="M405" s="143"/>
    </row>
    <row r="406" spans="1:13" ht="17.25" customHeight="1">
      <c r="A406" s="92"/>
      <c r="B406" s="92"/>
      <c r="C406" s="94"/>
      <c r="D406" s="143"/>
      <c r="E406" s="143"/>
      <c r="F406" s="140"/>
      <c r="G406" s="141"/>
      <c r="H406" s="143"/>
      <c r="I406" s="143"/>
      <c r="J406" s="143"/>
      <c r="K406" s="143"/>
      <c r="L406" s="143"/>
      <c r="M406" s="143"/>
    </row>
    <row r="407" spans="1:13" ht="17.25" customHeight="1">
      <c r="A407" s="92"/>
      <c r="B407" s="92"/>
      <c r="C407" s="94"/>
      <c r="D407" s="143"/>
      <c r="E407" s="143"/>
      <c r="F407" s="140"/>
      <c r="G407" s="141"/>
      <c r="H407" s="143"/>
      <c r="I407" s="143"/>
      <c r="J407" s="143"/>
      <c r="K407" s="143"/>
      <c r="L407" s="143"/>
      <c r="M407" s="143"/>
    </row>
    <row r="408" spans="1:13" ht="17.25" customHeight="1">
      <c r="A408" s="92"/>
      <c r="B408" s="92"/>
      <c r="C408" s="94"/>
      <c r="D408" s="143"/>
      <c r="E408" s="143"/>
      <c r="F408" s="140"/>
      <c r="G408" s="141"/>
      <c r="H408" s="143"/>
      <c r="I408" s="143"/>
      <c r="J408" s="143"/>
      <c r="K408" s="143"/>
      <c r="L408" s="143"/>
      <c r="M408" s="143"/>
    </row>
    <row r="409" spans="1:13" ht="17.25" customHeight="1">
      <c r="A409" s="92"/>
      <c r="B409" s="92"/>
      <c r="C409" s="94"/>
      <c r="D409" s="143"/>
      <c r="E409" s="143"/>
      <c r="F409" s="140"/>
      <c r="G409" s="141"/>
      <c r="H409" s="143"/>
      <c r="I409" s="143"/>
      <c r="J409" s="143"/>
      <c r="K409" s="143"/>
      <c r="L409" s="143"/>
      <c r="M409" s="143"/>
    </row>
    <row r="410" spans="1:13" ht="17.25" customHeight="1">
      <c r="A410" s="92"/>
      <c r="B410" s="92"/>
      <c r="C410" s="94"/>
      <c r="D410" s="143"/>
      <c r="E410" s="143"/>
      <c r="F410" s="140"/>
      <c r="G410" s="141"/>
      <c r="H410" s="143"/>
      <c r="I410" s="143"/>
      <c r="J410" s="143"/>
      <c r="K410" s="143"/>
      <c r="L410" s="143"/>
      <c r="M410" s="143"/>
    </row>
    <row r="411" spans="1:13" ht="17.25" customHeight="1">
      <c r="A411" s="92"/>
      <c r="B411" s="92"/>
      <c r="C411" s="94"/>
      <c r="D411" s="143"/>
      <c r="E411" s="143"/>
      <c r="F411" s="140"/>
      <c r="G411" s="141"/>
      <c r="H411" s="143"/>
      <c r="I411" s="143"/>
      <c r="J411" s="143"/>
      <c r="K411" s="143"/>
      <c r="L411" s="143"/>
      <c r="M411" s="143"/>
    </row>
    <row r="412" spans="1:13" ht="17.25" customHeight="1">
      <c r="A412" s="92"/>
      <c r="B412" s="92"/>
      <c r="C412" s="94"/>
      <c r="D412" s="143"/>
      <c r="E412" s="143"/>
      <c r="F412" s="140"/>
      <c r="G412" s="141"/>
      <c r="H412" s="143"/>
      <c r="I412" s="143"/>
      <c r="J412" s="143"/>
      <c r="K412" s="143"/>
      <c r="L412" s="143"/>
      <c r="M412" s="143"/>
    </row>
    <row r="413" spans="1:13" ht="17.25" customHeight="1">
      <c r="A413" s="92"/>
      <c r="B413" s="92"/>
      <c r="C413" s="94"/>
      <c r="D413" s="143"/>
      <c r="E413" s="143"/>
      <c r="F413" s="140"/>
      <c r="G413" s="141"/>
      <c r="H413" s="143"/>
      <c r="I413" s="143"/>
      <c r="J413" s="143"/>
      <c r="K413" s="143"/>
      <c r="L413" s="143"/>
      <c r="M413" s="143"/>
    </row>
    <row r="414" spans="1:13" ht="17.25" customHeight="1">
      <c r="A414" s="92"/>
      <c r="B414" s="92"/>
      <c r="C414" s="94"/>
      <c r="D414" s="143"/>
      <c r="E414" s="143"/>
      <c r="F414" s="140"/>
      <c r="G414" s="141"/>
      <c r="H414" s="143"/>
      <c r="I414" s="143"/>
      <c r="J414" s="143"/>
      <c r="K414" s="143"/>
      <c r="L414" s="143"/>
      <c r="M414" s="143"/>
    </row>
    <row r="415" spans="1:13" ht="17.25" customHeight="1">
      <c r="A415" s="92"/>
      <c r="B415" s="92"/>
      <c r="C415" s="94"/>
      <c r="D415" s="143"/>
      <c r="E415" s="143"/>
      <c r="F415" s="140"/>
      <c r="G415" s="141"/>
      <c r="H415" s="143"/>
      <c r="I415" s="143"/>
      <c r="J415" s="143"/>
      <c r="K415" s="143"/>
      <c r="L415" s="143"/>
      <c r="M415" s="143"/>
    </row>
    <row r="416" spans="1:13" ht="17.25" customHeight="1">
      <c r="A416" s="92"/>
      <c r="B416" s="92"/>
      <c r="C416" s="94"/>
      <c r="D416" s="143"/>
      <c r="E416" s="143"/>
      <c r="F416" s="140"/>
      <c r="G416" s="141"/>
      <c r="H416" s="143"/>
      <c r="I416" s="143"/>
      <c r="J416" s="143"/>
      <c r="K416" s="143"/>
      <c r="L416" s="143"/>
      <c r="M416" s="143"/>
    </row>
    <row r="417" spans="1:13" ht="17.25" customHeight="1">
      <c r="A417" s="92"/>
      <c r="B417" s="92"/>
      <c r="C417" s="94"/>
      <c r="D417" s="143"/>
      <c r="E417" s="143"/>
      <c r="F417" s="140"/>
      <c r="G417" s="141"/>
      <c r="H417" s="143"/>
      <c r="I417" s="143"/>
      <c r="J417" s="143"/>
      <c r="K417" s="143"/>
      <c r="L417" s="143"/>
      <c r="M417" s="143"/>
    </row>
    <row r="418" spans="1:13" ht="17.25" customHeight="1">
      <c r="A418" s="92"/>
      <c r="B418" s="92"/>
      <c r="C418" s="94"/>
      <c r="D418" s="143"/>
      <c r="E418" s="143"/>
      <c r="F418" s="140"/>
      <c r="G418" s="141"/>
      <c r="H418" s="143"/>
      <c r="I418" s="143"/>
      <c r="J418" s="143"/>
      <c r="K418" s="143"/>
      <c r="L418" s="143"/>
      <c r="M418" s="143"/>
    </row>
    <row r="419" spans="1:13" ht="17.25" customHeight="1">
      <c r="A419" s="92"/>
      <c r="B419" s="92"/>
      <c r="C419" s="94"/>
      <c r="D419" s="143"/>
      <c r="E419" s="143"/>
      <c r="F419" s="140"/>
      <c r="G419" s="141"/>
      <c r="H419" s="143"/>
      <c r="I419" s="143"/>
      <c r="J419" s="143"/>
      <c r="K419" s="143"/>
      <c r="L419" s="143"/>
      <c r="M419" s="143"/>
    </row>
    <row r="420" spans="1:13" ht="17.25" customHeight="1">
      <c r="A420" s="92"/>
      <c r="B420" s="92"/>
      <c r="C420" s="94"/>
      <c r="D420" s="143"/>
      <c r="E420" s="143"/>
      <c r="F420" s="140"/>
      <c r="G420" s="141"/>
      <c r="H420" s="143"/>
      <c r="I420" s="143"/>
      <c r="J420" s="143"/>
      <c r="K420" s="143"/>
      <c r="L420" s="143"/>
      <c r="M420" s="143"/>
    </row>
    <row r="421" spans="1:13" ht="17.25" customHeight="1">
      <c r="A421" s="92"/>
      <c r="B421" s="92"/>
      <c r="C421" s="94"/>
      <c r="D421" s="143"/>
      <c r="E421" s="143"/>
      <c r="F421" s="140"/>
      <c r="G421" s="141"/>
      <c r="H421" s="143"/>
      <c r="I421" s="143"/>
      <c r="J421" s="143"/>
      <c r="K421" s="143"/>
      <c r="L421" s="143"/>
      <c r="M421" s="143"/>
    </row>
    <row r="422" spans="1:13" ht="17.25" customHeight="1">
      <c r="A422" s="92"/>
      <c r="B422" s="92"/>
      <c r="C422" s="94"/>
      <c r="D422" s="143"/>
      <c r="E422" s="143"/>
      <c r="F422" s="140"/>
      <c r="G422" s="141"/>
      <c r="H422" s="143"/>
      <c r="I422" s="143"/>
      <c r="J422" s="143"/>
      <c r="K422" s="143"/>
      <c r="L422" s="143"/>
      <c r="M422" s="143"/>
    </row>
    <row r="423" spans="1:13" ht="17.25" customHeight="1">
      <c r="A423" s="92"/>
      <c r="B423" s="92"/>
      <c r="C423" s="94"/>
      <c r="D423" s="143"/>
      <c r="E423" s="143"/>
      <c r="F423" s="140"/>
      <c r="G423" s="141"/>
      <c r="H423" s="143"/>
      <c r="I423" s="143"/>
      <c r="J423" s="143"/>
      <c r="K423" s="143"/>
      <c r="L423" s="143"/>
      <c r="M423" s="143"/>
    </row>
    <row r="424" spans="1:13" ht="17.25" customHeight="1">
      <c r="A424" s="92"/>
      <c r="B424" s="92"/>
      <c r="C424" s="94"/>
      <c r="D424" s="143"/>
      <c r="E424" s="143"/>
      <c r="F424" s="140"/>
      <c r="G424" s="141"/>
      <c r="H424" s="143"/>
      <c r="I424" s="143"/>
      <c r="J424" s="143"/>
      <c r="K424" s="143"/>
      <c r="L424" s="143"/>
      <c r="M424" s="143"/>
    </row>
    <row r="425" spans="1:13" ht="17.25" customHeight="1">
      <c r="A425" s="92"/>
      <c r="B425" s="92"/>
      <c r="C425" s="94"/>
      <c r="D425" s="143"/>
      <c r="E425" s="143"/>
      <c r="F425" s="140"/>
      <c r="G425" s="141"/>
      <c r="H425" s="143"/>
      <c r="I425" s="143"/>
      <c r="J425" s="143"/>
      <c r="K425" s="143"/>
      <c r="L425" s="143"/>
      <c r="M425" s="143"/>
    </row>
    <row r="426" spans="1:13" ht="17.25" customHeight="1">
      <c r="A426" s="92"/>
      <c r="B426" s="92"/>
      <c r="C426" s="94"/>
      <c r="D426" s="143"/>
      <c r="E426" s="143"/>
      <c r="F426" s="140"/>
      <c r="G426" s="141"/>
      <c r="H426" s="143"/>
      <c r="I426" s="143"/>
      <c r="J426" s="143"/>
      <c r="K426" s="143"/>
      <c r="L426" s="143"/>
      <c r="M426" s="143"/>
    </row>
    <row r="427" spans="1:13" ht="17.25" customHeight="1">
      <c r="A427" s="92"/>
      <c r="B427" s="92"/>
      <c r="C427" s="94"/>
      <c r="D427" s="143"/>
      <c r="E427" s="143"/>
      <c r="F427" s="140"/>
      <c r="G427" s="141"/>
      <c r="H427" s="143"/>
      <c r="I427" s="143"/>
      <c r="J427" s="143"/>
      <c r="K427" s="143"/>
      <c r="L427" s="143"/>
      <c r="M427" s="143"/>
    </row>
    <row r="428" spans="1:13" ht="17.25" customHeight="1">
      <c r="A428" s="92"/>
      <c r="B428" s="92"/>
      <c r="C428" s="94"/>
      <c r="D428" s="143"/>
      <c r="E428" s="143"/>
      <c r="F428" s="140"/>
      <c r="G428" s="141"/>
      <c r="H428" s="143"/>
      <c r="I428" s="143"/>
      <c r="J428" s="143"/>
      <c r="K428" s="143"/>
      <c r="L428" s="143"/>
      <c r="M428" s="143"/>
    </row>
    <row r="429" spans="1:13" ht="17.25" customHeight="1">
      <c r="A429" s="92"/>
      <c r="B429" s="92"/>
      <c r="C429" s="94"/>
      <c r="D429" s="143"/>
      <c r="E429" s="143"/>
      <c r="F429" s="140"/>
      <c r="G429" s="141"/>
      <c r="H429" s="143"/>
      <c r="I429" s="143"/>
      <c r="J429" s="143"/>
      <c r="K429" s="143"/>
      <c r="L429" s="143"/>
      <c r="M429" s="143"/>
    </row>
    <row r="430" spans="1:13" ht="17.25" customHeight="1">
      <c r="A430" s="92"/>
      <c r="B430" s="92"/>
      <c r="C430" s="94"/>
      <c r="D430" s="143"/>
      <c r="E430" s="143"/>
      <c r="F430" s="140"/>
      <c r="G430" s="141"/>
      <c r="H430" s="143"/>
      <c r="I430" s="143"/>
      <c r="J430" s="143"/>
      <c r="K430" s="143"/>
      <c r="L430" s="143"/>
      <c r="M430" s="143"/>
    </row>
    <row r="431" spans="1:13" ht="17.25" customHeight="1">
      <c r="A431" s="92"/>
      <c r="B431" s="92"/>
      <c r="C431" s="94"/>
      <c r="D431" s="143"/>
      <c r="E431" s="143"/>
      <c r="F431" s="140"/>
      <c r="G431" s="141"/>
      <c r="H431" s="143"/>
      <c r="I431" s="143"/>
      <c r="J431" s="143"/>
      <c r="K431" s="143"/>
      <c r="L431" s="143"/>
      <c r="M431" s="143"/>
    </row>
    <row r="432" spans="1:13" ht="17.25" customHeight="1">
      <c r="A432" s="92"/>
      <c r="B432" s="92"/>
      <c r="C432" s="94"/>
      <c r="D432" s="143"/>
      <c r="E432" s="143"/>
      <c r="F432" s="140"/>
      <c r="G432" s="141"/>
      <c r="H432" s="143"/>
      <c r="I432" s="143"/>
      <c r="J432" s="143"/>
      <c r="K432" s="143"/>
      <c r="L432" s="143"/>
      <c r="M432" s="143"/>
    </row>
    <row r="433" spans="1:13" ht="17.25" customHeight="1">
      <c r="A433" s="92"/>
      <c r="B433" s="92"/>
      <c r="C433" s="94"/>
      <c r="D433" s="143"/>
      <c r="E433" s="143"/>
      <c r="F433" s="140"/>
      <c r="G433" s="141"/>
      <c r="H433" s="143"/>
      <c r="I433" s="143"/>
      <c r="J433" s="143"/>
      <c r="K433" s="143"/>
      <c r="L433" s="143"/>
      <c r="M433" s="143"/>
    </row>
    <row r="434" spans="1:13" ht="17.25" customHeight="1">
      <c r="A434" s="92"/>
      <c r="B434" s="92"/>
      <c r="C434" s="94"/>
      <c r="D434" s="143"/>
      <c r="E434" s="143"/>
      <c r="F434" s="140"/>
      <c r="G434" s="141"/>
      <c r="H434" s="143"/>
      <c r="I434" s="143"/>
      <c r="J434" s="143"/>
      <c r="K434" s="143"/>
      <c r="L434" s="143"/>
      <c r="M434" s="143"/>
    </row>
    <row r="435" spans="1:13" ht="17.25" customHeight="1">
      <c r="A435" s="92"/>
      <c r="B435" s="92"/>
      <c r="C435" s="94"/>
      <c r="D435" s="143"/>
      <c r="E435" s="143"/>
      <c r="F435" s="140"/>
      <c r="G435" s="141"/>
      <c r="H435" s="143"/>
      <c r="I435" s="143"/>
      <c r="J435" s="143"/>
      <c r="K435" s="143"/>
      <c r="L435" s="143"/>
      <c r="M435" s="143"/>
    </row>
    <row r="436" spans="1:13" ht="17.25" customHeight="1">
      <c r="A436" s="92"/>
      <c r="B436" s="92"/>
      <c r="C436" s="94"/>
      <c r="D436" s="143"/>
      <c r="E436" s="143"/>
      <c r="F436" s="140"/>
      <c r="G436" s="141"/>
      <c r="H436" s="143"/>
      <c r="I436" s="143"/>
      <c r="J436" s="143"/>
      <c r="K436" s="143"/>
      <c r="L436" s="143"/>
      <c r="M436" s="143"/>
    </row>
    <row r="437" spans="1:13" ht="17.25" customHeight="1">
      <c r="A437" s="92"/>
      <c r="B437" s="92"/>
      <c r="C437" s="94"/>
      <c r="D437" s="143"/>
      <c r="E437" s="143"/>
      <c r="F437" s="140"/>
      <c r="G437" s="141"/>
      <c r="H437" s="143"/>
      <c r="I437" s="143"/>
      <c r="J437" s="143"/>
      <c r="K437" s="143"/>
      <c r="L437" s="143"/>
      <c r="M437" s="143"/>
    </row>
    <row r="438" spans="1:13" ht="17.25" customHeight="1">
      <c r="A438" s="92"/>
      <c r="B438" s="92"/>
      <c r="C438" s="94"/>
      <c r="D438" s="143"/>
      <c r="E438" s="143"/>
      <c r="F438" s="140"/>
      <c r="G438" s="141"/>
      <c r="H438" s="143"/>
      <c r="I438" s="143"/>
      <c r="J438" s="143"/>
      <c r="K438" s="143"/>
      <c r="L438" s="143"/>
      <c r="M438" s="143"/>
    </row>
    <row r="439" spans="1:13" ht="17.25" customHeight="1">
      <c r="A439" s="92"/>
      <c r="B439" s="92"/>
      <c r="C439" s="94"/>
      <c r="D439" s="143"/>
      <c r="E439" s="143"/>
      <c r="F439" s="140"/>
      <c r="G439" s="141"/>
      <c r="H439" s="143"/>
      <c r="I439" s="143"/>
      <c r="J439" s="143"/>
      <c r="K439" s="143"/>
      <c r="L439" s="143"/>
      <c r="M439" s="143"/>
    </row>
    <row r="440" spans="1:13" ht="17.25" customHeight="1">
      <c r="A440" s="92"/>
      <c r="B440" s="92"/>
      <c r="C440" s="94"/>
      <c r="D440" s="143"/>
      <c r="E440" s="143"/>
      <c r="F440" s="140"/>
      <c r="G440" s="141"/>
      <c r="H440" s="143"/>
      <c r="I440" s="143"/>
      <c r="J440" s="143"/>
      <c r="K440" s="143"/>
      <c r="L440" s="143"/>
      <c r="M440" s="143"/>
    </row>
    <row r="441" spans="1:13" ht="17.25" customHeight="1">
      <c r="A441" s="92"/>
      <c r="B441" s="92"/>
      <c r="C441" s="94"/>
      <c r="D441" s="143"/>
      <c r="E441" s="143"/>
      <c r="F441" s="140"/>
      <c r="G441" s="141"/>
      <c r="H441" s="143"/>
      <c r="I441" s="143"/>
      <c r="J441" s="143"/>
      <c r="K441" s="143"/>
      <c r="L441" s="143"/>
      <c r="M441" s="143"/>
    </row>
    <row r="442" spans="1:13" ht="17.25" customHeight="1">
      <c r="A442" s="92"/>
      <c r="B442" s="92"/>
      <c r="C442" s="94"/>
      <c r="D442" s="143"/>
      <c r="E442" s="143"/>
      <c r="F442" s="140"/>
      <c r="G442" s="141"/>
      <c r="H442" s="143"/>
      <c r="I442" s="143"/>
      <c r="J442" s="143"/>
      <c r="K442" s="143"/>
      <c r="L442" s="143"/>
      <c r="M442" s="143"/>
    </row>
    <row r="443" spans="1:13" ht="17.25" customHeight="1">
      <c r="A443" s="92"/>
      <c r="B443" s="92"/>
      <c r="C443" s="94"/>
      <c r="D443" s="143"/>
      <c r="E443" s="143"/>
      <c r="F443" s="140"/>
      <c r="G443" s="141"/>
      <c r="H443" s="143"/>
      <c r="I443" s="143"/>
      <c r="J443" s="143"/>
      <c r="K443" s="143"/>
      <c r="L443" s="143"/>
      <c r="M443" s="143"/>
    </row>
    <row r="444" spans="1:13" ht="17.25" customHeight="1">
      <c r="A444" s="92"/>
      <c r="B444" s="92"/>
      <c r="C444" s="94"/>
      <c r="D444" s="143"/>
      <c r="E444" s="143"/>
      <c r="F444" s="140"/>
      <c r="G444" s="141"/>
      <c r="H444" s="143"/>
      <c r="I444" s="143"/>
      <c r="J444" s="143"/>
      <c r="K444" s="143"/>
      <c r="L444" s="143"/>
      <c r="M444" s="143"/>
    </row>
    <row r="445" spans="1:13" ht="17.25" customHeight="1">
      <c r="A445" s="92"/>
      <c r="B445" s="92"/>
      <c r="C445" s="94"/>
      <c r="D445" s="143"/>
      <c r="E445" s="143"/>
      <c r="F445" s="140"/>
      <c r="G445" s="141"/>
      <c r="H445" s="143"/>
      <c r="I445" s="143"/>
      <c r="J445" s="143"/>
      <c r="K445" s="143"/>
      <c r="L445" s="143"/>
      <c r="M445" s="143"/>
    </row>
    <row r="446" spans="1:13" ht="17.25" customHeight="1">
      <c r="A446" s="92"/>
      <c r="B446" s="92"/>
      <c r="C446" s="94"/>
      <c r="D446" s="143"/>
      <c r="E446" s="143"/>
      <c r="F446" s="140"/>
      <c r="G446" s="141"/>
      <c r="H446" s="143"/>
      <c r="I446" s="143"/>
      <c r="J446" s="143"/>
      <c r="K446" s="143"/>
      <c r="L446" s="143"/>
      <c r="M446" s="143"/>
    </row>
    <row r="447" spans="1:13" ht="17.25" customHeight="1">
      <c r="A447" s="92"/>
      <c r="B447" s="92"/>
      <c r="C447" s="94"/>
      <c r="D447" s="143"/>
      <c r="E447" s="143"/>
      <c r="F447" s="140"/>
      <c r="G447" s="141"/>
      <c r="H447" s="143"/>
      <c r="I447" s="143"/>
      <c r="J447" s="143"/>
      <c r="K447" s="143"/>
      <c r="L447" s="143"/>
      <c r="M447" s="143"/>
    </row>
    <row r="448" spans="1:13" ht="17.25" customHeight="1">
      <c r="A448" s="92"/>
      <c r="B448" s="92"/>
      <c r="C448" s="94"/>
      <c r="D448" s="143"/>
      <c r="E448" s="143"/>
      <c r="F448" s="140"/>
      <c r="G448" s="141"/>
      <c r="H448" s="143"/>
      <c r="I448" s="143"/>
      <c r="J448" s="143"/>
      <c r="K448" s="143"/>
      <c r="L448" s="143"/>
      <c r="M448" s="143"/>
    </row>
    <row r="449" spans="1:13" ht="17.25" customHeight="1">
      <c r="A449" s="92"/>
      <c r="B449" s="92"/>
      <c r="C449" s="94"/>
      <c r="D449" s="143"/>
      <c r="E449" s="143"/>
      <c r="F449" s="140"/>
      <c r="G449" s="141"/>
      <c r="H449" s="143"/>
      <c r="I449" s="143"/>
      <c r="J449" s="143"/>
      <c r="K449" s="143"/>
      <c r="L449" s="143"/>
      <c r="M449" s="143"/>
    </row>
    <row r="450" spans="1:13" ht="17.25" customHeight="1">
      <c r="A450" s="92"/>
      <c r="B450" s="92"/>
      <c r="C450" s="94"/>
      <c r="D450" s="143"/>
      <c r="E450" s="143"/>
      <c r="F450" s="140"/>
      <c r="G450" s="141"/>
      <c r="H450" s="143"/>
      <c r="I450" s="143"/>
      <c r="J450" s="143"/>
      <c r="K450" s="143"/>
      <c r="L450" s="143"/>
      <c r="M450" s="143"/>
    </row>
    <row r="451" spans="1:13" ht="17.25" customHeight="1">
      <c r="A451" s="92"/>
      <c r="B451" s="92"/>
      <c r="C451" s="94"/>
      <c r="D451" s="143"/>
      <c r="E451" s="143"/>
      <c r="F451" s="140"/>
      <c r="G451" s="141"/>
      <c r="H451" s="143"/>
      <c r="I451" s="143"/>
      <c r="J451" s="143"/>
      <c r="K451" s="143"/>
      <c r="L451" s="143"/>
      <c r="M451" s="143"/>
    </row>
    <row r="452" spans="1:13" ht="17.25" customHeight="1">
      <c r="A452" s="92"/>
      <c r="B452" s="92"/>
      <c r="C452" s="94"/>
      <c r="D452" s="143"/>
      <c r="E452" s="143"/>
      <c r="F452" s="140"/>
      <c r="G452" s="141"/>
      <c r="H452" s="143"/>
      <c r="I452" s="143"/>
      <c r="J452" s="143"/>
      <c r="K452" s="143"/>
      <c r="L452" s="143"/>
      <c r="M452" s="143"/>
    </row>
    <row r="453" spans="1:13" ht="17.25" customHeight="1">
      <c r="A453" s="92"/>
      <c r="B453" s="92"/>
      <c r="C453" s="94"/>
      <c r="D453" s="143"/>
      <c r="E453" s="143"/>
      <c r="F453" s="140"/>
      <c r="G453" s="141"/>
      <c r="H453" s="143"/>
      <c r="I453" s="143"/>
      <c r="J453" s="143"/>
      <c r="K453" s="143"/>
      <c r="L453" s="143"/>
      <c r="M453" s="143"/>
    </row>
    <row r="454" spans="1:13" ht="17.25" customHeight="1">
      <c r="A454" s="92"/>
      <c r="B454" s="92"/>
      <c r="C454" s="94"/>
      <c r="D454" s="143"/>
      <c r="E454" s="143"/>
      <c r="F454" s="140"/>
      <c r="G454" s="141"/>
      <c r="H454" s="143"/>
      <c r="I454" s="143"/>
      <c r="J454" s="143"/>
      <c r="K454" s="143"/>
      <c r="L454" s="143"/>
      <c r="M454" s="143"/>
    </row>
    <row r="455" spans="1:13" ht="17.25" customHeight="1">
      <c r="A455" s="92"/>
      <c r="B455" s="92"/>
      <c r="C455" s="94"/>
      <c r="D455" s="143"/>
      <c r="E455" s="143"/>
      <c r="F455" s="140"/>
      <c r="G455" s="141"/>
      <c r="H455" s="143"/>
      <c r="I455" s="143"/>
      <c r="J455" s="143"/>
      <c r="K455" s="143"/>
      <c r="L455" s="143"/>
      <c r="M455" s="143"/>
    </row>
    <row r="456" spans="1:13" ht="17.25" customHeight="1">
      <c r="A456" s="92"/>
      <c r="B456" s="92"/>
      <c r="C456" s="94"/>
      <c r="D456" s="143"/>
      <c r="E456" s="143"/>
      <c r="F456" s="140"/>
      <c r="G456" s="141"/>
      <c r="H456" s="143"/>
      <c r="I456" s="143"/>
      <c r="J456" s="143"/>
      <c r="K456" s="143"/>
      <c r="L456" s="143"/>
      <c r="M456" s="143"/>
    </row>
    <row r="457" spans="1:13" ht="17.25" customHeight="1">
      <c r="A457" s="92"/>
      <c r="B457" s="92"/>
      <c r="C457" s="94"/>
      <c r="D457" s="143"/>
      <c r="E457" s="143"/>
      <c r="F457" s="140"/>
      <c r="G457" s="141"/>
      <c r="H457" s="143"/>
      <c r="I457" s="143"/>
      <c r="J457" s="143"/>
      <c r="K457" s="143"/>
      <c r="L457" s="143"/>
      <c r="M457" s="143"/>
    </row>
    <row r="458" spans="1:13" ht="17.25" customHeight="1">
      <c r="A458" s="92"/>
      <c r="B458" s="92"/>
      <c r="C458" s="94"/>
      <c r="D458" s="143"/>
      <c r="E458" s="143"/>
      <c r="F458" s="140"/>
      <c r="G458" s="141"/>
      <c r="H458" s="143"/>
      <c r="I458" s="143"/>
      <c r="J458" s="143"/>
      <c r="K458" s="143"/>
      <c r="L458" s="143"/>
      <c r="M458" s="143"/>
    </row>
    <row r="459" spans="1:13" ht="17.25" customHeight="1">
      <c r="A459" s="92"/>
      <c r="B459" s="92"/>
      <c r="C459" s="94"/>
      <c r="D459" s="143"/>
      <c r="E459" s="143"/>
      <c r="F459" s="140"/>
      <c r="G459" s="141"/>
      <c r="H459" s="143"/>
      <c r="I459" s="143"/>
      <c r="J459" s="143"/>
      <c r="K459" s="143"/>
      <c r="L459" s="143"/>
      <c r="M459" s="143"/>
    </row>
    <row r="460" spans="1:13" ht="17.25" customHeight="1">
      <c r="A460" s="92"/>
      <c r="B460" s="92"/>
      <c r="C460" s="94"/>
      <c r="D460" s="143"/>
      <c r="E460" s="143"/>
      <c r="F460" s="140"/>
      <c r="G460" s="141"/>
      <c r="H460" s="143"/>
      <c r="I460" s="143"/>
      <c r="J460" s="143"/>
      <c r="K460" s="143"/>
      <c r="L460" s="143"/>
      <c r="M460" s="143"/>
    </row>
    <row r="461" spans="1:13" ht="17.25" customHeight="1">
      <c r="A461" s="92"/>
      <c r="B461" s="92"/>
      <c r="C461" s="94"/>
      <c r="D461" s="143"/>
      <c r="E461" s="143"/>
      <c r="F461" s="140"/>
      <c r="G461" s="141"/>
      <c r="H461" s="143"/>
      <c r="I461" s="143"/>
      <c r="J461" s="143"/>
      <c r="K461" s="143"/>
      <c r="L461" s="143"/>
      <c r="M461" s="143"/>
    </row>
    <row r="462" spans="1:13" ht="17.25" customHeight="1">
      <c r="A462" s="92"/>
      <c r="B462" s="92"/>
      <c r="C462" s="94"/>
      <c r="D462" s="143"/>
      <c r="E462" s="143"/>
      <c r="F462" s="140"/>
      <c r="G462" s="141"/>
      <c r="H462" s="143"/>
      <c r="I462" s="143"/>
      <c r="J462" s="143"/>
      <c r="K462" s="143"/>
      <c r="L462" s="143"/>
      <c r="M462" s="143"/>
    </row>
    <row r="463" spans="1:13" ht="17.25" customHeight="1">
      <c r="A463" s="92"/>
      <c r="B463" s="92"/>
      <c r="C463" s="94"/>
      <c r="D463" s="143"/>
      <c r="E463" s="143"/>
      <c r="F463" s="140"/>
      <c r="G463" s="141"/>
      <c r="H463" s="143"/>
      <c r="I463" s="143"/>
      <c r="J463" s="143"/>
      <c r="K463" s="143"/>
      <c r="L463" s="143"/>
      <c r="M463" s="143"/>
    </row>
    <row r="464" spans="1:13" ht="17.25" customHeight="1">
      <c r="A464" s="92"/>
      <c r="B464" s="92"/>
      <c r="C464" s="94"/>
      <c r="D464" s="143"/>
      <c r="E464" s="143"/>
      <c r="F464" s="140"/>
      <c r="G464" s="141"/>
      <c r="H464" s="143"/>
      <c r="I464" s="143"/>
      <c r="J464" s="143"/>
      <c r="K464" s="143"/>
      <c r="L464" s="143"/>
      <c r="M464" s="143"/>
    </row>
    <row r="465" spans="1:13" ht="17.25" customHeight="1">
      <c r="A465" s="92"/>
      <c r="B465" s="92"/>
      <c r="C465" s="94"/>
      <c r="D465" s="143"/>
      <c r="E465" s="143"/>
      <c r="F465" s="140"/>
      <c r="G465" s="141"/>
      <c r="H465" s="143"/>
      <c r="I465" s="143"/>
      <c r="J465" s="143"/>
      <c r="K465" s="143"/>
      <c r="L465" s="143"/>
      <c r="M465" s="143"/>
    </row>
    <row r="466" spans="1:13" ht="17.25" customHeight="1">
      <c r="A466" s="92"/>
      <c r="B466" s="92"/>
      <c r="C466" s="94"/>
      <c r="D466" s="143"/>
      <c r="E466" s="143"/>
      <c r="F466" s="140"/>
      <c r="G466" s="141"/>
      <c r="H466" s="143"/>
      <c r="I466" s="143"/>
      <c r="J466" s="143"/>
      <c r="K466" s="143"/>
      <c r="L466" s="143"/>
      <c r="M466" s="143"/>
    </row>
    <row r="467" spans="1:13" ht="17.25" customHeight="1">
      <c r="A467" s="92"/>
      <c r="B467" s="92"/>
      <c r="C467" s="94"/>
      <c r="D467" s="143"/>
      <c r="E467" s="143"/>
      <c r="F467" s="140"/>
      <c r="G467" s="141"/>
      <c r="H467" s="143"/>
      <c r="I467" s="143"/>
      <c r="J467" s="143"/>
      <c r="K467" s="143"/>
      <c r="L467" s="143"/>
      <c r="M467" s="143"/>
    </row>
    <row r="468" spans="1:13" ht="17.25" customHeight="1">
      <c r="A468" s="92"/>
      <c r="B468" s="92"/>
      <c r="C468" s="94"/>
      <c r="D468" s="143"/>
      <c r="E468" s="143"/>
      <c r="F468" s="140"/>
      <c r="G468" s="141"/>
      <c r="H468" s="143"/>
      <c r="I468" s="143"/>
      <c r="J468" s="143"/>
      <c r="K468" s="143"/>
      <c r="L468" s="143"/>
      <c r="M468" s="143"/>
    </row>
    <row r="469" spans="1:13" ht="17.25" customHeight="1">
      <c r="A469" s="92"/>
      <c r="B469" s="92"/>
      <c r="C469" s="94"/>
      <c r="D469" s="143"/>
      <c r="E469" s="143"/>
      <c r="F469" s="140"/>
      <c r="G469" s="141"/>
      <c r="H469" s="143"/>
      <c r="I469" s="143"/>
      <c r="J469" s="143"/>
      <c r="K469" s="143"/>
      <c r="L469" s="143"/>
      <c r="M469" s="143"/>
    </row>
    <row r="470" spans="1:13" ht="17.25" customHeight="1">
      <c r="A470" s="92"/>
      <c r="B470" s="92"/>
      <c r="C470" s="94"/>
      <c r="D470" s="143"/>
      <c r="E470" s="143"/>
      <c r="F470" s="140"/>
      <c r="G470" s="141"/>
      <c r="H470" s="143"/>
      <c r="I470" s="143"/>
      <c r="J470" s="143"/>
      <c r="K470" s="143"/>
      <c r="L470" s="143"/>
      <c r="M470" s="143"/>
    </row>
    <row r="471" spans="1:13" ht="17.25" customHeight="1">
      <c r="A471" s="92"/>
      <c r="B471" s="92"/>
      <c r="C471" s="94"/>
      <c r="D471" s="143"/>
      <c r="E471" s="143"/>
      <c r="F471" s="140"/>
      <c r="G471" s="141"/>
      <c r="H471" s="143"/>
      <c r="I471" s="143"/>
      <c r="J471" s="143"/>
      <c r="K471" s="143"/>
      <c r="L471" s="143"/>
      <c r="M471" s="143"/>
    </row>
    <row r="472" spans="1:13" ht="17.25" customHeight="1">
      <c r="A472" s="92"/>
      <c r="B472" s="92"/>
      <c r="C472" s="94"/>
      <c r="D472" s="143"/>
      <c r="E472" s="143"/>
      <c r="F472" s="140"/>
      <c r="G472" s="141"/>
      <c r="H472" s="143"/>
      <c r="I472" s="143"/>
      <c r="J472" s="143"/>
      <c r="K472" s="143"/>
      <c r="L472" s="143"/>
      <c r="M472" s="143"/>
    </row>
    <row r="473" spans="1:13" ht="17.25" customHeight="1">
      <c r="A473" s="92"/>
      <c r="B473" s="92"/>
      <c r="C473" s="94"/>
      <c r="D473" s="143"/>
      <c r="E473" s="143"/>
      <c r="F473" s="140"/>
      <c r="G473" s="141"/>
      <c r="H473" s="143"/>
      <c r="I473" s="143"/>
      <c r="J473" s="143"/>
      <c r="K473" s="143"/>
      <c r="L473" s="143"/>
      <c r="M473" s="143"/>
    </row>
    <row r="474" spans="1:13" ht="17.25" customHeight="1">
      <c r="A474" s="92"/>
      <c r="B474" s="92"/>
      <c r="C474" s="94"/>
      <c r="D474" s="143"/>
      <c r="E474" s="143"/>
      <c r="F474" s="140"/>
      <c r="G474" s="141"/>
      <c r="H474" s="143"/>
      <c r="I474" s="143"/>
      <c r="J474" s="143"/>
      <c r="K474" s="143"/>
      <c r="L474" s="143"/>
      <c r="M474" s="143"/>
    </row>
    <row r="475" spans="1:13" ht="17.25" customHeight="1">
      <c r="A475" s="92"/>
      <c r="B475" s="92"/>
      <c r="C475" s="94"/>
      <c r="D475" s="143"/>
      <c r="E475" s="143"/>
      <c r="F475" s="140"/>
      <c r="G475" s="141"/>
      <c r="H475" s="143"/>
      <c r="I475" s="143"/>
      <c r="J475" s="143"/>
      <c r="K475" s="143"/>
      <c r="L475" s="143"/>
      <c r="M475" s="143"/>
    </row>
    <row r="476" spans="1:13" ht="17.25" customHeight="1">
      <c r="A476" s="92"/>
      <c r="B476" s="92"/>
      <c r="C476" s="94"/>
      <c r="D476" s="143"/>
      <c r="E476" s="143"/>
      <c r="F476" s="140"/>
      <c r="G476" s="141"/>
      <c r="H476" s="143"/>
      <c r="I476" s="143"/>
      <c r="J476" s="143"/>
      <c r="K476" s="143"/>
      <c r="L476" s="143"/>
      <c r="M476" s="143"/>
    </row>
    <row r="477" spans="1:13" ht="17.25" customHeight="1">
      <c r="A477" s="92"/>
      <c r="B477" s="92"/>
      <c r="C477" s="94"/>
      <c r="D477" s="143"/>
      <c r="E477" s="143"/>
      <c r="F477" s="140"/>
      <c r="G477" s="141"/>
      <c r="H477" s="143"/>
      <c r="I477" s="143"/>
      <c r="J477" s="143"/>
      <c r="K477" s="143"/>
      <c r="L477" s="143"/>
      <c r="M477" s="143"/>
    </row>
    <row r="478" spans="1:13" ht="17.25" customHeight="1">
      <c r="A478" s="92"/>
      <c r="B478" s="92"/>
      <c r="C478" s="94"/>
      <c r="D478" s="143"/>
      <c r="E478" s="143"/>
      <c r="F478" s="140"/>
      <c r="G478" s="141"/>
      <c r="H478" s="143"/>
      <c r="I478" s="143"/>
      <c r="J478" s="143"/>
      <c r="K478" s="143"/>
      <c r="L478" s="143"/>
      <c r="M478" s="143"/>
    </row>
    <row r="479" spans="1:13" ht="17.25" customHeight="1">
      <c r="A479" s="92"/>
      <c r="B479" s="92"/>
      <c r="C479" s="94"/>
      <c r="D479" s="143"/>
      <c r="E479" s="143"/>
      <c r="F479" s="140"/>
      <c r="G479" s="141"/>
      <c r="H479" s="143"/>
      <c r="I479" s="143"/>
      <c r="J479" s="143"/>
      <c r="K479" s="143"/>
      <c r="L479" s="143"/>
      <c r="M479" s="143"/>
    </row>
    <row r="480" spans="1:13" ht="17.25" customHeight="1">
      <c r="A480" s="92"/>
      <c r="B480" s="92"/>
      <c r="C480" s="94"/>
      <c r="D480" s="143"/>
      <c r="E480" s="143"/>
      <c r="F480" s="140"/>
      <c r="G480" s="141"/>
      <c r="H480" s="143"/>
      <c r="I480" s="143"/>
      <c r="J480" s="143"/>
      <c r="K480" s="143"/>
      <c r="L480" s="143"/>
      <c r="M480" s="143"/>
    </row>
    <row r="481" spans="1:13" ht="17.25" customHeight="1">
      <c r="A481" s="92"/>
      <c r="B481" s="92"/>
      <c r="C481" s="94"/>
      <c r="D481" s="143"/>
      <c r="E481" s="143"/>
      <c r="F481" s="140"/>
      <c r="G481" s="141"/>
      <c r="H481" s="143"/>
      <c r="I481" s="143"/>
      <c r="J481" s="143"/>
      <c r="K481" s="143"/>
      <c r="L481" s="143"/>
      <c r="M481" s="143"/>
    </row>
    <row r="482" spans="1:13" ht="17.25" customHeight="1">
      <c r="A482" s="92"/>
      <c r="B482" s="92"/>
      <c r="C482" s="94"/>
      <c r="D482" s="143"/>
      <c r="E482" s="143"/>
      <c r="F482" s="140"/>
      <c r="G482" s="141"/>
      <c r="H482" s="143"/>
      <c r="I482" s="143"/>
      <c r="J482" s="143"/>
      <c r="K482" s="143"/>
      <c r="L482" s="143"/>
      <c r="M482" s="143"/>
    </row>
    <row r="483" spans="1:13" ht="17.25" customHeight="1">
      <c r="A483" s="92"/>
      <c r="B483" s="92"/>
      <c r="C483" s="94"/>
      <c r="D483" s="143"/>
      <c r="E483" s="143"/>
      <c r="F483" s="140"/>
      <c r="G483" s="141"/>
      <c r="H483" s="143"/>
      <c r="I483" s="143"/>
      <c r="J483" s="143"/>
      <c r="K483" s="143"/>
      <c r="L483" s="143"/>
      <c r="M483" s="143"/>
    </row>
    <row r="484" spans="1:13" ht="17.25" customHeight="1">
      <c r="A484" s="92"/>
      <c r="B484" s="92"/>
      <c r="C484" s="94"/>
      <c r="D484" s="143"/>
      <c r="E484" s="143"/>
      <c r="F484" s="140"/>
      <c r="G484" s="141"/>
      <c r="H484" s="143"/>
      <c r="I484" s="143"/>
      <c r="J484" s="143"/>
      <c r="K484" s="143"/>
      <c r="L484" s="143"/>
      <c r="M484" s="143"/>
    </row>
    <row r="485" spans="1:13" ht="17.25" customHeight="1">
      <c r="A485" s="92"/>
      <c r="B485" s="92"/>
      <c r="C485" s="94"/>
      <c r="D485" s="143"/>
      <c r="E485" s="143"/>
      <c r="F485" s="140"/>
      <c r="G485" s="141"/>
      <c r="H485" s="143"/>
      <c r="I485" s="143"/>
      <c r="J485" s="143"/>
      <c r="K485" s="143"/>
      <c r="L485" s="143"/>
      <c r="M485" s="143"/>
    </row>
    <row r="486" spans="1:13" ht="17.25" customHeight="1">
      <c r="A486" s="92"/>
      <c r="B486" s="92"/>
      <c r="C486" s="94"/>
      <c r="D486" s="143"/>
      <c r="E486" s="143"/>
      <c r="F486" s="140"/>
      <c r="G486" s="141"/>
      <c r="H486" s="143"/>
      <c r="I486" s="143"/>
      <c r="J486" s="143"/>
      <c r="K486" s="143"/>
      <c r="L486" s="143"/>
      <c r="M486" s="143"/>
    </row>
    <row r="487" spans="1:13" ht="17.25" customHeight="1">
      <c r="A487" s="92"/>
      <c r="B487" s="92"/>
      <c r="C487" s="94"/>
      <c r="D487" s="143"/>
      <c r="E487" s="143"/>
      <c r="F487" s="140"/>
      <c r="G487" s="141"/>
      <c r="H487" s="143"/>
      <c r="I487" s="143"/>
      <c r="J487" s="143"/>
      <c r="K487" s="143"/>
      <c r="L487" s="143"/>
      <c r="M487" s="143"/>
    </row>
    <row r="488" spans="1:13" ht="17.25" customHeight="1">
      <c r="A488" s="92"/>
      <c r="B488" s="92"/>
      <c r="C488" s="94"/>
      <c r="D488" s="143"/>
      <c r="E488" s="143"/>
      <c r="F488" s="140"/>
      <c r="G488" s="141"/>
      <c r="H488" s="143"/>
      <c r="I488" s="143"/>
      <c r="J488" s="143"/>
      <c r="K488" s="143"/>
      <c r="L488" s="143"/>
      <c r="M488" s="143"/>
    </row>
    <row r="489" spans="1:13" ht="17.25" customHeight="1">
      <c r="A489" s="92"/>
      <c r="B489" s="92"/>
      <c r="C489" s="94"/>
      <c r="D489" s="143"/>
      <c r="E489" s="143"/>
      <c r="F489" s="140"/>
      <c r="G489" s="141"/>
      <c r="H489" s="143"/>
      <c r="I489" s="143"/>
      <c r="J489" s="143"/>
      <c r="K489" s="143"/>
      <c r="L489" s="143"/>
      <c r="M489" s="143"/>
    </row>
    <row r="490" spans="1:13" ht="17.25" customHeight="1">
      <c r="A490" s="92"/>
      <c r="B490" s="92"/>
      <c r="C490" s="94"/>
      <c r="D490" s="143"/>
      <c r="E490" s="143"/>
      <c r="F490" s="140"/>
      <c r="G490" s="141"/>
      <c r="H490" s="143"/>
      <c r="I490" s="143"/>
      <c r="J490" s="143"/>
      <c r="K490" s="143"/>
      <c r="L490" s="143"/>
      <c r="M490" s="143"/>
    </row>
    <row r="491" spans="1:13" ht="17.25" customHeight="1">
      <c r="A491" s="92"/>
      <c r="B491" s="92"/>
      <c r="C491" s="94"/>
      <c r="D491" s="143"/>
      <c r="E491" s="143"/>
      <c r="F491" s="140"/>
      <c r="G491" s="141"/>
      <c r="H491" s="143"/>
      <c r="I491" s="143"/>
      <c r="J491" s="143"/>
      <c r="K491" s="143"/>
      <c r="L491" s="143"/>
      <c r="M491" s="143"/>
    </row>
    <row r="492" spans="1:13" ht="17.25" customHeight="1">
      <c r="A492" s="92"/>
      <c r="B492" s="92"/>
      <c r="C492" s="94"/>
      <c r="D492" s="143"/>
      <c r="E492" s="143"/>
      <c r="F492" s="140"/>
      <c r="G492" s="141"/>
      <c r="H492" s="143"/>
      <c r="I492" s="143"/>
      <c r="J492" s="143"/>
      <c r="K492" s="143"/>
      <c r="L492" s="143"/>
      <c r="M492" s="143"/>
    </row>
    <row r="493" spans="1:13" ht="17.25" customHeight="1">
      <c r="A493" s="92"/>
      <c r="B493" s="92"/>
      <c r="C493" s="94"/>
      <c r="D493" s="143"/>
      <c r="E493" s="143"/>
      <c r="F493" s="140"/>
      <c r="G493" s="141"/>
      <c r="H493" s="143"/>
      <c r="I493" s="143"/>
      <c r="J493" s="143"/>
      <c r="K493" s="143"/>
      <c r="L493" s="143"/>
      <c r="M493" s="143"/>
    </row>
    <row r="494" spans="1:13" ht="17.25" customHeight="1">
      <c r="A494" s="92"/>
      <c r="B494" s="92"/>
      <c r="C494" s="94"/>
      <c r="D494" s="143"/>
      <c r="E494" s="143"/>
      <c r="F494" s="140"/>
      <c r="G494" s="141"/>
      <c r="H494" s="143"/>
      <c r="I494" s="143"/>
      <c r="J494" s="143"/>
      <c r="K494" s="143"/>
      <c r="L494" s="143"/>
      <c r="M494" s="143"/>
    </row>
    <row r="495" spans="1:13" ht="17.25" customHeight="1">
      <c r="A495" s="92"/>
      <c r="B495" s="92"/>
      <c r="C495" s="94"/>
      <c r="D495" s="143"/>
      <c r="E495" s="143"/>
      <c r="F495" s="140"/>
      <c r="G495" s="141"/>
      <c r="H495" s="143"/>
      <c r="I495" s="143"/>
      <c r="J495" s="143"/>
      <c r="K495" s="143"/>
      <c r="L495" s="143"/>
      <c r="M495" s="143"/>
    </row>
    <row r="496" spans="1:13" ht="17.25" customHeight="1">
      <c r="A496" s="92"/>
      <c r="B496" s="92"/>
      <c r="C496" s="94"/>
      <c r="D496" s="143"/>
      <c r="E496" s="143"/>
      <c r="F496" s="140"/>
      <c r="G496" s="141"/>
      <c r="H496" s="143"/>
      <c r="I496" s="143"/>
      <c r="J496" s="143"/>
      <c r="K496" s="143"/>
      <c r="L496" s="143"/>
      <c r="M496" s="143"/>
    </row>
    <row r="497" spans="1:13" ht="17.25" customHeight="1">
      <c r="A497" s="92"/>
      <c r="B497" s="92"/>
      <c r="C497" s="94"/>
      <c r="D497" s="143"/>
      <c r="E497" s="143"/>
      <c r="F497" s="140"/>
      <c r="G497" s="141"/>
      <c r="H497" s="143"/>
      <c r="I497" s="143"/>
      <c r="J497" s="143"/>
      <c r="K497" s="143"/>
      <c r="L497" s="143"/>
      <c r="M497" s="143"/>
    </row>
    <row r="498" spans="1:13" ht="17.25" customHeight="1">
      <c r="A498" s="92"/>
      <c r="B498" s="92"/>
      <c r="C498" s="94"/>
      <c r="D498" s="143"/>
      <c r="E498" s="143"/>
      <c r="F498" s="140"/>
      <c r="G498" s="141"/>
      <c r="H498" s="143"/>
      <c r="I498" s="143"/>
      <c r="J498" s="143"/>
      <c r="K498" s="143"/>
      <c r="L498" s="143"/>
      <c r="M498" s="143"/>
    </row>
    <row r="499" spans="1:13" ht="17.25" customHeight="1">
      <c r="A499" s="92"/>
      <c r="B499" s="92"/>
      <c r="C499" s="94"/>
      <c r="D499" s="143"/>
      <c r="E499" s="143"/>
      <c r="F499" s="140"/>
      <c r="G499" s="141"/>
      <c r="H499" s="143"/>
      <c r="I499" s="143"/>
      <c r="J499" s="143"/>
      <c r="K499" s="143"/>
      <c r="L499" s="143"/>
      <c r="M499" s="143"/>
    </row>
    <row r="500" spans="1:13" ht="17.25" customHeight="1">
      <c r="A500" s="92"/>
      <c r="B500" s="92"/>
      <c r="C500" s="94"/>
      <c r="D500" s="143"/>
      <c r="E500" s="143"/>
      <c r="F500" s="140"/>
      <c r="G500" s="141"/>
      <c r="H500" s="143"/>
      <c r="I500" s="143"/>
      <c r="J500" s="143"/>
      <c r="K500" s="143"/>
      <c r="L500" s="143"/>
      <c r="M500" s="143"/>
    </row>
    <row r="501" spans="1:13" ht="17.25" customHeight="1">
      <c r="A501" s="92"/>
      <c r="B501" s="92"/>
      <c r="C501" s="94"/>
      <c r="D501" s="143"/>
      <c r="E501" s="143"/>
      <c r="F501" s="140"/>
      <c r="G501" s="141"/>
      <c r="H501" s="143"/>
      <c r="I501" s="143"/>
      <c r="J501" s="143"/>
      <c r="K501" s="143"/>
      <c r="L501" s="143"/>
      <c r="M501" s="143"/>
    </row>
    <row r="502" spans="1:13" ht="17.25" customHeight="1">
      <c r="A502" s="92"/>
      <c r="B502" s="92"/>
      <c r="C502" s="94"/>
      <c r="D502" s="143"/>
      <c r="E502" s="143"/>
      <c r="F502" s="140"/>
      <c r="G502" s="141"/>
      <c r="H502" s="143"/>
      <c r="I502" s="143"/>
      <c r="J502" s="143"/>
      <c r="K502" s="143"/>
      <c r="L502" s="143"/>
      <c r="M502" s="143"/>
    </row>
    <row r="503" spans="1:13" ht="17.25" customHeight="1">
      <c r="A503" s="92"/>
      <c r="B503" s="92"/>
      <c r="C503" s="94"/>
      <c r="D503" s="143"/>
      <c r="E503" s="143"/>
      <c r="F503" s="140"/>
      <c r="G503" s="141"/>
      <c r="H503" s="143"/>
      <c r="I503" s="143"/>
      <c r="J503" s="143"/>
      <c r="K503" s="143"/>
      <c r="L503" s="143"/>
      <c r="M503" s="143"/>
    </row>
    <row r="504" spans="1:13" ht="17.25" customHeight="1">
      <c r="A504" s="92"/>
      <c r="B504" s="92"/>
      <c r="C504" s="94"/>
      <c r="D504" s="143"/>
      <c r="E504" s="143"/>
      <c r="F504" s="140"/>
      <c r="G504" s="141"/>
      <c r="H504" s="143"/>
      <c r="I504" s="143"/>
      <c r="J504" s="143"/>
      <c r="K504" s="143"/>
      <c r="L504" s="143"/>
      <c r="M504" s="143"/>
    </row>
    <row r="505" spans="1:13" ht="17.25" customHeight="1">
      <c r="A505" s="92"/>
      <c r="B505" s="92"/>
      <c r="C505" s="94"/>
      <c r="D505" s="143"/>
      <c r="E505" s="143"/>
      <c r="F505" s="140"/>
      <c r="G505" s="141"/>
      <c r="H505" s="143"/>
      <c r="I505" s="143"/>
      <c r="J505" s="143"/>
      <c r="K505" s="143"/>
      <c r="L505" s="143"/>
      <c r="M505" s="143"/>
    </row>
    <row r="506" spans="1:13" ht="17.25" customHeight="1">
      <c r="A506" s="92"/>
      <c r="B506" s="92"/>
      <c r="C506" s="94"/>
      <c r="D506" s="143"/>
      <c r="E506" s="143"/>
      <c r="F506" s="140"/>
      <c r="G506" s="141"/>
      <c r="H506" s="143"/>
      <c r="I506" s="143"/>
      <c r="J506" s="143"/>
      <c r="K506" s="143"/>
      <c r="L506" s="143"/>
      <c r="M506" s="143"/>
    </row>
    <row r="507" spans="1:13" ht="17.25" customHeight="1">
      <c r="A507" s="92"/>
      <c r="B507" s="92"/>
      <c r="C507" s="94"/>
      <c r="D507" s="143"/>
      <c r="E507" s="143"/>
      <c r="F507" s="140"/>
      <c r="G507" s="141"/>
      <c r="H507" s="143"/>
      <c r="I507" s="143"/>
      <c r="J507" s="143"/>
      <c r="K507" s="143"/>
      <c r="L507" s="143"/>
      <c r="M507" s="143"/>
    </row>
    <row r="508" spans="1:13" ht="17.25" customHeight="1">
      <c r="A508" s="92"/>
      <c r="B508" s="92"/>
      <c r="C508" s="94"/>
      <c r="D508" s="143"/>
      <c r="E508" s="143"/>
      <c r="F508" s="140"/>
      <c r="G508" s="141"/>
      <c r="H508" s="143"/>
      <c r="I508" s="143"/>
      <c r="J508" s="143"/>
      <c r="K508" s="143"/>
      <c r="L508" s="143"/>
      <c r="M508" s="143"/>
    </row>
    <row r="509" spans="1:13" ht="17.25" customHeight="1">
      <c r="A509" s="92"/>
      <c r="B509" s="92"/>
      <c r="C509" s="94"/>
      <c r="D509" s="143"/>
      <c r="E509" s="143"/>
      <c r="F509" s="140"/>
      <c r="G509" s="141"/>
      <c r="H509" s="143"/>
      <c r="I509" s="143"/>
      <c r="J509" s="143"/>
      <c r="K509" s="143"/>
      <c r="L509" s="143"/>
      <c r="M509" s="143"/>
    </row>
    <row r="510" spans="1:13" ht="17.25" customHeight="1">
      <c r="A510" s="92"/>
      <c r="B510" s="92"/>
      <c r="C510" s="94"/>
      <c r="D510" s="143"/>
      <c r="E510" s="143"/>
      <c r="F510" s="140"/>
      <c r="G510" s="141"/>
      <c r="H510" s="143"/>
      <c r="I510" s="143"/>
      <c r="J510" s="143"/>
      <c r="K510" s="143"/>
      <c r="L510" s="143"/>
      <c r="M510" s="143"/>
    </row>
    <row r="511" spans="1:13" ht="17.25" customHeight="1">
      <c r="A511" s="92"/>
      <c r="B511" s="92"/>
      <c r="C511" s="94"/>
      <c r="D511" s="143"/>
      <c r="E511" s="143"/>
      <c r="F511" s="140"/>
      <c r="G511" s="141"/>
      <c r="H511" s="143"/>
      <c r="I511" s="143"/>
      <c r="J511" s="143"/>
      <c r="K511" s="143"/>
      <c r="L511" s="143"/>
      <c r="M511" s="143"/>
    </row>
    <row r="512" spans="1:13" ht="17.25" customHeight="1">
      <c r="A512" s="92"/>
      <c r="B512" s="92"/>
      <c r="C512" s="94"/>
      <c r="D512" s="143"/>
      <c r="E512" s="143"/>
      <c r="F512" s="140"/>
      <c r="G512" s="141"/>
      <c r="H512" s="143"/>
      <c r="I512" s="143"/>
      <c r="J512" s="143"/>
      <c r="K512" s="143"/>
      <c r="L512" s="143"/>
      <c r="M512" s="143"/>
    </row>
    <row r="513" spans="1:13" ht="17.25" customHeight="1">
      <c r="A513" s="92"/>
      <c r="B513" s="92"/>
      <c r="C513" s="94"/>
      <c r="D513" s="143"/>
      <c r="E513" s="143"/>
      <c r="F513" s="140"/>
      <c r="G513" s="141"/>
      <c r="H513" s="143"/>
      <c r="I513" s="143"/>
      <c r="J513" s="143"/>
      <c r="K513" s="143"/>
      <c r="L513" s="143"/>
      <c r="M513" s="143"/>
    </row>
    <row r="514" spans="1:13" ht="17.25" customHeight="1">
      <c r="A514" s="92"/>
      <c r="B514" s="92"/>
      <c r="C514" s="94"/>
      <c r="D514" s="143"/>
      <c r="E514" s="143"/>
      <c r="F514" s="140"/>
      <c r="G514" s="141"/>
      <c r="H514" s="143"/>
      <c r="I514" s="143"/>
      <c r="J514" s="143"/>
      <c r="K514" s="143"/>
      <c r="L514" s="143"/>
      <c r="M514" s="143"/>
    </row>
    <row r="515" spans="1:13" ht="17.25" customHeight="1">
      <c r="A515" s="92"/>
      <c r="B515" s="92"/>
      <c r="C515" s="94"/>
      <c r="D515" s="143"/>
      <c r="E515" s="143"/>
      <c r="F515" s="140"/>
      <c r="G515" s="141"/>
      <c r="H515" s="143"/>
      <c r="I515" s="143"/>
      <c r="J515" s="143"/>
      <c r="K515" s="143"/>
      <c r="L515" s="143"/>
      <c r="M515" s="143"/>
    </row>
    <row r="516" spans="1:13" ht="17.25" customHeight="1">
      <c r="A516" s="92"/>
      <c r="B516" s="92"/>
      <c r="C516" s="94"/>
      <c r="D516" s="143"/>
      <c r="E516" s="143"/>
      <c r="F516" s="140"/>
      <c r="G516" s="141"/>
      <c r="H516" s="143"/>
      <c r="I516" s="143"/>
      <c r="J516" s="143"/>
      <c r="K516" s="143"/>
      <c r="L516" s="143"/>
      <c r="M516" s="143"/>
    </row>
    <row r="517" spans="1:13" ht="17.25" customHeight="1">
      <c r="A517" s="92"/>
      <c r="B517" s="92"/>
      <c r="C517" s="94"/>
      <c r="D517" s="143"/>
      <c r="E517" s="143"/>
      <c r="F517" s="140"/>
      <c r="G517" s="141"/>
      <c r="H517" s="143"/>
      <c r="I517" s="143"/>
      <c r="J517" s="143"/>
      <c r="K517" s="143"/>
      <c r="L517" s="143"/>
      <c r="M517" s="143"/>
    </row>
    <row r="518" spans="1:13" ht="17.25" customHeight="1">
      <c r="A518" s="92"/>
      <c r="B518" s="92"/>
      <c r="C518" s="94"/>
      <c r="D518" s="143"/>
      <c r="E518" s="143"/>
      <c r="F518" s="140"/>
      <c r="G518" s="141"/>
      <c r="H518" s="143"/>
      <c r="I518" s="143"/>
      <c r="J518" s="143"/>
      <c r="K518" s="143"/>
      <c r="L518" s="143"/>
      <c r="M518" s="143"/>
    </row>
    <row r="519" spans="1:13" ht="17.25" customHeight="1">
      <c r="A519" s="92"/>
      <c r="B519" s="92"/>
      <c r="C519" s="94"/>
      <c r="D519" s="143"/>
      <c r="E519" s="143"/>
      <c r="F519" s="140"/>
      <c r="G519" s="141"/>
      <c r="H519" s="143"/>
      <c r="I519" s="143"/>
      <c r="J519" s="143"/>
      <c r="K519" s="143"/>
      <c r="L519" s="143"/>
      <c r="M519" s="143"/>
    </row>
    <row r="520" spans="1:13" ht="17.25" customHeight="1">
      <c r="A520" s="92"/>
      <c r="B520" s="92"/>
      <c r="C520" s="94"/>
      <c r="D520" s="143"/>
      <c r="E520" s="143"/>
      <c r="F520" s="140"/>
      <c r="G520" s="141"/>
      <c r="H520" s="143"/>
      <c r="I520" s="143"/>
      <c r="J520" s="143"/>
      <c r="K520" s="143"/>
      <c r="L520" s="143"/>
      <c r="M520" s="143"/>
    </row>
    <row r="521" spans="1:13" ht="17.25" customHeight="1">
      <c r="A521" s="92"/>
      <c r="B521" s="92"/>
      <c r="C521" s="94"/>
      <c r="D521" s="143"/>
      <c r="E521" s="143"/>
      <c r="F521" s="140"/>
      <c r="G521" s="141"/>
      <c r="H521" s="143"/>
      <c r="I521" s="143"/>
      <c r="J521" s="143"/>
      <c r="K521" s="143"/>
      <c r="L521" s="143"/>
      <c r="M521" s="143"/>
    </row>
    <row r="522" spans="1:13" ht="17.25" customHeight="1">
      <c r="A522" s="92"/>
      <c r="B522" s="92"/>
      <c r="C522" s="94"/>
      <c r="D522" s="143"/>
      <c r="E522" s="143"/>
      <c r="F522" s="140"/>
      <c r="G522" s="141"/>
      <c r="H522" s="143"/>
      <c r="I522" s="143"/>
      <c r="J522" s="143"/>
      <c r="K522" s="143"/>
      <c r="L522" s="143"/>
      <c r="M522" s="143"/>
    </row>
    <row r="523" spans="1:13" ht="17.25" customHeight="1">
      <c r="A523" s="92"/>
      <c r="B523" s="92"/>
      <c r="C523" s="94"/>
      <c r="D523" s="143"/>
      <c r="E523" s="143"/>
      <c r="F523" s="140"/>
      <c r="G523" s="141"/>
      <c r="H523" s="143"/>
      <c r="I523" s="143"/>
      <c r="J523" s="143"/>
      <c r="K523" s="143"/>
      <c r="L523" s="143"/>
      <c r="M523" s="143"/>
    </row>
    <row r="524" spans="1:13" ht="17.25" customHeight="1">
      <c r="A524" s="92"/>
      <c r="B524" s="92"/>
      <c r="C524" s="94"/>
      <c r="D524" s="143"/>
      <c r="E524" s="143"/>
      <c r="F524" s="140"/>
      <c r="G524" s="141"/>
      <c r="H524" s="143"/>
      <c r="I524" s="143"/>
      <c r="J524" s="143"/>
      <c r="K524" s="143"/>
      <c r="L524" s="143"/>
      <c r="M524" s="143"/>
    </row>
    <row r="525" spans="1:13" ht="17.25" customHeight="1">
      <c r="A525" s="92"/>
      <c r="B525" s="92"/>
      <c r="C525" s="94"/>
      <c r="D525" s="143"/>
      <c r="E525" s="143"/>
      <c r="F525" s="140"/>
      <c r="G525" s="141"/>
      <c r="H525" s="143"/>
      <c r="I525" s="143"/>
      <c r="J525" s="143"/>
      <c r="K525" s="143"/>
      <c r="L525" s="143"/>
      <c r="M525" s="143"/>
    </row>
    <row r="526" spans="1:13" ht="17.25" customHeight="1">
      <c r="A526" s="92"/>
      <c r="B526" s="92"/>
      <c r="C526" s="94"/>
      <c r="D526" s="143"/>
      <c r="E526" s="143"/>
      <c r="F526" s="140"/>
      <c r="G526" s="141"/>
      <c r="H526" s="143"/>
      <c r="I526" s="143"/>
      <c r="J526" s="143"/>
      <c r="K526" s="143"/>
      <c r="L526" s="143"/>
      <c r="M526" s="143"/>
    </row>
    <row r="527" spans="1:13" ht="17.25" customHeight="1">
      <c r="A527" s="92"/>
      <c r="B527" s="92"/>
      <c r="C527" s="94"/>
      <c r="D527" s="143"/>
      <c r="E527" s="143"/>
      <c r="F527" s="140"/>
      <c r="G527" s="141"/>
      <c r="H527" s="143"/>
      <c r="I527" s="143"/>
      <c r="J527" s="143"/>
      <c r="K527" s="143"/>
      <c r="L527" s="143"/>
      <c r="M527" s="143"/>
    </row>
    <row r="528" spans="1:13" ht="17.25" customHeight="1">
      <c r="A528" s="92"/>
      <c r="B528" s="92"/>
      <c r="C528" s="94"/>
      <c r="D528" s="143"/>
      <c r="E528" s="143"/>
      <c r="F528" s="140"/>
      <c r="G528" s="141"/>
      <c r="H528" s="143"/>
      <c r="I528" s="143"/>
      <c r="J528" s="143"/>
      <c r="K528" s="143"/>
      <c r="L528" s="143"/>
      <c r="M528" s="143"/>
    </row>
    <row r="529" spans="1:13" ht="17.25" customHeight="1">
      <c r="A529" s="92"/>
      <c r="B529" s="92"/>
      <c r="C529" s="94"/>
      <c r="D529" s="143"/>
      <c r="E529" s="143"/>
      <c r="F529" s="140"/>
      <c r="G529" s="141"/>
      <c r="H529" s="143"/>
      <c r="I529" s="143"/>
      <c r="J529" s="143"/>
      <c r="K529" s="143"/>
      <c r="L529" s="143"/>
      <c r="M529" s="143"/>
    </row>
    <row r="530" spans="1:13" ht="17.25" customHeight="1">
      <c r="A530" s="92"/>
      <c r="B530" s="92"/>
      <c r="C530" s="94"/>
      <c r="D530" s="143"/>
      <c r="E530" s="143"/>
      <c r="F530" s="140"/>
      <c r="G530" s="141"/>
      <c r="H530" s="143"/>
      <c r="I530" s="143"/>
      <c r="J530" s="143"/>
      <c r="K530" s="143"/>
      <c r="L530" s="143"/>
      <c r="M530" s="143"/>
    </row>
    <row r="531" spans="1:13" ht="17.25" customHeight="1">
      <c r="A531" s="92"/>
      <c r="B531" s="92"/>
      <c r="C531" s="94"/>
      <c r="D531" s="143"/>
      <c r="E531" s="143"/>
      <c r="F531" s="140"/>
      <c r="G531" s="141"/>
      <c r="H531" s="143"/>
      <c r="I531" s="143"/>
      <c r="J531" s="143"/>
      <c r="K531" s="143"/>
      <c r="L531" s="143"/>
      <c r="M531" s="143"/>
    </row>
    <row r="532" spans="1:13" ht="17.25" customHeight="1">
      <c r="A532" s="92"/>
      <c r="B532" s="92"/>
      <c r="C532" s="94"/>
      <c r="D532" s="143"/>
      <c r="E532" s="143"/>
      <c r="F532" s="140"/>
      <c r="G532" s="141"/>
      <c r="H532" s="143"/>
      <c r="I532" s="143"/>
      <c r="J532" s="143"/>
      <c r="K532" s="143"/>
      <c r="L532" s="143"/>
      <c r="M532" s="143"/>
    </row>
    <row r="533" spans="1:13" ht="17.25" customHeight="1">
      <c r="A533" s="92"/>
      <c r="B533" s="92"/>
      <c r="C533" s="94"/>
      <c r="D533" s="143"/>
      <c r="E533" s="143"/>
      <c r="F533" s="140"/>
      <c r="G533" s="141"/>
      <c r="H533" s="143"/>
      <c r="I533" s="143"/>
      <c r="J533" s="143"/>
      <c r="K533" s="143"/>
      <c r="L533" s="143"/>
      <c r="M533" s="143"/>
    </row>
    <row r="534" spans="1:13" ht="17.25" customHeight="1">
      <c r="A534" s="92"/>
      <c r="B534" s="92"/>
      <c r="C534" s="94"/>
      <c r="D534" s="143"/>
      <c r="E534" s="143"/>
      <c r="F534" s="140"/>
      <c r="G534" s="141"/>
      <c r="H534" s="143"/>
      <c r="I534" s="143"/>
      <c r="J534" s="143"/>
      <c r="K534" s="143"/>
      <c r="L534" s="143"/>
      <c r="M534" s="143"/>
    </row>
    <row r="535" spans="1:13" ht="17.25" customHeight="1">
      <c r="A535" s="92"/>
      <c r="B535" s="92"/>
      <c r="C535" s="94"/>
      <c r="D535" s="143"/>
      <c r="E535" s="143"/>
      <c r="F535" s="140"/>
      <c r="G535" s="141"/>
      <c r="H535" s="143"/>
      <c r="I535" s="143"/>
      <c r="J535" s="143"/>
      <c r="K535" s="143"/>
      <c r="L535" s="143"/>
      <c r="M535" s="143"/>
    </row>
    <row r="536" spans="1:13" ht="17.25" customHeight="1">
      <c r="A536" s="92"/>
      <c r="B536" s="92"/>
      <c r="C536" s="94"/>
      <c r="D536" s="143"/>
      <c r="E536" s="143"/>
      <c r="F536" s="140"/>
      <c r="G536" s="141"/>
      <c r="H536" s="143"/>
      <c r="I536" s="143"/>
      <c r="J536" s="143"/>
      <c r="K536" s="143"/>
      <c r="L536" s="143"/>
      <c r="M536" s="143"/>
    </row>
    <row r="537" spans="1:13" ht="17.25" customHeight="1">
      <c r="A537" s="92"/>
      <c r="B537" s="92"/>
      <c r="C537" s="94"/>
      <c r="D537" s="143"/>
      <c r="E537" s="143"/>
      <c r="F537" s="140"/>
      <c r="G537" s="141"/>
      <c r="H537" s="143"/>
      <c r="I537" s="143"/>
      <c r="J537" s="143"/>
      <c r="K537" s="143"/>
      <c r="L537" s="143"/>
      <c r="M537" s="143"/>
    </row>
    <row r="538" spans="1:13" ht="17.25" customHeight="1">
      <c r="A538" s="92"/>
      <c r="B538" s="92"/>
      <c r="C538" s="94"/>
      <c r="D538" s="143"/>
      <c r="E538" s="143"/>
      <c r="F538" s="140"/>
      <c r="G538" s="141"/>
      <c r="H538" s="143"/>
      <c r="I538" s="143"/>
      <c r="J538" s="143"/>
      <c r="K538" s="143"/>
      <c r="L538" s="143"/>
      <c r="M538" s="143"/>
    </row>
    <row r="539" spans="1:13" ht="17.25" customHeight="1">
      <c r="A539" s="92"/>
      <c r="B539" s="92"/>
      <c r="C539" s="94"/>
      <c r="D539" s="143"/>
      <c r="E539" s="143"/>
      <c r="F539" s="140"/>
      <c r="G539" s="141"/>
      <c r="H539" s="143"/>
      <c r="I539" s="143"/>
      <c r="J539" s="143"/>
      <c r="K539" s="143"/>
      <c r="L539" s="143"/>
      <c r="M539" s="143"/>
    </row>
    <row r="540" spans="1:13" ht="17.25" customHeight="1">
      <c r="A540" s="92"/>
      <c r="B540" s="92"/>
      <c r="C540" s="94"/>
      <c r="D540" s="143"/>
      <c r="E540" s="143"/>
      <c r="F540" s="140"/>
      <c r="G540" s="141"/>
      <c r="H540" s="143"/>
      <c r="I540" s="143"/>
      <c r="J540" s="143"/>
      <c r="K540" s="143"/>
      <c r="L540" s="143"/>
      <c r="M540" s="143"/>
    </row>
    <row r="541" spans="1:13" ht="17.25" customHeight="1">
      <c r="A541" s="92"/>
      <c r="B541" s="92"/>
      <c r="C541" s="94"/>
      <c r="D541" s="143"/>
      <c r="E541" s="143"/>
      <c r="F541" s="140"/>
      <c r="G541" s="141"/>
      <c r="H541" s="143"/>
      <c r="I541" s="143"/>
      <c r="J541" s="143"/>
      <c r="K541" s="143"/>
      <c r="L541" s="143"/>
      <c r="M541" s="143"/>
    </row>
    <row r="542" spans="1:13" ht="17.25" customHeight="1">
      <c r="A542" s="92"/>
      <c r="B542" s="92"/>
      <c r="C542" s="94"/>
      <c r="D542" s="143"/>
      <c r="E542" s="143"/>
      <c r="F542" s="140"/>
      <c r="G542" s="141"/>
      <c r="H542" s="143"/>
      <c r="I542" s="143"/>
      <c r="J542" s="143"/>
      <c r="K542" s="143"/>
      <c r="L542" s="143"/>
      <c r="M542" s="143"/>
    </row>
    <row r="543" spans="1:13" ht="17.25" customHeight="1">
      <c r="A543" s="92"/>
      <c r="B543" s="92"/>
      <c r="C543" s="94"/>
      <c r="D543" s="143"/>
      <c r="E543" s="143"/>
      <c r="F543" s="140"/>
      <c r="G543" s="141"/>
      <c r="H543" s="143"/>
      <c r="I543" s="143"/>
      <c r="J543" s="143"/>
      <c r="K543" s="143"/>
      <c r="L543" s="143"/>
      <c r="M543" s="143"/>
    </row>
    <row r="544" spans="1:13" ht="17.25" customHeight="1">
      <c r="A544" s="92"/>
      <c r="B544" s="92"/>
      <c r="C544" s="94"/>
      <c r="D544" s="143"/>
      <c r="E544" s="143"/>
      <c r="F544" s="140"/>
      <c r="G544" s="141"/>
      <c r="H544" s="143"/>
      <c r="I544" s="143"/>
      <c r="J544" s="143"/>
      <c r="K544" s="143"/>
      <c r="L544" s="143"/>
      <c r="M544" s="143"/>
    </row>
    <row r="545" spans="1:13" ht="17.25" customHeight="1">
      <c r="A545" s="92"/>
      <c r="B545" s="92"/>
      <c r="C545" s="94"/>
      <c r="D545" s="143"/>
      <c r="E545" s="143"/>
      <c r="F545" s="140"/>
      <c r="G545" s="141"/>
      <c r="H545" s="143"/>
      <c r="I545" s="143"/>
      <c r="J545" s="143"/>
      <c r="K545" s="143"/>
      <c r="L545" s="143"/>
      <c r="M545" s="143"/>
    </row>
    <row r="546" spans="1:13" ht="17.25" customHeight="1">
      <c r="A546" s="92"/>
      <c r="B546" s="92"/>
      <c r="C546" s="94"/>
      <c r="D546" s="143"/>
      <c r="E546" s="143"/>
      <c r="F546" s="140"/>
      <c r="G546" s="141"/>
      <c r="H546" s="143"/>
      <c r="I546" s="143"/>
      <c r="J546" s="143"/>
      <c r="K546" s="143"/>
      <c r="L546" s="143"/>
      <c r="M546" s="143"/>
    </row>
    <row r="547" spans="1:13" ht="17.25" customHeight="1">
      <c r="A547" s="92"/>
      <c r="B547" s="92"/>
      <c r="C547" s="94"/>
      <c r="D547" s="143"/>
      <c r="E547" s="143"/>
      <c r="F547" s="140"/>
      <c r="G547" s="141"/>
      <c r="H547" s="143"/>
      <c r="I547" s="143"/>
      <c r="J547" s="143"/>
      <c r="K547" s="143"/>
      <c r="L547" s="143"/>
      <c r="M547" s="143"/>
    </row>
    <row r="548" spans="1:13" ht="17.25" customHeight="1">
      <c r="A548" s="92"/>
      <c r="B548" s="92"/>
      <c r="C548" s="94"/>
      <c r="D548" s="143"/>
      <c r="E548" s="143"/>
      <c r="F548" s="140"/>
      <c r="G548" s="141"/>
      <c r="H548" s="143"/>
      <c r="I548" s="143"/>
      <c r="J548" s="143"/>
      <c r="K548" s="143"/>
      <c r="L548" s="143"/>
      <c r="M548" s="143"/>
    </row>
    <row r="549" spans="1:13" ht="17.25" customHeight="1">
      <c r="A549" s="92"/>
      <c r="B549" s="92"/>
      <c r="C549" s="94"/>
      <c r="D549" s="143"/>
      <c r="E549" s="143"/>
      <c r="F549" s="140"/>
      <c r="G549" s="141"/>
      <c r="H549" s="143"/>
      <c r="I549" s="143"/>
      <c r="J549" s="143"/>
      <c r="K549" s="143"/>
      <c r="L549" s="143"/>
      <c r="M549" s="143"/>
    </row>
    <row r="550" spans="1:13" ht="17.25" customHeight="1">
      <c r="A550" s="92"/>
      <c r="B550" s="92"/>
      <c r="C550" s="94"/>
      <c r="D550" s="143"/>
      <c r="E550" s="143"/>
      <c r="F550" s="140"/>
      <c r="G550" s="141"/>
      <c r="H550" s="143"/>
      <c r="I550" s="143"/>
      <c r="J550" s="143"/>
      <c r="K550" s="143"/>
      <c r="L550" s="143"/>
      <c r="M550" s="143"/>
    </row>
    <row r="551" spans="1:13" ht="17.25" customHeight="1">
      <c r="A551" s="92"/>
      <c r="B551" s="92"/>
      <c r="C551" s="94"/>
      <c r="D551" s="143"/>
      <c r="E551" s="143"/>
      <c r="F551" s="140"/>
      <c r="G551" s="141"/>
      <c r="H551" s="143"/>
      <c r="I551" s="143"/>
      <c r="J551" s="143"/>
      <c r="K551" s="143"/>
      <c r="L551" s="143"/>
      <c r="M551" s="143"/>
    </row>
    <row r="552" spans="1:13" ht="17.25" customHeight="1">
      <c r="A552" s="92"/>
      <c r="B552" s="92"/>
      <c r="C552" s="94"/>
      <c r="D552" s="143"/>
      <c r="E552" s="143"/>
      <c r="F552" s="140"/>
      <c r="G552" s="141"/>
      <c r="H552" s="143"/>
      <c r="I552" s="143"/>
      <c r="J552" s="143"/>
      <c r="K552" s="143"/>
      <c r="L552" s="143"/>
      <c r="M552" s="143"/>
    </row>
    <row r="553" spans="1:13" ht="17.25" customHeight="1">
      <c r="A553" s="92"/>
      <c r="B553" s="92"/>
      <c r="C553" s="94"/>
      <c r="D553" s="143"/>
      <c r="E553" s="143"/>
      <c r="F553" s="140"/>
      <c r="G553" s="141"/>
      <c r="H553" s="143"/>
      <c r="I553" s="143"/>
      <c r="J553" s="143"/>
      <c r="K553" s="143"/>
      <c r="L553" s="143"/>
      <c r="M553" s="143"/>
    </row>
    <row r="554" spans="1:13" ht="17.25" customHeight="1">
      <c r="A554" s="92"/>
      <c r="B554" s="92"/>
      <c r="C554" s="94"/>
      <c r="D554" s="143"/>
      <c r="E554" s="143"/>
      <c r="F554" s="140"/>
      <c r="G554" s="141"/>
      <c r="H554" s="143"/>
      <c r="I554" s="143"/>
      <c r="J554" s="143"/>
      <c r="K554" s="143"/>
      <c r="L554" s="143"/>
      <c r="M554" s="143"/>
    </row>
    <row r="555" spans="1:13" ht="17.25" customHeight="1">
      <c r="A555" s="92"/>
      <c r="B555" s="92"/>
      <c r="C555" s="94"/>
      <c r="D555" s="143"/>
      <c r="E555" s="143"/>
      <c r="F555" s="140"/>
      <c r="G555" s="141"/>
      <c r="H555" s="143"/>
      <c r="I555" s="143"/>
      <c r="J555" s="143"/>
      <c r="K555" s="143"/>
      <c r="L555" s="143"/>
      <c r="M555" s="143"/>
    </row>
    <row r="556" spans="1:13" ht="17.25" customHeight="1">
      <c r="A556" s="92"/>
      <c r="B556" s="92"/>
      <c r="C556" s="94"/>
      <c r="D556" s="143"/>
      <c r="E556" s="143"/>
      <c r="F556" s="140"/>
      <c r="G556" s="141"/>
      <c r="H556" s="143"/>
      <c r="I556" s="143"/>
      <c r="J556" s="143"/>
      <c r="K556" s="143"/>
      <c r="L556" s="143"/>
      <c r="M556" s="143"/>
    </row>
    <row r="557" spans="1:13" ht="17.25" customHeight="1">
      <c r="A557" s="92"/>
      <c r="B557" s="92"/>
      <c r="C557" s="94"/>
      <c r="D557" s="143"/>
      <c r="E557" s="143"/>
      <c r="F557" s="140"/>
      <c r="G557" s="141"/>
      <c r="H557" s="143"/>
      <c r="I557" s="143"/>
      <c r="J557" s="143"/>
      <c r="K557" s="143"/>
      <c r="L557" s="143"/>
      <c r="M557" s="143"/>
    </row>
    <row r="558" spans="1:13" ht="17.25" customHeight="1">
      <c r="A558" s="92"/>
      <c r="B558" s="92"/>
      <c r="C558" s="94"/>
      <c r="D558" s="143"/>
      <c r="E558" s="143"/>
      <c r="F558" s="140"/>
      <c r="G558" s="141"/>
      <c r="H558" s="143"/>
      <c r="I558" s="143"/>
      <c r="J558" s="143"/>
      <c r="K558" s="143"/>
      <c r="L558" s="143"/>
      <c r="M558" s="143"/>
    </row>
    <row r="559" spans="1:13" ht="17.25" customHeight="1">
      <c r="A559" s="92"/>
      <c r="B559" s="92"/>
      <c r="C559" s="94"/>
      <c r="D559" s="143"/>
      <c r="E559" s="143"/>
      <c r="F559" s="140"/>
      <c r="G559" s="141"/>
      <c r="H559" s="143"/>
      <c r="I559" s="143"/>
      <c r="J559" s="143"/>
      <c r="K559" s="143"/>
      <c r="L559" s="143"/>
      <c r="M559" s="143"/>
    </row>
    <row r="560" spans="1:13" ht="17.25" customHeight="1">
      <c r="A560" s="92"/>
      <c r="B560" s="92"/>
      <c r="C560" s="94"/>
      <c r="D560" s="143"/>
      <c r="E560" s="143"/>
      <c r="F560" s="140"/>
      <c r="G560" s="141"/>
      <c r="H560" s="143"/>
      <c r="I560" s="143"/>
      <c r="J560" s="143"/>
      <c r="K560" s="143"/>
      <c r="L560" s="143"/>
      <c r="M560" s="143"/>
    </row>
    <row r="561" spans="1:13" ht="17.25" customHeight="1">
      <c r="A561" s="92"/>
      <c r="B561" s="92"/>
      <c r="C561" s="94"/>
      <c r="D561" s="143"/>
      <c r="E561" s="143"/>
      <c r="F561" s="140"/>
      <c r="G561" s="141"/>
      <c r="H561" s="143"/>
      <c r="I561" s="143"/>
      <c r="J561" s="143"/>
      <c r="K561" s="143"/>
      <c r="L561" s="143"/>
      <c r="M561" s="143"/>
    </row>
    <row r="562" spans="1:13" ht="17.25" customHeight="1">
      <c r="A562" s="92"/>
      <c r="B562" s="92"/>
      <c r="C562" s="94"/>
      <c r="D562" s="143"/>
      <c r="E562" s="143"/>
      <c r="F562" s="140"/>
      <c r="G562" s="141"/>
      <c r="H562" s="143"/>
      <c r="I562" s="143"/>
      <c r="J562" s="143"/>
      <c r="K562" s="143"/>
      <c r="L562" s="143"/>
      <c r="M562" s="143"/>
    </row>
    <row r="563" spans="1:13" ht="17.25" customHeight="1">
      <c r="A563" s="92"/>
      <c r="B563" s="92"/>
      <c r="C563" s="94"/>
      <c r="D563" s="143"/>
      <c r="E563" s="143"/>
      <c r="F563" s="140"/>
      <c r="G563" s="141"/>
      <c r="H563" s="143"/>
      <c r="I563" s="143"/>
      <c r="J563" s="143"/>
      <c r="K563" s="143"/>
      <c r="L563" s="143"/>
      <c r="M563" s="143"/>
    </row>
    <row r="564" spans="1:13" ht="17.25" customHeight="1">
      <c r="A564" s="92"/>
      <c r="B564" s="92"/>
      <c r="C564" s="94"/>
      <c r="D564" s="143"/>
      <c r="E564" s="143"/>
      <c r="F564" s="140"/>
      <c r="G564" s="141"/>
      <c r="H564" s="143"/>
      <c r="I564" s="143"/>
      <c r="J564" s="143"/>
      <c r="K564" s="143"/>
      <c r="L564" s="143"/>
      <c r="M564" s="143"/>
    </row>
    <row r="565" spans="1:13" ht="17.25" customHeight="1">
      <c r="A565" s="92"/>
      <c r="B565" s="92"/>
      <c r="C565" s="94"/>
      <c r="D565" s="143"/>
      <c r="E565" s="143"/>
      <c r="F565" s="140"/>
      <c r="G565" s="141"/>
      <c r="H565" s="143"/>
      <c r="I565" s="143"/>
      <c r="J565" s="143"/>
      <c r="K565" s="143"/>
      <c r="L565" s="143"/>
      <c r="M565" s="143"/>
    </row>
    <row r="566" spans="1:13" ht="17.25" customHeight="1">
      <c r="A566" s="92"/>
      <c r="B566" s="92"/>
      <c r="C566" s="94"/>
      <c r="D566" s="143"/>
      <c r="E566" s="143"/>
      <c r="F566" s="140"/>
      <c r="G566" s="141"/>
      <c r="H566" s="143"/>
      <c r="I566" s="143"/>
      <c r="J566" s="143"/>
      <c r="K566" s="143"/>
      <c r="L566" s="143"/>
      <c r="M566" s="143"/>
    </row>
    <row r="567" spans="1:13" ht="17.25" customHeight="1">
      <c r="A567" s="92"/>
      <c r="B567" s="92"/>
      <c r="C567" s="94"/>
      <c r="D567" s="143"/>
      <c r="E567" s="143"/>
      <c r="F567" s="140"/>
      <c r="G567" s="141"/>
      <c r="H567" s="143"/>
      <c r="I567" s="143"/>
      <c r="J567" s="143"/>
      <c r="K567" s="143"/>
      <c r="L567" s="143"/>
      <c r="M567" s="143"/>
    </row>
    <row r="568" spans="1:13" ht="17.25" customHeight="1">
      <c r="A568" s="92"/>
      <c r="B568" s="92"/>
      <c r="C568" s="94"/>
      <c r="D568" s="143"/>
      <c r="E568" s="143"/>
      <c r="F568" s="140"/>
      <c r="G568" s="141"/>
      <c r="H568" s="143"/>
      <c r="I568" s="143"/>
      <c r="J568" s="143"/>
      <c r="K568" s="143"/>
      <c r="L568" s="143"/>
      <c r="M568" s="143"/>
    </row>
    <row r="569" spans="1:13" ht="17.25" customHeight="1">
      <c r="A569" s="92"/>
      <c r="B569" s="92"/>
      <c r="C569" s="94"/>
      <c r="D569" s="143"/>
      <c r="E569" s="143"/>
      <c r="F569" s="140"/>
      <c r="G569" s="141"/>
      <c r="H569" s="143"/>
      <c r="I569" s="143"/>
      <c r="J569" s="143"/>
      <c r="K569" s="143"/>
      <c r="L569" s="143"/>
      <c r="M569" s="143"/>
    </row>
    <row r="570" spans="1:13" ht="17.25" customHeight="1">
      <c r="A570" s="92"/>
      <c r="B570" s="92"/>
      <c r="C570" s="94"/>
      <c r="D570" s="143"/>
      <c r="E570" s="143"/>
      <c r="F570" s="140"/>
      <c r="G570" s="141"/>
      <c r="H570" s="143"/>
      <c r="I570" s="143"/>
      <c r="J570" s="143"/>
      <c r="K570" s="143"/>
      <c r="L570" s="143"/>
      <c r="M570" s="143"/>
    </row>
    <row r="571" spans="1:13" ht="17.25" customHeight="1">
      <c r="A571" s="92"/>
      <c r="B571" s="92"/>
      <c r="C571" s="94"/>
      <c r="D571" s="143"/>
      <c r="E571" s="143"/>
      <c r="F571" s="140"/>
      <c r="G571" s="141"/>
      <c r="H571" s="143"/>
      <c r="I571" s="143"/>
      <c r="J571" s="143"/>
      <c r="K571" s="143"/>
      <c r="L571" s="143"/>
      <c r="M571" s="143"/>
    </row>
    <row r="572" spans="1:13" ht="17.25" customHeight="1">
      <c r="A572" s="92"/>
      <c r="B572" s="92"/>
      <c r="C572" s="94"/>
      <c r="D572" s="143"/>
      <c r="E572" s="143"/>
      <c r="F572" s="140"/>
      <c r="G572" s="141"/>
      <c r="H572" s="143"/>
      <c r="I572" s="143"/>
      <c r="J572" s="143"/>
      <c r="K572" s="143"/>
      <c r="L572" s="143"/>
      <c r="M572" s="143"/>
    </row>
    <row r="573" spans="1:13" ht="17.25" customHeight="1">
      <c r="A573" s="92"/>
      <c r="B573" s="92"/>
      <c r="C573" s="94"/>
      <c r="D573" s="143"/>
      <c r="E573" s="143"/>
      <c r="F573" s="140"/>
      <c r="G573" s="141"/>
      <c r="H573" s="143"/>
      <c r="I573" s="143"/>
      <c r="J573" s="143"/>
      <c r="K573" s="143"/>
      <c r="L573" s="143"/>
      <c r="M573" s="143"/>
    </row>
    <row r="574" spans="1:13" ht="17.25" customHeight="1">
      <c r="A574" s="92"/>
      <c r="B574" s="92"/>
      <c r="C574" s="94"/>
      <c r="D574" s="143"/>
      <c r="E574" s="143"/>
      <c r="F574" s="140"/>
      <c r="G574" s="141"/>
      <c r="H574" s="143"/>
      <c r="I574" s="143"/>
      <c r="J574" s="143"/>
      <c r="K574" s="143"/>
      <c r="L574" s="143"/>
      <c r="M574" s="143"/>
    </row>
    <row r="575" spans="1:13" ht="17.25" customHeight="1">
      <c r="A575" s="92"/>
      <c r="B575" s="92"/>
      <c r="C575" s="94"/>
      <c r="D575" s="143"/>
      <c r="E575" s="143"/>
      <c r="F575" s="140"/>
      <c r="G575" s="141"/>
      <c r="H575" s="143"/>
      <c r="I575" s="143"/>
      <c r="J575" s="143"/>
      <c r="K575" s="143"/>
      <c r="L575" s="143"/>
      <c r="M575" s="143"/>
    </row>
    <row r="576" spans="1:13" ht="17.25" customHeight="1">
      <c r="A576" s="92"/>
      <c r="B576" s="92"/>
      <c r="C576" s="94"/>
      <c r="D576" s="143"/>
      <c r="E576" s="143"/>
      <c r="F576" s="140"/>
      <c r="G576" s="141"/>
      <c r="H576" s="143"/>
      <c r="I576" s="143"/>
      <c r="J576" s="143"/>
      <c r="K576" s="143"/>
      <c r="L576" s="143"/>
      <c r="M576" s="143"/>
    </row>
    <row r="577" spans="1:13" ht="17.25" customHeight="1">
      <c r="A577" s="92"/>
      <c r="B577" s="92"/>
      <c r="C577" s="94"/>
      <c r="D577" s="143"/>
      <c r="E577" s="143"/>
      <c r="F577" s="140"/>
      <c r="G577" s="141"/>
      <c r="H577" s="143"/>
      <c r="I577" s="143"/>
      <c r="J577" s="143"/>
      <c r="K577" s="143"/>
      <c r="L577" s="143"/>
      <c r="M577" s="143"/>
    </row>
    <row r="578" spans="1:13" ht="17.25" customHeight="1">
      <c r="A578" s="92"/>
      <c r="B578" s="92"/>
      <c r="C578" s="94"/>
      <c r="D578" s="143"/>
      <c r="E578" s="143"/>
      <c r="F578" s="140"/>
      <c r="G578" s="141"/>
      <c r="H578" s="143"/>
      <c r="I578" s="143"/>
      <c r="J578" s="143"/>
      <c r="K578" s="143"/>
      <c r="L578" s="143"/>
      <c r="M578" s="143"/>
    </row>
    <row r="579" spans="1:13" ht="17.25" customHeight="1">
      <c r="A579" s="92"/>
      <c r="B579" s="92"/>
      <c r="C579" s="94"/>
      <c r="D579" s="143"/>
      <c r="E579" s="143"/>
      <c r="F579" s="140"/>
      <c r="G579" s="141"/>
      <c r="H579" s="143"/>
      <c r="I579" s="143"/>
      <c r="J579" s="143"/>
      <c r="K579" s="143"/>
      <c r="L579" s="143"/>
      <c r="M579" s="143"/>
    </row>
    <row r="580" spans="1:13" ht="17.25" customHeight="1">
      <c r="A580" s="92"/>
      <c r="B580" s="92"/>
      <c r="C580" s="94"/>
      <c r="D580" s="143"/>
      <c r="E580" s="143"/>
      <c r="F580" s="140"/>
      <c r="G580" s="141"/>
      <c r="H580" s="143"/>
      <c r="I580" s="143"/>
      <c r="J580" s="143"/>
      <c r="K580" s="143"/>
      <c r="L580" s="143"/>
      <c r="M580" s="143"/>
    </row>
    <row r="581" spans="1:13" ht="17.25" customHeight="1">
      <c r="A581" s="92"/>
      <c r="B581" s="92"/>
      <c r="C581" s="94"/>
      <c r="D581" s="143"/>
      <c r="E581" s="143"/>
      <c r="F581" s="140"/>
      <c r="G581" s="141"/>
      <c r="H581" s="143"/>
      <c r="I581" s="143"/>
      <c r="J581" s="143"/>
      <c r="K581" s="143"/>
      <c r="L581" s="143"/>
      <c r="M581" s="143"/>
    </row>
    <row r="582" spans="1:13" ht="17.25" customHeight="1">
      <c r="A582" s="92"/>
      <c r="B582" s="92"/>
      <c r="C582" s="94"/>
      <c r="D582" s="143"/>
      <c r="E582" s="143"/>
      <c r="F582" s="140"/>
      <c r="G582" s="141"/>
      <c r="H582" s="143"/>
      <c r="I582" s="143"/>
      <c r="J582" s="143"/>
      <c r="K582" s="143"/>
      <c r="L582" s="143"/>
      <c r="M582" s="143"/>
    </row>
    <row r="583" spans="1:13" ht="17.25" customHeight="1">
      <c r="A583" s="92"/>
      <c r="B583" s="92"/>
      <c r="C583" s="94"/>
      <c r="D583" s="143"/>
      <c r="E583" s="143"/>
      <c r="F583" s="140"/>
      <c r="G583" s="141"/>
      <c r="H583" s="143"/>
      <c r="I583" s="143"/>
      <c r="J583" s="143"/>
      <c r="K583" s="143"/>
      <c r="L583" s="143"/>
      <c r="M583" s="143"/>
    </row>
    <row r="584" spans="1:13" ht="17.25" customHeight="1">
      <c r="A584" s="92"/>
      <c r="B584" s="92"/>
      <c r="C584" s="94"/>
      <c r="D584" s="143"/>
      <c r="E584" s="143"/>
      <c r="F584" s="140"/>
      <c r="G584" s="141"/>
      <c r="H584" s="143"/>
      <c r="I584" s="143"/>
      <c r="J584" s="143"/>
      <c r="K584" s="143"/>
      <c r="L584" s="143"/>
      <c r="M584" s="143"/>
    </row>
    <row r="585" spans="1:13" ht="17.25" customHeight="1">
      <c r="A585" s="92"/>
      <c r="B585" s="92"/>
      <c r="C585" s="94"/>
      <c r="D585" s="143"/>
      <c r="E585" s="143"/>
      <c r="F585" s="140"/>
      <c r="G585" s="141"/>
      <c r="H585" s="143"/>
      <c r="I585" s="143"/>
      <c r="J585" s="143"/>
      <c r="K585" s="143"/>
      <c r="L585" s="143"/>
      <c r="M585" s="143"/>
    </row>
    <row r="586" spans="1:13" ht="17.25" customHeight="1">
      <c r="A586" s="92"/>
      <c r="B586" s="92"/>
      <c r="C586" s="94"/>
      <c r="D586" s="143"/>
      <c r="E586" s="143"/>
      <c r="F586" s="140"/>
      <c r="G586" s="141"/>
      <c r="H586" s="143"/>
      <c r="I586" s="143"/>
      <c r="J586" s="143"/>
      <c r="K586" s="143"/>
      <c r="L586" s="143"/>
      <c r="M586" s="143"/>
    </row>
    <row r="587" spans="1:13" ht="17.25" customHeight="1">
      <c r="A587" s="92"/>
      <c r="B587" s="92"/>
      <c r="C587" s="94"/>
      <c r="D587" s="143"/>
      <c r="E587" s="143"/>
      <c r="F587" s="140"/>
      <c r="G587" s="141"/>
      <c r="H587" s="143"/>
      <c r="I587" s="143"/>
      <c r="J587" s="143"/>
      <c r="K587" s="143"/>
      <c r="L587" s="143"/>
      <c r="M587" s="143"/>
    </row>
    <row r="588" spans="1:13" ht="17.25" customHeight="1">
      <c r="A588" s="92"/>
      <c r="B588" s="92"/>
      <c r="C588" s="94"/>
      <c r="D588" s="143"/>
      <c r="E588" s="143"/>
      <c r="F588" s="140"/>
      <c r="G588" s="141"/>
      <c r="H588" s="143"/>
      <c r="I588" s="143"/>
      <c r="J588" s="143"/>
      <c r="K588" s="143"/>
      <c r="L588" s="143"/>
      <c r="M588" s="143"/>
    </row>
    <row r="589" spans="1:13" ht="17.25" customHeight="1">
      <c r="A589" s="92"/>
      <c r="B589" s="92"/>
      <c r="C589" s="94"/>
      <c r="D589" s="143"/>
      <c r="E589" s="143"/>
      <c r="F589" s="140"/>
      <c r="G589" s="141"/>
      <c r="H589" s="143"/>
      <c r="I589" s="143"/>
      <c r="J589" s="143"/>
      <c r="K589" s="143"/>
      <c r="L589" s="143"/>
      <c r="M589" s="143"/>
    </row>
    <row r="590" spans="1:13" ht="17.25" customHeight="1">
      <c r="A590" s="92"/>
      <c r="B590" s="92"/>
      <c r="C590" s="94"/>
      <c r="D590" s="143"/>
      <c r="E590" s="143"/>
      <c r="F590" s="140"/>
      <c r="G590" s="141"/>
      <c r="H590" s="143"/>
      <c r="I590" s="143"/>
      <c r="J590" s="143"/>
      <c r="K590" s="143"/>
      <c r="L590" s="143"/>
      <c r="M590" s="143"/>
    </row>
    <row r="591" spans="1:13" ht="17.25" customHeight="1">
      <c r="A591" s="92"/>
      <c r="B591" s="92"/>
      <c r="C591" s="94"/>
      <c r="D591" s="143"/>
      <c r="E591" s="143"/>
      <c r="F591" s="140"/>
      <c r="G591" s="141"/>
      <c r="H591" s="143"/>
      <c r="I591" s="143"/>
      <c r="J591" s="143"/>
      <c r="K591" s="143"/>
      <c r="L591" s="143"/>
      <c r="M591" s="143"/>
    </row>
    <row r="592" spans="1:13" ht="17.25" customHeight="1">
      <c r="A592" s="92"/>
      <c r="B592" s="92"/>
      <c r="C592" s="94"/>
      <c r="D592" s="143"/>
      <c r="E592" s="143"/>
      <c r="F592" s="140"/>
      <c r="G592" s="141"/>
      <c r="H592" s="143"/>
      <c r="I592" s="143"/>
      <c r="J592" s="143"/>
      <c r="K592" s="143"/>
      <c r="L592" s="143"/>
      <c r="M592" s="143"/>
    </row>
    <row r="593" spans="1:13" ht="17.25" customHeight="1">
      <c r="A593" s="92"/>
      <c r="B593" s="92"/>
      <c r="C593" s="94"/>
      <c r="D593" s="143"/>
      <c r="E593" s="143"/>
      <c r="F593" s="140"/>
      <c r="G593" s="141"/>
      <c r="H593" s="143"/>
      <c r="I593" s="143"/>
      <c r="J593" s="143"/>
      <c r="K593" s="143"/>
      <c r="L593" s="143"/>
      <c r="M593" s="143"/>
    </row>
    <row r="594" spans="1:13" ht="17.25" customHeight="1">
      <c r="A594" s="92"/>
      <c r="B594" s="92"/>
      <c r="C594" s="94"/>
      <c r="D594" s="143"/>
      <c r="E594" s="143"/>
      <c r="F594" s="140"/>
      <c r="G594" s="141"/>
      <c r="H594" s="143"/>
      <c r="I594" s="143"/>
      <c r="J594" s="143"/>
      <c r="K594" s="143"/>
      <c r="L594" s="143"/>
      <c r="M594" s="143"/>
    </row>
    <row r="595" spans="1:13" ht="17.25" customHeight="1">
      <c r="A595" s="92"/>
      <c r="B595" s="92"/>
      <c r="C595" s="94"/>
      <c r="D595" s="143"/>
      <c r="E595" s="143"/>
      <c r="F595" s="140"/>
      <c r="G595" s="141"/>
      <c r="H595" s="143"/>
      <c r="I595" s="143"/>
      <c r="J595" s="143"/>
      <c r="K595" s="143"/>
      <c r="L595" s="143"/>
      <c r="M595" s="143"/>
    </row>
    <row r="596" spans="1:13" ht="17.25" customHeight="1">
      <c r="A596" s="92"/>
      <c r="B596" s="92"/>
      <c r="C596" s="94"/>
      <c r="D596" s="143"/>
      <c r="E596" s="143"/>
      <c r="F596" s="140"/>
      <c r="G596" s="141"/>
      <c r="H596" s="143"/>
      <c r="I596" s="143"/>
      <c r="J596" s="143"/>
      <c r="K596" s="143"/>
      <c r="L596" s="143"/>
      <c r="M596" s="143"/>
    </row>
    <row r="597" spans="1:13" ht="17.25" customHeight="1">
      <c r="A597" s="92"/>
      <c r="B597" s="92"/>
      <c r="C597" s="94"/>
      <c r="D597" s="143"/>
      <c r="E597" s="143"/>
      <c r="F597" s="140"/>
      <c r="G597" s="141"/>
      <c r="H597" s="143"/>
      <c r="I597" s="143"/>
      <c r="J597" s="143"/>
      <c r="K597" s="143"/>
      <c r="L597" s="143"/>
      <c r="M597" s="143"/>
    </row>
    <row r="598" spans="1:13" ht="17.25" customHeight="1">
      <c r="A598" s="92"/>
      <c r="B598" s="92"/>
      <c r="C598" s="94"/>
      <c r="D598" s="143"/>
      <c r="E598" s="143"/>
      <c r="F598" s="140"/>
      <c r="G598" s="141"/>
      <c r="H598" s="143"/>
      <c r="I598" s="143"/>
      <c r="J598" s="143"/>
      <c r="K598" s="143"/>
      <c r="L598" s="143"/>
      <c r="M598" s="143"/>
    </row>
    <row r="599" spans="1:13" ht="17.25" customHeight="1">
      <c r="A599" s="92"/>
      <c r="B599" s="92"/>
      <c r="C599" s="94"/>
      <c r="D599" s="143"/>
      <c r="E599" s="143"/>
      <c r="F599" s="140"/>
      <c r="G599" s="141"/>
      <c r="H599" s="143"/>
      <c r="I599" s="143"/>
      <c r="J599" s="143"/>
      <c r="K599" s="143"/>
      <c r="L599" s="143"/>
      <c r="M599" s="143"/>
    </row>
    <row r="600" spans="1:13" ht="17.25" customHeight="1">
      <c r="A600" s="92"/>
      <c r="B600" s="92"/>
      <c r="C600" s="94"/>
      <c r="D600" s="143"/>
      <c r="E600" s="143"/>
      <c r="F600" s="140"/>
      <c r="G600" s="141"/>
      <c r="H600" s="143"/>
      <c r="I600" s="143"/>
      <c r="J600" s="143"/>
      <c r="K600" s="143"/>
      <c r="L600" s="143"/>
      <c r="M600" s="143"/>
    </row>
    <row r="601" spans="1:13" ht="17.25" customHeight="1">
      <c r="A601" s="92"/>
      <c r="B601" s="92"/>
      <c r="C601" s="94"/>
      <c r="D601" s="143"/>
      <c r="E601" s="143"/>
      <c r="F601" s="140"/>
      <c r="G601" s="141"/>
      <c r="H601" s="143"/>
      <c r="I601" s="143"/>
      <c r="J601" s="143"/>
      <c r="K601" s="143"/>
      <c r="L601" s="143"/>
      <c r="M601" s="143"/>
    </row>
    <row r="602" spans="1:13" ht="17.25" customHeight="1">
      <c r="A602" s="92"/>
      <c r="B602" s="92"/>
      <c r="C602" s="94"/>
      <c r="D602" s="143"/>
      <c r="E602" s="143"/>
      <c r="F602" s="140"/>
      <c r="G602" s="141"/>
      <c r="H602" s="143"/>
      <c r="I602" s="143"/>
      <c r="J602" s="143"/>
      <c r="K602" s="143"/>
      <c r="L602" s="143"/>
      <c r="M602" s="143"/>
    </row>
    <row r="603" spans="1:13" ht="17.25" customHeight="1">
      <c r="A603" s="92"/>
      <c r="B603" s="92"/>
      <c r="C603" s="94"/>
      <c r="D603" s="143"/>
      <c r="E603" s="143"/>
      <c r="F603" s="140"/>
      <c r="G603" s="141"/>
      <c r="H603" s="143"/>
      <c r="I603" s="143"/>
      <c r="J603" s="143"/>
      <c r="K603" s="143"/>
      <c r="L603" s="143"/>
      <c r="M603" s="143"/>
    </row>
    <row r="604" spans="1:13" ht="17.25" customHeight="1">
      <c r="A604" s="92"/>
      <c r="B604" s="92"/>
      <c r="C604" s="94"/>
      <c r="D604" s="143"/>
      <c r="E604" s="143"/>
      <c r="F604" s="140"/>
      <c r="G604" s="141"/>
      <c r="H604" s="143"/>
      <c r="I604" s="143"/>
      <c r="J604" s="143"/>
      <c r="K604" s="143"/>
      <c r="L604" s="143"/>
      <c r="M604" s="143"/>
    </row>
    <row r="605" spans="1:13" ht="17.25" customHeight="1">
      <c r="A605" s="92"/>
      <c r="B605" s="92"/>
      <c r="C605" s="94"/>
      <c r="D605" s="143"/>
      <c r="E605" s="143"/>
      <c r="F605" s="140"/>
      <c r="G605" s="141"/>
      <c r="H605" s="143"/>
      <c r="I605" s="143"/>
      <c r="J605" s="143"/>
      <c r="K605" s="143"/>
      <c r="L605" s="143"/>
      <c r="M605" s="143"/>
    </row>
    <row r="606" spans="1:13" ht="17.25" customHeight="1">
      <c r="A606" s="92"/>
      <c r="B606" s="92"/>
      <c r="C606" s="94"/>
      <c r="D606" s="143"/>
      <c r="E606" s="143"/>
      <c r="F606" s="140"/>
      <c r="G606" s="141"/>
      <c r="H606" s="143"/>
      <c r="I606" s="143"/>
      <c r="J606" s="143"/>
      <c r="K606" s="143"/>
      <c r="L606" s="143"/>
      <c r="M606" s="143"/>
    </row>
    <row r="607" spans="1:13" ht="17.25" customHeight="1">
      <c r="A607" s="92"/>
      <c r="B607" s="92"/>
      <c r="C607" s="94"/>
      <c r="D607" s="143"/>
      <c r="E607" s="143"/>
      <c r="F607" s="140"/>
      <c r="G607" s="141"/>
      <c r="H607" s="143"/>
      <c r="I607" s="143"/>
      <c r="J607" s="143"/>
      <c r="K607" s="143"/>
      <c r="L607" s="143"/>
      <c r="M607" s="143"/>
    </row>
    <row r="608" spans="1:13" ht="17.25" customHeight="1">
      <c r="A608" s="92"/>
      <c r="B608" s="92"/>
      <c r="C608" s="94"/>
      <c r="D608" s="143"/>
      <c r="E608" s="143"/>
      <c r="F608" s="140"/>
      <c r="G608" s="141"/>
      <c r="H608" s="143"/>
      <c r="I608" s="143"/>
      <c r="J608" s="143"/>
      <c r="K608" s="143"/>
      <c r="L608" s="143"/>
      <c r="M608" s="143"/>
    </row>
    <row r="609" spans="1:13" ht="17.25" customHeight="1">
      <c r="A609" s="92"/>
      <c r="B609" s="92"/>
      <c r="C609" s="94"/>
      <c r="D609" s="143"/>
      <c r="E609" s="143"/>
      <c r="F609" s="140"/>
      <c r="G609" s="141"/>
      <c r="H609" s="143"/>
      <c r="I609" s="143"/>
      <c r="J609" s="143"/>
      <c r="K609" s="143"/>
      <c r="L609" s="143"/>
      <c r="M609" s="143"/>
    </row>
    <row r="610" spans="1:13" ht="17.25" customHeight="1">
      <c r="A610" s="92"/>
      <c r="B610" s="92"/>
      <c r="C610" s="94"/>
      <c r="D610" s="143"/>
      <c r="E610" s="143"/>
      <c r="F610" s="140"/>
      <c r="G610" s="141"/>
      <c r="H610" s="143"/>
      <c r="I610" s="143"/>
      <c r="J610" s="143"/>
      <c r="K610" s="143"/>
      <c r="L610" s="143"/>
      <c r="M610" s="143"/>
    </row>
    <row r="611" spans="1:13" ht="17.25" customHeight="1">
      <c r="A611" s="92"/>
      <c r="B611" s="92"/>
      <c r="C611" s="94"/>
      <c r="D611" s="143"/>
      <c r="E611" s="143"/>
      <c r="F611" s="140"/>
      <c r="G611" s="141"/>
      <c r="H611" s="143"/>
      <c r="I611" s="143"/>
      <c r="J611" s="143"/>
      <c r="K611" s="143"/>
      <c r="L611" s="143"/>
      <c r="M611" s="143"/>
    </row>
    <row r="612" spans="1:13" ht="17.25" customHeight="1">
      <c r="A612" s="92"/>
      <c r="B612" s="92"/>
      <c r="C612" s="94"/>
      <c r="D612" s="143"/>
      <c r="E612" s="143"/>
      <c r="F612" s="140"/>
      <c r="G612" s="141"/>
      <c r="H612" s="143"/>
      <c r="I612" s="143"/>
      <c r="J612" s="143"/>
      <c r="K612" s="143"/>
      <c r="L612" s="143"/>
      <c r="M612" s="143"/>
    </row>
    <row r="613" spans="1:13" ht="17.25" customHeight="1">
      <c r="A613" s="92"/>
      <c r="B613" s="92"/>
      <c r="C613" s="94"/>
      <c r="D613" s="143"/>
      <c r="E613" s="143"/>
      <c r="F613" s="140"/>
      <c r="G613" s="141"/>
      <c r="H613" s="143"/>
      <c r="I613" s="143"/>
      <c r="J613" s="143"/>
      <c r="K613" s="143"/>
      <c r="L613" s="143"/>
      <c r="M613" s="143"/>
    </row>
    <row r="614" spans="1:13" ht="17.25" customHeight="1">
      <c r="A614" s="92"/>
      <c r="B614" s="92"/>
      <c r="C614" s="94"/>
      <c r="D614" s="143"/>
      <c r="E614" s="143"/>
      <c r="F614" s="140"/>
      <c r="G614" s="141"/>
      <c r="H614" s="143"/>
      <c r="I614" s="143"/>
      <c r="J614" s="143"/>
      <c r="K614" s="143"/>
      <c r="L614" s="143"/>
      <c r="M614" s="143"/>
    </row>
    <row r="615" spans="1:13" ht="17.25" customHeight="1">
      <c r="A615" s="92"/>
      <c r="B615" s="92"/>
      <c r="C615" s="94"/>
      <c r="D615" s="143"/>
      <c r="E615" s="143"/>
      <c r="F615" s="140"/>
      <c r="G615" s="141"/>
      <c r="H615" s="143"/>
      <c r="I615" s="143"/>
      <c r="J615" s="143"/>
      <c r="K615" s="143"/>
      <c r="L615" s="143"/>
      <c r="M615" s="143"/>
    </row>
    <row r="616" spans="1:13" ht="17.25" customHeight="1">
      <c r="A616" s="92"/>
      <c r="B616" s="92"/>
      <c r="C616" s="94"/>
      <c r="D616" s="143"/>
      <c r="E616" s="143"/>
      <c r="F616" s="140"/>
      <c r="G616" s="141"/>
      <c r="H616" s="143"/>
      <c r="I616" s="143"/>
      <c r="J616" s="143"/>
      <c r="K616" s="143"/>
      <c r="L616" s="143"/>
      <c r="M616" s="143"/>
    </row>
    <row r="617" spans="1:13" ht="17.25" customHeight="1">
      <c r="A617" s="92"/>
      <c r="B617" s="92"/>
      <c r="C617" s="94"/>
      <c r="D617" s="143"/>
      <c r="E617" s="143"/>
      <c r="F617" s="140"/>
      <c r="G617" s="141"/>
      <c r="H617" s="143"/>
      <c r="I617" s="143"/>
      <c r="J617" s="143"/>
      <c r="K617" s="143"/>
      <c r="L617" s="143"/>
      <c r="M617" s="143"/>
    </row>
    <row r="618" spans="1:13" ht="17.25" customHeight="1">
      <c r="A618" s="92"/>
      <c r="B618" s="92"/>
      <c r="C618" s="94"/>
      <c r="D618" s="143"/>
      <c r="E618" s="143"/>
      <c r="F618" s="140"/>
      <c r="G618" s="141"/>
      <c r="H618" s="143"/>
      <c r="I618" s="143"/>
      <c r="J618" s="143"/>
      <c r="K618" s="143"/>
      <c r="L618" s="143"/>
      <c r="M618" s="143"/>
    </row>
    <row r="619" spans="1:13" ht="17.25" customHeight="1">
      <c r="A619" s="92"/>
      <c r="B619" s="92"/>
      <c r="C619" s="94"/>
      <c r="D619" s="143"/>
      <c r="E619" s="143"/>
      <c r="F619" s="140"/>
      <c r="G619" s="141"/>
      <c r="H619" s="143"/>
      <c r="I619" s="143"/>
      <c r="J619" s="143"/>
      <c r="K619" s="143"/>
      <c r="L619" s="143"/>
      <c r="M619" s="143"/>
    </row>
    <row r="620" spans="1:13" ht="17.25" customHeight="1">
      <c r="A620" s="92"/>
      <c r="B620" s="92"/>
      <c r="C620" s="94"/>
      <c r="D620" s="143"/>
      <c r="E620" s="143"/>
      <c r="F620" s="140"/>
      <c r="G620" s="141"/>
      <c r="H620" s="143"/>
      <c r="I620" s="143"/>
      <c r="J620" s="143"/>
      <c r="K620" s="143"/>
      <c r="L620" s="143"/>
      <c r="M620" s="143"/>
    </row>
    <row r="621" spans="1:13" ht="17.25" customHeight="1">
      <c r="A621" s="92"/>
      <c r="B621" s="92"/>
      <c r="C621" s="94"/>
      <c r="D621" s="143"/>
      <c r="E621" s="143"/>
      <c r="F621" s="140"/>
      <c r="G621" s="141"/>
      <c r="H621" s="143"/>
      <c r="I621" s="143"/>
      <c r="J621" s="143"/>
      <c r="K621" s="143"/>
      <c r="L621" s="143"/>
      <c r="M621" s="143"/>
    </row>
    <row r="622" spans="1:13" ht="17.25" customHeight="1">
      <c r="A622" s="92"/>
      <c r="B622" s="92"/>
      <c r="C622" s="94"/>
      <c r="D622" s="143"/>
      <c r="E622" s="143"/>
      <c r="F622" s="140"/>
      <c r="G622" s="141"/>
      <c r="H622" s="143"/>
      <c r="I622" s="143"/>
      <c r="J622" s="143"/>
      <c r="K622" s="143"/>
      <c r="L622" s="143"/>
      <c r="M622" s="143"/>
    </row>
    <row r="623" spans="1:13" ht="17.25" customHeight="1">
      <c r="A623" s="92"/>
      <c r="B623" s="92"/>
      <c r="C623" s="94"/>
      <c r="D623" s="143"/>
      <c r="E623" s="143"/>
      <c r="F623" s="140"/>
      <c r="G623" s="141"/>
      <c r="H623" s="143"/>
      <c r="I623" s="143"/>
      <c r="J623" s="143"/>
      <c r="K623" s="143"/>
      <c r="L623" s="143"/>
      <c r="M623" s="143"/>
    </row>
    <row r="624" spans="1:13" ht="17.25" customHeight="1">
      <c r="A624" s="92"/>
      <c r="B624" s="92"/>
      <c r="C624" s="94"/>
      <c r="D624" s="143"/>
      <c r="E624" s="143"/>
      <c r="F624" s="140"/>
      <c r="G624" s="141"/>
      <c r="H624" s="143"/>
      <c r="I624" s="143"/>
      <c r="J624" s="143"/>
      <c r="K624" s="143"/>
      <c r="L624" s="143"/>
      <c r="M624" s="143"/>
    </row>
    <row r="625" spans="1:13" ht="17.25" customHeight="1">
      <c r="A625" s="92"/>
      <c r="B625" s="92"/>
      <c r="C625" s="94"/>
      <c r="D625" s="143"/>
      <c r="E625" s="143"/>
      <c r="F625" s="140"/>
      <c r="G625" s="141"/>
      <c r="H625" s="143"/>
      <c r="I625" s="143"/>
      <c r="J625" s="143"/>
      <c r="K625" s="143"/>
      <c r="L625" s="143"/>
      <c r="M625" s="143"/>
    </row>
    <row r="626" spans="1:13" ht="17.25" customHeight="1">
      <c r="A626" s="92"/>
      <c r="B626" s="92"/>
      <c r="C626" s="94"/>
      <c r="D626" s="143"/>
      <c r="E626" s="143"/>
      <c r="F626" s="140"/>
      <c r="G626" s="141"/>
      <c r="H626" s="143"/>
      <c r="I626" s="143"/>
      <c r="J626" s="143"/>
      <c r="K626" s="143"/>
      <c r="L626" s="143"/>
      <c r="M626" s="143"/>
    </row>
    <row r="627" spans="1:13" ht="17.25" customHeight="1">
      <c r="A627" s="92"/>
      <c r="B627" s="92"/>
      <c r="C627" s="94"/>
      <c r="D627" s="143"/>
      <c r="E627" s="143"/>
      <c r="F627" s="140"/>
      <c r="G627" s="141"/>
      <c r="H627" s="143"/>
      <c r="I627" s="143"/>
      <c r="J627" s="143"/>
      <c r="K627" s="143"/>
      <c r="L627" s="143"/>
      <c r="M627" s="143"/>
    </row>
    <row r="628" spans="1:13" ht="17.25" customHeight="1">
      <c r="A628" s="92"/>
      <c r="B628" s="92"/>
      <c r="C628" s="94"/>
      <c r="D628" s="143"/>
      <c r="E628" s="143"/>
      <c r="F628" s="140"/>
      <c r="G628" s="141"/>
      <c r="H628" s="143"/>
      <c r="I628" s="143"/>
      <c r="J628" s="143"/>
      <c r="K628" s="143"/>
      <c r="L628" s="143"/>
      <c r="M628" s="143"/>
    </row>
    <row r="629" spans="1:13" ht="17.25" customHeight="1">
      <c r="A629" s="92"/>
      <c r="B629" s="92"/>
      <c r="C629" s="94"/>
      <c r="D629" s="143"/>
      <c r="E629" s="143"/>
      <c r="F629" s="140"/>
      <c r="G629" s="141"/>
      <c r="H629" s="143"/>
      <c r="I629" s="143"/>
      <c r="J629" s="143"/>
      <c r="K629" s="143"/>
      <c r="L629" s="143"/>
      <c r="M629" s="143"/>
    </row>
    <row r="630" spans="1:13" ht="17.25" customHeight="1">
      <c r="A630" s="92"/>
      <c r="B630" s="92"/>
      <c r="C630" s="94"/>
      <c r="D630" s="143"/>
      <c r="E630" s="143"/>
      <c r="F630" s="140"/>
      <c r="G630" s="141"/>
      <c r="H630" s="143"/>
      <c r="I630" s="143"/>
      <c r="J630" s="143"/>
      <c r="K630" s="143"/>
      <c r="L630" s="143"/>
      <c r="M630" s="143"/>
    </row>
    <row r="631" spans="1:13" ht="17.25" customHeight="1">
      <c r="A631" s="92"/>
      <c r="B631" s="92"/>
      <c r="C631" s="94"/>
      <c r="D631" s="143"/>
      <c r="E631" s="143"/>
      <c r="F631" s="140"/>
      <c r="G631" s="141"/>
      <c r="H631" s="143"/>
      <c r="I631" s="143"/>
      <c r="J631" s="143"/>
      <c r="K631" s="143"/>
      <c r="L631" s="143"/>
      <c r="M631" s="143"/>
    </row>
    <row r="632" spans="1:13" ht="17.25" customHeight="1">
      <c r="A632" s="92"/>
      <c r="B632" s="92"/>
      <c r="C632" s="94"/>
      <c r="D632" s="143"/>
      <c r="E632" s="143"/>
      <c r="F632" s="140"/>
      <c r="G632" s="141"/>
      <c r="H632" s="143"/>
      <c r="I632" s="143"/>
      <c r="J632" s="143"/>
      <c r="K632" s="143"/>
      <c r="L632" s="143"/>
      <c r="M632" s="143"/>
    </row>
    <row r="633" spans="1:13" ht="17.25" customHeight="1">
      <c r="A633" s="92"/>
      <c r="B633" s="92"/>
      <c r="C633" s="94"/>
      <c r="D633" s="143"/>
      <c r="E633" s="143"/>
      <c r="F633" s="140"/>
      <c r="G633" s="141"/>
      <c r="H633" s="143"/>
      <c r="I633" s="143"/>
      <c r="J633" s="143"/>
      <c r="K633" s="143"/>
      <c r="L633" s="143"/>
      <c r="M633" s="143"/>
    </row>
    <row r="634" spans="1:13" ht="17.25" customHeight="1">
      <c r="A634" s="92"/>
      <c r="B634" s="92"/>
      <c r="C634" s="94"/>
      <c r="D634" s="143"/>
      <c r="E634" s="143"/>
      <c r="F634" s="140"/>
      <c r="G634" s="141"/>
      <c r="H634" s="143"/>
      <c r="I634" s="143"/>
      <c r="J634" s="143"/>
      <c r="K634" s="143"/>
      <c r="L634" s="143"/>
      <c r="M634" s="143"/>
    </row>
    <row r="635" spans="1:13" ht="17.25" customHeight="1">
      <c r="A635" s="92"/>
      <c r="B635" s="92"/>
      <c r="C635" s="94"/>
      <c r="D635" s="143"/>
      <c r="E635" s="143"/>
      <c r="F635" s="140"/>
      <c r="G635" s="141"/>
      <c r="H635" s="143"/>
      <c r="I635" s="143"/>
      <c r="J635" s="143"/>
      <c r="K635" s="143"/>
      <c r="L635" s="143"/>
      <c r="M635" s="143"/>
    </row>
    <row r="636" spans="1:13" ht="17.25" customHeight="1">
      <c r="A636" s="92"/>
      <c r="B636" s="92"/>
      <c r="C636" s="94"/>
      <c r="D636" s="143"/>
      <c r="E636" s="143"/>
      <c r="F636" s="140"/>
      <c r="G636" s="141"/>
      <c r="H636" s="143"/>
      <c r="I636" s="143"/>
      <c r="J636" s="143"/>
      <c r="K636" s="143"/>
      <c r="L636" s="143"/>
      <c r="M636" s="143"/>
    </row>
    <row r="637" spans="1:13" ht="17.25" customHeight="1">
      <c r="A637" s="92"/>
      <c r="B637" s="92"/>
      <c r="C637" s="94"/>
      <c r="D637" s="143"/>
      <c r="E637" s="143"/>
      <c r="F637" s="140"/>
      <c r="G637" s="141"/>
      <c r="H637" s="143"/>
      <c r="I637" s="143"/>
      <c r="J637" s="143"/>
      <c r="K637" s="143"/>
      <c r="L637" s="143"/>
      <c r="M637" s="143"/>
    </row>
    <row r="638" spans="1:13" ht="17.25" customHeight="1">
      <c r="A638" s="92"/>
      <c r="B638" s="92"/>
      <c r="C638" s="94"/>
      <c r="D638" s="143"/>
      <c r="E638" s="143"/>
      <c r="F638" s="140"/>
      <c r="G638" s="141"/>
      <c r="H638" s="143"/>
      <c r="I638" s="143"/>
      <c r="J638" s="143"/>
      <c r="K638" s="143"/>
      <c r="L638" s="143"/>
      <c r="M638" s="143"/>
    </row>
    <row r="639" spans="1:13" ht="17.25" customHeight="1">
      <c r="A639" s="92"/>
      <c r="B639" s="92"/>
      <c r="C639" s="94"/>
      <c r="D639" s="143"/>
      <c r="E639" s="143"/>
      <c r="F639" s="140"/>
      <c r="G639" s="141"/>
      <c r="H639" s="143"/>
      <c r="I639" s="143"/>
      <c r="J639" s="143"/>
      <c r="K639" s="143"/>
      <c r="L639" s="143"/>
      <c r="M639" s="143"/>
    </row>
    <row r="640" spans="1:13" ht="17.25" customHeight="1">
      <c r="A640" s="92"/>
      <c r="B640" s="92"/>
      <c r="C640" s="94"/>
      <c r="D640" s="143"/>
      <c r="E640" s="143"/>
      <c r="F640" s="140"/>
      <c r="G640" s="141"/>
      <c r="H640" s="143"/>
      <c r="I640" s="143"/>
      <c r="J640" s="143"/>
      <c r="K640" s="143"/>
      <c r="L640" s="143"/>
      <c r="M640" s="143"/>
    </row>
    <row r="641" spans="1:13" ht="17.25" customHeight="1">
      <c r="A641" s="92"/>
      <c r="B641" s="92"/>
      <c r="C641" s="94"/>
      <c r="D641" s="143"/>
      <c r="E641" s="143"/>
      <c r="F641" s="140"/>
      <c r="G641" s="141"/>
      <c r="H641" s="143"/>
      <c r="I641" s="143"/>
      <c r="J641" s="143"/>
      <c r="K641" s="143"/>
      <c r="L641" s="143"/>
      <c r="M641" s="143"/>
    </row>
    <row r="642" spans="1:13" ht="17.25" customHeight="1">
      <c r="A642" s="92"/>
      <c r="B642" s="92"/>
      <c r="C642" s="94"/>
      <c r="D642" s="143"/>
      <c r="E642" s="143"/>
      <c r="F642" s="140"/>
      <c r="G642" s="141"/>
      <c r="H642" s="143"/>
      <c r="I642" s="143"/>
      <c r="J642" s="143"/>
      <c r="K642" s="143"/>
      <c r="L642" s="143"/>
      <c r="M642" s="143"/>
    </row>
    <row r="643" spans="1:13" ht="17.25" customHeight="1">
      <c r="A643" s="92"/>
      <c r="B643" s="92"/>
      <c r="C643" s="94"/>
      <c r="D643" s="143"/>
      <c r="E643" s="143"/>
      <c r="F643" s="140"/>
      <c r="G643" s="141"/>
      <c r="H643" s="143"/>
      <c r="I643" s="143"/>
      <c r="J643" s="143"/>
      <c r="K643" s="143"/>
      <c r="L643" s="143"/>
      <c r="M643" s="143"/>
    </row>
    <row r="644" spans="1:13" ht="17.25" customHeight="1">
      <c r="A644" s="92"/>
      <c r="B644" s="92"/>
      <c r="C644" s="94"/>
      <c r="D644" s="143"/>
      <c r="E644" s="143"/>
      <c r="F644" s="140"/>
      <c r="G644" s="141"/>
      <c r="H644" s="143"/>
      <c r="I644" s="143"/>
      <c r="J644" s="143"/>
      <c r="K644" s="143"/>
      <c r="L644" s="143"/>
      <c r="M644" s="143"/>
    </row>
    <row r="645" spans="1:13" ht="17.25" customHeight="1">
      <c r="A645" s="92"/>
      <c r="B645" s="92"/>
      <c r="C645" s="94"/>
      <c r="D645" s="143"/>
      <c r="E645" s="143"/>
      <c r="F645" s="140"/>
      <c r="G645" s="141"/>
      <c r="H645" s="143"/>
      <c r="I645" s="143"/>
      <c r="J645" s="143"/>
      <c r="K645" s="143"/>
      <c r="L645" s="143"/>
      <c r="M645" s="143"/>
    </row>
    <row r="646" spans="1:13" ht="17.25" customHeight="1">
      <c r="A646" s="92"/>
      <c r="B646" s="92"/>
      <c r="C646" s="94"/>
      <c r="D646" s="143"/>
      <c r="E646" s="143"/>
      <c r="F646" s="140"/>
      <c r="G646" s="141"/>
      <c r="H646" s="143"/>
      <c r="I646" s="143"/>
      <c r="J646" s="143"/>
      <c r="K646" s="143"/>
      <c r="L646" s="143"/>
      <c r="M646" s="143"/>
    </row>
    <row r="647" spans="1:13" ht="17.25" customHeight="1">
      <c r="A647" s="92"/>
      <c r="B647" s="92"/>
      <c r="C647" s="94"/>
      <c r="D647" s="143"/>
      <c r="E647" s="143"/>
      <c r="F647" s="140"/>
      <c r="G647" s="141"/>
      <c r="H647" s="143"/>
      <c r="I647" s="143"/>
      <c r="J647" s="143"/>
      <c r="K647" s="143"/>
      <c r="L647" s="143"/>
      <c r="M647" s="143"/>
    </row>
    <row r="648" spans="1:13" ht="17.25" customHeight="1">
      <c r="A648" s="92"/>
      <c r="B648" s="92"/>
      <c r="C648" s="94"/>
      <c r="D648" s="143"/>
      <c r="E648" s="143"/>
      <c r="F648" s="140"/>
      <c r="G648" s="141"/>
      <c r="H648" s="143"/>
      <c r="I648" s="143"/>
      <c r="J648" s="143"/>
      <c r="K648" s="143"/>
      <c r="L648" s="143"/>
      <c r="M648" s="143"/>
    </row>
    <row r="649" spans="1:13" ht="17.25" customHeight="1">
      <c r="A649" s="92"/>
      <c r="B649" s="92"/>
      <c r="C649" s="94"/>
      <c r="D649" s="143"/>
      <c r="E649" s="143"/>
      <c r="F649" s="140"/>
      <c r="G649" s="141"/>
      <c r="H649" s="143"/>
      <c r="I649" s="143"/>
      <c r="J649" s="143"/>
      <c r="K649" s="143"/>
      <c r="L649" s="143"/>
      <c r="M649" s="143"/>
    </row>
    <row r="650" spans="1:13" ht="17.25" customHeight="1">
      <c r="A650" s="92"/>
      <c r="B650" s="92"/>
      <c r="C650" s="94"/>
      <c r="D650" s="143"/>
      <c r="E650" s="143"/>
      <c r="F650" s="140"/>
      <c r="G650" s="141"/>
      <c r="H650" s="143"/>
      <c r="I650" s="143"/>
      <c r="J650" s="143"/>
      <c r="K650" s="143"/>
      <c r="L650" s="143"/>
      <c r="M650" s="143"/>
    </row>
    <row r="651" spans="1:13" ht="17.25" customHeight="1">
      <c r="A651" s="92"/>
      <c r="B651" s="92"/>
      <c r="C651" s="94"/>
      <c r="D651" s="143"/>
      <c r="E651" s="143"/>
      <c r="F651" s="140"/>
      <c r="G651" s="141"/>
      <c r="H651" s="143"/>
      <c r="I651" s="143"/>
      <c r="J651" s="143"/>
      <c r="K651" s="143"/>
      <c r="L651" s="143"/>
      <c r="M651" s="143"/>
    </row>
    <row r="652" spans="1:13" ht="17.25" customHeight="1">
      <c r="A652" s="92"/>
      <c r="B652" s="92"/>
      <c r="C652" s="94"/>
      <c r="D652" s="143"/>
      <c r="E652" s="143"/>
      <c r="F652" s="140"/>
      <c r="G652" s="141"/>
      <c r="H652" s="143"/>
      <c r="I652" s="143"/>
      <c r="J652" s="143"/>
      <c r="K652" s="143"/>
      <c r="L652" s="143"/>
      <c r="M652" s="143"/>
    </row>
    <row r="653" spans="1:13" ht="17.25" customHeight="1">
      <c r="A653" s="92"/>
      <c r="B653" s="92"/>
      <c r="C653" s="94"/>
      <c r="D653" s="143"/>
      <c r="E653" s="143"/>
      <c r="F653" s="140"/>
      <c r="G653" s="141"/>
      <c r="H653" s="143"/>
      <c r="I653" s="143"/>
      <c r="J653" s="143"/>
      <c r="K653" s="143"/>
      <c r="L653" s="143"/>
      <c r="M653" s="143"/>
    </row>
    <row r="654" spans="1:13" ht="17.25" customHeight="1">
      <c r="A654" s="92"/>
      <c r="B654" s="92"/>
      <c r="C654" s="94"/>
      <c r="D654" s="143"/>
      <c r="E654" s="143"/>
      <c r="F654" s="140"/>
      <c r="G654" s="141"/>
      <c r="H654" s="143"/>
      <c r="I654" s="143"/>
      <c r="J654" s="143"/>
      <c r="K654" s="143"/>
      <c r="L654" s="143"/>
      <c r="M654" s="143"/>
    </row>
    <row r="655" spans="1:13" ht="17.25" customHeight="1">
      <c r="A655" s="92"/>
      <c r="B655" s="92"/>
      <c r="C655" s="94"/>
      <c r="D655" s="143"/>
      <c r="E655" s="143"/>
      <c r="F655" s="140"/>
      <c r="G655" s="141"/>
      <c r="H655" s="143"/>
      <c r="I655" s="143"/>
      <c r="J655" s="143"/>
      <c r="K655" s="143"/>
      <c r="L655" s="143"/>
      <c r="M655" s="143"/>
    </row>
    <row r="656" spans="1:13" ht="17.25" customHeight="1">
      <c r="A656" s="92"/>
      <c r="B656" s="92"/>
      <c r="C656" s="94"/>
      <c r="D656" s="143"/>
      <c r="E656" s="143"/>
      <c r="F656" s="140"/>
      <c r="G656" s="141"/>
      <c r="H656" s="143"/>
      <c r="I656" s="143"/>
      <c r="J656" s="143"/>
      <c r="K656" s="143"/>
      <c r="L656" s="143"/>
      <c r="M656" s="143"/>
    </row>
    <row r="657" spans="1:13" ht="17.25" customHeight="1">
      <c r="A657" s="92"/>
      <c r="B657" s="92"/>
      <c r="C657" s="94"/>
      <c r="D657" s="143"/>
      <c r="E657" s="143"/>
      <c r="F657" s="140"/>
      <c r="G657" s="141"/>
      <c r="H657" s="143"/>
      <c r="I657" s="143"/>
      <c r="J657" s="143"/>
      <c r="K657" s="143"/>
      <c r="L657" s="143"/>
      <c r="M657" s="143"/>
    </row>
    <row r="658" spans="1:13" ht="17.25" customHeight="1">
      <c r="A658" s="92"/>
      <c r="B658" s="92"/>
      <c r="C658" s="94"/>
      <c r="D658" s="143"/>
      <c r="E658" s="143"/>
      <c r="F658" s="140"/>
      <c r="G658" s="141"/>
      <c r="H658" s="143"/>
      <c r="I658" s="143"/>
      <c r="J658" s="143"/>
      <c r="K658" s="143"/>
      <c r="L658" s="143"/>
      <c r="M658" s="143"/>
    </row>
    <row r="659" spans="1:13" ht="17.25" customHeight="1">
      <c r="A659" s="92"/>
      <c r="B659" s="92"/>
      <c r="C659" s="94"/>
      <c r="D659" s="143"/>
      <c r="E659" s="143"/>
      <c r="F659" s="140"/>
      <c r="G659" s="141"/>
      <c r="H659" s="143"/>
      <c r="I659" s="143"/>
      <c r="J659" s="143"/>
      <c r="K659" s="143"/>
      <c r="L659" s="143"/>
      <c r="M659" s="143"/>
    </row>
    <row r="660" spans="1:13" ht="17.25" customHeight="1">
      <c r="A660" s="92"/>
      <c r="B660" s="92"/>
      <c r="C660" s="94"/>
      <c r="D660" s="143"/>
      <c r="E660" s="143"/>
      <c r="F660" s="140"/>
      <c r="G660" s="141"/>
      <c r="H660" s="143"/>
      <c r="I660" s="143"/>
      <c r="J660" s="143"/>
      <c r="K660" s="143"/>
      <c r="L660" s="143"/>
      <c r="M660" s="143"/>
    </row>
    <row r="661" spans="1:13" ht="17.25" customHeight="1">
      <c r="A661" s="92"/>
      <c r="B661" s="92"/>
      <c r="C661" s="94"/>
      <c r="D661" s="143"/>
      <c r="E661" s="143"/>
      <c r="F661" s="140"/>
      <c r="G661" s="141"/>
      <c r="H661" s="143"/>
      <c r="I661" s="143"/>
      <c r="J661" s="143"/>
      <c r="K661" s="143"/>
      <c r="L661" s="143"/>
      <c r="M661" s="143"/>
    </row>
    <row r="662" spans="1:13" ht="17.25" customHeight="1">
      <c r="A662" s="92"/>
      <c r="B662" s="92"/>
      <c r="C662" s="94"/>
      <c r="D662" s="143"/>
      <c r="E662" s="143"/>
      <c r="F662" s="140"/>
      <c r="G662" s="141"/>
      <c r="H662" s="143"/>
      <c r="I662" s="143"/>
      <c r="J662" s="143"/>
      <c r="K662" s="143"/>
      <c r="L662" s="143"/>
      <c r="M662" s="143"/>
    </row>
    <row r="663" spans="1:13" ht="17.25" customHeight="1">
      <c r="A663" s="92"/>
      <c r="B663" s="92"/>
      <c r="C663" s="94"/>
      <c r="D663" s="143"/>
      <c r="E663" s="143"/>
      <c r="F663" s="140"/>
      <c r="G663" s="141"/>
      <c r="H663" s="143"/>
      <c r="I663" s="143"/>
      <c r="J663" s="143"/>
      <c r="K663" s="143"/>
      <c r="L663" s="143"/>
      <c r="M663" s="143"/>
    </row>
    <row r="664" spans="1:13" ht="17.25" customHeight="1">
      <c r="A664" s="92"/>
      <c r="B664" s="92"/>
      <c r="C664" s="94"/>
      <c r="D664" s="143"/>
      <c r="E664" s="143"/>
      <c r="F664" s="140"/>
      <c r="G664" s="141"/>
      <c r="H664" s="143"/>
      <c r="I664" s="143"/>
      <c r="J664" s="143"/>
      <c r="K664" s="143"/>
      <c r="L664" s="143"/>
      <c r="M664" s="143"/>
    </row>
    <row r="665" spans="1:13" ht="17.25" customHeight="1">
      <c r="A665" s="92"/>
      <c r="B665" s="92"/>
      <c r="C665" s="94"/>
      <c r="D665" s="143"/>
      <c r="E665" s="143"/>
      <c r="F665" s="140"/>
      <c r="G665" s="141"/>
      <c r="H665" s="143"/>
      <c r="I665" s="143"/>
      <c r="J665" s="143"/>
      <c r="K665" s="143"/>
      <c r="L665" s="143"/>
      <c r="M665" s="143"/>
    </row>
    <row r="666" spans="1:13" ht="17.25" customHeight="1">
      <c r="A666" s="92"/>
      <c r="B666" s="92"/>
      <c r="C666" s="94"/>
      <c r="D666" s="143"/>
      <c r="E666" s="143"/>
      <c r="F666" s="140"/>
      <c r="G666" s="141"/>
      <c r="H666" s="143"/>
      <c r="I666" s="143"/>
      <c r="J666" s="143"/>
      <c r="K666" s="143"/>
      <c r="L666" s="143"/>
      <c r="M666" s="143"/>
    </row>
    <row r="667" spans="1:13" ht="17.25" customHeight="1">
      <c r="A667" s="92"/>
      <c r="B667" s="92"/>
      <c r="C667" s="94"/>
      <c r="D667" s="143"/>
      <c r="E667" s="143"/>
      <c r="F667" s="140"/>
      <c r="G667" s="141"/>
      <c r="H667" s="143"/>
      <c r="I667" s="143"/>
      <c r="J667" s="143"/>
      <c r="K667" s="143"/>
      <c r="L667" s="143"/>
      <c r="M667" s="143"/>
    </row>
    <row r="668" spans="1:13" ht="17.25" customHeight="1">
      <c r="A668" s="92"/>
      <c r="B668" s="92"/>
      <c r="C668" s="94"/>
      <c r="D668" s="143"/>
      <c r="E668" s="143"/>
      <c r="F668" s="140"/>
      <c r="G668" s="141"/>
      <c r="H668" s="143"/>
      <c r="I668" s="143"/>
      <c r="J668" s="143"/>
      <c r="K668" s="143"/>
      <c r="L668" s="143"/>
      <c r="M668" s="143"/>
    </row>
    <row r="669" spans="1:13" ht="17.25" customHeight="1">
      <c r="A669" s="92"/>
      <c r="B669" s="92"/>
      <c r="C669" s="94"/>
      <c r="D669" s="143"/>
      <c r="E669" s="143"/>
      <c r="F669" s="140"/>
      <c r="G669" s="141"/>
      <c r="H669" s="143"/>
      <c r="I669" s="143"/>
      <c r="J669" s="143"/>
      <c r="K669" s="143"/>
      <c r="L669" s="143"/>
      <c r="M669" s="143"/>
    </row>
    <row r="670" spans="1:13" ht="17.25" customHeight="1">
      <c r="A670" s="92"/>
      <c r="B670" s="92"/>
      <c r="C670" s="94"/>
      <c r="D670" s="143"/>
      <c r="E670" s="143"/>
      <c r="F670" s="140"/>
      <c r="G670" s="141"/>
      <c r="H670" s="143"/>
      <c r="I670" s="143"/>
      <c r="J670" s="143"/>
      <c r="K670" s="143"/>
      <c r="L670" s="143"/>
      <c r="M670" s="143"/>
    </row>
    <row r="671" spans="1:13" ht="17.25" customHeight="1">
      <c r="A671" s="92"/>
      <c r="B671" s="92"/>
      <c r="C671" s="94"/>
      <c r="D671" s="143"/>
      <c r="E671" s="143"/>
      <c r="F671" s="140"/>
      <c r="G671" s="141"/>
      <c r="H671" s="143"/>
      <c r="I671" s="143"/>
      <c r="J671" s="143"/>
      <c r="K671" s="143"/>
      <c r="L671" s="143"/>
      <c r="M671" s="143"/>
    </row>
    <row r="672" spans="1:13" ht="17.25" customHeight="1">
      <c r="A672" s="92"/>
      <c r="B672" s="92"/>
      <c r="C672" s="94"/>
      <c r="D672" s="143"/>
      <c r="E672" s="143"/>
      <c r="F672" s="140"/>
      <c r="G672" s="141"/>
      <c r="H672" s="143"/>
      <c r="I672" s="143"/>
      <c r="J672" s="143"/>
      <c r="K672" s="143"/>
      <c r="L672" s="143"/>
      <c r="M672" s="143"/>
    </row>
    <row r="673" spans="1:13" ht="17.25" customHeight="1">
      <c r="A673" s="92"/>
      <c r="B673" s="92"/>
      <c r="C673" s="94"/>
      <c r="D673" s="143"/>
      <c r="E673" s="143"/>
      <c r="F673" s="140"/>
      <c r="G673" s="141"/>
      <c r="H673" s="143"/>
      <c r="I673" s="143"/>
      <c r="J673" s="143"/>
      <c r="K673" s="143"/>
      <c r="L673" s="143"/>
      <c r="M673" s="143"/>
    </row>
    <row r="674" spans="1:13" ht="17.25" customHeight="1">
      <c r="A674" s="92"/>
      <c r="B674" s="92"/>
      <c r="C674" s="94"/>
      <c r="D674" s="143"/>
      <c r="E674" s="143"/>
      <c r="F674" s="140"/>
      <c r="G674" s="141"/>
      <c r="H674" s="143"/>
      <c r="I674" s="143"/>
      <c r="J674" s="143"/>
      <c r="K674" s="143"/>
      <c r="L674" s="143"/>
      <c r="M674" s="143"/>
    </row>
    <row r="675" spans="1:13" ht="17.25" customHeight="1">
      <c r="A675" s="92"/>
      <c r="B675" s="92"/>
      <c r="C675" s="94"/>
      <c r="D675" s="143"/>
      <c r="E675" s="143"/>
      <c r="F675" s="140"/>
      <c r="G675" s="141"/>
      <c r="H675" s="143"/>
      <c r="I675" s="143"/>
      <c r="J675" s="143"/>
      <c r="K675" s="143"/>
      <c r="L675" s="143"/>
      <c r="M675" s="143"/>
    </row>
    <row r="676" spans="1:13" ht="17.25" customHeight="1">
      <c r="A676" s="92"/>
      <c r="B676" s="92"/>
      <c r="C676" s="94"/>
      <c r="D676" s="143"/>
      <c r="E676" s="143"/>
      <c r="F676" s="140"/>
      <c r="G676" s="141"/>
      <c r="H676" s="143"/>
      <c r="I676" s="143"/>
      <c r="J676" s="143"/>
      <c r="K676" s="143"/>
      <c r="L676" s="143"/>
      <c r="M676" s="143"/>
    </row>
    <row r="677" spans="1:13" ht="17.25" customHeight="1">
      <c r="A677" s="92"/>
      <c r="B677" s="92"/>
      <c r="C677" s="94"/>
      <c r="D677" s="143"/>
      <c r="E677" s="143"/>
      <c r="F677" s="140"/>
      <c r="G677" s="141"/>
      <c r="H677" s="143"/>
      <c r="I677" s="143"/>
      <c r="J677" s="143"/>
      <c r="K677" s="143"/>
      <c r="L677" s="143"/>
      <c r="M677" s="143"/>
    </row>
    <row r="678" spans="1:13" ht="17.25" customHeight="1">
      <c r="A678" s="92"/>
      <c r="B678" s="92"/>
      <c r="C678" s="94"/>
      <c r="D678" s="143"/>
      <c r="E678" s="143"/>
      <c r="F678" s="140"/>
      <c r="G678" s="141"/>
      <c r="H678" s="143"/>
      <c r="I678" s="143"/>
      <c r="J678" s="143"/>
      <c r="K678" s="143"/>
      <c r="L678" s="143"/>
      <c r="M678" s="143"/>
    </row>
    <row r="679" spans="1:13" ht="17.25" customHeight="1">
      <c r="A679" s="92"/>
      <c r="B679" s="92"/>
      <c r="C679" s="94"/>
      <c r="D679" s="143"/>
      <c r="E679" s="143"/>
      <c r="F679" s="140"/>
      <c r="G679" s="141"/>
      <c r="H679" s="143"/>
      <c r="I679" s="143"/>
      <c r="J679" s="143"/>
      <c r="K679" s="143"/>
      <c r="L679" s="143"/>
      <c r="M679" s="143"/>
    </row>
    <row r="680" spans="1:13" ht="17.25" customHeight="1">
      <c r="A680" s="92"/>
      <c r="B680" s="92"/>
      <c r="C680" s="94"/>
      <c r="D680" s="143"/>
      <c r="E680" s="143"/>
      <c r="F680" s="140"/>
      <c r="G680" s="141"/>
      <c r="H680" s="143"/>
      <c r="I680" s="143"/>
      <c r="J680" s="143"/>
      <c r="K680" s="143"/>
      <c r="L680" s="143"/>
      <c r="M680" s="143"/>
    </row>
    <row r="681" spans="1:13" ht="17.25" customHeight="1">
      <c r="A681" s="92"/>
      <c r="B681" s="92"/>
      <c r="C681" s="94"/>
      <c r="D681" s="143"/>
      <c r="E681" s="143"/>
      <c r="F681" s="140"/>
      <c r="G681" s="141"/>
      <c r="H681" s="143"/>
      <c r="I681" s="143"/>
      <c r="J681" s="143"/>
      <c r="K681" s="143"/>
      <c r="L681" s="143"/>
      <c r="M681" s="143"/>
    </row>
    <row r="682" spans="1:13" ht="17.25" customHeight="1">
      <c r="A682" s="92"/>
      <c r="B682" s="92"/>
      <c r="C682" s="94"/>
      <c r="D682" s="143"/>
      <c r="E682" s="143"/>
      <c r="F682" s="140"/>
      <c r="G682" s="141"/>
      <c r="H682" s="143"/>
      <c r="I682" s="143"/>
      <c r="J682" s="143"/>
      <c r="K682" s="143"/>
      <c r="L682" s="143"/>
      <c r="M682" s="143"/>
    </row>
    <row r="683" spans="1:13" ht="17.25" customHeight="1">
      <c r="A683" s="92"/>
      <c r="B683" s="92"/>
      <c r="C683" s="94"/>
      <c r="D683" s="143"/>
      <c r="E683" s="143"/>
      <c r="F683" s="140"/>
      <c r="G683" s="141"/>
      <c r="H683" s="143"/>
      <c r="I683" s="143"/>
      <c r="J683" s="143"/>
      <c r="K683" s="143"/>
      <c r="L683" s="143"/>
      <c r="M683" s="143"/>
    </row>
    <row r="684" spans="1:13" ht="17.25" customHeight="1">
      <c r="A684" s="92"/>
      <c r="B684" s="92"/>
      <c r="C684" s="94"/>
      <c r="D684" s="143"/>
      <c r="E684" s="143"/>
      <c r="F684" s="140"/>
      <c r="G684" s="141"/>
      <c r="H684" s="143"/>
      <c r="I684" s="143"/>
      <c r="J684" s="143"/>
      <c r="K684" s="143"/>
      <c r="L684" s="143"/>
      <c r="M684" s="143"/>
    </row>
    <row r="685" spans="1:13" ht="17.25" customHeight="1">
      <c r="A685" s="92"/>
      <c r="B685" s="92"/>
      <c r="C685" s="94"/>
      <c r="D685" s="143"/>
      <c r="E685" s="143"/>
      <c r="F685" s="140"/>
      <c r="G685" s="141"/>
      <c r="H685" s="143"/>
      <c r="I685" s="143"/>
      <c r="J685" s="143"/>
      <c r="K685" s="143"/>
      <c r="L685" s="143"/>
      <c r="M685" s="143"/>
    </row>
    <row r="686" spans="1:13" ht="17.25" customHeight="1">
      <c r="A686" s="92"/>
      <c r="B686" s="92"/>
      <c r="C686" s="94"/>
      <c r="D686" s="143"/>
      <c r="E686" s="143"/>
      <c r="F686" s="140"/>
      <c r="G686" s="141"/>
      <c r="H686" s="143"/>
      <c r="I686" s="143"/>
      <c r="J686" s="143"/>
      <c r="K686" s="143"/>
      <c r="L686" s="143"/>
      <c r="M686" s="143"/>
    </row>
    <row r="687" spans="1:13" ht="17.25" customHeight="1">
      <c r="A687" s="92"/>
      <c r="B687" s="92"/>
      <c r="C687" s="94"/>
      <c r="D687" s="143"/>
      <c r="E687" s="143"/>
      <c r="F687" s="140"/>
      <c r="G687" s="141"/>
      <c r="H687" s="143"/>
      <c r="I687" s="143"/>
      <c r="J687" s="143"/>
      <c r="K687" s="143"/>
      <c r="L687" s="143"/>
      <c r="M687" s="143"/>
    </row>
    <row r="688" spans="1:13" ht="17.25" customHeight="1">
      <c r="A688" s="92"/>
      <c r="B688" s="92"/>
      <c r="C688" s="94"/>
      <c r="D688" s="143"/>
      <c r="E688" s="143"/>
      <c r="F688" s="140"/>
      <c r="G688" s="141"/>
      <c r="H688" s="143"/>
      <c r="I688" s="143"/>
      <c r="J688" s="143"/>
      <c r="K688" s="143"/>
      <c r="L688" s="143"/>
      <c r="M688" s="143"/>
    </row>
    <row r="689" spans="1:13" ht="17.25" customHeight="1">
      <c r="A689" s="92"/>
      <c r="B689" s="92"/>
      <c r="C689" s="94"/>
      <c r="D689" s="143"/>
      <c r="E689" s="143"/>
      <c r="F689" s="140"/>
      <c r="G689" s="141"/>
      <c r="H689" s="143"/>
      <c r="I689" s="143"/>
      <c r="J689" s="143"/>
      <c r="K689" s="143"/>
      <c r="L689" s="143"/>
      <c r="M689" s="143"/>
    </row>
    <row r="690" spans="1:13" ht="17.25" customHeight="1">
      <c r="A690" s="92"/>
      <c r="B690" s="92"/>
      <c r="C690" s="94"/>
      <c r="D690" s="143"/>
      <c r="E690" s="143"/>
      <c r="F690" s="140"/>
      <c r="G690" s="141"/>
      <c r="H690" s="143"/>
      <c r="I690" s="143"/>
      <c r="J690" s="143"/>
      <c r="K690" s="143"/>
      <c r="L690" s="143"/>
      <c r="M690" s="143"/>
    </row>
    <row r="691" spans="1:13" ht="17.25" customHeight="1">
      <c r="A691" s="92"/>
      <c r="B691" s="92"/>
      <c r="C691" s="94"/>
      <c r="D691" s="143"/>
      <c r="E691" s="143"/>
      <c r="F691" s="140"/>
      <c r="G691" s="141"/>
      <c r="H691" s="143"/>
      <c r="I691" s="143"/>
      <c r="J691" s="143"/>
      <c r="K691" s="143"/>
      <c r="L691" s="143"/>
      <c r="M691" s="143"/>
    </row>
    <row r="692" spans="1:13" ht="17.25" customHeight="1">
      <c r="A692" s="92"/>
      <c r="B692" s="92"/>
      <c r="C692" s="94"/>
      <c r="D692" s="143"/>
      <c r="E692" s="143"/>
      <c r="F692" s="140"/>
      <c r="G692" s="141"/>
      <c r="H692" s="143"/>
      <c r="I692" s="143"/>
      <c r="J692" s="143"/>
      <c r="K692" s="143"/>
      <c r="L692" s="143"/>
      <c r="M692" s="143"/>
    </row>
    <row r="693" spans="1:13" ht="17.25" customHeight="1">
      <c r="A693" s="92"/>
      <c r="B693" s="92"/>
      <c r="C693" s="94"/>
      <c r="D693" s="143"/>
      <c r="E693" s="143"/>
      <c r="F693" s="140"/>
      <c r="G693" s="141"/>
      <c r="H693" s="143"/>
      <c r="I693" s="143"/>
      <c r="J693" s="143"/>
      <c r="K693" s="143"/>
      <c r="L693" s="143"/>
      <c r="M693" s="143"/>
    </row>
    <row r="694" spans="1:13" ht="17.25" customHeight="1">
      <c r="A694" s="92"/>
      <c r="B694" s="92"/>
      <c r="C694" s="94"/>
      <c r="D694" s="143"/>
      <c r="E694" s="143"/>
      <c r="F694" s="140"/>
      <c r="G694" s="141"/>
      <c r="H694" s="143"/>
      <c r="I694" s="143"/>
      <c r="J694" s="143"/>
      <c r="K694" s="143"/>
      <c r="L694" s="143"/>
      <c r="M694" s="143"/>
    </row>
    <row r="695" spans="1:13" ht="17.25" customHeight="1">
      <c r="A695" s="92"/>
      <c r="B695" s="92"/>
      <c r="C695" s="94"/>
      <c r="D695" s="143"/>
      <c r="E695" s="143"/>
      <c r="F695" s="140"/>
      <c r="G695" s="141"/>
      <c r="H695" s="143"/>
      <c r="I695" s="143"/>
      <c r="J695" s="143"/>
      <c r="K695" s="143"/>
      <c r="L695" s="143"/>
      <c r="M695" s="143"/>
    </row>
    <row r="696" spans="1:13" ht="17.25" customHeight="1">
      <c r="A696" s="92"/>
      <c r="B696" s="92"/>
      <c r="C696" s="94"/>
      <c r="D696" s="143"/>
      <c r="E696" s="143"/>
      <c r="F696" s="140"/>
      <c r="G696" s="141"/>
      <c r="H696" s="143"/>
      <c r="I696" s="143"/>
      <c r="J696" s="143"/>
      <c r="K696" s="143"/>
      <c r="L696" s="143"/>
      <c r="M696" s="143"/>
    </row>
    <row r="697" spans="1:13" ht="17.25" customHeight="1">
      <c r="A697" s="92"/>
      <c r="B697" s="92"/>
      <c r="C697" s="94"/>
      <c r="D697" s="143"/>
      <c r="E697" s="143"/>
      <c r="F697" s="140"/>
      <c r="G697" s="141"/>
      <c r="H697" s="143"/>
      <c r="I697" s="143"/>
      <c r="J697" s="143"/>
      <c r="K697" s="143"/>
      <c r="L697" s="143"/>
      <c r="M697" s="143"/>
    </row>
    <row r="698" spans="1:13" ht="17.25" customHeight="1">
      <c r="A698" s="92"/>
      <c r="B698" s="92"/>
      <c r="C698" s="94"/>
      <c r="D698" s="143"/>
      <c r="E698" s="143"/>
      <c r="F698" s="140"/>
      <c r="G698" s="141"/>
      <c r="H698" s="143"/>
      <c r="I698" s="143"/>
      <c r="J698" s="143"/>
      <c r="K698" s="143"/>
      <c r="L698" s="143"/>
      <c r="M698" s="143"/>
    </row>
    <row r="699" spans="1:13" ht="17.25" customHeight="1">
      <c r="A699" s="92"/>
      <c r="B699" s="92"/>
      <c r="C699" s="94"/>
      <c r="D699" s="143"/>
      <c r="E699" s="143"/>
      <c r="F699" s="140"/>
      <c r="G699" s="141"/>
      <c r="H699" s="143"/>
      <c r="I699" s="143"/>
      <c r="J699" s="143"/>
      <c r="K699" s="143"/>
      <c r="L699" s="143"/>
      <c r="M699" s="143"/>
    </row>
    <row r="700" spans="1:13" ht="17.25" customHeight="1">
      <c r="A700" s="92"/>
      <c r="B700" s="92"/>
      <c r="C700" s="94"/>
      <c r="D700" s="143"/>
      <c r="E700" s="143"/>
      <c r="F700" s="140"/>
      <c r="G700" s="141"/>
      <c r="H700" s="143"/>
      <c r="I700" s="143"/>
      <c r="J700" s="143"/>
      <c r="K700" s="143"/>
      <c r="L700" s="143"/>
      <c r="M700" s="143"/>
    </row>
    <row r="701" spans="1:13" ht="17.25" customHeight="1">
      <c r="A701" s="92"/>
      <c r="B701" s="92"/>
      <c r="C701" s="94"/>
      <c r="D701" s="143"/>
      <c r="E701" s="143"/>
      <c r="F701" s="140"/>
      <c r="G701" s="141"/>
      <c r="H701" s="143"/>
      <c r="I701" s="143"/>
      <c r="J701" s="143"/>
      <c r="K701" s="143"/>
      <c r="L701" s="143"/>
      <c r="M701" s="143"/>
    </row>
    <row r="702" spans="1:13" ht="17.25" customHeight="1">
      <c r="A702" s="92"/>
      <c r="B702" s="92"/>
      <c r="C702" s="94"/>
      <c r="D702" s="143"/>
      <c r="E702" s="143"/>
      <c r="F702" s="140"/>
      <c r="G702" s="141"/>
      <c r="H702" s="143"/>
      <c r="I702" s="143"/>
      <c r="J702" s="143"/>
      <c r="K702" s="143"/>
      <c r="L702" s="143"/>
      <c r="M702" s="143"/>
    </row>
    <row r="703" spans="1:13" ht="17.25" customHeight="1">
      <c r="A703" s="92"/>
      <c r="B703" s="92"/>
      <c r="C703" s="94"/>
      <c r="D703" s="143"/>
      <c r="E703" s="143"/>
      <c r="F703" s="140"/>
      <c r="G703" s="141"/>
      <c r="H703" s="143"/>
      <c r="I703" s="143"/>
      <c r="J703" s="143"/>
      <c r="K703" s="143"/>
      <c r="L703" s="143"/>
      <c r="M703" s="143"/>
    </row>
    <row r="704" spans="1:13" ht="17.25" customHeight="1">
      <c r="A704" s="92"/>
      <c r="B704" s="92"/>
      <c r="C704" s="94"/>
      <c r="D704" s="143"/>
      <c r="E704" s="143"/>
      <c r="F704" s="140"/>
      <c r="G704" s="141"/>
      <c r="H704" s="143"/>
      <c r="I704" s="143"/>
      <c r="J704" s="143"/>
      <c r="K704" s="143"/>
      <c r="L704" s="143"/>
      <c r="M704" s="143"/>
    </row>
    <row r="705" spans="1:13" ht="17.25" customHeight="1">
      <c r="A705" s="92"/>
      <c r="B705" s="92"/>
      <c r="C705" s="94"/>
      <c r="D705" s="143"/>
      <c r="E705" s="143"/>
      <c r="F705" s="140"/>
      <c r="G705" s="141"/>
      <c r="H705" s="143"/>
      <c r="I705" s="143"/>
      <c r="J705" s="143"/>
      <c r="K705" s="143"/>
      <c r="L705" s="143"/>
      <c r="M705" s="143"/>
    </row>
    <row r="706" spans="1:13" ht="17.25" customHeight="1">
      <c r="A706" s="92"/>
      <c r="B706" s="92"/>
      <c r="C706" s="94"/>
      <c r="D706" s="143"/>
      <c r="E706" s="143"/>
      <c r="F706" s="140"/>
      <c r="G706" s="141"/>
      <c r="H706" s="143"/>
      <c r="I706" s="143"/>
      <c r="J706" s="143"/>
      <c r="K706" s="143"/>
      <c r="L706" s="143"/>
      <c r="M706" s="143"/>
    </row>
    <row r="707" spans="1:13" ht="17.25" customHeight="1">
      <c r="A707" s="92"/>
      <c r="B707" s="92"/>
      <c r="C707" s="94"/>
      <c r="D707" s="143"/>
      <c r="E707" s="143"/>
      <c r="F707" s="140"/>
      <c r="G707" s="141"/>
      <c r="H707" s="143"/>
      <c r="I707" s="143"/>
      <c r="J707" s="143"/>
      <c r="K707" s="143"/>
      <c r="L707" s="143"/>
      <c r="M707" s="143"/>
    </row>
    <row r="708" spans="1:13" ht="17.25" customHeight="1">
      <c r="A708" s="92"/>
      <c r="B708" s="92"/>
      <c r="C708" s="94"/>
      <c r="D708" s="143"/>
      <c r="E708" s="143"/>
      <c r="F708" s="140"/>
      <c r="G708" s="141"/>
      <c r="H708" s="143"/>
      <c r="I708" s="143"/>
      <c r="J708" s="143"/>
      <c r="K708" s="143"/>
      <c r="L708" s="143"/>
      <c r="M708" s="143"/>
    </row>
    <row r="709" spans="1:13" ht="17.25" customHeight="1">
      <c r="A709" s="92"/>
      <c r="B709" s="92"/>
      <c r="C709" s="94"/>
      <c r="D709" s="143"/>
      <c r="E709" s="143"/>
      <c r="F709" s="140"/>
      <c r="G709" s="141"/>
      <c r="H709" s="143"/>
      <c r="I709" s="143"/>
      <c r="J709" s="143"/>
      <c r="K709" s="143"/>
      <c r="L709" s="143"/>
      <c r="M709" s="143"/>
    </row>
    <row r="710" spans="1:13" ht="17.25" customHeight="1">
      <c r="A710" s="92"/>
      <c r="B710" s="92"/>
      <c r="C710" s="94"/>
      <c r="D710" s="143"/>
      <c r="E710" s="143"/>
      <c r="F710" s="140"/>
      <c r="G710" s="141"/>
      <c r="H710" s="143"/>
      <c r="I710" s="143"/>
      <c r="J710" s="143"/>
      <c r="K710" s="143"/>
      <c r="L710" s="143"/>
      <c r="M710" s="143"/>
    </row>
    <row r="711" spans="1:13" ht="17.25" customHeight="1">
      <c r="A711" s="92"/>
      <c r="B711" s="92"/>
      <c r="C711" s="94"/>
      <c r="D711" s="143"/>
      <c r="E711" s="143"/>
      <c r="F711" s="140"/>
      <c r="G711" s="141"/>
      <c r="H711" s="143"/>
      <c r="I711" s="143"/>
      <c r="J711" s="143"/>
      <c r="K711" s="143"/>
      <c r="L711" s="143"/>
      <c r="M711" s="143"/>
    </row>
    <row r="712" spans="1:13" ht="17.25" customHeight="1">
      <c r="A712" s="92"/>
      <c r="B712" s="92"/>
      <c r="C712" s="94"/>
      <c r="D712" s="143"/>
      <c r="E712" s="143"/>
      <c r="F712" s="140"/>
      <c r="G712" s="141"/>
      <c r="H712" s="143"/>
      <c r="I712" s="143"/>
      <c r="J712" s="143"/>
      <c r="K712" s="143"/>
      <c r="L712" s="143"/>
      <c r="M712" s="143"/>
    </row>
    <row r="713" spans="1:13" ht="17.25" customHeight="1">
      <c r="A713" s="92"/>
      <c r="B713" s="92"/>
      <c r="C713" s="94"/>
      <c r="D713" s="143"/>
      <c r="E713" s="143"/>
      <c r="F713" s="140"/>
      <c r="G713" s="141"/>
      <c r="H713" s="143"/>
      <c r="I713" s="143"/>
      <c r="J713" s="143"/>
      <c r="K713" s="143"/>
      <c r="L713" s="143"/>
      <c r="M713" s="143"/>
    </row>
    <row r="714" spans="1:13" ht="17.25" customHeight="1">
      <c r="A714" s="92"/>
      <c r="B714" s="92"/>
      <c r="C714" s="94"/>
      <c r="D714" s="143"/>
      <c r="E714" s="143"/>
      <c r="F714" s="140"/>
      <c r="G714" s="141"/>
      <c r="H714" s="143"/>
      <c r="I714" s="143"/>
      <c r="J714" s="143"/>
      <c r="K714" s="143"/>
      <c r="L714" s="143"/>
      <c r="M714" s="143"/>
    </row>
    <row r="715" spans="1:13" ht="17.25" customHeight="1">
      <c r="A715" s="92"/>
      <c r="B715" s="92"/>
      <c r="C715" s="94"/>
      <c r="D715" s="143"/>
      <c r="E715" s="143"/>
      <c r="F715" s="140"/>
      <c r="G715" s="141"/>
      <c r="H715" s="143"/>
      <c r="I715" s="143"/>
      <c r="J715" s="143"/>
      <c r="K715" s="143"/>
      <c r="L715" s="143"/>
      <c r="M715" s="143"/>
    </row>
    <row r="716" spans="1:13" ht="17.25" customHeight="1">
      <c r="A716" s="92"/>
      <c r="B716" s="92"/>
      <c r="C716" s="94"/>
      <c r="D716" s="143"/>
      <c r="E716" s="143"/>
      <c r="F716" s="140"/>
      <c r="G716" s="141"/>
      <c r="H716" s="143"/>
      <c r="I716" s="143"/>
      <c r="J716" s="143"/>
      <c r="K716" s="143"/>
      <c r="L716" s="143"/>
      <c r="M716" s="143"/>
    </row>
    <row r="717" spans="1:13" ht="17.25" customHeight="1">
      <c r="A717" s="92"/>
      <c r="B717" s="92"/>
      <c r="C717" s="94"/>
      <c r="D717" s="143"/>
      <c r="E717" s="143"/>
      <c r="F717" s="140"/>
      <c r="G717" s="141"/>
      <c r="H717" s="143"/>
      <c r="I717" s="143"/>
      <c r="J717" s="143"/>
      <c r="K717" s="143"/>
      <c r="L717" s="143"/>
      <c r="M717" s="143"/>
    </row>
    <row r="718" spans="1:13" ht="17.25" customHeight="1">
      <c r="A718" s="92"/>
      <c r="B718" s="92"/>
      <c r="C718" s="94"/>
      <c r="D718" s="143"/>
      <c r="E718" s="143"/>
      <c r="F718" s="140"/>
      <c r="G718" s="141"/>
      <c r="H718" s="143"/>
      <c r="I718" s="143"/>
      <c r="J718" s="143"/>
      <c r="K718" s="143"/>
      <c r="L718" s="143"/>
      <c r="M718" s="143"/>
    </row>
    <row r="719" spans="1:13" ht="17.25" customHeight="1">
      <c r="A719" s="92"/>
      <c r="B719" s="92"/>
      <c r="C719" s="94"/>
      <c r="D719" s="143"/>
      <c r="E719" s="143"/>
      <c r="F719" s="140"/>
      <c r="G719" s="141"/>
      <c r="H719" s="143"/>
      <c r="I719" s="143"/>
      <c r="J719" s="143"/>
      <c r="K719" s="143"/>
      <c r="L719" s="143"/>
      <c r="M719" s="143"/>
    </row>
    <row r="720" spans="1:13" ht="17.25" customHeight="1">
      <c r="A720" s="92"/>
      <c r="B720" s="92"/>
      <c r="C720" s="94"/>
      <c r="D720" s="143"/>
      <c r="E720" s="143"/>
      <c r="F720" s="140"/>
      <c r="G720" s="141"/>
      <c r="H720" s="143"/>
      <c r="I720" s="143"/>
      <c r="J720" s="143"/>
      <c r="K720" s="143"/>
      <c r="L720" s="143"/>
      <c r="M720" s="143"/>
    </row>
    <row r="721" spans="1:13" ht="17.25" customHeight="1">
      <c r="A721" s="92"/>
      <c r="B721" s="92"/>
      <c r="C721" s="94"/>
      <c r="D721" s="143"/>
      <c r="E721" s="143"/>
      <c r="F721" s="140"/>
      <c r="G721" s="141"/>
      <c r="H721" s="143"/>
      <c r="I721" s="143"/>
      <c r="J721" s="143"/>
      <c r="K721" s="143"/>
      <c r="L721" s="143"/>
      <c r="M721" s="143"/>
    </row>
    <row r="722" spans="1:13" ht="17.25" customHeight="1">
      <c r="A722" s="92"/>
      <c r="B722" s="92"/>
      <c r="C722" s="94"/>
      <c r="D722" s="143"/>
      <c r="E722" s="143"/>
      <c r="F722" s="140"/>
      <c r="G722" s="141"/>
      <c r="H722" s="143"/>
      <c r="I722" s="143"/>
      <c r="J722" s="143"/>
      <c r="K722" s="143"/>
      <c r="L722" s="143"/>
      <c r="M722" s="143"/>
    </row>
    <row r="723" spans="1:13" ht="17.25" customHeight="1">
      <c r="A723" s="92"/>
      <c r="B723" s="92"/>
      <c r="C723" s="94"/>
      <c r="D723" s="143"/>
      <c r="E723" s="143"/>
      <c r="F723" s="140"/>
      <c r="G723" s="141"/>
      <c r="H723" s="143"/>
      <c r="I723" s="143"/>
      <c r="J723" s="143"/>
      <c r="K723" s="143"/>
      <c r="L723" s="143"/>
      <c r="M723" s="143"/>
    </row>
    <row r="724" spans="1:13" ht="17.25" customHeight="1">
      <c r="A724" s="92"/>
      <c r="B724" s="92"/>
      <c r="C724" s="94"/>
      <c r="D724" s="143"/>
      <c r="E724" s="143"/>
      <c r="F724" s="140"/>
      <c r="G724" s="141"/>
      <c r="H724" s="143"/>
      <c r="I724" s="143"/>
      <c r="J724" s="143"/>
      <c r="K724" s="143"/>
      <c r="L724" s="143"/>
      <c r="M724" s="143"/>
    </row>
    <row r="725" spans="1:13" ht="17.25" customHeight="1">
      <c r="A725" s="92"/>
      <c r="B725" s="92"/>
      <c r="C725" s="94"/>
      <c r="D725" s="143"/>
      <c r="E725" s="143"/>
      <c r="F725" s="140"/>
      <c r="G725" s="141"/>
      <c r="H725" s="143"/>
      <c r="I725" s="143"/>
      <c r="J725" s="143"/>
      <c r="K725" s="143"/>
      <c r="L725" s="143"/>
      <c r="M725" s="143"/>
    </row>
    <row r="726" spans="1:13" ht="17.25" customHeight="1">
      <c r="A726" s="92"/>
      <c r="B726" s="92"/>
      <c r="C726" s="94"/>
      <c r="D726" s="143"/>
      <c r="E726" s="143"/>
      <c r="F726" s="140"/>
      <c r="G726" s="141"/>
      <c r="H726" s="143"/>
      <c r="I726" s="143"/>
      <c r="J726" s="143"/>
      <c r="K726" s="143"/>
      <c r="L726" s="143"/>
      <c r="M726" s="143"/>
    </row>
    <row r="727" spans="1:13" ht="17.25" customHeight="1">
      <c r="A727" s="92"/>
      <c r="B727" s="92"/>
      <c r="C727" s="94"/>
      <c r="D727" s="143"/>
      <c r="E727" s="143"/>
      <c r="F727" s="140"/>
      <c r="G727" s="141"/>
      <c r="H727" s="143"/>
      <c r="I727" s="143"/>
      <c r="J727" s="143"/>
      <c r="K727" s="143"/>
      <c r="L727" s="143"/>
      <c r="M727" s="143"/>
    </row>
    <row r="728" spans="1:13" ht="17.25" customHeight="1">
      <c r="A728" s="92"/>
      <c r="B728" s="92"/>
      <c r="C728" s="94"/>
      <c r="D728" s="143"/>
      <c r="E728" s="143"/>
      <c r="F728" s="140"/>
      <c r="G728" s="141"/>
      <c r="H728" s="143"/>
      <c r="I728" s="143"/>
      <c r="J728" s="143"/>
      <c r="K728" s="143"/>
      <c r="L728" s="143"/>
      <c r="M728" s="143"/>
    </row>
    <row r="729" spans="1:13" ht="17.25" customHeight="1">
      <c r="A729" s="92"/>
      <c r="B729" s="92"/>
      <c r="C729" s="94"/>
      <c r="D729" s="143"/>
      <c r="E729" s="143"/>
      <c r="F729" s="140"/>
      <c r="G729" s="141"/>
      <c r="H729" s="143"/>
      <c r="I729" s="143"/>
      <c r="J729" s="143"/>
      <c r="K729" s="143"/>
      <c r="L729" s="143"/>
      <c r="M729" s="143"/>
    </row>
    <row r="730" spans="1:13" ht="17.25" customHeight="1">
      <c r="A730" s="92"/>
      <c r="B730" s="92"/>
      <c r="C730" s="94"/>
      <c r="D730" s="143"/>
      <c r="E730" s="143"/>
      <c r="F730" s="140"/>
      <c r="G730" s="141"/>
      <c r="H730" s="143"/>
      <c r="I730" s="143"/>
      <c r="J730" s="143"/>
      <c r="K730" s="143"/>
      <c r="L730" s="143"/>
      <c r="M730" s="143"/>
    </row>
    <row r="731" spans="1:13" ht="17.25" customHeight="1">
      <c r="A731" s="92"/>
      <c r="B731" s="92"/>
      <c r="C731" s="94"/>
      <c r="D731" s="143"/>
      <c r="E731" s="143"/>
      <c r="F731" s="140"/>
      <c r="G731" s="141"/>
      <c r="H731" s="143"/>
      <c r="I731" s="143"/>
      <c r="J731" s="143"/>
      <c r="K731" s="143"/>
      <c r="L731" s="143"/>
      <c r="M731" s="143"/>
    </row>
    <row r="732" spans="1:13" ht="17.25" customHeight="1">
      <c r="A732" s="92"/>
      <c r="B732" s="92"/>
      <c r="C732" s="94"/>
      <c r="D732" s="143"/>
      <c r="E732" s="143"/>
      <c r="F732" s="140"/>
      <c r="G732" s="141"/>
      <c r="H732" s="143"/>
      <c r="I732" s="143"/>
      <c r="J732" s="143"/>
      <c r="K732" s="143"/>
      <c r="L732" s="143"/>
      <c r="M732" s="143"/>
    </row>
    <row r="733" spans="1:13" ht="17.25" customHeight="1">
      <c r="A733" s="92"/>
      <c r="B733" s="92"/>
      <c r="C733" s="94"/>
      <c r="D733" s="143"/>
      <c r="E733" s="143"/>
      <c r="F733" s="140"/>
      <c r="G733" s="141"/>
      <c r="H733" s="143"/>
      <c r="I733" s="143"/>
      <c r="J733" s="143"/>
      <c r="K733" s="143"/>
      <c r="L733" s="143"/>
      <c r="M733" s="143"/>
    </row>
    <row r="734" spans="1:13" ht="17.25" customHeight="1">
      <c r="A734" s="92"/>
      <c r="B734" s="92"/>
      <c r="C734" s="94"/>
      <c r="D734" s="143"/>
      <c r="E734" s="143"/>
      <c r="F734" s="140"/>
      <c r="G734" s="141"/>
      <c r="H734" s="143"/>
      <c r="I734" s="143"/>
      <c r="J734" s="143"/>
      <c r="K734" s="143"/>
      <c r="L734" s="143"/>
      <c r="M734" s="143"/>
    </row>
    <row r="735" spans="1:13" ht="17.25" customHeight="1">
      <c r="A735" s="92"/>
      <c r="B735" s="92"/>
      <c r="C735" s="94"/>
      <c r="D735" s="143"/>
      <c r="E735" s="143"/>
      <c r="F735" s="140"/>
      <c r="G735" s="141"/>
      <c r="H735" s="143"/>
      <c r="I735" s="143"/>
      <c r="J735" s="143"/>
      <c r="K735" s="143"/>
      <c r="L735" s="143"/>
      <c r="M735" s="143"/>
    </row>
    <row r="736" spans="1:13" ht="17.25" customHeight="1">
      <c r="A736" s="92"/>
      <c r="B736" s="92"/>
      <c r="C736" s="94"/>
      <c r="D736" s="143"/>
      <c r="E736" s="143"/>
      <c r="F736" s="140"/>
      <c r="G736" s="141"/>
      <c r="H736" s="143"/>
      <c r="I736" s="143"/>
      <c r="J736" s="143"/>
      <c r="K736" s="143"/>
      <c r="L736" s="143"/>
      <c r="M736" s="143"/>
    </row>
    <row r="737" spans="1:13" ht="17.25" customHeight="1">
      <c r="A737" s="92"/>
      <c r="B737" s="92"/>
      <c r="C737" s="94"/>
      <c r="D737" s="143"/>
      <c r="E737" s="143"/>
      <c r="F737" s="140"/>
      <c r="G737" s="141"/>
      <c r="H737" s="143"/>
      <c r="I737" s="143"/>
      <c r="J737" s="143"/>
      <c r="K737" s="143"/>
      <c r="L737" s="143"/>
      <c r="M737" s="143"/>
    </row>
    <row r="738" spans="1:13" ht="17.25" customHeight="1">
      <c r="A738" s="92"/>
      <c r="B738" s="92"/>
      <c r="C738" s="94"/>
      <c r="D738" s="143"/>
      <c r="E738" s="143"/>
      <c r="F738" s="140"/>
      <c r="G738" s="141"/>
      <c r="H738" s="143"/>
      <c r="I738" s="143"/>
      <c r="J738" s="143"/>
      <c r="K738" s="143"/>
      <c r="L738" s="143"/>
      <c r="M738" s="143"/>
    </row>
    <row r="739" spans="1:13" ht="17.25" customHeight="1">
      <c r="A739" s="92"/>
      <c r="B739" s="92"/>
      <c r="C739" s="94"/>
      <c r="D739" s="143"/>
      <c r="E739" s="143"/>
      <c r="F739" s="140"/>
      <c r="G739" s="141"/>
      <c r="H739" s="143"/>
      <c r="I739" s="143"/>
      <c r="J739" s="143"/>
      <c r="K739" s="143"/>
      <c r="L739" s="143"/>
      <c r="M739" s="143"/>
    </row>
    <row r="740" spans="1:13" ht="17.25" customHeight="1">
      <c r="A740" s="92"/>
      <c r="B740" s="92"/>
      <c r="C740" s="94"/>
      <c r="D740" s="143"/>
      <c r="E740" s="143"/>
      <c r="F740" s="140"/>
      <c r="G740" s="141"/>
      <c r="H740" s="143"/>
      <c r="I740" s="143"/>
      <c r="J740" s="143"/>
      <c r="K740" s="143"/>
      <c r="L740" s="143"/>
      <c r="M740" s="143"/>
    </row>
    <row r="741" spans="1:13" ht="17.25" customHeight="1">
      <c r="A741" s="92"/>
      <c r="B741" s="92"/>
      <c r="C741" s="94"/>
      <c r="D741" s="143"/>
      <c r="E741" s="143"/>
      <c r="F741" s="140"/>
      <c r="G741" s="141"/>
      <c r="H741" s="143"/>
      <c r="I741" s="143"/>
      <c r="J741" s="143"/>
      <c r="K741" s="143"/>
      <c r="L741" s="143"/>
      <c r="M741" s="143"/>
    </row>
    <row r="742" spans="1:13" ht="17.25" customHeight="1">
      <c r="A742" s="92"/>
      <c r="B742" s="92"/>
      <c r="C742" s="94"/>
      <c r="D742" s="143"/>
      <c r="E742" s="143"/>
      <c r="F742" s="140"/>
      <c r="G742" s="141"/>
      <c r="H742" s="143"/>
      <c r="I742" s="143"/>
      <c r="J742" s="143"/>
      <c r="K742" s="143"/>
      <c r="L742" s="143"/>
      <c r="M742" s="143"/>
    </row>
    <row r="743" spans="1:13" ht="17.25" customHeight="1">
      <c r="A743" s="92"/>
      <c r="B743" s="92"/>
      <c r="C743" s="94"/>
      <c r="D743" s="143"/>
      <c r="E743" s="143"/>
      <c r="F743" s="140"/>
      <c r="G743" s="141"/>
      <c r="H743" s="143"/>
      <c r="I743" s="143"/>
      <c r="J743" s="143"/>
      <c r="K743" s="143"/>
      <c r="L743" s="143"/>
      <c r="M743" s="143"/>
    </row>
    <row r="744" spans="1:13" ht="17.25" customHeight="1">
      <c r="A744" s="92"/>
      <c r="B744" s="92"/>
      <c r="C744" s="94"/>
      <c r="D744" s="143"/>
      <c r="E744" s="143"/>
      <c r="F744" s="140"/>
      <c r="G744" s="141"/>
      <c r="H744" s="143"/>
      <c r="I744" s="143"/>
      <c r="J744" s="143"/>
      <c r="K744" s="143"/>
      <c r="L744" s="143"/>
      <c r="M744" s="143"/>
    </row>
    <row r="745" spans="1:13" ht="17.25" customHeight="1">
      <c r="A745" s="92"/>
      <c r="B745" s="92"/>
      <c r="C745" s="94"/>
      <c r="D745" s="143"/>
      <c r="E745" s="143"/>
      <c r="F745" s="140"/>
      <c r="G745" s="141"/>
      <c r="H745" s="143"/>
      <c r="I745" s="143"/>
      <c r="J745" s="143"/>
      <c r="K745" s="143"/>
      <c r="L745" s="143"/>
      <c r="M745" s="143"/>
    </row>
    <row r="746" spans="1:13" ht="17.25" customHeight="1">
      <c r="A746" s="92"/>
      <c r="B746" s="92"/>
      <c r="C746" s="94"/>
      <c r="D746" s="143"/>
      <c r="E746" s="143"/>
      <c r="F746" s="140"/>
      <c r="G746" s="141"/>
      <c r="H746" s="143"/>
      <c r="I746" s="143"/>
      <c r="J746" s="143"/>
      <c r="K746" s="143"/>
      <c r="L746" s="143"/>
      <c r="M746" s="143"/>
    </row>
    <row r="747" spans="1:13" ht="17.25" customHeight="1">
      <c r="A747" s="92"/>
      <c r="B747" s="92"/>
      <c r="C747" s="94"/>
      <c r="D747" s="143"/>
      <c r="E747" s="143"/>
      <c r="F747" s="140"/>
      <c r="G747" s="141"/>
      <c r="H747" s="143"/>
      <c r="I747" s="143"/>
      <c r="J747" s="143"/>
      <c r="K747" s="143"/>
      <c r="L747" s="143"/>
      <c r="M747" s="143"/>
    </row>
    <row r="748" spans="1:13" ht="17.25" customHeight="1">
      <c r="A748" s="92"/>
      <c r="B748" s="92"/>
      <c r="C748" s="94"/>
      <c r="D748" s="143"/>
      <c r="E748" s="143"/>
      <c r="F748" s="140"/>
      <c r="G748" s="141"/>
      <c r="H748" s="143"/>
      <c r="I748" s="143"/>
      <c r="J748" s="143"/>
      <c r="K748" s="143"/>
      <c r="L748" s="143"/>
      <c r="M748" s="143"/>
    </row>
    <row r="749" spans="1:13" ht="17.25" customHeight="1">
      <c r="A749" s="92"/>
      <c r="B749" s="92"/>
      <c r="C749" s="94"/>
      <c r="D749" s="143"/>
      <c r="E749" s="143"/>
      <c r="F749" s="140"/>
      <c r="G749" s="141"/>
      <c r="H749" s="143"/>
      <c r="I749" s="143"/>
      <c r="J749" s="143"/>
      <c r="K749" s="143"/>
      <c r="L749" s="143"/>
      <c r="M749" s="143"/>
    </row>
    <row r="750" spans="1:13" ht="17.25" customHeight="1">
      <c r="A750" s="92"/>
      <c r="B750" s="92"/>
      <c r="C750" s="94"/>
      <c r="D750" s="143"/>
      <c r="E750" s="143"/>
      <c r="F750" s="140"/>
      <c r="G750" s="141"/>
      <c r="H750" s="143"/>
      <c r="I750" s="143"/>
      <c r="J750" s="143"/>
      <c r="K750" s="143"/>
      <c r="L750" s="143"/>
      <c r="M750" s="143"/>
    </row>
    <row r="751" spans="1:13" ht="17.25" customHeight="1">
      <c r="A751" s="92"/>
      <c r="B751" s="92"/>
      <c r="C751" s="94"/>
      <c r="D751" s="143"/>
      <c r="E751" s="143"/>
      <c r="F751" s="140"/>
      <c r="G751" s="141"/>
      <c r="H751" s="143"/>
      <c r="I751" s="143"/>
      <c r="J751" s="143"/>
      <c r="K751" s="143"/>
      <c r="L751" s="143"/>
      <c r="M751" s="143"/>
    </row>
    <row r="752" spans="1:13" ht="17.25" customHeight="1">
      <c r="A752" s="92"/>
      <c r="B752" s="92"/>
      <c r="C752" s="94"/>
      <c r="D752" s="143"/>
      <c r="E752" s="143"/>
      <c r="F752" s="140"/>
      <c r="G752" s="141"/>
      <c r="H752" s="143"/>
      <c r="I752" s="143"/>
      <c r="J752" s="143"/>
      <c r="K752" s="143"/>
      <c r="L752" s="143"/>
      <c r="M752" s="143"/>
    </row>
    <row r="753" spans="1:13" ht="17.25" customHeight="1">
      <c r="A753" s="92"/>
      <c r="B753" s="92"/>
      <c r="C753" s="94"/>
      <c r="D753" s="143"/>
      <c r="E753" s="143"/>
      <c r="F753" s="140"/>
      <c r="G753" s="141"/>
      <c r="H753" s="143"/>
      <c r="I753" s="143"/>
      <c r="J753" s="143"/>
      <c r="K753" s="143"/>
      <c r="L753" s="143"/>
      <c r="M753" s="143"/>
    </row>
    <row r="754" spans="1:13" ht="17.25" customHeight="1">
      <c r="A754" s="92"/>
      <c r="B754" s="92"/>
      <c r="C754" s="94"/>
      <c r="D754" s="143"/>
      <c r="E754" s="143"/>
      <c r="F754" s="140"/>
      <c r="G754" s="141"/>
      <c r="H754" s="143"/>
      <c r="I754" s="143"/>
      <c r="J754" s="143"/>
      <c r="K754" s="143"/>
      <c r="L754" s="143"/>
      <c r="M754" s="143"/>
    </row>
    <row r="755" spans="1:13" ht="17.25" customHeight="1">
      <c r="A755" s="92"/>
      <c r="B755" s="92"/>
      <c r="C755" s="94"/>
      <c r="D755" s="143"/>
      <c r="E755" s="143"/>
      <c r="F755" s="140"/>
      <c r="G755" s="141"/>
      <c r="H755" s="143"/>
      <c r="I755" s="143"/>
      <c r="J755" s="143"/>
      <c r="K755" s="143"/>
      <c r="L755" s="143"/>
      <c r="M755" s="143"/>
    </row>
    <row r="756" spans="1:13" ht="17.25" customHeight="1">
      <c r="A756" s="92"/>
      <c r="B756" s="92"/>
      <c r="C756" s="94"/>
      <c r="D756" s="143"/>
      <c r="E756" s="143"/>
      <c r="F756" s="140"/>
      <c r="G756" s="141"/>
      <c r="H756" s="143"/>
      <c r="I756" s="143"/>
      <c r="J756" s="143"/>
      <c r="K756" s="143"/>
      <c r="L756" s="143"/>
      <c r="M756" s="143"/>
    </row>
    <row r="757" spans="1:13" ht="17.25" customHeight="1">
      <c r="A757" s="92"/>
      <c r="B757" s="92"/>
      <c r="C757" s="94"/>
      <c r="D757" s="143"/>
      <c r="E757" s="143"/>
      <c r="F757" s="140"/>
      <c r="G757" s="141"/>
      <c r="H757" s="143"/>
      <c r="I757" s="143"/>
      <c r="J757" s="143"/>
      <c r="K757" s="143"/>
      <c r="L757" s="143"/>
      <c r="M757" s="143"/>
    </row>
    <row r="758" spans="1:13" ht="17.25" customHeight="1">
      <c r="A758" s="92"/>
      <c r="B758" s="92"/>
      <c r="C758" s="94"/>
      <c r="D758" s="143"/>
      <c r="E758" s="143"/>
      <c r="F758" s="140"/>
      <c r="G758" s="141"/>
      <c r="H758" s="143"/>
      <c r="I758" s="143"/>
      <c r="J758" s="143"/>
      <c r="K758" s="143"/>
      <c r="L758" s="143"/>
      <c r="M758" s="143"/>
    </row>
    <row r="759" spans="1:13" ht="17.25" customHeight="1">
      <c r="A759" s="92"/>
      <c r="B759" s="92"/>
      <c r="C759" s="94"/>
      <c r="D759" s="143"/>
      <c r="E759" s="143"/>
      <c r="F759" s="140"/>
      <c r="G759" s="141"/>
      <c r="H759" s="143"/>
      <c r="I759" s="143"/>
      <c r="J759" s="143"/>
      <c r="K759" s="143"/>
      <c r="L759" s="143"/>
      <c r="M759" s="143"/>
    </row>
    <row r="760" spans="1:13" ht="17.25" customHeight="1">
      <c r="A760" s="92"/>
      <c r="B760" s="92"/>
      <c r="C760" s="94"/>
      <c r="D760" s="143"/>
      <c r="E760" s="143"/>
      <c r="F760" s="140"/>
      <c r="G760" s="141"/>
      <c r="H760" s="143"/>
      <c r="I760" s="143"/>
      <c r="J760" s="143"/>
      <c r="K760" s="143"/>
      <c r="L760" s="143"/>
      <c r="M760" s="143"/>
    </row>
    <row r="761" spans="1:13" ht="17.25" customHeight="1">
      <c r="A761" s="92"/>
      <c r="B761" s="92"/>
      <c r="C761" s="94"/>
      <c r="D761" s="143"/>
      <c r="E761" s="143"/>
      <c r="F761" s="140"/>
      <c r="G761" s="141"/>
      <c r="H761" s="143"/>
      <c r="I761" s="143"/>
      <c r="J761" s="143"/>
      <c r="K761" s="143"/>
      <c r="L761" s="143"/>
      <c r="M761" s="143"/>
    </row>
    <row r="762" spans="1:13" ht="17.25" customHeight="1">
      <c r="A762" s="92"/>
      <c r="B762" s="92"/>
      <c r="C762" s="94"/>
      <c r="D762" s="143"/>
      <c r="E762" s="143"/>
      <c r="F762" s="140"/>
      <c r="G762" s="141"/>
      <c r="H762" s="143"/>
      <c r="I762" s="143"/>
      <c r="J762" s="143"/>
      <c r="K762" s="143"/>
      <c r="L762" s="143"/>
      <c r="M762" s="143"/>
    </row>
    <row r="763" spans="1:13" ht="17.25" customHeight="1">
      <c r="A763" s="92"/>
      <c r="B763" s="92"/>
      <c r="C763" s="94"/>
      <c r="D763" s="143"/>
      <c r="E763" s="143"/>
      <c r="F763" s="140"/>
      <c r="G763" s="141"/>
      <c r="H763" s="143"/>
      <c r="I763" s="143"/>
      <c r="J763" s="143"/>
      <c r="K763" s="143"/>
      <c r="L763" s="143"/>
      <c r="M763" s="143"/>
    </row>
    <row r="764" spans="1:13" ht="17.25" customHeight="1">
      <c r="A764" s="92"/>
      <c r="B764" s="92"/>
      <c r="C764" s="94"/>
      <c r="D764" s="143"/>
      <c r="E764" s="143"/>
      <c r="F764" s="140"/>
      <c r="G764" s="141"/>
      <c r="H764" s="143"/>
      <c r="I764" s="143"/>
      <c r="J764" s="143"/>
      <c r="K764" s="143"/>
      <c r="L764" s="143"/>
      <c r="M764" s="143"/>
    </row>
    <row r="765" spans="1:13" ht="17.25" customHeight="1">
      <c r="A765" s="92"/>
      <c r="B765" s="92"/>
      <c r="C765" s="94"/>
      <c r="D765" s="143"/>
      <c r="E765" s="143"/>
      <c r="F765" s="140"/>
      <c r="G765" s="141"/>
      <c r="H765" s="143"/>
      <c r="I765" s="143"/>
      <c r="J765" s="143"/>
      <c r="K765" s="143"/>
      <c r="L765" s="143"/>
      <c r="M765" s="143"/>
    </row>
    <row r="766" spans="1:13" ht="17.25" customHeight="1">
      <c r="A766" s="92"/>
      <c r="B766" s="92"/>
      <c r="C766" s="94"/>
      <c r="D766" s="143"/>
      <c r="E766" s="143"/>
      <c r="F766" s="140"/>
      <c r="G766" s="141"/>
      <c r="H766" s="143"/>
      <c r="I766" s="143"/>
      <c r="J766" s="143"/>
      <c r="K766" s="143"/>
      <c r="L766" s="143"/>
      <c r="M766" s="143"/>
    </row>
    <row r="767" spans="1:13" ht="17.25" customHeight="1">
      <c r="A767" s="92"/>
      <c r="B767" s="92"/>
      <c r="C767" s="94"/>
      <c r="D767" s="143"/>
      <c r="E767" s="143"/>
      <c r="F767" s="140"/>
      <c r="G767" s="141"/>
      <c r="H767" s="143"/>
      <c r="I767" s="143"/>
      <c r="J767" s="143"/>
      <c r="K767" s="143"/>
      <c r="L767" s="143"/>
      <c r="M767" s="143"/>
    </row>
    <row r="768" spans="1:13" ht="17.25" customHeight="1">
      <c r="A768" s="92"/>
      <c r="B768" s="92"/>
      <c r="C768" s="94"/>
      <c r="D768" s="143"/>
      <c r="E768" s="143"/>
      <c r="F768" s="140"/>
      <c r="G768" s="141"/>
      <c r="H768" s="143"/>
      <c r="I768" s="143"/>
      <c r="J768" s="143"/>
      <c r="K768" s="143"/>
      <c r="L768" s="143"/>
      <c r="M768" s="143"/>
    </row>
    <row r="769" spans="1:13" ht="17.25" customHeight="1">
      <c r="A769" s="92"/>
      <c r="B769" s="92"/>
      <c r="C769" s="94"/>
      <c r="D769" s="143"/>
      <c r="E769" s="143"/>
      <c r="F769" s="140"/>
      <c r="G769" s="141"/>
      <c r="H769" s="143"/>
      <c r="I769" s="143"/>
      <c r="J769" s="143"/>
      <c r="K769" s="143"/>
      <c r="L769" s="143"/>
      <c r="M769" s="143"/>
    </row>
    <row r="770" spans="1:13" ht="17.25" customHeight="1">
      <c r="A770" s="92"/>
      <c r="B770" s="92"/>
      <c r="C770" s="94"/>
      <c r="D770" s="143"/>
      <c r="E770" s="143"/>
      <c r="F770" s="140"/>
      <c r="G770" s="141"/>
      <c r="H770" s="143"/>
      <c r="I770" s="143"/>
      <c r="J770" s="143"/>
      <c r="K770" s="143"/>
      <c r="L770" s="143"/>
      <c r="M770" s="143"/>
    </row>
    <row r="771" spans="1:13" ht="17.25" customHeight="1">
      <c r="A771" s="92"/>
      <c r="B771" s="92"/>
      <c r="C771" s="94"/>
      <c r="D771" s="143"/>
      <c r="E771" s="143"/>
      <c r="F771" s="140"/>
      <c r="G771" s="141"/>
      <c r="H771" s="143"/>
      <c r="I771" s="143"/>
      <c r="J771" s="143"/>
      <c r="K771" s="143"/>
      <c r="L771" s="143"/>
      <c r="M771" s="143"/>
    </row>
    <row r="772" spans="1:13" ht="17.25" customHeight="1">
      <c r="A772" s="92"/>
      <c r="B772" s="92"/>
      <c r="C772" s="94"/>
      <c r="D772" s="143"/>
      <c r="E772" s="143"/>
      <c r="F772" s="140"/>
      <c r="G772" s="141"/>
      <c r="H772" s="143"/>
      <c r="I772" s="143"/>
      <c r="J772" s="143"/>
      <c r="K772" s="143"/>
      <c r="L772" s="143"/>
      <c r="M772" s="143"/>
    </row>
    <row r="773" spans="1:13" ht="17.25" customHeight="1">
      <c r="A773" s="92"/>
      <c r="B773" s="92"/>
      <c r="C773" s="94"/>
      <c r="D773" s="143"/>
      <c r="E773" s="143"/>
      <c r="F773" s="140"/>
      <c r="G773" s="141"/>
      <c r="H773" s="143"/>
      <c r="I773" s="143"/>
      <c r="J773" s="143"/>
      <c r="K773" s="143"/>
      <c r="L773" s="143"/>
      <c r="M773" s="143"/>
    </row>
    <row r="774" spans="1:13" ht="17.25" customHeight="1">
      <c r="A774" s="92"/>
      <c r="B774" s="92"/>
      <c r="C774" s="94"/>
      <c r="D774" s="143"/>
      <c r="E774" s="143"/>
      <c r="F774" s="140"/>
      <c r="G774" s="141"/>
      <c r="H774" s="143"/>
      <c r="I774" s="143"/>
      <c r="J774" s="143"/>
      <c r="K774" s="143"/>
      <c r="L774" s="143"/>
      <c r="M774" s="143"/>
    </row>
    <row r="775" spans="1:13" ht="17.25" customHeight="1">
      <c r="A775" s="92"/>
      <c r="B775" s="92"/>
      <c r="C775" s="94"/>
      <c r="D775" s="143"/>
      <c r="E775" s="143"/>
      <c r="F775" s="140"/>
      <c r="G775" s="141"/>
      <c r="H775" s="143"/>
      <c r="I775" s="143"/>
      <c r="J775" s="143"/>
      <c r="K775" s="143"/>
      <c r="L775" s="143"/>
      <c r="M775" s="143"/>
    </row>
    <row r="776" spans="1:13" ht="17.25" customHeight="1">
      <c r="A776" s="92"/>
      <c r="B776" s="92"/>
      <c r="C776" s="94"/>
      <c r="D776" s="143"/>
      <c r="E776" s="143"/>
      <c r="F776" s="140"/>
      <c r="G776" s="141"/>
      <c r="H776" s="143"/>
      <c r="I776" s="143"/>
      <c r="J776" s="143"/>
      <c r="K776" s="143"/>
      <c r="L776" s="143"/>
      <c r="M776" s="143"/>
    </row>
    <row r="777" spans="1:13" ht="17.25" customHeight="1">
      <c r="A777" s="92"/>
      <c r="B777" s="92"/>
      <c r="C777" s="94"/>
      <c r="D777" s="143"/>
      <c r="E777" s="143"/>
      <c r="F777" s="140"/>
      <c r="G777" s="141"/>
      <c r="H777" s="143"/>
      <c r="I777" s="143"/>
      <c r="J777" s="143"/>
      <c r="K777" s="143"/>
      <c r="L777" s="143"/>
      <c r="M777" s="143"/>
    </row>
    <row r="778" spans="1:13" ht="17.25" customHeight="1">
      <c r="A778" s="92"/>
      <c r="B778" s="92"/>
      <c r="C778" s="94"/>
      <c r="D778" s="143"/>
      <c r="E778" s="143"/>
      <c r="F778" s="140"/>
      <c r="G778" s="141"/>
      <c r="H778" s="143"/>
      <c r="I778" s="143"/>
      <c r="J778" s="143"/>
      <c r="K778" s="143"/>
      <c r="L778" s="143"/>
      <c r="M778" s="143"/>
    </row>
    <row r="779" spans="1:13" ht="17.25" customHeight="1">
      <c r="A779" s="92"/>
      <c r="B779" s="92"/>
      <c r="C779" s="94"/>
      <c r="D779" s="143"/>
      <c r="E779" s="143"/>
      <c r="F779" s="140"/>
      <c r="G779" s="141"/>
      <c r="H779" s="143"/>
      <c r="I779" s="143"/>
      <c r="J779" s="143"/>
      <c r="K779" s="143"/>
      <c r="L779" s="143"/>
      <c r="M779" s="143"/>
    </row>
    <row r="780" spans="1:13" ht="17.25" customHeight="1">
      <c r="A780" s="92"/>
      <c r="B780" s="92"/>
      <c r="C780" s="94"/>
      <c r="D780" s="143"/>
      <c r="E780" s="143"/>
      <c r="F780" s="140"/>
      <c r="G780" s="141"/>
      <c r="H780" s="143"/>
      <c r="I780" s="143"/>
      <c r="J780" s="143"/>
      <c r="K780" s="143"/>
      <c r="L780" s="143"/>
      <c r="M780" s="143"/>
    </row>
    <row r="781" spans="1:13" ht="17.25" customHeight="1">
      <c r="A781" s="92"/>
      <c r="B781" s="92"/>
      <c r="C781" s="94"/>
      <c r="D781" s="143"/>
      <c r="E781" s="143"/>
      <c r="F781" s="140"/>
      <c r="G781" s="141"/>
      <c r="H781" s="143"/>
      <c r="I781" s="143"/>
      <c r="J781" s="143"/>
      <c r="K781" s="143"/>
      <c r="L781" s="143"/>
      <c r="M781" s="143"/>
    </row>
    <row r="782" spans="1:13" ht="17.25" customHeight="1">
      <c r="A782" s="92"/>
      <c r="B782" s="92"/>
      <c r="C782" s="94"/>
      <c r="D782" s="143"/>
      <c r="E782" s="143"/>
      <c r="F782" s="140"/>
      <c r="G782" s="141"/>
      <c r="H782" s="143"/>
      <c r="I782" s="143"/>
      <c r="J782" s="143"/>
      <c r="K782" s="143"/>
      <c r="L782" s="143"/>
      <c r="M782" s="143"/>
    </row>
    <row r="783" spans="1:13" ht="17.25" customHeight="1">
      <c r="A783" s="92"/>
      <c r="B783" s="92"/>
      <c r="C783" s="94"/>
      <c r="D783" s="143"/>
      <c r="E783" s="143"/>
      <c r="F783" s="140"/>
      <c r="G783" s="141"/>
      <c r="H783" s="143"/>
      <c r="I783" s="143"/>
      <c r="J783" s="143"/>
      <c r="K783" s="143"/>
      <c r="L783" s="143"/>
      <c r="M783" s="143"/>
    </row>
    <row r="784" spans="1:13" ht="17.25" customHeight="1">
      <c r="A784" s="92"/>
      <c r="B784" s="92"/>
      <c r="C784" s="94"/>
      <c r="D784" s="143"/>
      <c r="E784" s="143"/>
      <c r="F784" s="140"/>
      <c r="G784" s="141"/>
      <c r="H784" s="143"/>
      <c r="I784" s="143"/>
      <c r="J784" s="143"/>
      <c r="K784" s="143"/>
      <c r="L784" s="143"/>
      <c r="M784" s="143"/>
    </row>
    <row r="785" spans="1:13" ht="17.25" customHeight="1">
      <c r="A785" s="92"/>
      <c r="B785" s="92"/>
      <c r="C785" s="94"/>
      <c r="D785" s="143"/>
      <c r="E785" s="143"/>
      <c r="F785" s="140"/>
      <c r="G785" s="141"/>
      <c r="H785" s="143"/>
      <c r="I785" s="143"/>
      <c r="J785" s="143"/>
      <c r="K785" s="143"/>
      <c r="L785" s="143"/>
      <c r="M785" s="143"/>
    </row>
    <row r="786" spans="1:13" ht="17.25" customHeight="1">
      <c r="A786" s="92"/>
      <c r="B786" s="92"/>
      <c r="C786" s="94"/>
      <c r="D786" s="143"/>
      <c r="E786" s="143"/>
      <c r="F786" s="140"/>
      <c r="G786" s="141"/>
      <c r="H786" s="143"/>
      <c r="I786" s="143"/>
      <c r="J786" s="143"/>
      <c r="K786" s="143"/>
      <c r="L786" s="143"/>
      <c r="M786" s="143"/>
    </row>
    <row r="787" spans="1:13" ht="17.25" customHeight="1">
      <c r="A787" s="92"/>
      <c r="B787" s="92"/>
      <c r="C787" s="94"/>
      <c r="D787" s="143"/>
      <c r="E787" s="143"/>
      <c r="F787" s="140"/>
      <c r="G787" s="141"/>
      <c r="H787" s="143"/>
      <c r="I787" s="143"/>
      <c r="J787" s="143"/>
      <c r="K787" s="143"/>
      <c r="L787" s="143"/>
      <c r="M787" s="143"/>
    </row>
    <row r="788" spans="1:13" ht="17.25" customHeight="1">
      <c r="A788" s="92"/>
      <c r="B788" s="92"/>
      <c r="C788" s="94"/>
      <c r="D788" s="143"/>
      <c r="E788" s="143"/>
      <c r="F788" s="140"/>
      <c r="G788" s="141"/>
      <c r="H788" s="143"/>
      <c r="I788" s="143"/>
      <c r="J788" s="143"/>
      <c r="K788" s="143"/>
      <c r="L788" s="143"/>
      <c r="M788" s="143"/>
    </row>
    <row r="789" spans="1:13" ht="17.25" customHeight="1">
      <c r="A789" s="92"/>
      <c r="B789" s="92"/>
      <c r="C789" s="94"/>
      <c r="D789" s="143"/>
      <c r="E789" s="143"/>
      <c r="F789" s="140"/>
      <c r="G789" s="141"/>
      <c r="H789" s="143"/>
      <c r="I789" s="143"/>
      <c r="J789" s="143"/>
      <c r="K789" s="143"/>
      <c r="L789" s="143"/>
      <c r="M789" s="143"/>
    </row>
    <row r="790" spans="1:13" ht="17.25" customHeight="1">
      <c r="A790" s="92"/>
      <c r="B790" s="92"/>
      <c r="C790" s="94"/>
      <c r="D790" s="143"/>
      <c r="E790" s="143"/>
      <c r="F790" s="140"/>
      <c r="G790" s="141"/>
      <c r="H790" s="143"/>
      <c r="I790" s="143"/>
      <c r="J790" s="143"/>
      <c r="K790" s="143"/>
      <c r="L790" s="143"/>
      <c r="M790" s="143"/>
    </row>
    <row r="791" spans="1:13" ht="17.25" customHeight="1">
      <c r="A791" s="92"/>
      <c r="B791" s="92"/>
      <c r="C791" s="94"/>
      <c r="D791" s="143"/>
      <c r="E791" s="143"/>
      <c r="F791" s="140"/>
      <c r="G791" s="141"/>
      <c r="H791" s="143"/>
      <c r="I791" s="143"/>
      <c r="J791" s="143"/>
      <c r="K791" s="143"/>
      <c r="L791" s="143"/>
      <c r="M791" s="143"/>
    </row>
    <row r="792" spans="1:13" ht="17.25" customHeight="1">
      <c r="A792" s="92"/>
      <c r="B792" s="92"/>
      <c r="C792" s="94"/>
      <c r="D792" s="143"/>
      <c r="E792" s="143"/>
      <c r="F792" s="140"/>
      <c r="G792" s="141"/>
      <c r="H792" s="143"/>
      <c r="I792" s="143"/>
      <c r="J792" s="143"/>
      <c r="K792" s="143"/>
      <c r="L792" s="143"/>
      <c r="M792" s="143"/>
    </row>
    <row r="793" spans="1:13" ht="17.25" customHeight="1">
      <c r="A793" s="92"/>
      <c r="B793" s="92"/>
      <c r="C793" s="94"/>
      <c r="D793" s="143"/>
      <c r="E793" s="143"/>
      <c r="F793" s="140"/>
      <c r="G793" s="141"/>
      <c r="H793" s="143"/>
      <c r="I793" s="143"/>
      <c r="J793" s="143"/>
      <c r="K793" s="143"/>
      <c r="L793" s="143"/>
      <c r="M793" s="143"/>
    </row>
    <row r="794" spans="1:13" ht="17.25" customHeight="1">
      <c r="A794" s="92"/>
      <c r="B794" s="92"/>
      <c r="C794" s="94"/>
      <c r="D794" s="143"/>
      <c r="E794" s="143"/>
      <c r="F794" s="140"/>
      <c r="G794" s="141"/>
      <c r="H794" s="143"/>
      <c r="I794" s="143"/>
      <c r="J794" s="143"/>
      <c r="K794" s="143"/>
      <c r="L794" s="143"/>
      <c r="M794" s="143"/>
    </row>
    <row r="795" spans="1:13" ht="17.25" customHeight="1">
      <c r="A795" s="92"/>
      <c r="B795" s="92"/>
      <c r="C795" s="94"/>
      <c r="D795" s="143"/>
      <c r="E795" s="143"/>
      <c r="F795" s="140"/>
      <c r="G795" s="141"/>
      <c r="H795" s="143"/>
      <c r="I795" s="143"/>
      <c r="J795" s="143"/>
      <c r="K795" s="143"/>
      <c r="L795" s="143"/>
      <c r="M795" s="143"/>
    </row>
    <row r="796" spans="1:13" ht="17.25" customHeight="1">
      <c r="A796" s="92"/>
      <c r="B796" s="92"/>
      <c r="C796" s="94"/>
      <c r="D796" s="143"/>
      <c r="E796" s="143"/>
      <c r="F796" s="140"/>
      <c r="G796" s="141"/>
      <c r="H796" s="143"/>
      <c r="I796" s="143"/>
      <c r="J796" s="143"/>
      <c r="K796" s="143"/>
      <c r="L796" s="143"/>
      <c r="M796" s="143"/>
    </row>
    <row r="797" spans="1:13" ht="17.25" customHeight="1">
      <c r="A797" s="92"/>
      <c r="B797" s="92"/>
      <c r="C797" s="94"/>
      <c r="D797" s="143"/>
      <c r="E797" s="143"/>
      <c r="F797" s="140"/>
      <c r="G797" s="141"/>
      <c r="H797" s="143"/>
      <c r="I797" s="143"/>
      <c r="J797" s="143"/>
      <c r="K797" s="143"/>
      <c r="L797" s="143"/>
      <c r="M797" s="143"/>
    </row>
    <row r="798" spans="1:13" ht="17.25" customHeight="1">
      <c r="A798" s="92"/>
      <c r="B798" s="92"/>
      <c r="C798" s="94"/>
      <c r="D798" s="143"/>
      <c r="E798" s="143"/>
      <c r="F798" s="140"/>
      <c r="G798" s="141"/>
      <c r="H798" s="143"/>
      <c r="I798" s="143"/>
      <c r="J798" s="143"/>
      <c r="K798" s="143"/>
      <c r="L798" s="143"/>
      <c r="M798" s="143"/>
    </row>
    <row r="799" spans="1:13" ht="17.25" customHeight="1">
      <c r="A799" s="92"/>
      <c r="B799" s="92"/>
      <c r="C799" s="94"/>
      <c r="D799" s="143"/>
      <c r="E799" s="143"/>
      <c r="F799" s="140"/>
      <c r="G799" s="141"/>
      <c r="H799" s="143"/>
      <c r="I799" s="143"/>
      <c r="J799" s="143"/>
      <c r="K799" s="143"/>
      <c r="L799" s="143"/>
      <c r="M799" s="143"/>
    </row>
    <row r="800" spans="1:13" ht="17.25" customHeight="1">
      <c r="A800" s="92"/>
      <c r="B800" s="92"/>
      <c r="C800" s="94"/>
      <c r="D800" s="143"/>
      <c r="E800" s="143"/>
      <c r="F800" s="140"/>
      <c r="G800" s="141"/>
      <c r="H800" s="143"/>
      <c r="I800" s="143"/>
      <c r="J800" s="143"/>
      <c r="K800" s="143"/>
      <c r="L800" s="143"/>
      <c r="M800" s="143"/>
    </row>
    <row r="801" spans="1:13" ht="17.25" customHeight="1">
      <c r="A801" s="92"/>
      <c r="B801" s="92"/>
      <c r="C801" s="94"/>
      <c r="D801" s="143"/>
      <c r="E801" s="143"/>
      <c r="F801" s="140"/>
      <c r="G801" s="141"/>
      <c r="H801" s="143"/>
      <c r="I801" s="143"/>
      <c r="J801" s="143"/>
      <c r="K801" s="143"/>
      <c r="L801" s="143"/>
      <c r="M801" s="143"/>
    </row>
    <row r="802" spans="1:13" ht="17.25" customHeight="1">
      <c r="A802" s="92"/>
      <c r="B802" s="92"/>
      <c r="C802" s="94"/>
      <c r="D802" s="143"/>
      <c r="E802" s="143"/>
      <c r="F802" s="140"/>
      <c r="G802" s="141"/>
      <c r="H802" s="143"/>
      <c r="I802" s="143"/>
      <c r="J802" s="143"/>
      <c r="K802" s="143"/>
      <c r="L802" s="143"/>
      <c r="M802" s="143"/>
    </row>
    <row r="803" spans="1:13" ht="17.25" customHeight="1">
      <c r="A803" s="92"/>
      <c r="B803" s="92"/>
      <c r="C803" s="94"/>
      <c r="D803" s="143"/>
      <c r="E803" s="143"/>
      <c r="F803" s="140"/>
      <c r="G803" s="141"/>
      <c r="H803" s="143"/>
      <c r="I803" s="143"/>
      <c r="J803" s="143"/>
      <c r="K803" s="143"/>
      <c r="L803" s="143"/>
      <c r="M803" s="143"/>
    </row>
    <row r="804" spans="1:13" ht="17.25" customHeight="1">
      <c r="A804" s="92"/>
      <c r="B804" s="92"/>
      <c r="C804" s="94"/>
      <c r="D804" s="143"/>
      <c r="E804" s="143"/>
      <c r="F804" s="140"/>
      <c r="G804" s="141"/>
      <c r="H804" s="143"/>
      <c r="I804" s="143"/>
      <c r="J804" s="143"/>
      <c r="K804" s="143"/>
      <c r="L804" s="143"/>
      <c r="M804" s="143"/>
    </row>
    <row r="805" spans="1:13" ht="17.25" customHeight="1">
      <c r="A805" s="92"/>
      <c r="B805" s="92"/>
      <c r="C805" s="94"/>
      <c r="D805" s="143"/>
      <c r="E805" s="143"/>
      <c r="F805" s="140"/>
      <c r="G805" s="141"/>
      <c r="H805" s="143"/>
      <c r="I805" s="143"/>
      <c r="J805" s="143"/>
      <c r="K805" s="143"/>
      <c r="L805" s="143"/>
      <c r="M805" s="143"/>
    </row>
    <row r="806" spans="1:13" ht="17.25" customHeight="1">
      <c r="A806" s="92"/>
      <c r="B806" s="92"/>
      <c r="C806" s="94"/>
      <c r="D806" s="143"/>
      <c r="E806" s="143"/>
      <c r="F806" s="140"/>
      <c r="G806" s="141"/>
      <c r="H806" s="143"/>
      <c r="I806" s="143"/>
      <c r="J806" s="143"/>
      <c r="K806" s="143"/>
      <c r="L806" s="143"/>
      <c r="M806" s="143"/>
    </row>
    <row r="807" spans="1:13" ht="17.25" customHeight="1">
      <c r="A807" s="92"/>
      <c r="B807" s="92"/>
      <c r="C807" s="94"/>
      <c r="D807" s="143"/>
      <c r="E807" s="143"/>
      <c r="F807" s="140"/>
      <c r="G807" s="141"/>
      <c r="H807" s="143"/>
      <c r="I807" s="143"/>
      <c r="J807" s="143"/>
      <c r="K807" s="143"/>
      <c r="L807" s="143"/>
      <c r="M807" s="143"/>
    </row>
    <row r="808" spans="1:13" ht="17.25" customHeight="1">
      <c r="A808" s="92"/>
      <c r="B808" s="92"/>
      <c r="C808" s="94"/>
      <c r="D808" s="143"/>
      <c r="E808" s="143"/>
      <c r="F808" s="140"/>
      <c r="G808" s="141"/>
      <c r="H808" s="143"/>
      <c r="I808" s="143"/>
      <c r="J808" s="143"/>
      <c r="K808" s="143"/>
      <c r="L808" s="143"/>
      <c r="M808" s="143"/>
    </row>
    <row r="809" spans="1:13" ht="17.25" customHeight="1">
      <c r="A809" s="92"/>
      <c r="B809" s="92"/>
      <c r="C809" s="94"/>
      <c r="D809" s="143"/>
      <c r="E809" s="143"/>
      <c r="F809" s="140"/>
      <c r="G809" s="141"/>
      <c r="H809" s="143"/>
      <c r="I809" s="143"/>
      <c r="J809" s="143"/>
      <c r="K809" s="143"/>
      <c r="L809" s="143"/>
      <c r="M809" s="143"/>
    </row>
    <row r="810" spans="1:13" ht="17.25" customHeight="1">
      <c r="A810" s="92"/>
      <c r="B810" s="92"/>
      <c r="C810" s="94"/>
      <c r="D810" s="143"/>
      <c r="E810" s="143"/>
      <c r="F810" s="140"/>
      <c r="G810" s="141"/>
      <c r="H810" s="143"/>
      <c r="I810" s="143"/>
      <c r="J810" s="143"/>
      <c r="K810" s="143"/>
      <c r="L810" s="143"/>
      <c r="M810" s="143"/>
    </row>
    <row r="811" spans="1:13" ht="17.25" customHeight="1">
      <c r="A811" s="92"/>
      <c r="B811" s="92"/>
      <c r="C811" s="94"/>
      <c r="D811" s="143"/>
      <c r="E811" s="143"/>
      <c r="F811" s="140"/>
      <c r="G811" s="141"/>
      <c r="H811" s="143"/>
      <c r="I811" s="143"/>
      <c r="J811" s="143"/>
      <c r="K811" s="143"/>
      <c r="L811" s="143"/>
      <c r="M811" s="143"/>
    </row>
    <row r="812" spans="1:13" ht="17.25" customHeight="1">
      <c r="A812" s="92"/>
      <c r="B812" s="92"/>
      <c r="C812" s="94"/>
      <c r="D812" s="143"/>
      <c r="E812" s="143"/>
      <c r="F812" s="140"/>
      <c r="G812" s="141"/>
      <c r="H812" s="143"/>
      <c r="I812" s="143"/>
      <c r="J812" s="143"/>
      <c r="K812" s="143"/>
      <c r="L812" s="143"/>
      <c r="M812" s="143"/>
    </row>
    <row r="813" spans="1:13" ht="17.25" customHeight="1">
      <c r="A813" s="92"/>
      <c r="B813" s="92"/>
      <c r="C813" s="94"/>
      <c r="D813" s="143"/>
      <c r="E813" s="143"/>
      <c r="F813" s="140"/>
      <c r="G813" s="141"/>
      <c r="H813" s="143"/>
      <c r="I813" s="143"/>
      <c r="J813" s="143"/>
      <c r="K813" s="143"/>
      <c r="L813" s="143"/>
      <c r="M813" s="143"/>
    </row>
    <row r="814" spans="1:13" ht="17.25" customHeight="1">
      <c r="A814" s="92"/>
      <c r="B814" s="92"/>
      <c r="C814" s="94"/>
      <c r="D814" s="143"/>
      <c r="E814" s="143"/>
      <c r="F814" s="140"/>
      <c r="G814" s="141"/>
      <c r="H814" s="143"/>
      <c r="I814" s="143"/>
      <c r="J814" s="143"/>
      <c r="K814" s="143"/>
      <c r="L814" s="143"/>
      <c r="M814" s="143"/>
    </row>
    <row r="815" spans="1:13" ht="17.25" customHeight="1">
      <c r="A815" s="92"/>
      <c r="B815" s="92"/>
      <c r="C815" s="94"/>
      <c r="D815" s="143"/>
      <c r="E815" s="143"/>
      <c r="F815" s="140"/>
      <c r="G815" s="141"/>
      <c r="H815" s="143"/>
      <c r="I815" s="143"/>
      <c r="J815" s="143"/>
      <c r="K815" s="143"/>
      <c r="L815" s="143"/>
      <c r="M815" s="143"/>
    </row>
    <row r="816" spans="1:13" ht="17.25" customHeight="1">
      <c r="A816" s="92"/>
      <c r="B816" s="92"/>
      <c r="C816" s="94"/>
      <c r="D816" s="143"/>
      <c r="E816" s="143"/>
      <c r="F816" s="140"/>
      <c r="G816" s="141"/>
      <c r="H816" s="143"/>
      <c r="I816" s="143"/>
      <c r="J816" s="143"/>
      <c r="K816" s="143"/>
      <c r="L816" s="143"/>
      <c r="M816" s="143"/>
    </row>
    <row r="817" spans="1:13" ht="17.25" customHeight="1">
      <c r="A817" s="92"/>
      <c r="B817" s="92"/>
      <c r="C817" s="94"/>
      <c r="D817" s="143"/>
      <c r="E817" s="143"/>
      <c r="F817" s="140"/>
      <c r="G817" s="141"/>
      <c r="H817" s="143"/>
      <c r="I817" s="143"/>
      <c r="J817" s="143"/>
      <c r="K817" s="143"/>
      <c r="L817" s="143"/>
      <c r="M817" s="143"/>
    </row>
    <row r="818" spans="1:13" ht="17.25" customHeight="1">
      <c r="A818" s="92"/>
      <c r="B818" s="92"/>
      <c r="C818" s="94"/>
      <c r="D818" s="143"/>
      <c r="E818" s="143"/>
      <c r="F818" s="140"/>
      <c r="G818" s="141"/>
      <c r="H818" s="143"/>
      <c r="I818" s="143"/>
      <c r="J818" s="143"/>
      <c r="K818" s="143"/>
      <c r="L818" s="143"/>
      <c r="M818" s="143"/>
    </row>
    <row r="819" spans="1:13" ht="17.25" customHeight="1">
      <c r="A819" s="92"/>
      <c r="B819" s="92"/>
      <c r="C819" s="94"/>
      <c r="D819" s="143"/>
      <c r="E819" s="143"/>
      <c r="F819" s="140"/>
      <c r="G819" s="141"/>
      <c r="H819" s="143"/>
      <c r="I819" s="143"/>
      <c r="J819" s="143"/>
      <c r="K819" s="143"/>
      <c r="L819" s="143"/>
      <c r="M819" s="143"/>
    </row>
    <row r="820" spans="1:13">
      <c r="A820" s="92"/>
      <c r="B820" s="92"/>
      <c r="C820" s="94"/>
    </row>
    <row r="821" spans="1:13">
      <c r="A821" s="92"/>
      <c r="B821" s="92"/>
      <c r="C821" s="94"/>
    </row>
    <row r="822" spans="1:13">
      <c r="A822" s="92"/>
      <c r="B822" s="92"/>
      <c r="C822" s="94"/>
    </row>
    <row r="823" spans="1:13">
      <c r="A823" s="92"/>
      <c r="B823" s="92"/>
      <c r="C823" s="94"/>
    </row>
    <row r="824" spans="1:13">
      <c r="A824" s="92"/>
      <c r="B824" s="92"/>
      <c r="C824" s="94"/>
    </row>
    <row r="825" spans="1:13">
      <c r="A825" s="92"/>
      <c r="B825" s="92"/>
      <c r="C825" s="94"/>
    </row>
    <row r="826" spans="1:13">
      <c r="A826" s="92"/>
      <c r="B826" s="92"/>
      <c r="C826" s="94"/>
    </row>
    <row r="827" spans="1:13">
      <c r="A827" s="92"/>
      <c r="B827" s="92"/>
      <c r="C827" s="94"/>
    </row>
    <row r="828" spans="1:13">
      <c r="A828" s="92"/>
      <c r="B828" s="92"/>
      <c r="C828" s="94"/>
    </row>
    <row r="829" spans="1:13">
      <c r="A829" s="92"/>
      <c r="B829" s="92"/>
      <c r="C829" s="94"/>
    </row>
    <row r="830" spans="1:13">
      <c r="A830" s="92"/>
      <c r="B830" s="92"/>
      <c r="C830" s="94"/>
    </row>
    <row r="831" spans="1:13">
      <c r="A831" s="92"/>
      <c r="B831" s="92"/>
      <c r="C831" s="94"/>
    </row>
    <row r="832" spans="1:13">
      <c r="A832" s="92"/>
      <c r="B832" s="92"/>
      <c r="C832" s="94"/>
    </row>
    <row r="833" spans="1:3">
      <c r="A833" s="92"/>
      <c r="B833" s="92"/>
      <c r="C833" s="94"/>
    </row>
    <row r="834" spans="1:3">
      <c r="A834" s="92"/>
      <c r="B834" s="92"/>
      <c r="C834" s="94"/>
    </row>
    <row r="835" spans="1:3">
      <c r="A835" s="92"/>
      <c r="B835" s="92"/>
      <c r="C835" s="94"/>
    </row>
    <row r="836" spans="1:3">
      <c r="A836" s="92"/>
      <c r="B836" s="92"/>
      <c r="C836" s="94"/>
    </row>
    <row r="837" spans="1:3">
      <c r="A837" s="92"/>
      <c r="B837" s="92"/>
      <c r="C837" s="94"/>
    </row>
    <row r="838" spans="1:3">
      <c r="A838" s="92"/>
      <c r="B838" s="92"/>
      <c r="C838" s="94"/>
    </row>
    <row r="839" spans="1:3">
      <c r="A839" s="92"/>
      <c r="B839" s="92"/>
      <c r="C839" s="94"/>
    </row>
    <row r="840" spans="1:3">
      <c r="A840" s="92"/>
      <c r="B840" s="92"/>
      <c r="C840" s="94"/>
    </row>
    <row r="841" spans="1:3">
      <c r="A841" s="92"/>
      <c r="B841" s="92"/>
      <c r="C841" s="94"/>
    </row>
    <row r="842" spans="1:3">
      <c r="A842" s="92"/>
      <c r="B842" s="92"/>
      <c r="C842" s="94"/>
    </row>
    <row r="843" spans="1:3">
      <c r="A843" s="92"/>
      <c r="B843" s="92"/>
      <c r="C843" s="94"/>
    </row>
    <row r="844" spans="1:3">
      <c r="A844" s="92"/>
      <c r="B844" s="92"/>
      <c r="C844" s="94"/>
    </row>
    <row r="845" spans="1:3">
      <c r="A845" s="92"/>
      <c r="B845" s="92"/>
      <c r="C845" s="94"/>
    </row>
    <row r="846" spans="1:3">
      <c r="A846" s="92"/>
      <c r="B846" s="92"/>
      <c r="C846" s="94"/>
    </row>
    <row r="847" spans="1:3">
      <c r="A847" s="92"/>
      <c r="B847" s="92"/>
      <c r="C847" s="94"/>
    </row>
    <row r="848" spans="1:3">
      <c r="A848" s="92"/>
      <c r="B848" s="92"/>
      <c r="C848" s="94"/>
    </row>
    <row r="849" spans="1:3">
      <c r="A849" s="92"/>
      <c r="B849" s="92"/>
      <c r="C849" s="94"/>
    </row>
  </sheetData>
  <phoneticPr fontId="23" type="noConversion"/>
  <conditionalFormatting sqref="D1:D6 D40:D1048576">
    <cfRule type="duplicateValues" dxfId="6" priority="5"/>
    <cfRule type="duplicateValues" dxfId="5" priority="6"/>
  </conditionalFormatting>
  <conditionalFormatting sqref="E1:E6 E40:E1048576">
    <cfRule type="duplicateValues" dxfId="4" priority="4"/>
  </conditionalFormatting>
  <conditionalFormatting sqref="D7:D39">
    <cfRule type="duplicateValues" dxfId="3" priority="2"/>
    <cfRule type="duplicateValues" dxfId="2" priority="3"/>
  </conditionalFormatting>
  <conditionalFormatting sqref="E7:E39">
    <cfRule type="duplicateValues" dxfId="1" priority="1"/>
  </conditionalFormatting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M12" sqref="M12"/>
    </sheetView>
  </sheetViews>
  <sheetFormatPr defaultRowHeight="13.5"/>
  <cols>
    <col min="1" max="2" width="12.875" style="174" customWidth="1"/>
    <col min="3" max="6" width="12.875" style="175" customWidth="1"/>
  </cols>
  <sheetData>
    <row r="1" spans="1:6" ht="16.5" customHeight="1">
      <c r="A1" s="147" t="s">
        <v>102</v>
      </c>
      <c r="B1" s="147" t="s">
        <v>105</v>
      </c>
      <c r="C1" s="171" t="s">
        <v>112</v>
      </c>
      <c r="D1" s="171" t="s">
        <v>289</v>
      </c>
      <c r="E1" s="171" t="s">
        <v>290</v>
      </c>
      <c r="F1" s="171" t="s">
        <v>291</v>
      </c>
    </row>
    <row r="2" spans="1:6" ht="16.5" customHeight="1">
      <c r="A2" s="147">
        <f>YEAR(C2)</f>
        <v>2018</v>
      </c>
      <c r="B2" s="147">
        <f>MONTH(C2)</f>
        <v>7</v>
      </c>
      <c r="C2" s="172">
        <v>43312</v>
      </c>
      <c r="D2" s="171" t="s">
        <v>38</v>
      </c>
      <c r="E2" s="173" t="s">
        <v>38</v>
      </c>
      <c r="F2" s="173">
        <v>99</v>
      </c>
    </row>
    <row r="3" spans="1:6" ht="16.5" customHeight="1">
      <c r="A3" s="147"/>
      <c r="B3" s="147">
        <v>8</v>
      </c>
      <c r="C3" s="172"/>
      <c r="D3" s="171"/>
      <c r="E3" s="173"/>
      <c r="F3" s="173"/>
    </row>
  </sheetData>
  <phoneticPr fontId="2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workbookViewId="0">
      <selection activeCell="E20" sqref="E20"/>
    </sheetView>
  </sheetViews>
  <sheetFormatPr defaultColWidth="8.875" defaultRowHeight="16.5"/>
  <cols>
    <col min="1" max="2" width="9" style="102" customWidth="1"/>
    <col min="3" max="3" width="17.625" style="97" customWidth="1"/>
    <col min="4" max="4" width="10.125" style="97" customWidth="1"/>
    <col min="5" max="5" width="9" style="97" customWidth="1"/>
    <col min="6" max="6" width="29.125" style="97" customWidth="1"/>
    <col min="7" max="7" width="18.625" style="97" customWidth="1"/>
    <col min="8" max="8" width="9" style="97" customWidth="1"/>
    <col min="9" max="9" width="12.875" style="97" customWidth="1"/>
    <col min="10" max="10" width="12.5" style="97" customWidth="1"/>
    <col min="11" max="12" width="9" style="97" customWidth="1"/>
    <col min="13" max="13" width="58.5" style="97" customWidth="1"/>
    <col min="14" max="14" width="16.375" style="97" customWidth="1"/>
    <col min="15" max="15" width="20.5" style="97" customWidth="1"/>
    <col min="16" max="16" width="8.875" style="96" customWidth="1"/>
    <col min="17" max="16384" width="8.875" style="96"/>
  </cols>
  <sheetData>
    <row r="1" spans="1:31">
      <c r="A1" s="102" t="s">
        <v>102</v>
      </c>
      <c r="B1" s="102" t="s">
        <v>105</v>
      </c>
      <c r="C1" s="97" t="s">
        <v>111</v>
      </c>
      <c r="D1" s="97" t="s">
        <v>255</v>
      </c>
      <c r="E1" s="97" t="s">
        <v>292</v>
      </c>
      <c r="F1" s="97" t="s">
        <v>293</v>
      </c>
      <c r="G1" s="97" t="s">
        <v>294</v>
      </c>
      <c r="H1" s="97" t="s">
        <v>167</v>
      </c>
      <c r="I1" s="97" t="s">
        <v>295</v>
      </c>
      <c r="J1" s="97" t="s">
        <v>87</v>
      </c>
      <c r="K1" s="97" t="s">
        <v>88</v>
      </c>
      <c r="L1" s="97" t="s">
        <v>89</v>
      </c>
      <c r="M1" s="97" t="s">
        <v>296</v>
      </c>
      <c r="N1" s="97" t="s">
        <v>297</v>
      </c>
      <c r="O1" s="97" t="s">
        <v>254</v>
      </c>
    </row>
    <row r="2" spans="1:31">
      <c r="A2" s="94">
        <f t="shared" ref="A2:A15" si="0">YEAR(C2)</f>
        <v>2018</v>
      </c>
      <c r="B2" s="94">
        <f t="shared" ref="B2:B15" si="1">MONTH(C2)</f>
        <v>4</v>
      </c>
      <c r="C2" s="106">
        <v>43195</v>
      </c>
      <c r="D2" s="107">
        <v>0.32083333333333341</v>
      </c>
      <c r="E2" s="105" t="s">
        <v>298</v>
      </c>
      <c r="F2" s="105" t="s">
        <v>182</v>
      </c>
      <c r="G2" s="105" t="s">
        <v>299</v>
      </c>
      <c r="H2" s="105" t="s">
        <v>124</v>
      </c>
      <c r="I2" s="105" t="s">
        <v>300</v>
      </c>
      <c r="J2" s="101" t="str">
        <f t="shared" ref="J2:J15" si="2">MID(I2,7,1)</f>
        <v>4</v>
      </c>
      <c r="K2" s="101" t="str">
        <f t="shared" ref="K2:K15" si="3">MID(I2,14,1)</f>
        <v>4</v>
      </c>
      <c r="L2" s="101" t="str">
        <f t="shared" ref="L2:L15" si="4">MID(I2,21,1)</f>
        <v>4</v>
      </c>
      <c r="M2" s="105" t="s">
        <v>301</v>
      </c>
      <c r="N2" s="105" t="s">
        <v>302</v>
      </c>
      <c r="O2" s="105"/>
      <c r="P2" s="100"/>
      <c r="Q2" s="100"/>
      <c r="R2" s="100"/>
      <c r="S2" s="97"/>
      <c r="T2" s="97"/>
      <c r="U2" s="97"/>
      <c r="V2" s="97"/>
    </row>
    <row r="3" spans="1:31">
      <c r="A3" s="94">
        <f t="shared" si="0"/>
        <v>2018</v>
      </c>
      <c r="B3" s="94">
        <f t="shared" si="1"/>
        <v>5</v>
      </c>
      <c r="C3" s="106">
        <v>43225</v>
      </c>
      <c r="D3" s="107">
        <v>0.4201388888888889</v>
      </c>
      <c r="E3" s="105" t="s">
        <v>298</v>
      </c>
      <c r="F3" s="105" t="s">
        <v>182</v>
      </c>
      <c r="G3" s="105" t="s">
        <v>303</v>
      </c>
      <c r="H3" s="105" t="s">
        <v>124</v>
      </c>
      <c r="I3" s="105" t="s">
        <v>300</v>
      </c>
      <c r="J3" s="101" t="str">
        <f t="shared" si="2"/>
        <v>4</v>
      </c>
      <c r="K3" s="101" t="str">
        <f t="shared" si="3"/>
        <v>4</v>
      </c>
      <c r="L3" s="101" t="str">
        <f t="shared" si="4"/>
        <v>4</v>
      </c>
      <c r="M3" s="105" t="s">
        <v>304</v>
      </c>
      <c r="N3" s="105" t="s">
        <v>302</v>
      </c>
      <c r="O3" s="105"/>
      <c r="P3" s="100"/>
      <c r="Q3" s="100"/>
      <c r="R3" s="100"/>
      <c r="S3" s="97"/>
      <c r="T3" s="97"/>
      <c r="U3" s="97"/>
      <c r="V3" s="97"/>
    </row>
    <row r="4" spans="1:31">
      <c r="A4" s="94">
        <f t="shared" si="0"/>
        <v>2018</v>
      </c>
      <c r="B4" s="94">
        <f t="shared" si="1"/>
        <v>6</v>
      </c>
      <c r="C4" s="106">
        <v>43276</v>
      </c>
      <c r="D4" s="107">
        <v>0.66736111111111107</v>
      </c>
      <c r="E4" s="105" t="s">
        <v>298</v>
      </c>
      <c r="F4" s="105" t="s">
        <v>182</v>
      </c>
      <c r="G4" s="105" t="s">
        <v>305</v>
      </c>
      <c r="H4" s="105" t="s">
        <v>124</v>
      </c>
      <c r="I4" s="105" t="s">
        <v>300</v>
      </c>
      <c r="J4" s="101" t="str">
        <f t="shared" si="2"/>
        <v>4</v>
      </c>
      <c r="K4" s="101" t="str">
        <f t="shared" si="3"/>
        <v>4</v>
      </c>
      <c r="L4" s="101" t="str">
        <f t="shared" si="4"/>
        <v>4</v>
      </c>
      <c r="M4" s="105" t="s">
        <v>306</v>
      </c>
      <c r="N4" s="105" t="s">
        <v>302</v>
      </c>
      <c r="O4" s="105"/>
      <c r="P4" s="100"/>
      <c r="Q4" s="100"/>
      <c r="R4" s="100"/>
      <c r="S4" s="97"/>
      <c r="T4" s="97"/>
      <c r="U4" s="97"/>
      <c r="V4" s="97"/>
    </row>
    <row r="5" spans="1:31">
      <c r="A5" s="94">
        <f t="shared" si="0"/>
        <v>2018</v>
      </c>
      <c r="B5" s="94">
        <f t="shared" si="1"/>
        <v>7</v>
      </c>
      <c r="C5" s="106">
        <v>43300</v>
      </c>
      <c r="D5" s="107">
        <v>0.76666666666666672</v>
      </c>
      <c r="E5" s="105" t="s">
        <v>298</v>
      </c>
      <c r="F5" s="105" t="s">
        <v>182</v>
      </c>
      <c r="G5" s="105" t="s">
        <v>307</v>
      </c>
      <c r="H5" s="105" t="s">
        <v>123</v>
      </c>
      <c r="I5" s="105" t="s">
        <v>308</v>
      </c>
      <c r="J5" s="101" t="str">
        <f t="shared" si="2"/>
        <v>5</v>
      </c>
      <c r="K5" s="101" t="str">
        <f t="shared" si="3"/>
        <v>5</v>
      </c>
      <c r="L5" s="101" t="str">
        <f t="shared" si="4"/>
        <v>5</v>
      </c>
      <c r="M5" s="105" t="s">
        <v>309</v>
      </c>
      <c r="N5" s="105" t="s">
        <v>302</v>
      </c>
      <c r="O5" s="105"/>
      <c r="P5" s="100"/>
      <c r="Q5" s="100"/>
      <c r="R5" s="100"/>
      <c r="S5" s="100"/>
      <c r="T5" s="100"/>
      <c r="U5" s="100"/>
      <c r="V5" s="97"/>
      <c r="W5" s="97"/>
      <c r="X5" s="97"/>
      <c r="Y5" s="97"/>
    </row>
    <row r="6" spans="1:31">
      <c r="A6" s="94">
        <f t="shared" si="0"/>
        <v>2018</v>
      </c>
      <c r="B6" s="94">
        <f t="shared" si="1"/>
        <v>7</v>
      </c>
      <c r="C6" s="106">
        <v>43303</v>
      </c>
      <c r="D6" s="107">
        <v>0.61527777777777781</v>
      </c>
      <c r="E6" s="105" t="s">
        <v>298</v>
      </c>
      <c r="F6" s="105" t="s">
        <v>182</v>
      </c>
      <c r="G6" s="105" t="s">
        <v>310</v>
      </c>
      <c r="H6" s="105" t="s">
        <v>123</v>
      </c>
      <c r="I6" s="105" t="s">
        <v>311</v>
      </c>
      <c r="J6" s="101" t="str">
        <f t="shared" si="2"/>
        <v>5</v>
      </c>
      <c r="K6" s="101" t="str">
        <f t="shared" si="3"/>
        <v>4</v>
      </c>
      <c r="L6" s="101" t="str">
        <f t="shared" si="4"/>
        <v>5</v>
      </c>
      <c r="M6" s="105" t="s">
        <v>312</v>
      </c>
      <c r="N6" s="105" t="s">
        <v>313</v>
      </c>
      <c r="O6" s="105" t="s">
        <v>314</v>
      </c>
      <c r="P6" s="100"/>
      <c r="Q6" s="100"/>
      <c r="R6" s="100"/>
      <c r="S6" s="100"/>
      <c r="T6" s="100"/>
      <c r="U6" s="100"/>
      <c r="V6" s="97"/>
      <c r="W6" s="97"/>
      <c r="X6" s="97"/>
      <c r="Y6" s="97"/>
    </row>
    <row r="7" spans="1:31">
      <c r="A7" s="94">
        <f t="shared" si="0"/>
        <v>2018</v>
      </c>
      <c r="B7" s="94">
        <f t="shared" si="1"/>
        <v>7</v>
      </c>
      <c r="C7" s="106">
        <v>43308</v>
      </c>
      <c r="D7" s="107">
        <v>0.68055555555555558</v>
      </c>
      <c r="E7" s="105" t="s">
        <v>298</v>
      </c>
      <c r="F7" s="105" t="s">
        <v>182</v>
      </c>
      <c r="G7" s="105" t="s">
        <v>315</v>
      </c>
      <c r="H7" s="105" t="s">
        <v>124</v>
      </c>
      <c r="I7" s="105" t="s">
        <v>311</v>
      </c>
      <c r="J7" s="101" t="str">
        <f t="shared" si="2"/>
        <v>5</v>
      </c>
      <c r="K7" s="101" t="str">
        <f t="shared" si="3"/>
        <v>4</v>
      </c>
      <c r="L7" s="101" t="str">
        <f t="shared" si="4"/>
        <v>5</v>
      </c>
      <c r="M7" s="105" t="s">
        <v>316</v>
      </c>
      <c r="N7" s="105" t="s">
        <v>313</v>
      </c>
      <c r="O7" s="105" t="s">
        <v>317</v>
      </c>
      <c r="P7" s="100"/>
      <c r="Q7" s="100"/>
      <c r="R7" s="100"/>
      <c r="S7" s="97"/>
      <c r="T7" s="97"/>
      <c r="U7" s="97"/>
      <c r="V7" s="97"/>
    </row>
    <row r="8" spans="1:31">
      <c r="A8" s="94">
        <f t="shared" si="0"/>
        <v>2018</v>
      </c>
      <c r="B8" s="94">
        <f t="shared" si="1"/>
        <v>7</v>
      </c>
      <c r="C8" s="106">
        <v>43308</v>
      </c>
      <c r="D8" s="107">
        <v>0.6166666666666667</v>
      </c>
      <c r="E8" s="105" t="s">
        <v>298</v>
      </c>
      <c r="F8" s="105" t="s">
        <v>182</v>
      </c>
      <c r="G8" s="105" t="s">
        <v>318</v>
      </c>
      <c r="H8" s="105" t="s">
        <v>123</v>
      </c>
      <c r="I8" s="105" t="s">
        <v>308</v>
      </c>
      <c r="J8" s="101" t="str">
        <f t="shared" si="2"/>
        <v>5</v>
      </c>
      <c r="K8" s="101" t="str">
        <f t="shared" si="3"/>
        <v>5</v>
      </c>
      <c r="L8" s="101" t="str">
        <f t="shared" si="4"/>
        <v>5</v>
      </c>
      <c r="M8" s="105" t="s">
        <v>319</v>
      </c>
      <c r="N8" s="105" t="s">
        <v>302</v>
      </c>
      <c r="O8" s="105"/>
      <c r="P8" s="100"/>
      <c r="Q8" s="100"/>
      <c r="R8" s="100"/>
      <c r="S8" s="97"/>
      <c r="T8" s="97"/>
      <c r="U8" s="97"/>
      <c r="V8" s="97"/>
    </row>
    <row r="9" spans="1:31">
      <c r="A9" s="94">
        <f t="shared" si="0"/>
        <v>2018</v>
      </c>
      <c r="B9" s="94">
        <f t="shared" si="1"/>
        <v>8</v>
      </c>
      <c r="C9" s="106">
        <v>43315</v>
      </c>
      <c r="D9" s="107">
        <v>0.72083333333333333</v>
      </c>
      <c r="E9" s="105" t="s">
        <v>298</v>
      </c>
      <c r="F9" s="105" t="s">
        <v>182</v>
      </c>
      <c r="G9" s="105" t="s">
        <v>320</v>
      </c>
      <c r="H9" s="105" t="s">
        <v>123</v>
      </c>
      <c r="I9" s="105" t="s">
        <v>308</v>
      </c>
      <c r="J9" s="101" t="str">
        <f t="shared" si="2"/>
        <v>5</v>
      </c>
      <c r="K9" s="101" t="str">
        <f t="shared" si="3"/>
        <v>5</v>
      </c>
      <c r="L9" s="101" t="str">
        <f t="shared" si="4"/>
        <v>5</v>
      </c>
      <c r="M9" s="105" t="s">
        <v>321</v>
      </c>
      <c r="N9" s="105" t="s">
        <v>313</v>
      </c>
      <c r="O9" s="105" t="s">
        <v>322</v>
      </c>
      <c r="P9" s="97"/>
      <c r="Q9" s="97"/>
      <c r="R9" s="97"/>
      <c r="S9" s="97"/>
      <c r="T9" s="97"/>
      <c r="U9" s="97"/>
      <c r="V9" s="100"/>
      <c r="W9" s="100"/>
      <c r="X9" s="100"/>
      <c r="Y9" s="100"/>
      <c r="Z9" s="100"/>
      <c r="AA9" s="100"/>
      <c r="AB9" s="97"/>
      <c r="AC9" s="97"/>
      <c r="AD9" s="97"/>
      <c r="AE9" s="97"/>
    </row>
    <row r="10" spans="1:31">
      <c r="A10" s="94">
        <f t="shared" si="0"/>
        <v>2018</v>
      </c>
      <c r="B10" s="94">
        <f t="shared" si="1"/>
        <v>8</v>
      </c>
      <c r="C10" s="106">
        <v>43315</v>
      </c>
      <c r="D10" s="107">
        <v>0.33124999999999999</v>
      </c>
      <c r="E10" s="105" t="s">
        <v>298</v>
      </c>
      <c r="F10" s="105" t="s">
        <v>182</v>
      </c>
      <c r="G10" s="105" t="s">
        <v>323</v>
      </c>
      <c r="H10" s="105" t="s">
        <v>123</v>
      </c>
      <c r="I10" s="105" t="s">
        <v>308</v>
      </c>
      <c r="J10" s="101" t="str">
        <f t="shared" si="2"/>
        <v>5</v>
      </c>
      <c r="K10" s="101" t="str">
        <f t="shared" si="3"/>
        <v>5</v>
      </c>
      <c r="L10" s="101" t="str">
        <f t="shared" si="4"/>
        <v>5</v>
      </c>
      <c r="M10" s="105" t="s">
        <v>324</v>
      </c>
      <c r="N10" s="105" t="s">
        <v>313</v>
      </c>
      <c r="O10" s="105" t="s">
        <v>325</v>
      </c>
      <c r="P10" s="97"/>
      <c r="Q10" s="97"/>
      <c r="R10" s="97"/>
      <c r="S10" s="97"/>
      <c r="T10" s="97"/>
      <c r="U10" s="97"/>
      <c r="V10" s="100"/>
      <c r="W10" s="100"/>
      <c r="X10" s="100"/>
      <c r="Y10" s="97"/>
      <c r="Z10" s="97"/>
      <c r="AA10" s="97"/>
      <c r="AB10" s="97"/>
    </row>
    <row r="11" spans="1:31">
      <c r="A11" s="94">
        <f t="shared" si="0"/>
        <v>2018</v>
      </c>
      <c r="B11" s="94">
        <f t="shared" si="1"/>
        <v>8</v>
      </c>
      <c r="C11" s="106">
        <v>43320</v>
      </c>
      <c r="D11" s="107">
        <v>0.92708333333333337</v>
      </c>
      <c r="E11" s="105" t="s">
        <v>298</v>
      </c>
      <c r="F11" s="105" t="s">
        <v>182</v>
      </c>
      <c r="G11" s="105" t="s">
        <v>326</v>
      </c>
      <c r="H11" s="105" t="s">
        <v>123</v>
      </c>
      <c r="I11" s="105" t="s">
        <v>308</v>
      </c>
      <c r="J11" s="101" t="str">
        <f t="shared" si="2"/>
        <v>5</v>
      </c>
      <c r="K11" s="101" t="str">
        <f t="shared" si="3"/>
        <v>5</v>
      </c>
      <c r="L11" s="101" t="str">
        <f t="shared" si="4"/>
        <v>5</v>
      </c>
      <c r="M11" s="105" t="s">
        <v>327</v>
      </c>
      <c r="N11" s="105" t="s">
        <v>313</v>
      </c>
      <c r="O11" s="105" t="s">
        <v>328</v>
      </c>
      <c r="P11" s="97"/>
      <c r="Q11" s="97"/>
      <c r="R11" s="97"/>
      <c r="S11" s="97"/>
      <c r="T11" s="97"/>
      <c r="U11" s="97"/>
      <c r="V11" s="100"/>
      <c r="W11" s="100"/>
      <c r="X11" s="100"/>
      <c r="Y11" s="97"/>
      <c r="Z11" s="97"/>
      <c r="AA11" s="97"/>
      <c r="AB11" s="97"/>
    </row>
    <row r="12" spans="1:31">
      <c r="A12" s="94">
        <f t="shared" si="0"/>
        <v>2018</v>
      </c>
      <c r="B12" s="94">
        <f t="shared" si="1"/>
        <v>8</v>
      </c>
      <c r="C12" s="106">
        <v>43320</v>
      </c>
      <c r="D12" s="107">
        <v>0.92708333333333337</v>
      </c>
      <c r="E12" s="105" t="s">
        <v>298</v>
      </c>
      <c r="F12" s="105" t="s">
        <v>182</v>
      </c>
      <c r="G12" s="105" t="s">
        <v>329</v>
      </c>
      <c r="H12" s="105" t="s">
        <v>123</v>
      </c>
      <c r="I12" s="105" t="s">
        <v>308</v>
      </c>
      <c r="J12" s="101" t="str">
        <f t="shared" si="2"/>
        <v>5</v>
      </c>
      <c r="K12" s="101" t="str">
        <f t="shared" si="3"/>
        <v>5</v>
      </c>
      <c r="L12" s="101" t="str">
        <f t="shared" si="4"/>
        <v>5</v>
      </c>
      <c r="M12" s="105" t="s">
        <v>330</v>
      </c>
      <c r="N12" s="105" t="s">
        <v>313</v>
      </c>
      <c r="O12" s="105" t="s">
        <v>331</v>
      </c>
      <c r="P12" s="97"/>
      <c r="Q12" s="97"/>
      <c r="R12" s="97"/>
      <c r="S12" s="97"/>
      <c r="T12" s="97"/>
      <c r="U12" s="97"/>
      <c r="V12" s="97"/>
      <c r="W12" s="97"/>
      <c r="X12" s="97"/>
      <c r="Y12" s="97"/>
    </row>
    <row r="13" spans="1:31">
      <c r="A13" s="94">
        <f t="shared" si="0"/>
        <v>2018</v>
      </c>
      <c r="B13" s="94">
        <f t="shared" si="1"/>
        <v>8</v>
      </c>
      <c r="C13" s="106">
        <v>43326</v>
      </c>
      <c r="D13" s="107">
        <v>0.72083333333333333</v>
      </c>
      <c r="E13" s="105" t="s">
        <v>298</v>
      </c>
      <c r="F13" s="105" t="s">
        <v>182</v>
      </c>
      <c r="G13" s="105" t="s">
        <v>332</v>
      </c>
      <c r="H13" s="105" t="s">
        <v>123</v>
      </c>
      <c r="I13" s="105" t="s">
        <v>308</v>
      </c>
      <c r="J13" s="101" t="str">
        <f t="shared" si="2"/>
        <v>5</v>
      </c>
      <c r="K13" s="101" t="str">
        <f t="shared" si="3"/>
        <v>5</v>
      </c>
      <c r="L13" s="101" t="str">
        <f t="shared" si="4"/>
        <v>5</v>
      </c>
      <c r="M13" s="105" t="s">
        <v>333</v>
      </c>
      <c r="N13" s="105" t="s">
        <v>313</v>
      </c>
      <c r="O13" s="105" t="s">
        <v>334</v>
      </c>
      <c r="P13" s="97"/>
      <c r="Q13" s="97"/>
      <c r="R13" s="97"/>
      <c r="S13" s="97"/>
      <c r="T13" s="97"/>
      <c r="U13" s="97"/>
      <c r="V13" s="97"/>
    </row>
    <row r="14" spans="1:31">
      <c r="A14" s="94">
        <f t="shared" si="0"/>
        <v>2018</v>
      </c>
      <c r="B14" s="94">
        <f t="shared" si="1"/>
        <v>8</v>
      </c>
      <c r="C14" s="106">
        <v>43327</v>
      </c>
      <c r="D14" s="107">
        <v>7.2916666666666671E-2</v>
      </c>
      <c r="E14" s="105" t="s">
        <v>298</v>
      </c>
      <c r="F14" s="105" t="s">
        <v>182</v>
      </c>
      <c r="G14" s="105" t="s">
        <v>335</v>
      </c>
      <c r="H14" s="105" t="s">
        <v>123</v>
      </c>
      <c r="I14" s="105" t="s">
        <v>308</v>
      </c>
      <c r="J14" s="101" t="str">
        <f t="shared" si="2"/>
        <v>5</v>
      </c>
      <c r="K14" s="101" t="str">
        <f t="shared" si="3"/>
        <v>5</v>
      </c>
      <c r="L14" s="101" t="str">
        <f t="shared" si="4"/>
        <v>5</v>
      </c>
      <c r="M14" s="105" t="s">
        <v>336</v>
      </c>
      <c r="N14" s="105" t="s">
        <v>313</v>
      </c>
      <c r="O14" s="105" t="s">
        <v>337</v>
      </c>
      <c r="P14" s="97"/>
      <c r="Q14" s="97"/>
      <c r="R14" s="97"/>
      <c r="S14" s="97"/>
      <c r="T14" s="97"/>
      <c r="U14" s="97"/>
      <c r="V14" s="97"/>
    </row>
    <row r="15" spans="1:31">
      <c r="A15" s="94">
        <f t="shared" si="0"/>
        <v>2018</v>
      </c>
      <c r="B15" s="94">
        <f t="shared" si="1"/>
        <v>8</v>
      </c>
      <c r="C15" s="106">
        <v>43328</v>
      </c>
      <c r="D15" s="107">
        <v>0.84027777777777779</v>
      </c>
      <c r="E15" s="105" t="s">
        <v>298</v>
      </c>
      <c r="F15" s="105" t="s">
        <v>182</v>
      </c>
      <c r="G15" s="105" t="s">
        <v>338</v>
      </c>
      <c r="H15" s="105" t="s">
        <v>123</v>
      </c>
      <c r="I15" s="105" t="s">
        <v>308</v>
      </c>
      <c r="J15" s="101" t="str">
        <f t="shared" si="2"/>
        <v>5</v>
      </c>
      <c r="K15" s="101" t="str">
        <f t="shared" si="3"/>
        <v>5</v>
      </c>
      <c r="L15" s="101" t="str">
        <f t="shared" si="4"/>
        <v>5</v>
      </c>
      <c r="M15" s="105" t="s">
        <v>339</v>
      </c>
      <c r="N15" s="105" t="s">
        <v>302</v>
      </c>
      <c r="O15" s="105"/>
      <c r="P15" s="97"/>
      <c r="Q15" s="97"/>
      <c r="R15" s="97"/>
      <c r="S15" s="97"/>
      <c r="T15" s="97"/>
      <c r="U15" s="97"/>
      <c r="V15" s="97"/>
    </row>
    <row r="16" spans="1:31">
      <c r="A16" s="94"/>
      <c r="B16" s="94"/>
      <c r="P16" s="97"/>
      <c r="Q16" s="97"/>
      <c r="R16" s="97"/>
      <c r="S16" s="97"/>
    </row>
    <row r="17" spans="1:19">
      <c r="A17" s="94"/>
      <c r="B17" s="94"/>
      <c r="P17" s="97"/>
      <c r="Q17" s="97"/>
      <c r="R17" s="97"/>
      <c r="S17" s="97"/>
    </row>
    <row r="18" spans="1:19">
      <c r="A18" s="94"/>
      <c r="B18" s="94"/>
      <c r="P18" s="97"/>
      <c r="Q18" s="97"/>
      <c r="R18" s="97"/>
      <c r="S18" s="97"/>
    </row>
    <row r="19" spans="1:19">
      <c r="A19" s="94"/>
      <c r="B19" s="94"/>
      <c r="P19" s="97"/>
      <c r="Q19" s="97"/>
      <c r="R19" s="97"/>
      <c r="S19" s="97"/>
    </row>
    <row r="20" spans="1:19">
      <c r="A20" s="94"/>
      <c r="B20" s="94"/>
      <c r="P20" s="97"/>
      <c r="Q20" s="97"/>
      <c r="R20" s="97"/>
      <c r="S20" s="97"/>
    </row>
    <row r="21" spans="1:19">
      <c r="A21" s="94"/>
      <c r="B21" s="94"/>
      <c r="P21" s="97"/>
      <c r="Q21" s="97"/>
      <c r="R21" s="97"/>
      <c r="S21" s="97"/>
    </row>
    <row r="22" spans="1:19">
      <c r="A22" s="94"/>
      <c r="B22" s="94"/>
      <c r="P22" s="97"/>
      <c r="Q22" s="97"/>
      <c r="R22" s="97"/>
      <c r="S22" s="97"/>
    </row>
    <row r="23" spans="1:19">
      <c r="A23" s="94"/>
      <c r="B23" s="94"/>
      <c r="P23" s="97"/>
      <c r="Q23" s="97"/>
      <c r="R23" s="97"/>
      <c r="S23" s="97"/>
    </row>
  </sheetData>
  <phoneticPr fontId="2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C20" sqref="C20"/>
    </sheetView>
  </sheetViews>
  <sheetFormatPr defaultColWidth="9" defaultRowHeight="16.5"/>
  <cols>
    <col min="1" max="2" width="9" style="150" customWidth="1"/>
    <col min="3" max="3" width="13.125" style="72" customWidth="1"/>
    <col min="4" max="5" width="9" style="72" customWidth="1"/>
    <col min="6" max="6" width="14.125" style="72" customWidth="1"/>
    <col min="7" max="9" width="9" style="72" customWidth="1"/>
    <col min="10" max="10" width="22.625" style="72" customWidth="1"/>
    <col min="11" max="11" width="13.625" style="72" customWidth="1"/>
    <col min="12" max="12" width="9" style="72" customWidth="1"/>
    <col min="13" max="16384" width="9" style="72"/>
  </cols>
  <sheetData>
    <row r="1" spans="1:12">
      <c r="A1" s="108" t="s">
        <v>102</v>
      </c>
      <c r="B1" s="108" t="s">
        <v>105</v>
      </c>
      <c r="C1" s="71" t="s">
        <v>111</v>
      </c>
      <c r="D1" s="71" t="s">
        <v>255</v>
      </c>
      <c r="E1" s="71" t="s">
        <v>292</v>
      </c>
      <c r="F1" s="71" t="s">
        <v>293</v>
      </c>
      <c r="G1" s="71" t="s">
        <v>294</v>
      </c>
      <c r="H1" s="71" t="s">
        <v>167</v>
      </c>
      <c r="I1" s="71" t="s">
        <v>295</v>
      </c>
      <c r="J1" s="71" t="s">
        <v>296</v>
      </c>
      <c r="K1" s="71" t="s">
        <v>297</v>
      </c>
      <c r="L1" s="71" t="s">
        <v>254</v>
      </c>
    </row>
    <row r="2" spans="1:12">
      <c r="A2" s="94">
        <f t="shared" ref="A2:A13" si="0">YEAR(C2)</f>
        <v>2018</v>
      </c>
      <c r="B2" s="94">
        <f t="shared" ref="B2:B13" si="1">MONTH(C2)</f>
        <v>7</v>
      </c>
      <c r="C2" s="106">
        <v>43308</v>
      </c>
      <c r="D2" s="107">
        <v>0.68055555555555558</v>
      </c>
      <c r="E2" s="105" t="s">
        <v>298</v>
      </c>
      <c r="F2" s="105" t="s">
        <v>182</v>
      </c>
      <c r="G2" s="105" t="s">
        <v>315</v>
      </c>
      <c r="H2" s="105" t="s">
        <v>124</v>
      </c>
      <c r="I2" s="105" t="s">
        <v>311</v>
      </c>
      <c r="J2" s="105" t="s">
        <v>316</v>
      </c>
      <c r="K2" s="105" t="s">
        <v>313</v>
      </c>
      <c r="L2" s="105" t="s">
        <v>317</v>
      </c>
    </row>
    <row r="3" spans="1:12">
      <c r="A3" s="94">
        <f t="shared" si="0"/>
        <v>2018</v>
      </c>
      <c r="B3" s="94">
        <f t="shared" si="1"/>
        <v>7</v>
      </c>
      <c r="C3" s="106">
        <v>43308</v>
      </c>
      <c r="D3" s="107">
        <v>0.6166666666666667</v>
      </c>
      <c r="E3" s="105" t="s">
        <v>298</v>
      </c>
      <c r="F3" s="105" t="s">
        <v>182</v>
      </c>
      <c r="G3" s="105" t="s">
        <v>318</v>
      </c>
      <c r="H3" s="105" t="s">
        <v>123</v>
      </c>
      <c r="I3" s="105" t="s">
        <v>308</v>
      </c>
      <c r="J3" s="105" t="s">
        <v>319</v>
      </c>
      <c r="K3" s="105" t="s">
        <v>302</v>
      </c>
      <c r="L3" s="105"/>
    </row>
    <row r="4" spans="1:12">
      <c r="A4" s="94">
        <f t="shared" si="0"/>
        <v>2018</v>
      </c>
      <c r="B4" s="94">
        <f t="shared" si="1"/>
        <v>7</v>
      </c>
      <c r="C4" s="106">
        <v>43303</v>
      </c>
      <c r="D4" s="107">
        <v>0.61527777777777781</v>
      </c>
      <c r="E4" s="105" t="s">
        <v>298</v>
      </c>
      <c r="F4" s="105" t="s">
        <v>182</v>
      </c>
      <c r="G4" s="105" t="s">
        <v>310</v>
      </c>
      <c r="H4" s="105" t="s">
        <v>123</v>
      </c>
      <c r="I4" s="105" t="s">
        <v>311</v>
      </c>
      <c r="J4" s="105" t="s">
        <v>312</v>
      </c>
      <c r="K4" s="105" t="s">
        <v>313</v>
      </c>
      <c r="L4" s="105" t="s">
        <v>314</v>
      </c>
    </row>
    <row r="5" spans="1:12">
      <c r="A5" s="94">
        <f t="shared" si="0"/>
        <v>2018</v>
      </c>
      <c r="B5" s="94">
        <f t="shared" si="1"/>
        <v>7</v>
      </c>
      <c r="C5" s="106">
        <v>43300</v>
      </c>
      <c r="D5" s="107">
        <v>0.76666666666666672</v>
      </c>
      <c r="E5" s="105" t="s">
        <v>298</v>
      </c>
      <c r="F5" s="105" t="s">
        <v>182</v>
      </c>
      <c r="G5" s="105" t="s">
        <v>307</v>
      </c>
      <c r="H5" s="105" t="s">
        <v>123</v>
      </c>
      <c r="I5" s="105" t="s">
        <v>308</v>
      </c>
      <c r="J5" s="105" t="s">
        <v>309</v>
      </c>
      <c r="K5" s="105" t="s">
        <v>302</v>
      </c>
      <c r="L5" s="105"/>
    </row>
    <row r="6" spans="1:12">
      <c r="A6" s="94">
        <f t="shared" si="0"/>
        <v>2018</v>
      </c>
      <c r="B6" s="94">
        <f t="shared" si="1"/>
        <v>6</v>
      </c>
      <c r="C6" s="106">
        <v>43276</v>
      </c>
      <c r="D6" s="107">
        <v>0.66736111111111107</v>
      </c>
      <c r="E6" s="105" t="s">
        <v>298</v>
      </c>
      <c r="F6" s="105" t="s">
        <v>182</v>
      </c>
      <c r="G6" s="105" t="s">
        <v>305</v>
      </c>
      <c r="H6" s="105" t="s">
        <v>124</v>
      </c>
      <c r="I6" s="105" t="s">
        <v>300</v>
      </c>
      <c r="J6" s="105" t="s">
        <v>306</v>
      </c>
      <c r="K6" s="105" t="s">
        <v>302</v>
      </c>
      <c r="L6" s="105"/>
    </row>
    <row r="7" spans="1:12">
      <c r="A7" s="94">
        <f t="shared" si="0"/>
        <v>2018</v>
      </c>
      <c r="B7" s="94">
        <f t="shared" si="1"/>
        <v>8</v>
      </c>
      <c r="C7" s="106">
        <v>43327</v>
      </c>
      <c r="D7" s="107">
        <v>7.2916666666666671E-2</v>
      </c>
      <c r="E7" s="105" t="s">
        <v>298</v>
      </c>
      <c r="F7" s="105" t="s">
        <v>182</v>
      </c>
      <c r="G7" s="105" t="s">
        <v>335</v>
      </c>
      <c r="H7" s="105" t="s">
        <v>123</v>
      </c>
      <c r="I7" s="105" t="s">
        <v>308</v>
      </c>
      <c r="J7" s="105" t="s">
        <v>336</v>
      </c>
      <c r="K7" s="105" t="s">
        <v>313</v>
      </c>
      <c r="L7" s="105" t="s">
        <v>337</v>
      </c>
    </row>
    <row r="8" spans="1:12">
      <c r="A8" s="94">
        <f t="shared" si="0"/>
        <v>2018</v>
      </c>
      <c r="B8" s="94">
        <f t="shared" si="1"/>
        <v>8</v>
      </c>
      <c r="C8" s="106">
        <v>43326</v>
      </c>
      <c r="D8" s="107">
        <v>0.72083333333333333</v>
      </c>
      <c r="E8" s="105" t="s">
        <v>298</v>
      </c>
      <c r="F8" s="105" t="s">
        <v>182</v>
      </c>
      <c r="G8" s="105" t="s">
        <v>332</v>
      </c>
      <c r="H8" s="105" t="s">
        <v>123</v>
      </c>
      <c r="I8" s="105" t="s">
        <v>308</v>
      </c>
      <c r="J8" s="105" t="s">
        <v>333</v>
      </c>
      <c r="K8" s="105" t="s">
        <v>313</v>
      </c>
      <c r="L8" s="105" t="s">
        <v>334</v>
      </c>
    </row>
    <row r="9" spans="1:12">
      <c r="A9" s="94">
        <f t="shared" si="0"/>
        <v>2018</v>
      </c>
      <c r="B9" s="94">
        <f t="shared" si="1"/>
        <v>8</v>
      </c>
      <c r="C9" s="106">
        <v>43320</v>
      </c>
      <c r="D9" s="107">
        <v>0.92708333333333337</v>
      </c>
      <c r="E9" s="105" t="s">
        <v>298</v>
      </c>
      <c r="F9" s="105" t="s">
        <v>182</v>
      </c>
      <c r="G9" s="105" t="s">
        <v>326</v>
      </c>
      <c r="H9" s="105" t="s">
        <v>123</v>
      </c>
      <c r="I9" s="105" t="s">
        <v>308</v>
      </c>
      <c r="J9" s="105" t="s">
        <v>327</v>
      </c>
      <c r="K9" s="105" t="s">
        <v>313</v>
      </c>
      <c r="L9" s="105" t="s">
        <v>328</v>
      </c>
    </row>
    <row r="10" spans="1:12">
      <c r="A10" s="94">
        <f t="shared" si="0"/>
        <v>2018</v>
      </c>
      <c r="B10" s="94">
        <f t="shared" si="1"/>
        <v>8</v>
      </c>
      <c r="C10" s="106">
        <v>43320</v>
      </c>
      <c r="D10" s="107">
        <v>0.92708333333333337</v>
      </c>
      <c r="E10" s="105" t="s">
        <v>298</v>
      </c>
      <c r="F10" s="105" t="s">
        <v>182</v>
      </c>
      <c r="G10" s="105" t="s">
        <v>329</v>
      </c>
      <c r="H10" s="105" t="s">
        <v>123</v>
      </c>
      <c r="I10" s="105" t="s">
        <v>308</v>
      </c>
      <c r="J10" s="105" t="s">
        <v>330</v>
      </c>
      <c r="K10" s="105" t="s">
        <v>313</v>
      </c>
      <c r="L10" s="105" t="s">
        <v>331</v>
      </c>
    </row>
    <row r="11" spans="1:12">
      <c r="A11" s="94">
        <f t="shared" si="0"/>
        <v>2018</v>
      </c>
      <c r="B11" s="94">
        <f t="shared" si="1"/>
        <v>8</v>
      </c>
      <c r="C11" s="106">
        <v>43315</v>
      </c>
      <c r="D11" s="107">
        <v>0.72083333333333333</v>
      </c>
      <c r="E11" s="105" t="s">
        <v>298</v>
      </c>
      <c r="F11" s="105" t="s">
        <v>182</v>
      </c>
      <c r="G11" s="105" t="s">
        <v>320</v>
      </c>
      <c r="H11" s="105" t="s">
        <v>123</v>
      </c>
      <c r="I11" s="105" t="s">
        <v>308</v>
      </c>
      <c r="J11" s="105" t="s">
        <v>321</v>
      </c>
      <c r="K11" s="105" t="s">
        <v>313</v>
      </c>
      <c r="L11" s="105" t="s">
        <v>322</v>
      </c>
    </row>
    <row r="12" spans="1:12">
      <c r="A12" s="94">
        <f t="shared" si="0"/>
        <v>2018</v>
      </c>
      <c r="B12" s="94">
        <f t="shared" si="1"/>
        <v>8</v>
      </c>
      <c r="C12" s="106">
        <v>43315</v>
      </c>
      <c r="D12" s="107">
        <v>0.33124999999999999</v>
      </c>
      <c r="E12" s="105" t="s">
        <v>298</v>
      </c>
      <c r="F12" s="105" t="s">
        <v>182</v>
      </c>
      <c r="G12" s="105" t="s">
        <v>323</v>
      </c>
      <c r="H12" s="105" t="s">
        <v>123</v>
      </c>
      <c r="I12" s="105" t="s">
        <v>308</v>
      </c>
      <c r="J12" s="105" t="s">
        <v>324</v>
      </c>
      <c r="K12" s="105" t="s">
        <v>313</v>
      </c>
      <c r="L12" s="105" t="s">
        <v>325</v>
      </c>
    </row>
    <row r="13" spans="1:12">
      <c r="A13" s="94">
        <f t="shared" si="0"/>
        <v>2018</v>
      </c>
      <c r="B13" s="94">
        <f t="shared" si="1"/>
        <v>8</v>
      </c>
      <c r="C13" s="106">
        <v>43328</v>
      </c>
      <c r="D13" s="107">
        <v>0.84027777777777779</v>
      </c>
      <c r="E13" s="105" t="s">
        <v>298</v>
      </c>
      <c r="F13" s="105" t="s">
        <v>182</v>
      </c>
      <c r="G13" s="105" t="s">
        <v>338</v>
      </c>
      <c r="H13" s="105" t="s">
        <v>123</v>
      </c>
      <c r="I13" s="105" t="s">
        <v>308</v>
      </c>
      <c r="J13" s="105" t="s">
        <v>339</v>
      </c>
      <c r="K13" s="105" t="s">
        <v>302</v>
      </c>
      <c r="L13" s="105"/>
    </row>
  </sheetData>
  <phoneticPr fontId="23" type="noConversion"/>
  <conditionalFormatting sqref="G1:G1048576">
    <cfRule type="duplicateValues" dxfId="0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O4"/>
  <sheetViews>
    <sheetView workbookViewId="0">
      <selection activeCell="I21" sqref="I21"/>
    </sheetView>
  </sheetViews>
  <sheetFormatPr defaultRowHeight="13.5"/>
  <cols>
    <col min="1" max="1" width="6" style="200" bestFit="1" customWidth="1"/>
    <col min="2" max="2" width="3.5" style="200" bestFit="1" customWidth="1"/>
    <col min="3" max="3" width="12.125" style="200" bestFit="1" customWidth="1"/>
    <col min="4" max="4" width="6.875" style="200" bestFit="1" customWidth="1"/>
    <col min="5" max="5" width="5.5" style="200" bestFit="1" customWidth="1"/>
    <col min="6" max="6" width="13.875" style="200" bestFit="1" customWidth="1"/>
    <col min="7" max="7" width="9.5" style="200" bestFit="1" customWidth="1"/>
    <col min="8" max="8" width="5.5" style="200" bestFit="1" customWidth="1"/>
    <col min="9" max="9" width="31.5" style="200" bestFit="1" customWidth="1"/>
    <col min="10" max="12" width="5.5" style="200" bestFit="1" customWidth="1"/>
    <col min="13" max="13" width="255.875" style="200" bestFit="1" customWidth="1"/>
    <col min="14" max="14" width="13.875" style="200" bestFit="1" customWidth="1"/>
    <col min="15" max="15" width="23" style="200" bestFit="1" customWidth="1"/>
  </cols>
  <sheetData>
    <row r="1" spans="1:15" ht="16.5" customHeight="1">
      <c r="A1" s="102" t="s">
        <v>102</v>
      </c>
      <c r="B1" s="102" t="s">
        <v>105</v>
      </c>
      <c r="C1" s="97" t="s">
        <v>111</v>
      </c>
      <c r="D1" s="97" t="s">
        <v>255</v>
      </c>
      <c r="E1" s="97" t="s">
        <v>292</v>
      </c>
      <c r="F1" s="97" t="s">
        <v>293</v>
      </c>
      <c r="G1" s="97" t="s">
        <v>294</v>
      </c>
      <c r="H1" s="97" t="s">
        <v>167</v>
      </c>
      <c r="I1" s="97" t="s">
        <v>295</v>
      </c>
      <c r="J1" s="97" t="s">
        <v>87</v>
      </c>
      <c r="K1" s="97" t="s">
        <v>88</v>
      </c>
      <c r="L1" s="97" t="s">
        <v>89</v>
      </c>
      <c r="M1" s="97" t="s">
        <v>296</v>
      </c>
      <c r="N1" s="97" t="s">
        <v>297</v>
      </c>
      <c r="O1" s="97" t="s">
        <v>254</v>
      </c>
    </row>
    <row r="2" spans="1:15" ht="16.5" customHeight="1">
      <c r="C2" s="98">
        <v>43307</v>
      </c>
      <c r="D2" s="99">
        <v>0.74722222222222223</v>
      </c>
      <c r="E2" s="100" t="s">
        <v>298</v>
      </c>
      <c r="F2" s="100" t="s">
        <v>182</v>
      </c>
      <c r="G2" s="100" t="s">
        <v>340</v>
      </c>
      <c r="H2" s="100" t="s">
        <v>123</v>
      </c>
      <c r="I2" s="100" t="s">
        <v>308</v>
      </c>
      <c r="J2" s="101" t="str">
        <f>MID(I2,7,1)</f>
        <v>5</v>
      </c>
      <c r="K2" s="101" t="str">
        <f>MID(I2,14,1)</f>
        <v>5</v>
      </c>
      <c r="L2" s="101" t="str">
        <f>MID(I2,21,1)</f>
        <v>5</v>
      </c>
      <c r="M2" s="100" t="s">
        <v>341</v>
      </c>
      <c r="N2" s="101" t="s">
        <v>313</v>
      </c>
      <c r="O2" s="101" t="s">
        <v>342</v>
      </c>
    </row>
    <row r="3" spans="1:15" ht="16.5" customHeight="1">
      <c r="A3" s="94">
        <f>YEAR(C3)</f>
        <v>2018</v>
      </c>
      <c r="B3" s="94">
        <f>MONTH(C3)</f>
        <v>7</v>
      </c>
      <c r="C3" s="154">
        <v>43312</v>
      </c>
      <c r="D3" s="155">
        <v>0.80972222222222223</v>
      </c>
      <c r="E3" s="156" t="s">
        <v>298</v>
      </c>
      <c r="F3" s="156" t="s">
        <v>182</v>
      </c>
      <c r="G3" s="156" t="s">
        <v>343</v>
      </c>
      <c r="H3" s="156" t="s">
        <v>123</v>
      </c>
      <c r="I3" s="156" t="s">
        <v>308</v>
      </c>
      <c r="J3" s="157" t="str">
        <f>MID(I3,7,1)</f>
        <v>5</v>
      </c>
      <c r="K3" s="157" t="str">
        <f>MID(I3,14,1)</f>
        <v>5</v>
      </c>
      <c r="L3" s="157" t="str">
        <f>MID(I3,21,1)</f>
        <v>5</v>
      </c>
      <c r="M3" s="158" t="s">
        <v>344</v>
      </c>
      <c r="N3" s="156" t="s">
        <v>302</v>
      </c>
      <c r="O3" s="156"/>
    </row>
    <row r="4" spans="1:15" ht="16.5" customHeight="1">
      <c r="C4" s="106">
        <v>43324</v>
      </c>
      <c r="D4" s="107">
        <v>0.69861111111111107</v>
      </c>
      <c r="E4" s="105" t="s">
        <v>298</v>
      </c>
      <c r="F4" s="105" t="s">
        <v>182</v>
      </c>
      <c r="G4" s="105" t="s">
        <v>345</v>
      </c>
      <c r="H4" s="105" t="s">
        <v>123</v>
      </c>
      <c r="I4" s="105" t="s">
        <v>308</v>
      </c>
      <c r="J4" s="101" t="str">
        <f>MID(I4,7,1)</f>
        <v>5</v>
      </c>
      <c r="K4" s="101" t="str">
        <f>MID(I4,14,1)</f>
        <v>5</v>
      </c>
      <c r="L4" s="101" t="str">
        <f>MID(I4,21,1)</f>
        <v>5</v>
      </c>
      <c r="M4" s="105" t="s">
        <v>346</v>
      </c>
      <c r="N4" s="105" t="s">
        <v>313</v>
      </c>
      <c r="O4" s="105" t="s">
        <v>347</v>
      </c>
    </row>
  </sheetData>
  <phoneticPr fontId="2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M16"/>
  <sheetViews>
    <sheetView topLeftCell="J1" zoomScale="90" zoomScaleNormal="90" zoomScalePageLayoutView="98" workbookViewId="0">
      <pane ySplit="1" topLeftCell="A2" activePane="bottomLeft" state="frozen"/>
      <selection pane="bottomLeft" activeCell="M9" sqref="M9"/>
    </sheetView>
  </sheetViews>
  <sheetFormatPr defaultColWidth="11" defaultRowHeight="16.5"/>
  <cols>
    <col min="1" max="2" width="11.625" style="94" customWidth="1"/>
    <col min="3" max="3" width="14.375" style="60" customWidth="1"/>
    <col min="4" max="4" width="20.125" style="61" customWidth="1"/>
    <col min="5" max="5" width="11.625" style="59" customWidth="1"/>
    <col min="6" max="6" width="16.375" style="59" customWidth="1"/>
    <col min="7" max="7" width="46.875" style="61" customWidth="1"/>
    <col min="8" max="8" width="11.125" style="61" bestFit="1" customWidth="1"/>
    <col min="9" max="9" width="11.125" style="62" customWidth="1"/>
    <col min="10" max="12" width="11" style="59" customWidth="1"/>
    <col min="13" max="13" width="11" style="62" customWidth="1"/>
    <col min="14" max="14" width="11" style="59" customWidth="1"/>
    <col min="15" max="16384" width="11" style="59"/>
  </cols>
  <sheetData>
    <row r="1" spans="1:13" ht="21.75" customHeight="1">
      <c r="A1" s="93" t="s">
        <v>102</v>
      </c>
      <c r="B1" s="93" t="s">
        <v>105</v>
      </c>
      <c r="C1" s="64" t="s">
        <v>109</v>
      </c>
      <c r="D1" s="65" t="s">
        <v>348</v>
      </c>
      <c r="E1" s="63" t="s">
        <v>349</v>
      </c>
      <c r="F1" s="63" t="s">
        <v>350</v>
      </c>
      <c r="G1" s="65" t="s">
        <v>351</v>
      </c>
      <c r="H1" s="63" t="s">
        <v>352</v>
      </c>
      <c r="I1" s="63" t="s">
        <v>353</v>
      </c>
      <c r="L1" s="63" t="s">
        <v>352</v>
      </c>
      <c r="M1" s="63" t="s">
        <v>353</v>
      </c>
    </row>
    <row r="2" spans="1:13">
      <c r="A2" s="94">
        <f t="shared" ref="A2:A16" si="0">YEAR(C2)</f>
        <v>2018</v>
      </c>
      <c r="B2" s="94">
        <f t="shared" ref="B2:B16" si="1">MONTH(C2)</f>
        <v>6</v>
      </c>
      <c r="C2" s="60">
        <v>43256</v>
      </c>
      <c r="D2" s="61" t="s">
        <v>181</v>
      </c>
      <c r="E2" s="59" t="s">
        <v>31</v>
      </c>
      <c r="F2" s="59" t="s">
        <v>354</v>
      </c>
      <c r="G2" s="61" t="s">
        <v>355</v>
      </c>
      <c r="H2" s="61" t="s">
        <v>356</v>
      </c>
      <c r="I2" s="62" t="s">
        <v>357</v>
      </c>
      <c r="L2" s="62" t="s">
        <v>358</v>
      </c>
      <c r="M2" s="62" t="s">
        <v>357</v>
      </c>
    </row>
    <row r="3" spans="1:13">
      <c r="A3" s="94">
        <f t="shared" si="0"/>
        <v>2018</v>
      </c>
      <c r="B3" s="94">
        <f t="shared" si="1"/>
        <v>6</v>
      </c>
      <c r="C3" s="60">
        <v>43261</v>
      </c>
      <c r="D3" s="61" t="s">
        <v>183</v>
      </c>
      <c r="E3" s="59" t="s">
        <v>31</v>
      </c>
      <c r="F3" s="59" t="s">
        <v>359</v>
      </c>
      <c r="G3" s="61" t="s">
        <v>360</v>
      </c>
      <c r="H3" s="61" t="s">
        <v>358</v>
      </c>
      <c r="I3" s="62" t="s">
        <v>361</v>
      </c>
      <c r="L3" s="62" t="s">
        <v>362</v>
      </c>
      <c r="M3" s="62" t="s">
        <v>363</v>
      </c>
    </row>
    <row r="4" spans="1:13">
      <c r="A4" s="94">
        <f t="shared" si="0"/>
        <v>2018</v>
      </c>
      <c r="B4" s="94">
        <f t="shared" si="1"/>
        <v>6</v>
      </c>
      <c r="C4" s="60">
        <v>43261</v>
      </c>
      <c r="D4" s="61" t="s">
        <v>184</v>
      </c>
      <c r="E4" s="59" t="s">
        <v>29</v>
      </c>
      <c r="F4" s="59" t="s">
        <v>364</v>
      </c>
      <c r="G4" s="61" t="s">
        <v>365</v>
      </c>
      <c r="H4" s="61" t="s">
        <v>366</v>
      </c>
      <c r="I4" s="62" t="s">
        <v>363</v>
      </c>
      <c r="L4" s="62" t="s">
        <v>366</v>
      </c>
      <c r="M4" s="62" t="s">
        <v>361</v>
      </c>
    </row>
    <row r="5" spans="1:13">
      <c r="A5" s="94">
        <f t="shared" si="0"/>
        <v>2018</v>
      </c>
      <c r="B5" s="94">
        <f t="shared" si="1"/>
        <v>6</v>
      </c>
      <c r="C5" s="60">
        <v>43264</v>
      </c>
      <c r="D5" s="61" t="s">
        <v>185</v>
      </c>
      <c r="E5" s="59" t="s">
        <v>367</v>
      </c>
      <c r="F5" s="59" t="s">
        <v>38</v>
      </c>
      <c r="G5" s="61" t="s">
        <v>368</v>
      </c>
      <c r="H5" s="61" t="s">
        <v>358</v>
      </c>
      <c r="I5" s="62" t="s">
        <v>369</v>
      </c>
      <c r="L5" s="62" t="s">
        <v>356</v>
      </c>
      <c r="M5" s="62" t="s">
        <v>369</v>
      </c>
    </row>
    <row r="6" spans="1:13">
      <c r="A6" s="94">
        <f t="shared" si="0"/>
        <v>2018</v>
      </c>
      <c r="B6" s="94">
        <f t="shared" si="1"/>
        <v>6</v>
      </c>
      <c r="C6" s="60">
        <v>43264</v>
      </c>
      <c r="D6" s="61" t="s">
        <v>370</v>
      </c>
      <c r="E6" s="59" t="s">
        <v>31</v>
      </c>
      <c r="F6" s="59" t="s">
        <v>359</v>
      </c>
      <c r="H6" s="61" t="s">
        <v>366</v>
      </c>
      <c r="I6" s="62" t="s">
        <v>363</v>
      </c>
      <c r="L6" s="62" t="s">
        <v>371</v>
      </c>
    </row>
    <row r="7" spans="1:13">
      <c r="A7" s="94">
        <f t="shared" si="0"/>
        <v>2018</v>
      </c>
      <c r="B7" s="94">
        <f t="shared" si="1"/>
        <v>6</v>
      </c>
      <c r="C7" s="60">
        <v>43271</v>
      </c>
      <c r="D7" s="61" t="s">
        <v>188</v>
      </c>
      <c r="E7" s="59" t="s">
        <v>31</v>
      </c>
      <c r="F7" s="59" t="s">
        <v>372</v>
      </c>
      <c r="G7" s="61" t="s">
        <v>373</v>
      </c>
      <c r="H7" s="61" t="s">
        <v>358</v>
      </c>
      <c r="I7" s="62" t="s">
        <v>361</v>
      </c>
    </row>
    <row r="8" spans="1:13">
      <c r="A8" s="94">
        <f t="shared" si="0"/>
        <v>2018</v>
      </c>
      <c r="B8" s="94">
        <f t="shared" si="1"/>
        <v>6</v>
      </c>
      <c r="C8" s="60">
        <v>43273</v>
      </c>
      <c r="D8" s="61" t="s">
        <v>374</v>
      </c>
      <c r="E8" s="59" t="s">
        <v>367</v>
      </c>
      <c r="F8" s="59" t="s">
        <v>375</v>
      </c>
      <c r="G8" s="61" t="s">
        <v>376</v>
      </c>
      <c r="H8" s="61" t="s">
        <v>358</v>
      </c>
      <c r="I8" s="62" t="s">
        <v>361</v>
      </c>
    </row>
    <row r="9" spans="1:13">
      <c r="A9" s="94">
        <f t="shared" si="0"/>
        <v>2018</v>
      </c>
      <c r="B9" s="94">
        <f t="shared" si="1"/>
        <v>6</v>
      </c>
      <c r="C9" s="60">
        <v>43275</v>
      </c>
      <c r="D9" s="127" t="s">
        <v>191</v>
      </c>
      <c r="E9" s="59" t="s">
        <v>29</v>
      </c>
      <c r="F9" s="59" t="s">
        <v>377</v>
      </c>
      <c r="G9" s="61" t="s">
        <v>378</v>
      </c>
      <c r="H9" s="61" t="s">
        <v>358</v>
      </c>
      <c r="I9" s="62" t="s">
        <v>361</v>
      </c>
    </row>
    <row r="10" spans="1:13">
      <c r="A10" s="94">
        <f t="shared" si="0"/>
        <v>2018</v>
      </c>
      <c r="B10" s="94">
        <f t="shared" si="1"/>
        <v>6</v>
      </c>
      <c r="C10" s="60">
        <v>43280</v>
      </c>
      <c r="D10" s="61" t="s">
        <v>192</v>
      </c>
      <c r="E10" s="59" t="s">
        <v>30</v>
      </c>
      <c r="F10" s="59" t="s">
        <v>379</v>
      </c>
      <c r="G10" s="61" t="s">
        <v>380</v>
      </c>
      <c r="H10" s="61" t="s">
        <v>358</v>
      </c>
      <c r="I10" s="62" t="s">
        <v>361</v>
      </c>
    </row>
    <row r="11" spans="1:13">
      <c r="A11" s="94">
        <f t="shared" si="0"/>
        <v>2018</v>
      </c>
      <c r="B11" s="94">
        <f t="shared" si="1"/>
        <v>6</v>
      </c>
      <c r="C11" s="60">
        <v>43281</v>
      </c>
      <c r="D11" s="61" t="s">
        <v>381</v>
      </c>
      <c r="E11" s="59" t="s">
        <v>367</v>
      </c>
      <c r="F11" s="59" t="s">
        <v>382</v>
      </c>
      <c r="G11" s="61" t="s">
        <v>383</v>
      </c>
      <c r="H11" s="61" t="s">
        <v>358</v>
      </c>
      <c r="I11" s="62" t="s">
        <v>361</v>
      </c>
    </row>
    <row r="12" spans="1:13">
      <c r="A12" s="94">
        <f t="shared" si="0"/>
        <v>2018</v>
      </c>
      <c r="B12" s="94">
        <f t="shared" si="1"/>
        <v>7</v>
      </c>
      <c r="C12" s="60">
        <v>43286</v>
      </c>
      <c r="D12" s="132" t="s">
        <v>193</v>
      </c>
      <c r="E12" s="59" t="s">
        <v>30</v>
      </c>
      <c r="F12" s="59" t="s">
        <v>384</v>
      </c>
      <c r="G12" s="61" t="s">
        <v>385</v>
      </c>
      <c r="H12" s="61" t="s">
        <v>358</v>
      </c>
      <c r="I12" s="62" t="s">
        <v>361</v>
      </c>
    </row>
    <row r="13" spans="1:13">
      <c r="A13" s="94">
        <f t="shared" si="0"/>
        <v>2018</v>
      </c>
      <c r="B13" s="94">
        <f t="shared" si="1"/>
        <v>7</v>
      </c>
      <c r="C13" s="60">
        <v>43286</v>
      </c>
      <c r="D13" s="61" t="s">
        <v>194</v>
      </c>
      <c r="E13" s="59" t="s">
        <v>31</v>
      </c>
      <c r="F13" s="59" t="s">
        <v>386</v>
      </c>
      <c r="G13" s="61" t="s">
        <v>387</v>
      </c>
      <c r="H13" s="61" t="s">
        <v>358</v>
      </c>
      <c r="I13" s="62" t="s">
        <v>361</v>
      </c>
    </row>
    <row r="14" spans="1:13">
      <c r="A14" s="94">
        <f t="shared" si="0"/>
        <v>2018</v>
      </c>
      <c r="B14" s="94">
        <f t="shared" si="1"/>
        <v>7</v>
      </c>
      <c r="C14" s="60">
        <v>43295</v>
      </c>
      <c r="D14" s="61" t="s">
        <v>388</v>
      </c>
      <c r="E14" s="59" t="s">
        <v>38</v>
      </c>
      <c r="F14" s="59" t="s">
        <v>38</v>
      </c>
      <c r="G14" s="61" t="s">
        <v>389</v>
      </c>
      <c r="H14" s="61" t="s">
        <v>358</v>
      </c>
      <c r="I14" s="62" t="s">
        <v>361</v>
      </c>
    </row>
    <row r="15" spans="1:13">
      <c r="A15" s="94">
        <f t="shared" si="0"/>
        <v>2018</v>
      </c>
      <c r="B15" s="94">
        <f t="shared" si="1"/>
        <v>7</v>
      </c>
      <c r="C15" s="60">
        <v>43297</v>
      </c>
      <c r="D15" s="61" t="s">
        <v>195</v>
      </c>
      <c r="E15" s="59" t="s">
        <v>31</v>
      </c>
      <c r="F15" s="59" t="s">
        <v>359</v>
      </c>
      <c r="G15" s="61" t="s">
        <v>390</v>
      </c>
      <c r="H15" s="61" t="s">
        <v>358</v>
      </c>
      <c r="I15" s="62" t="s">
        <v>361</v>
      </c>
    </row>
    <row r="16" spans="1:13">
      <c r="A16" s="94">
        <f t="shared" si="0"/>
        <v>2018</v>
      </c>
      <c r="B16" s="94">
        <f t="shared" si="1"/>
        <v>7</v>
      </c>
      <c r="C16" s="60">
        <v>43300</v>
      </c>
      <c r="D16" s="61" t="s">
        <v>196</v>
      </c>
      <c r="E16" s="59" t="s">
        <v>29</v>
      </c>
      <c r="F16" s="59" t="s">
        <v>391</v>
      </c>
      <c r="G16" s="61" t="s">
        <v>392</v>
      </c>
      <c r="H16" s="61" t="s">
        <v>358</v>
      </c>
      <c r="I16" s="62" t="s">
        <v>361</v>
      </c>
    </row>
  </sheetData>
  <phoneticPr fontId="23" type="noConversion"/>
  <dataValidations count="2">
    <dataValidation type="list" showInputMessage="1" showErrorMessage="1" sqref="H2:H1048576">
      <formula1>$L$2:$L$6</formula1>
    </dataValidation>
    <dataValidation type="list" showInputMessage="1" showErrorMessage="1" sqref="I2:I1048576">
      <formula1>$M$2:$M$5</formula1>
    </dataValidation>
  </dataValidation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"/>
  <sheetViews>
    <sheetView workbookViewId="0">
      <pane ySplit="1" topLeftCell="A220" activePane="bottomLeft" state="frozen"/>
      <selection pane="bottomLeft" activeCell="H223" sqref="H223"/>
    </sheetView>
  </sheetViews>
  <sheetFormatPr defaultColWidth="9" defaultRowHeight="16.5"/>
  <cols>
    <col min="1" max="2" width="9" style="38" customWidth="1"/>
    <col min="3" max="3" width="12.875" style="38" customWidth="1"/>
    <col min="4" max="4" width="28.125" style="38" customWidth="1"/>
    <col min="5" max="15" width="11.625" style="38" customWidth="1"/>
    <col min="16" max="16" width="9" style="38" customWidth="1"/>
    <col min="17" max="16384" width="9" style="38"/>
  </cols>
  <sheetData>
    <row r="1" spans="1:15">
      <c r="A1" s="24" t="s">
        <v>102</v>
      </c>
      <c r="B1" s="24" t="s">
        <v>105</v>
      </c>
      <c r="C1" s="25" t="s">
        <v>112</v>
      </c>
      <c r="D1" s="25" t="s">
        <v>393</v>
      </c>
      <c r="E1" s="25" t="s">
        <v>394</v>
      </c>
      <c r="F1" s="25" t="s">
        <v>69</v>
      </c>
      <c r="G1" s="25" t="s">
        <v>72</v>
      </c>
      <c r="H1" s="25" t="s">
        <v>70</v>
      </c>
      <c r="I1" s="25" t="s">
        <v>71</v>
      </c>
      <c r="J1" s="25" t="s">
        <v>73</v>
      </c>
      <c r="K1" s="25" t="s">
        <v>395</v>
      </c>
      <c r="L1" s="25" t="s">
        <v>396</v>
      </c>
      <c r="M1" s="25" t="s">
        <v>397</v>
      </c>
      <c r="N1" s="25" t="s">
        <v>398</v>
      </c>
      <c r="O1" s="25" t="s">
        <v>399</v>
      </c>
    </row>
    <row r="2" spans="1:15">
      <c r="A2" s="1">
        <f t="shared" ref="A2:A65" si="0">YEAR(C2)</f>
        <v>2018</v>
      </c>
      <c r="B2" s="1">
        <f t="shared" ref="B2:B65" si="1">MONTH(C2)</f>
        <v>3</v>
      </c>
      <c r="C2" s="53">
        <v>43160</v>
      </c>
      <c r="D2" s="23" t="s">
        <v>400</v>
      </c>
      <c r="E2" s="23" t="s">
        <v>401</v>
      </c>
      <c r="F2" s="54">
        <v>200</v>
      </c>
      <c r="G2" s="54">
        <v>681</v>
      </c>
      <c r="H2" s="54">
        <v>9</v>
      </c>
      <c r="I2" s="54">
        <v>22.22</v>
      </c>
      <c r="J2" s="54">
        <v>33</v>
      </c>
      <c r="K2" s="54">
        <v>0</v>
      </c>
      <c r="L2" s="54">
        <v>0</v>
      </c>
      <c r="M2" s="54">
        <v>0</v>
      </c>
      <c r="N2" s="54">
        <v>0</v>
      </c>
      <c r="O2" s="54">
        <v>0</v>
      </c>
    </row>
    <row r="3" spans="1:15">
      <c r="A3" s="1">
        <f t="shared" si="0"/>
        <v>2018</v>
      </c>
      <c r="B3" s="1">
        <f t="shared" si="1"/>
        <v>3</v>
      </c>
      <c r="C3" s="53">
        <v>43160</v>
      </c>
      <c r="D3" s="23" t="s">
        <v>400</v>
      </c>
      <c r="E3" s="23" t="s">
        <v>402</v>
      </c>
      <c r="F3" s="54">
        <v>22.77</v>
      </c>
      <c r="G3" s="54">
        <v>1889</v>
      </c>
      <c r="H3" s="54">
        <v>15</v>
      </c>
      <c r="I3" s="54">
        <v>1.52</v>
      </c>
      <c r="J3" s="54">
        <v>21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</row>
    <row r="4" spans="1:15">
      <c r="A4" s="1">
        <f t="shared" si="0"/>
        <v>2018</v>
      </c>
      <c r="B4" s="1">
        <f t="shared" si="1"/>
        <v>3</v>
      </c>
      <c r="C4" s="53">
        <v>43160</v>
      </c>
      <c r="D4" s="23" t="s">
        <v>400</v>
      </c>
      <c r="E4" s="23" t="s">
        <v>403</v>
      </c>
      <c r="F4" s="54">
        <v>200</v>
      </c>
      <c r="G4" s="54">
        <v>417</v>
      </c>
      <c r="H4" s="54">
        <v>8</v>
      </c>
      <c r="I4" s="54">
        <v>25</v>
      </c>
      <c r="J4" s="54">
        <v>29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</row>
    <row r="5" spans="1:15">
      <c r="A5" s="1">
        <f t="shared" si="0"/>
        <v>2018</v>
      </c>
      <c r="B5" s="1">
        <f t="shared" si="1"/>
        <v>3</v>
      </c>
      <c r="C5" s="53">
        <v>43160</v>
      </c>
      <c r="D5" s="23" t="s">
        <v>400</v>
      </c>
      <c r="E5" s="23" t="s">
        <v>404</v>
      </c>
      <c r="F5" s="54">
        <v>200</v>
      </c>
      <c r="G5" s="54">
        <v>368</v>
      </c>
      <c r="H5" s="54">
        <v>9</v>
      </c>
      <c r="I5" s="54">
        <v>22.22</v>
      </c>
      <c r="J5" s="54">
        <v>31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</row>
    <row r="6" spans="1:15">
      <c r="A6" s="1">
        <f t="shared" si="0"/>
        <v>2018</v>
      </c>
      <c r="B6" s="1">
        <f t="shared" si="1"/>
        <v>3</v>
      </c>
      <c r="C6" s="53">
        <v>43161</v>
      </c>
      <c r="D6" s="23" t="s">
        <v>400</v>
      </c>
      <c r="E6" s="23" t="s">
        <v>401</v>
      </c>
      <c r="F6" s="54">
        <v>300</v>
      </c>
      <c r="G6" s="54">
        <v>839</v>
      </c>
      <c r="H6" s="54">
        <v>14</v>
      </c>
      <c r="I6" s="54">
        <v>21.43</v>
      </c>
      <c r="J6" s="54">
        <v>25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</row>
    <row r="7" spans="1:15">
      <c r="A7" s="1">
        <f t="shared" si="0"/>
        <v>2018</v>
      </c>
      <c r="B7" s="1">
        <f t="shared" si="1"/>
        <v>3</v>
      </c>
      <c r="C7" s="53">
        <v>43161</v>
      </c>
      <c r="D7" s="23" t="s">
        <v>400</v>
      </c>
      <c r="E7" s="23" t="s">
        <v>402</v>
      </c>
      <c r="F7" s="54">
        <v>54.29</v>
      </c>
      <c r="G7" s="54">
        <v>2738</v>
      </c>
      <c r="H7" s="54">
        <v>24</v>
      </c>
      <c r="I7" s="54">
        <v>2.2599999999999998</v>
      </c>
      <c r="J7" s="54">
        <v>27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</row>
    <row r="8" spans="1:15">
      <c r="A8" s="1">
        <f t="shared" si="0"/>
        <v>2018</v>
      </c>
      <c r="B8" s="1">
        <f t="shared" si="1"/>
        <v>3</v>
      </c>
      <c r="C8" s="53">
        <v>43161</v>
      </c>
      <c r="D8" s="23" t="s">
        <v>400</v>
      </c>
      <c r="E8" s="23" t="s">
        <v>403</v>
      </c>
      <c r="F8" s="54">
        <v>200</v>
      </c>
      <c r="G8" s="54">
        <v>364</v>
      </c>
      <c r="H8" s="54">
        <v>7</v>
      </c>
      <c r="I8" s="54">
        <v>28.57</v>
      </c>
      <c r="J8" s="54">
        <v>32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</row>
    <row r="9" spans="1:15">
      <c r="A9" s="1">
        <f t="shared" si="0"/>
        <v>2018</v>
      </c>
      <c r="B9" s="1">
        <f t="shared" si="1"/>
        <v>3</v>
      </c>
      <c r="C9" s="53">
        <v>43161</v>
      </c>
      <c r="D9" s="23" t="s">
        <v>400</v>
      </c>
      <c r="E9" s="23" t="s">
        <v>404</v>
      </c>
      <c r="F9" s="54">
        <v>300</v>
      </c>
      <c r="G9" s="54">
        <v>561</v>
      </c>
      <c r="H9" s="54">
        <v>15</v>
      </c>
      <c r="I9" s="54">
        <v>20</v>
      </c>
      <c r="J9" s="54">
        <v>25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</row>
    <row r="10" spans="1:15">
      <c r="A10" s="1">
        <f t="shared" si="0"/>
        <v>2018</v>
      </c>
      <c r="B10" s="1">
        <f t="shared" si="1"/>
        <v>3</v>
      </c>
      <c r="C10" s="53">
        <v>43162</v>
      </c>
      <c r="D10" s="23" t="s">
        <v>400</v>
      </c>
      <c r="E10" s="23" t="s">
        <v>401</v>
      </c>
      <c r="F10" s="54">
        <v>300</v>
      </c>
      <c r="G10" s="54">
        <v>1942</v>
      </c>
      <c r="H10" s="54">
        <v>17</v>
      </c>
      <c r="I10" s="54">
        <v>17.649999999999999</v>
      </c>
      <c r="J10" s="54">
        <v>35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</row>
    <row r="11" spans="1:15">
      <c r="A11" s="1">
        <f t="shared" si="0"/>
        <v>2018</v>
      </c>
      <c r="B11" s="1">
        <f t="shared" si="1"/>
        <v>3</v>
      </c>
      <c r="C11" s="53">
        <v>43162</v>
      </c>
      <c r="D11" s="23" t="s">
        <v>400</v>
      </c>
      <c r="E11" s="23" t="s">
        <v>402</v>
      </c>
      <c r="F11" s="54">
        <v>57.46</v>
      </c>
      <c r="G11" s="54">
        <v>2978</v>
      </c>
      <c r="H11" s="54">
        <v>29</v>
      </c>
      <c r="I11" s="54">
        <v>1.98</v>
      </c>
      <c r="J11" s="54">
        <v>31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</row>
    <row r="12" spans="1:15">
      <c r="A12" s="1">
        <f t="shared" si="0"/>
        <v>2018</v>
      </c>
      <c r="B12" s="1">
        <f t="shared" si="1"/>
        <v>3</v>
      </c>
      <c r="C12" s="53">
        <v>43162</v>
      </c>
      <c r="D12" s="23" t="s">
        <v>400</v>
      </c>
      <c r="E12" s="23" t="s">
        <v>403</v>
      </c>
      <c r="F12" s="54">
        <v>200</v>
      </c>
      <c r="G12" s="54">
        <v>712</v>
      </c>
      <c r="H12" s="54">
        <v>12</v>
      </c>
      <c r="I12" s="54">
        <v>16.670000000000002</v>
      </c>
      <c r="J12" s="54">
        <v>29</v>
      </c>
      <c r="K12" s="54">
        <v>0</v>
      </c>
      <c r="L12" s="54">
        <v>0</v>
      </c>
      <c r="M12" s="54">
        <v>0</v>
      </c>
      <c r="N12" s="54">
        <v>0</v>
      </c>
      <c r="O12" s="54">
        <v>0</v>
      </c>
    </row>
    <row r="13" spans="1:15">
      <c r="A13" s="1">
        <f t="shared" si="0"/>
        <v>2018</v>
      </c>
      <c r="B13" s="1">
        <f t="shared" si="1"/>
        <v>3</v>
      </c>
      <c r="C13" s="53">
        <v>43162</v>
      </c>
      <c r="D13" s="23" t="s">
        <v>400</v>
      </c>
      <c r="E13" s="23" t="s">
        <v>404</v>
      </c>
      <c r="F13" s="54">
        <v>300</v>
      </c>
      <c r="G13" s="54">
        <v>1168</v>
      </c>
      <c r="H13" s="54">
        <v>18</v>
      </c>
      <c r="I13" s="54">
        <v>16.670000000000002</v>
      </c>
      <c r="J13" s="54">
        <v>55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</row>
    <row r="14" spans="1:15">
      <c r="A14" s="1">
        <f t="shared" si="0"/>
        <v>2018</v>
      </c>
      <c r="B14" s="1">
        <f t="shared" si="1"/>
        <v>3</v>
      </c>
      <c r="C14" s="53">
        <v>43163</v>
      </c>
      <c r="D14" s="23" t="s">
        <v>400</v>
      </c>
      <c r="E14" s="23" t="s">
        <v>401</v>
      </c>
      <c r="F14" s="54">
        <v>300</v>
      </c>
      <c r="G14" s="54">
        <v>1573</v>
      </c>
      <c r="H14" s="54">
        <v>18</v>
      </c>
      <c r="I14" s="54">
        <v>16.670000000000002</v>
      </c>
      <c r="J14" s="54">
        <v>42</v>
      </c>
      <c r="K14" s="54">
        <v>0</v>
      </c>
      <c r="L14" s="54">
        <v>1</v>
      </c>
      <c r="M14" s="54">
        <v>0</v>
      </c>
      <c r="N14" s="54">
        <v>0</v>
      </c>
      <c r="O14" s="54">
        <v>0</v>
      </c>
    </row>
    <row r="15" spans="1:15">
      <c r="A15" s="1">
        <f t="shared" si="0"/>
        <v>2018</v>
      </c>
      <c r="B15" s="1">
        <f t="shared" si="1"/>
        <v>3</v>
      </c>
      <c r="C15" s="53">
        <v>43163</v>
      </c>
      <c r="D15" s="23" t="s">
        <v>400</v>
      </c>
      <c r="E15" s="23" t="s">
        <v>402</v>
      </c>
      <c r="F15" s="54">
        <v>56.75</v>
      </c>
      <c r="G15" s="54">
        <v>2609</v>
      </c>
      <c r="H15" s="54">
        <v>27</v>
      </c>
      <c r="I15" s="54">
        <v>2.1</v>
      </c>
      <c r="J15" s="54">
        <v>28</v>
      </c>
      <c r="K15" s="54">
        <v>0</v>
      </c>
      <c r="L15" s="54">
        <v>0</v>
      </c>
      <c r="M15" s="54">
        <v>0</v>
      </c>
      <c r="N15" s="54">
        <v>0</v>
      </c>
      <c r="O15" s="54">
        <v>0</v>
      </c>
    </row>
    <row r="16" spans="1:15">
      <c r="A16" s="1">
        <f t="shared" si="0"/>
        <v>2018</v>
      </c>
      <c r="B16" s="1">
        <f t="shared" si="1"/>
        <v>3</v>
      </c>
      <c r="C16" s="53">
        <v>43163</v>
      </c>
      <c r="D16" s="23" t="s">
        <v>400</v>
      </c>
      <c r="E16" s="23" t="s">
        <v>403</v>
      </c>
      <c r="F16" s="54">
        <v>200</v>
      </c>
      <c r="G16" s="54">
        <v>1089</v>
      </c>
      <c r="H16" s="54">
        <v>11</v>
      </c>
      <c r="I16" s="54">
        <v>18.18</v>
      </c>
      <c r="J16" s="54">
        <v>23</v>
      </c>
      <c r="K16" s="54">
        <v>0</v>
      </c>
      <c r="L16" s="54">
        <v>0</v>
      </c>
      <c r="M16" s="54">
        <v>0</v>
      </c>
      <c r="N16" s="54">
        <v>0</v>
      </c>
      <c r="O16" s="54">
        <v>0</v>
      </c>
    </row>
    <row r="17" spans="1:15">
      <c r="A17" s="1">
        <f t="shared" si="0"/>
        <v>2018</v>
      </c>
      <c r="B17" s="1">
        <f t="shared" si="1"/>
        <v>3</v>
      </c>
      <c r="C17" s="53">
        <v>43163</v>
      </c>
      <c r="D17" s="23" t="s">
        <v>400</v>
      </c>
      <c r="E17" s="23" t="s">
        <v>404</v>
      </c>
      <c r="F17" s="54">
        <v>300</v>
      </c>
      <c r="G17" s="54">
        <v>1213</v>
      </c>
      <c r="H17" s="54">
        <v>18</v>
      </c>
      <c r="I17" s="54">
        <v>16.670000000000002</v>
      </c>
      <c r="J17" s="54">
        <v>28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</row>
    <row r="18" spans="1:15">
      <c r="A18" s="1">
        <f t="shared" si="0"/>
        <v>2018</v>
      </c>
      <c r="B18" s="1">
        <f t="shared" si="1"/>
        <v>3</v>
      </c>
      <c r="C18" s="53">
        <v>43164</v>
      </c>
      <c r="D18" s="23" t="s">
        <v>400</v>
      </c>
      <c r="E18" s="23" t="s">
        <v>401</v>
      </c>
      <c r="F18" s="54">
        <v>300</v>
      </c>
      <c r="G18" s="54">
        <v>3061</v>
      </c>
      <c r="H18" s="54">
        <v>19</v>
      </c>
      <c r="I18" s="54">
        <v>15.79</v>
      </c>
      <c r="J18" s="54">
        <v>66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</row>
    <row r="19" spans="1:15">
      <c r="A19" s="1">
        <f t="shared" si="0"/>
        <v>2018</v>
      </c>
      <c r="B19" s="1">
        <f t="shared" si="1"/>
        <v>3</v>
      </c>
      <c r="C19" s="53">
        <v>43164</v>
      </c>
      <c r="D19" s="23" t="s">
        <v>400</v>
      </c>
      <c r="E19" s="23" t="s">
        <v>402</v>
      </c>
      <c r="F19" s="54">
        <v>55.04</v>
      </c>
      <c r="G19" s="54">
        <v>3282</v>
      </c>
      <c r="H19" s="54">
        <v>29</v>
      </c>
      <c r="I19" s="54">
        <v>1.9</v>
      </c>
      <c r="J19" s="54">
        <v>32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</row>
    <row r="20" spans="1:15">
      <c r="A20" s="1">
        <f t="shared" si="0"/>
        <v>2018</v>
      </c>
      <c r="B20" s="1">
        <f t="shared" si="1"/>
        <v>3</v>
      </c>
      <c r="C20" s="53">
        <v>43164</v>
      </c>
      <c r="D20" s="23" t="s">
        <v>400</v>
      </c>
      <c r="E20" s="23" t="s">
        <v>403</v>
      </c>
      <c r="F20" s="54">
        <v>200</v>
      </c>
      <c r="G20" s="54">
        <v>558</v>
      </c>
      <c r="H20" s="54">
        <v>11</v>
      </c>
      <c r="I20" s="54">
        <v>18.18</v>
      </c>
      <c r="J20" s="54">
        <v>20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</row>
    <row r="21" spans="1:15">
      <c r="A21" s="1">
        <f t="shared" si="0"/>
        <v>2018</v>
      </c>
      <c r="B21" s="1">
        <f t="shared" si="1"/>
        <v>3</v>
      </c>
      <c r="C21" s="53">
        <v>43164</v>
      </c>
      <c r="D21" s="23" t="s">
        <v>400</v>
      </c>
      <c r="E21" s="23" t="s">
        <v>404</v>
      </c>
      <c r="F21" s="54">
        <v>300</v>
      </c>
      <c r="G21" s="54">
        <v>919</v>
      </c>
      <c r="H21" s="54">
        <v>17</v>
      </c>
      <c r="I21" s="54">
        <v>17.649999999999999</v>
      </c>
      <c r="J21" s="54">
        <v>46</v>
      </c>
      <c r="K21" s="54">
        <v>0</v>
      </c>
      <c r="L21" s="54">
        <v>0</v>
      </c>
      <c r="M21" s="54">
        <v>0</v>
      </c>
      <c r="N21" s="54">
        <v>0</v>
      </c>
      <c r="O21" s="54">
        <v>0</v>
      </c>
    </row>
    <row r="22" spans="1:15">
      <c r="A22" s="1">
        <f t="shared" si="0"/>
        <v>2018</v>
      </c>
      <c r="B22" s="1">
        <f t="shared" si="1"/>
        <v>3</v>
      </c>
      <c r="C22" s="53">
        <v>43165</v>
      </c>
      <c r="D22" s="23" t="s">
        <v>400</v>
      </c>
      <c r="E22" s="23" t="s">
        <v>401</v>
      </c>
      <c r="F22" s="54">
        <v>300</v>
      </c>
      <c r="G22" s="54">
        <v>1083</v>
      </c>
      <c r="H22" s="54">
        <v>17</v>
      </c>
      <c r="I22" s="54">
        <v>17.649999999999999</v>
      </c>
      <c r="J22" s="54">
        <v>54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</row>
    <row r="23" spans="1:15">
      <c r="A23" s="1">
        <f t="shared" si="0"/>
        <v>2018</v>
      </c>
      <c r="B23" s="1">
        <f t="shared" si="1"/>
        <v>3</v>
      </c>
      <c r="C23" s="53">
        <v>43165</v>
      </c>
      <c r="D23" s="23" t="s">
        <v>400</v>
      </c>
      <c r="E23" s="23" t="s">
        <v>402</v>
      </c>
      <c r="F23" s="54">
        <v>55.42</v>
      </c>
      <c r="G23" s="54">
        <v>3502</v>
      </c>
      <c r="H23" s="54">
        <v>21</v>
      </c>
      <c r="I23" s="54">
        <v>2.64</v>
      </c>
      <c r="J23" s="54">
        <v>23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</row>
    <row r="24" spans="1:15">
      <c r="A24" s="1">
        <f t="shared" si="0"/>
        <v>2018</v>
      </c>
      <c r="B24" s="1">
        <f t="shared" si="1"/>
        <v>3</v>
      </c>
      <c r="C24" s="53">
        <v>43165</v>
      </c>
      <c r="D24" s="23" t="s">
        <v>400</v>
      </c>
      <c r="E24" s="23" t="s">
        <v>403</v>
      </c>
      <c r="F24" s="54">
        <v>180.43</v>
      </c>
      <c r="G24" s="54">
        <v>1057</v>
      </c>
      <c r="H24" s="54">
        <v>11</v>
      </c>
      <c r="I24" s="54">
        <v>16.399999999999999</v>
      </c>
      <c r="J24" s="54">
        <v>24</v>
      </c>
      <c r="K24" s="54">
        <v>0</v>
      </c>
      <c r="L24" s="54">
        <v>0</v>
      </c>
      <c r="M24" s="54">
        <v>1</v>
      </c>
      <c r="N24" s="54">
        <v>0</v>
      </c>
      <c r="O24" s="54">
        <v>0</v>
      </c>
    </row>
    <row r="25" spans="1:15">
      <c r="A25" s="1">
        <f t="shared" si="0"/>
        <v>2018</v>
      </c>
      <c r="B25" s="1">
        <f t="shared" si="1"/>
        <v>3</v>
      </c>
      <c r="C25" s="53">
        <v>43165</v>
      </c>
      <c r="D25" s="23" t="s">
        <v>400</v>
      </c>
      <c r="E25" s="23" t="s">
        <v>404</v>
      </c>
      <c r="F25" s="54">
        <v>300</v>
      </c>
      <c r="G25" s="54">
        <v>682</v>
      </c>
      <c r="H25" s="54">
        <v>19</v>
      </c>
      <c r="I25" s="54">
        <v>15.79</v>
      </c>
      <c r="J25" s="54">
        <v>50</v>
      </c>
      <c r="K25" s="54">
        <v>0</v>
      </c>
      <c r="L25" s="54">
        <v>0</v>
      </c>
      <c r="M25" s="54">
        <v>0</v>
      </c>
      <c r="N25" s="54">
        <v>0</v>
      </c>
      <c r="O25" s="54">
        <v>0</v>
      </c>
    </row>
    <row r="26" spans="1:15">
      <c r="A26" s="1">
        <f t="shared" si="0"/>
        <v>2018</v>
      </c>
      <c r="B26" s="1">
        <f t="shared" si="1"/>
        <v>3</v>
      </c>
      <c r="C26" s="53">
        <v>43166</v>
      </c>
      <c r="D26" s="23" t="s">
        <v>400</v>
      </c>
      <c r="E26" s="23" t="s">
        <v>401</v>
      </c>
      <c r="F26" s="54">
        <v>300</v>
      </c>
      <c r="G26" s="54">
        <v>1817</v>
      </c>
      <c r="H26" s="54">
        <v>15</v>
      </c>
      <c r="I26" s="54">
        <v>20</v>
      </c>
      <c r="J26" s="54">
        <v>39</v>
      </c>
      <c r="K26" s="54">
        <v>0</v>
      </c>
      <c r="L26" s="54">
        <v>0</v>
      </c>
      <c r="M26" s="54">
        <v>0</v>
      </c>
      <c r="N26" s="54">
        <v>0</v>
      </c>
      <c r="O26" s="54">
        <v>0</v>
      </c>
    </row>
    <row r="27" spans="1:15">
      <c r="A27" s="1">
        <f t="shared" si="0"/>
        <v>2018</v>
      </c>
      <c r="B27" s="1">
        <f t="shared" si="1"/>
        <v>3</v>
      </c>
      <c r="C27" s="53">
        <v>43166</v>
      </c>
      <c r="D27" s="23" t="s">
        <v>400</v>
      </c>
      <c r="E27" s="23" t="s">
        <v>402</v>
      </c>
      <c r="F27" s="54">
        <v>62.88</v>
      </c>
      <c r="G27" s="54">
        <v>3584</v>
      </c>
      <c r="H27" s="54">
        <v>29</v>
      </c>
      <c r="I27" s="54">
        <v>2.17</v>
      </c>
      <c r="J27" s="54">
        <v>32</v>
      </c>
      <c r="K27" s="54">
        <v>0</v>
      </c>
      <c r="L27" s="54">
        <v>0</v>
      </c>
      <c r="M27" s="54">
        <v>0</v>
      </c>
      <c r="N27" s="54">
        <v>0</v>
      </c>
      <c r="O27" s="54">
        <v>0</v>
      </c>
    </row>
    <row r="28" spans="1:15">
      <c r="A28" s="1">
        <f t="shared" si="0"/>
        <v>2018</v>
      </c>
      <c r="B28" s="1">
        <f t="shared" si="1"/>
        <v>3</v>
      </c>
      <c r="C28" s="53">
        <v>43166</v>
      </c>
      <c r="D28" s="23" t="s">
        <v>400</v>
      </c>
      <c r="E28" s="23" t="s">
        <v>403</v>
      </c>
      <c r="F28" s="54">
        <v>200</v>
      </c>
      <c r="G28" s="54">
        <v>1272</v>
      </c>
      <c r="H28" s="54">
        <v>12</v>
      </c>
      <c r="I28" s="54">
        <v>16.670000000000002</v>
      </c>
      <c r="J28" s="54">
        <v>34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</row>
    <row r="29" spans="1:15">
      <c r="A29" s="1">
        <f t="shared" si="0"/>
        <v>2018</v>
      </c>
      <c r="B29" s="1">
        <f t="shared" si="1"/>
        <v>3</v>
      </c>
      <c r="C29" s="53">
        <v>43166</v>
      </c>
      <c r="D29" s="23" t="s">
        <v>400</v>
      </c>
      <c r="E29" s="23" t="s">
        <v>404</v>
      </c>
      <c r="F29" s="54">
        <v>300</v>
      </c>
      <c r="G29" s="54">
        <v>852</v>
      </c>
      <c r="H29" s="54">
        <v>16</v>
      </c>
      <c r="I29" s="54">
        <v>18.75</v>
      </c>
      <c r="J29" s="54">
        <v>55</v>
      </c>
      <c r="K29" s="54">
        <v>0</v>
      </c>
      <c r="L29" s="54">
        <v>0</v>
      </c>
      <c r="M29" s="54">
        <v>0</v>
      </c>
      <c r="N29" s="54">
        <v>0</v>
      </c>
      <c r="O29" s="54">
        <v>0</v>
      </c>
    </row>
    <row r="30" spans="1:15">
      <c r="A30" s="1">
        <f t="shared" si="0"/>
        <v>2018</v>
      </c>
      <c r="B30" s="1">
        <f t="shared" si="1"/>
        <v>3</v>
      </c>
      <c r="C30" s="53">
        <v>43167</v>
      </c>
      <c r="D30" s="23" t="s">
        <v>400</v>
      </c>
      <c r="E30" s="23" t="s">
        <v>401</v>
      </c>
      <c r="F30" s="54">
        <v>400</v>
      </c>
      <c r="G30" s="54">
        <v>1316</v>
      </c>
      <c r="H30" s="54">
        <v>19</v>
      </c>
      <c r="I30" s="54">
        <v>21.05</v>
      </c>
      <c r="J30" s="54">
        <v>51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</row>
    <row r="31" spans="1:15">
      <c r="A31" s="1">
        <f t="shared" si="0"/>
        <v>2018</v>
      </c>
      <c r="B31" s="1">
        <f t="shared" si="1"/>
        <v>3</v>
      </c>
      <c r="C31" s="53">
        <v>43167</v>
      </c>
      <c r="D31" s="23" t="s">
        <v>400</v>
      </c>
      <c r="E31" s="23" t="s">
        <v>402</v>
      </c>
      <c r="F31" s="54">
        <v>56.75</v>
      </c>
      <c r="G31" s="54">
        <v>3619</v>
      </c>
      <c r="H31" s="54">
        <v>25</v>
      </c>
      <c r="I31" s="54">
        <v>2.27</v>
      </c>
      <c r="J31" s="54">
        <v>29</v>
      </c>
      <c r="K31" s="54">
        <v>0</v>
      </c>
      <c r="L31" s="54">
        <v>0</v>
      </c>
      <c r="M31" s="54">
        <v>0</v>
      </c>
      <c r="N31" s="54">
        <v>0</v>
      </c>
      <c r="O31" s="54">
        <v>0</v>
      </c>
    </row>
    <row r="32" spans="1:15">
      <c r="A32" s="1">
        <f t="shared" si="0"/>
        <v>2018</v>
      </c>
      <c r="B32" s="1">
        <f t="shared" si="1"/>
        <v>3</v>
      </c>
      <c r="C32" s="53">
        <v>43167</v>
      </c>
      <c r="D32" s="23" t="s">
        <v>400</v>
      </c>
      <c r="E32" s="23" t="s">
        <v>403</v>
      </c>
      <c r="F32" s="54">
        <v>200</v>
      </c>
      <c r="G32" s="54">
        <v>822</v>
      </c>
      <c r="H32" s="54">
        <v>10</v>
      </c>
      <c r="I32" s="54">
        <v>20</v>
      </c>
      <c r="J32" s="54">
        <v>22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</row>
    <row r="33" spans="1:15">
      <c r="A33" s="1">
        <f t="shared" si="0"/>
        <v>2018</v>
      </c>
      <c r="B33" s="1">
        <f t="shared" si="1"/>
        <v>3</v>
      </c>
      <c r="C33" s="53">
        <v>43167</v>
      </c>
      <c r="D33" s="23" t="s">
        <v>400</v>
      </c>
      <c r="E33" s="23" t="s">
        <v>404</v>
      </c>
      <c r="F33" s="54">
        <v>234.71</v>
      </c>
      <c r="G33" s="54">
        <v>303</v>
      </c>
      <c r="H33" s="54">
        <v>11</v>
      </c>
      <c r="I33" s="54">
        <v>21.34</v>
      </c>
      <c r="J33" s="54">
        <v>20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</row>
    <row r="34" spans="1:15">
      <c r="A34" s="1">
        <f t="shared" si="0"/>
        <v>2018</v>
      </c>
      <c r="B34" s="1">
        <f t="shared" si="1"/>
        <v>3</v>
      </c>
      <c r="C34" s="53">
        <v>43168</v>
      </c>
      <c r="D34" s="23" t="s">
        <v>400</v>
      </c>
      <c r="E34" s="23" t="s">
        <v>401</v>
      </c>
      <c r="F34" s="54">
        <v>351.12</v>
      </c>
      <c r="G34" s="54">
        <v>1419</v>
      </c>
      <c r="H34" s="54">
        <v>17</v>
      </c>
      <c r="I34" s="54">
        <v>20.65</v>
      </c>
      <c r="J34" s="54">
        <v>39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</row>
    <row r="35" spans="1:15">
      <c r="A35" s="1">
        <f t="shared" si="0"/>
        <v>2018</v>
      </c>
      <c r="B35" s="1">
        <f t="shared" si="1"/>
        <v>3</v>
      </c>
      <c r="C35" s="53">
        <v>43168</v>
      </c>
      <c r="D35" s="23" t="s">
        <v>400</v>
      </c>
      <c r="E35" s="23" t="s">
        <v>402</v>
      </c>
      <c r="F35" s="54">
        <v>67.150000000000006</v>
      </c>
      <c r="G35" s="54">
        <v>2836</v>
      </c>
      <c r="H35" s="54">
        <v>31</v>
      </c>
      <c r="I35" s="54">
        <v>2.17</v>
      </c>
      <c r="J35" s="54">
        <v>46</v>
      </c>
      <c r="K35" s="54">
        <v>0</v>
      </c>
      <c r="L35" s="54">
        <v>0</v>
      </c>
      <c r="M35" s="54">
        <v>0</v>
      </c>
      <c r="N35" s="54">
        <v>0</v>
      </c>
      <c r="O35" s="54">
        <v>0</v>
      </c>
    </row>
    <row r="36" spans="1:15">
      <c r="A36" s="1">
        <f t="shared" si="0"/>
        <v>2018</v>
      </c>
      <c r="B36" s="1">
        <f t="shared" si="1"/>
        <v>3</v>
      </c>
      <c r="C36" s="53">
        <v>43168</v>
      </c>
      <c r="D36" s="23" t="s">
        <v>400</v>
      </c>
      <c r="E36" s="23" t="s">
        <v>403</v>
      </c>
      <c r="F36" s="54">
        <v>176.36</v>
      </c>
      <c r="G36" s="54">
        <v>617</v>
      </c>
      <c r="H36" s="54">
        <v>9</v>
      </c>
      <c r="I36" s="54">
        <v>19.600000000000001</v>
      </c>
      <c r="J36" s="54">
        <v>14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</row>
    <row r="37" spans="1:15">
      <c r="A37" s="1">
        <f t="shared" si="0"/>
        <v>2018</v>
      </c>
      <c r="B37" s="1">
        <f t="shared" si="1"/>
        <v>3</v>
      </c>
      <c r="C37" s="53">
        <v>43168</v>
      </c>
      <c r="D37" s="23" t="s">
        <v>400</v>
      </c>
      <c r="E37" s="23" t="s">
        <v>404</v>
      </c>
      <c r="F37" s="54">
        <v>200</v>
      </c>
      <c r="G37" s="54">
        <v>637</v>
      </c>
      <c r="H37" s="54">
        <v>11</v>
      </c>
      <c r="I37" s="54">
        <v>18.18</v>
      </c>
      <c r="J37" s="54">
        <v>33</v>
      </c>
      <c r="K37" s="54">
        <v>0</v>
      </c>
      <c r="L37" s="54">
        <v>0</v>
      </c>
      <c r="M37" s="54">
        <v>0</v>
      </c>
      <c r="N37" s="54">
        <v>0</v>
      </c>
      <c r="O37" s="54">
        <v>0</v>
      </c>
    </row>
    <row r="38" spans="1:15">
      <c r="A38" s="1">
        <f t="shared" si="0"/>
        <v>2018</v>
      </c>
      <c r="B38" s="1">
        <f t="shared" si="1"/>
        <v>3</v>
      </c>
      <c r="C38" s="53">
        <v>43169</v>
      </c>
      <c r="D38" s="23" t="s">
        <v>400</v>
      </c>
      <c r="E38" s="23" t="s">
        <v>401</v>
      </c>
      <c r="F38" s="54">
        <v>400</v>
      </c>
      <c r="G38" s="54">
        <v>1005</v>
      </c>
      <c r="H38" s="54">
        <v>20</v>
      </c>
      <c r="I38" s="54">
        <v>20</v>
      </c>
      <c r="J38" s="54">
        <v>50</v>
      </c>
      <c r="K38" s="54">
        <v>0</v>
      </c>
      <c r="L38" s="54">
        <v>0</v>
      </c>
      <c r="M38" s="54">
        <v>0</v>
      </c>
      <c r="N38" s="54">
        <v>0</v>
      </c>
      <c r="O38" s="54">
        <v>0</v>
      </c>
    </row>
    <row r="39" spans="1:15">
      <c r="A39" s="1">
        <f t="shared" si="0"/>
        <v>2018</v>
      </c>
      <c r="B39" s="1">
        <f t="shared" si="1"/>
        <v>3</v>
      </c>
      <c r="C39" s="53">
        <v>43169</v>
      </c>
      <c r="D39" s="23" t="s">
        <v>400</v>
      </c>
      <c r="E39" s="23" t="s">
        <v>402</v>
      </c>
      <c r="F39" s="54">
        <v>59.36</v>
      </c>
      <c r="G39" s="54">
        <v>2450</v>
      </c>
      <c r="H39" s="54">
        <v>25</v>
      </c>
      <c r="I39" s="54">
        <v>2.37</v>
      </c>
      <c r="J39" s="54">
        <v>36</v>
      </c>
      <c r="K39" s="54">
        <v>0</v>
      </c>
      <c r="L39" s="54">
        <v>0</v>
      </c>
      <c r="M39" s="54">
        <v>0</v>
      </c>
      <c r="N39" s="54">
        <v>0</v>
      </c>
      <c r="O39" s="54">
        <v>0</v>
      </c>
    </row>
    <row r="40" spans="1:15">
      <c r="A40" s="1">
        <f t="shared" si="0"/>
        <v>2018</v>
      </c>
      <c r="B40" s="1">
        <f t="shared" si="1"/>
        <v>3</v>
      </c>
      <c r="C40" s="53">
        <v>43169</v>
      </c>
      <c r="D40" s="23" t="s">
        <v>400</v>
      </c>
      <c r="E40" s="23" t="s">
        <v>403</v>
      </c>
      <c r="F40" s="54">
        <v>200</v>
      </c>
      <c r="G40" s="54">
        <v>599</v>
      </c>
      <c r="H40" s="54">
        <v>10</v>
      </c>
      <c r="I40" s="54">
        <v>20</v>
      </c>
      <c r="J40" s="54">
        <v>19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</row>
    <row r="41" spans="1:15">
      <c r="A41" s="1">
        <f t="shared" si="0"/>
        <v>2018</v>
      </c>
      <c r="B41" s="1">
        <f t="shared" si="1"/>
        <v>3</v>
      </c>
      <c r="C41" s="53">
        <v>43169</v>
      </c>
      <c r="D41" s="23" t="s">
        <v>400</v>
      </c>
      <c r="E41" s="23" t="s">
        <v>404</v>
      </c>
      <c r="F41" s="54">
        <v>200</v>
      </c>
      <c r="G41" s="54">
        <v>318</v>
      </c>
      <c r="H41" s="54">
        <v>12</v>
      </c>
      <c r="I41" s="54">
        <v>16.670000000000002</v>
      </c>
      <c r="J41" s="54">
        <v>24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</row>
    <row r="42" spans="1:15">
      <c r="A42" s="1">
        <f t="shared" si="0"/>
        <v>2018</v>
      </c>
      <c r="B42" s="1">
        <f t="shared" si="1"/>
        <v>3</v>
      </c>
      <c r="C42" s="53">
        <v>43170</v>
      </c>
      <c r="D42" s="23" t="s">
        <v>400</v>
      </c>
      <c r="E42" s="23" t="s">
        <v>401</v>
      </c>
      <c r="F42" s="54">
        <v>400</v>
      </c>
      <c r="G42" s="54">
        <v>1766</v>
      </c>
      <c r="H42" s="54">
        <v>20</v>
      </c>
      <c r="I42" s="54">
        <v>20</v>
      </c>
      <c r="J42" s="54">
        <v>36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</row>
    <row r="43" spans="1:15">
      <c r="A43" s="1">
        <f t="shared" si="0"/>
        <v>2018</v>
      </c>
      <c r="B43" s="1">
        <f t="shared" si="1"/>
        <v>3</v>
      </c>
      <c r="C43" s="53">
        <v>43170</v>
      </c>
      <c r="D43" s="23" t="s">
        <v>400</v>
      </c>
      <c r="E43" s="23" t="s">
        <v>402</v>
      </c>
      <c r="F43" s="54">
        <v>58.58</v>
      </c>
      <c r="G43" s="54">
        <v>2289</v>
      </c>
      <c r="H43" s="54">
        <v>25</v>
      </c>
      <c r="I43" s="54">
        <v>2.34</v>
      </c>
      <c r="J43" s="54">
        <v>29</v>
      </c>
      <c r="K43" s="54">
        <v>0</v>
      </c>
      <c r="L43" s="54">
        <v>0</v>
      </c>
      <c r="M43" s="54">
        <v>0</v>
      </c>
      <c r="N43" s="54">
        <v>0</v>
      </c>
      <c r="O43" s="54">
        <v>0</v>
      </c>
    </row>
    <row r="44" spans="1:15">
      <c r="A44" s="1">
        <f t="shared" si="0"/>
        <v>2018</v>
      </c>
      <c r="B44" s="1">
        <f t="shared" si="1"/>
        <v>3</v>
      </c>
      <c r="C44" s="53">
        <v>43170</v>
      </c>
      <c r="D44" s="23" t="s">
        <v>400</v>
      </c>
      <c r="E44" s="23" t="s">
        <v>403</v>
      </c>
      <c r="F44" s="54">
        <v>200</v>
      </c>
      <c r="G44" s="54">
        <v>348</v>
      </c>
      <c r="H44" s="54">
        <v>10</v>
      </c>
      <c r="I44" s="54">
        <v>20</v>
      </c>
      <c r="J44" s="54">
        <v>18</v>
      </c>
      <c r="K44" s="54">
        <v>0</v>
      </c>
      <c r="L44" s="54">
        <v>0</v>
      </c>
      <c r="M44" s="54">
        <v>0</v>
      </c>
      <c r="N44" s="54">
        <v>0</v>
      </c>
      <c r="O44" s="54">
        <v>0</v>
      </c>
    </row>
    <row r="45" spans="1:15">
      <c r="A45" s="1">
        <f t="shared" si="0"/>
        <v>2018</v>
      </c>
      <c r="B45" s="1">
        <f t="shared" si="1"/>
        <v>3</v>
      </c>
      <c r="C45" s="53">
        <v>43170</v>
      </c>
      <c r="D45" s="23" t="s">
        <v>400</v>
      </c>
      <c r="E45" s="23" t="s">
        <v>404</v>
      </c>
      <c r="F45" s="54">
        <v>200</v>
      </c>
      <c r="G45" s="54">
        <v>747</v>
      </c>
      <c r="H45" s="54">
        <v>11</v>
      </c>
      <c r="I45" s="54">
        <v>18.18</v>
      </c>
      <c r="J45" s="54">
        <v>56</v>
      </c>
      <c r="K45" s="54">
        <v>0</v>
      </c>
      <c r="L45" s="54">
        <v>0</v>
      </c>
      <c r="M45" s="54">
        <v>0</v>
      </c>
      <c r="N45" s="54">
        <v>0</v>
      </c>
      <c r="O45" s="54">
        <v>0</v>
      </c>
    </row>
    <row r="46" spans="1:15">
      <c r="A46" s="1">
        <f t="shared" si="0"/>
        <v>2018</v>
      </c>
      <c r="B46" s="1">
        <f t="shared" si="1"/>
        <v>3</v>
      </c>
      <c r="C46" s="53">
        <v>43171</v>
      </c>
      <c r="D46" s="23" t="s">
        <v>400</v>
      </c>
      <c r="E46" s="23" t="s">
        <v>401</v>
      </c>
      <c r="F46" s="54">
        <v>400</v>
      </c>
      <c r="G46" s="54">
        <v>1522</v>
      </c>
      <c r="H46" s="54">
        <v>20</v>
      </c>
      <c r="I46" s="54">
        <v>20</v>
      </c>
      <c r="J46" s="54">
        <v>50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</row>
    <row r="47" spans="1:15">
      <c r="A47" s="1">
        <f t="shared" si="0"/>
        <v>2018</v>
      </c>
      <c r="B47" s="1">
        <f t="shared" si="1"/>
        <v>3</v>
      </c>
      <c r="C47" s="53">
        <v>43171</v>
      </c>
      <c r="D47" s="23" t="s">
        <v>400</v>
      </c>
      <c r="E47" s="23" t="s">
        <v>402</v>
      </c>
      <c r="F47" s="54">
        <v>57.58</v>
      </c>
      <c r="G47" s="54">
        <v>3178</v>
      </c>
      <c r="H47" s="54">
        <v>27</v>
      </c>
      <c r="I47" s="54">
        <v>2.13</v>
      </c>
      <c r="J47" s="54">
        <v>40</v>
      </c>
      <c r="K47" s="54">
        <v>0</v>
      </c>
      <c r="L47" s="54">
        <v>0</v>
      </c>
      <c r="M47" s="54">
        <v>0</v>
      </c>
      <c r="N47" s="54">
        <v>0</v>
      </c>
      <c r="O47" s="54">
        <v>0</v>
      </c>
    </row>
    <row r="48" spans="1:15">
      <c r="A48" s="1">
        <f t="shared" si="0"/>
        <v>2018</v>
      </c>
      <c r="B48" s="1">
        <f t="shared" si="1"/>
        <v>3</v>
      </c>
      <c r="C48" s="53">
        <v>43171</v>
      </c>
      <c r="D48" s="23" t="s">
        <v>400</v>
      </c>
      <c r="E48" s="23" t="s">
        <v>403</v>
      </c>
      <c r="F48" s="54">
        <v>200</v>
      </c>
      <c r="G48" s="54">
        <v>485</v>
      </c>
      <c r="H48" s="54">
        <v>10</v>
      </c>
      <c r="I48" s="54">
        <v>20</v>
      </c>
      <c r="J48" s="54">
        <v>21</v>
      </c>
      <c r="K48" s="54">
        <v>0</v>
      </c>
      <c r="L48" s="54">
        <v>0</v>
      </c>
      <c r="M48" s="54">
        <v>0</v>
      </c>
      <c r="N48" s="54">
        <v>0</v>
      </c>
      <c r="O48" s="54">
        <v>0</v>
      </c>
    </row>
    <row r="49" spans="1:15">
      <c r="A49" s="1">
        <f t="shared" si="0"/>
        <v>2018</v>
      </c>
      <c r="B49" s="1">
        <f t="shared" si="1"/>
        <v>3</v>
      </c>
      <c r="C49" s="53">
        <v>43171</v>
      </c>
      <c r="D49" s="23" t="s">
        <v>400</v>
      </c>
      <c r="E49" s="23" t="s">
        <v>404</v>
      </c>
      <c r="F49" s="54">
        <v>200</v>
      </c>
      <c r="G49" s="54">
        <v>251</v>
      </c>
      <c r="H49" s="54">
        <v>10</v>
      </c>
      <c r="I49" s="54">
        <v>20</v>
      </c>
      <c r="J49" s="54">
        <v>36</v>
      </c>
      <c r="K49" s="54">
        <v>0</v>
      </c>
      <c r="L49" s="54">
        <v>0</v>
      </c>
      <c r="M49" s="54">
        <v>0</v>
      </c>
      <c r="N49" s="54">
        <v>0</v>
      </c>
      <c r="O49" s="54">
        <v>0</v>
      </c>
    </row>
    <row r="50" spans="1:15">
      <c r="A50" s="1">
        <f t="shared" si="0"/>
        <v>2018</v>
      </c>
      <c r="B50" s="1">
        <f t="shared" si="1"/>
        <v>3</v>
      </c>
      <c r="C50" s="53">
        <v>43172</v>
      </c>
      <c r="D50" s="23" t="s">
        <v>400</v>
      </c>
      <c r="E50" s="23" t="s">
        <v>401</v>
      </c>
      <c r="F50" s="54">
        <v>300</v>
      </c>
      <c r="G50" s="54">
        <v>1639</v>
      </c>
      <c r="H50" s="54">
        <v>13</v>
      </c>
      <c r="I50" s="54">
        <v>23.08</v>
      </c>
      <c r="J50" s="54">
        <v>27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</row>
    <row r="51" spans="1:15">
      <c r="A51" s="1">
        <f t="shared" si="0"/>
        <v>2018</v>
      </c>
      <c r="B51" s="1">
        <f t="shared" si="1"/>
        <v>3</v>
      </c>
      <c r="C51" s="53">
        <v>43172</v>
      </c>
      <c r="D51" s="23" t="s">
        <v>400</v>
      </c>
      <c r="E51" s="23" t="s">
        <v>402</v>
      </c>
      <c r="F51" s="54">
        <v>58.22</v>
      </c>
      <c r="G51" s="54">
        <v>2937</v>
      </c>
      <c r="H51" s="54">
        <v>25</v>
      </c>
      <c r="I51" s="54">
        <v>2.33</v>
      </c>
      <c r="J51" s="54">
        <v>30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</row>
    <row r="52" spans="1:15">
      <c r="A52" s="1">
        <f t="shared" si="0"/>
        <v>2018</v>
      </c>
      <c r="B52" s="1">
        <f t="shared" si="1"/>
        <v>3</v>
      </c>
      <c r="C52" s="53">
        <v>43172</v>
      </c>
      <c r="D52" s="23" t="s">
        <v>400</v>
      </c>
      <c r="E52" s="23" t="s">
        <v>403</v>
      </c>
      <c r="F52" s="54">
        <v>200</v>
      </c>
      <c r="G52" s="54">
        <v>540</v>
      </c>
      <c r="H52" s="54">
        <v>11</v>
      </c>
      <c r="I52" s="54">
        <v>18.18</v>
      </c>
      <c r="J52" s="54">
        <v>17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</row>
    <row r="53" spans="1:15">
      <c r="A53" s="1">
        <f t="shared" si="0"/>
        <v>2018</v>
      </c>
      <c r="B53" s="1">
        <f t="shared" si="1"/>
        <v>3</v>
      </c>
      <c r="C53" s="53">
        <v>43172</v>
      </c>
      <c r="D53" s="23" t="s">
        <v>400</v>
      </c>
      <c r="E53" s="23" t="s">
        <v>404</v>
      </c>
      <c r="F53" s="54">
        <v>300</v>
      </c>
      <c r="G53" s="54">
        <v>867</v>
      </c>
      <c r="H53" s="54">
        <v>14</v>
      </c>
      <c r="I53" s="54">
        <v>21.43</v>
      </c>
      <c r="J53" s="54">
        <v>30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</row>
    <row r="54" spans="1:15">
      <c r="A54" s="1">
        <f t="shared" si="0"/>
        <v>2018</v>
      </c>
      <c r="B54" s="1">
        <f t="shared" si="1"/>
        <v>3</v>
      </c>
      <c r="C54" s="53">
        <v>43173</v>
      </c>
      <c r="D54" s="23" t="s">
        <v>400</v>
      </c>
      <c r="E54" s="23" t="s">
        <v>401</v>
      </c>
      <c r="F54" s="54">
        <v>300</v>
      </c>
      <c r="G54" s="54">
        <v>1323</v>
      </c>
      <c r="H54" s="54">
        <v>12</v>
      </c>
      <c r="I54" s="54">
        <v>25</v>
      </c>
      <c r="J54" s="54">
        <v>25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</row>
    <row r="55" spans="1:15">
      <c r="A55" s="1">
        <f t="shared" si="0"/>
        <v>2018</v>
      </c>
      <c r="B55" s="1">
        <f t="shared" si="1"/>
        <v>3</v>
      </c>
      <c r="C55" s="53">
        <v>43173</v>
      </c>
      <c r="D55" s="23" t="s">
        <v>400</v>
      </c>
      <c r="E55" s="23" t="s">
        <v>402</v>
      </c>
      <c r="F55" s="54">
        <v>56.74</v>
      </c>
      <c r="G55" s="54">
        <v>4905</v>
      </c>
      <c r="H55" s="54">
        <v>23</v>
      </c>
      <c r="I55" s="54">
        <v>2.4700000000000002</v>
      </c>
      <c r="J55" s="54">
        <v>35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</row>
    <row r="56" spans="1:15">
      <c r="A56" s="1">
        <f t="shared" si="0"/>
        <v>2018</v>
      </c>
      <c r="B56" s="1">
        <f t="shared" si="1"/>
        <v>3</v>
      </c>
      <c r="C56" s="53">
        <v>43173</v>
      </c>
      <c r="D56" s="23" t="s">
        <v>400</v>
      </c>
      <c r="E56" s="23" t="s">
        <v>403</v>
      </c>
      <c r="F56" s="54">
        <v>200</v>
      </c>
      <c r="G56" s="54">
        <v>365</v>
      </c>
      <c r="H56" s="54">
        <v>10</v>
      </c>
      <c r="I56" s="54">
        <v>20</v>
      </c>
      <c r="J56" s="54">
        <v>18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</row>
    <row r="57" spans="1:15">
      <c r="A57" s="1">
        <f t="shared" si="0"/>
        <v>2018</v>
      </c>
      <c r="B57" s="1">
        <f t="shared" si="1"/>
        <v>3</v>
      </c>
      <c r="C57" s="53">
        <v>43173</v>
      </c>
      <c r="D57" s="23" t="s">
        <v>400</v>
      </c>
      <c r="E57" s="23" t="s">
        <v>404</v>
      </c>
      <c r="F57" s="54">
        <v>300</v>
      </c>
      <c r="G57" s="54">
        <v>674</v>
      </c>
      <c r="H57" s="54">
        <v>13</v>
      </c>
      <c r="I57" s="54">
        <v>23.08</v>
      </c>
      <c r="J57" s="54">
        <v>27</v>
      </c>
      <c r="K57" s="54">
        <v>0</v>
      </c>
      <c r="L57" s="54">
        <v>0</v>
      </c>
      <c r="M57" s="54">
        <v>0</v>
      </c>
      <c r="N57" s="54">
        <v>0</v>
      </c>
      <c r="O57" s="54">
        <v>0</v>
      </c>
    </row>
    <row r="58" spans="1:15">
      <c r="A58" s="1">
        <f t="shared" si="0"/>
        <v>2018</v>
      </c>
      <c r="B58" s="1">
        <f t="shared" si="1"/>
        <v>3</v>
      </c>
      <c r="C58" s="53">
        <v>43174</v>
      </c>
      <c r="D58" s="23" t="s">
        <v>400</v>
      </c>
      <c r="E58" s="23" t="s">
        <v>401</v>
      </c>
      <c r="F58" s="54">
        <v>500</v>
      </c>
      <c r="G58" s="54">
        <v>1719</v>
      </c>
      <c r="H58" s="54">
        <v>20</v>
      </c>
      <c r="I58" s="54">
        <v>25</v>
      </c>
      <c r="J58" s="54">
        <v>38</v>
      </c>
      <c r="K58" s="54">
        <v>0</v>
      </c>
      <c r="L58" s="54">
        <v>0</v>
      </c>
      <c r="M58" s="54">
        <v>0</v>
      </c>
      <c r="N58" s="54">
        <v>0</v>
      </c>
      <c r="O58" s="54">
        <v>0</v>
      </c>
    </row>
    <row r="59" spans="1:15">
      <c r="A59" s="1">
        <f t="shared" si="0"/>
        <v>2018</v>
      </c>
      <c r="B59" s="1">
        <f t="shared" si="1"/>
        <v>3</v>
      </c>
      <c r="C59" s="53">
        <v>43174</v>
      </c>
      <c r="D59" s="23" t="s">
        <v>400</v>
      </c>
      <c r="E59" s="23" t="s">
        <v>402</v>
      </c>
      <c r="F59" s="54">
        <v>24.96</v>
      </c>
      <c r="G59" s="54">
        <v>891</v>
      </c>
      <c r="H59" s="54">
        <v>10</v>
      </c>
      <c r="I59" s="54">
        <v>2.5</v>
      </c>
      <c r="J59" s="54">
        <v>8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</row>
    <row r="60" spans="1:15">
      <c r="A60" s="1">
        <f t="shared" si="0"/>
        <v>2018</v>
      </c>
      <c r="B60" s="1">
        <f t="shared" si="1"/>
        <v>3</v>
      </c>
      <c r="C60" s="53">
        <v>43174</v>
      </c>
      <c r="D60" s="23" t="s">
        <v>400</v>
      </c>
      <c r="E60" s="23" t="s">
        <v>403</v>
      </c>
      <c r="F60" s="54">
        <v>200</v>
      </c>
      <c r="G60" s="54">
        <v>1277</v>
      </c>
      <c r="H60" s="54">
        <v>9</v>
      </c>
      <c r="I60" s="54">
        <v>22.22</v>
      </c>
      <c r="J60" s="54">
        <v>16</v>
      </c>
      <c r="K60" s="54">
        <v>0</v>
      </c>
      <c r="L60" s="54">
        <v>0</v>
      </c>
      <c r="M60" s="54">
        <v>0</v>
      </c>
      <c r="N60" s="54">
        <v>0</v>
      </c>
      <c r="O60" s="54">
        <v>0</v>
      </c>
    </row>
    <row r="61" spans="1:15">
      <c r="A61" s="1">
        <f t="shared" si="0"/>
        <v>2018</v>
      </c>
      <c r="B61" s="1">
        <f t="shared" si="1"/>
        <v>3</v>
      </c>
      <c r="C61" s="53">
        <v>43174</v>
      </c>
      <c r="D61" s="23" t="s">
        <v>400</v>
      </c>
      <c r="E61" s="23" t="s">
        <v>404</v>
      </c>
      <c r="F61" s="54">
        <v>400</v>
      </c>
      <c r="G61" s="54">
        <v>734</v>
      </c>
      <c r="H61" s="54">
        <v>17</v>
      </c>
      <c r="I61" s="54">
        <v>23.53</v>
      </c>
      <c r="J61" s="54">
        <v>43</v>
      </c>
      <c r="K61" s="54">
        <v>0</v>
      </c>
      <c r="L61" s="54">
        <v>0</v>
      </c>
      <c r="M61" s="54">
        <v>0</v>
      </c>
      <c r="N61" s="54">
        <v>0</v>
      </c>
      <c r="O61" s="54">
        <v>0</v>
      </c>
    </row>
    <row r="62" spans="1:15">
      <c r="A62" s="1">
        <f t="shared" si="0"/>
        <v>2018</v>
      </c>
      <c r="B62" s="1">
        <f t="shared" si="1"/>
        <v>3</v>
      </c>
      <c r="C62" s="53">
        <v>43175</v>
      </c>
      <c r="D62" s="23" t="s">
        <v>400</v>
      </c>
      <c r="E62" s="23" t="s">
        <v>401</v>
      </c>
      <c r="F62" s="54">
        <v>400</v>
      </c>
      <c r="G62" s="54">
        <v>3199</v>
      </c>
      <c r="H62" s="54">
        <v>15</v>
      </c>
      <c r="I62" s="54">
        <v>26.67</v>
      </c>
      <c r="J62" s="54">
        <v>78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</row>
    <row r="63" spans="1:15">
      <c r="A63" s="1">
        <f t="shared" si="0"/>
        <v>2018</v>
      </c>
      <c r="B63" s="1">
        <f t="shared" si="1"/>
        <v>3</v>
      </c>
      <c r="C63" s="53">
        <v>43175</v>
      </c>
      <c r="D63" s="23" t="s">
        <v>400</v>
      </c>
      <c r="E63" s="23" t="s">
        <v>402</v>
      </c>
      <c r="F63" s="54">
        <v>7.07</v>
      </c>
      <c r="G63" s="54">
        <v>1214</v>
      </c>
      <c r="H63" s="54">
        <v>4</v>
      </c>
      <c r="I63" s="54">
        <v>1.77</v>
      </c>
      <c r="J63" s="54">
        <v>6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</row>
    <row r="64" spans="1:15">
      <c r="A64" s="1">
        <f t="shared" si="0"/>
        <v>2018</v>
      </c>
      <c r="B64" s="1">
        <f t="shared" si="1"/>
        <v>3</v>
      </c>
      <c r="C64" s="53">
        <v>43175</v>
      </c>
      <c r="D64" s="23" t="s">
        <v>400</v>
      </c>
      <c r="E64" s="23" t="s">
        <v>403</v>
      </c>
      <c r="F64" s="54">
        <v>466.68</v>
      </c>
      <c r="G64" s="54">
        <v>2742</v>
      </c>
      <c r="H64" s="54">
        <v>17</v>
      </c>
      <c r="I64" s="54">
        <v>27.45</v>
      </c>
      <c r="J64" s="54">
        <v>64</v>
      </c>
      <c r="K64" s="54">
        <v>0</v>
      </c>
      <c r="L64" s="54">
        <v>2</v>
      </c>
      <c r="M64" s="54">
        <v>0</v>
      </c>
      <c r="N64" s="54">
        <v>0</v>
      </c>
      <c r="O64" s="54">
        <v>0</v>
      </c>
    </row>
    <row r="65" spans="1:15">
      <c r="A65" s="1">
        <f t="shared" si="0"/>
        <v>2018</v>
      </c>
      <c r="B65" s="1">
        <f t="shared" si="1"/>
        <v>3</v>
      </c>
      <c r="C65" s="53">
        <v>43175</v>
      </c>
      <c r="D65" s="23" t="s">
        <v>400</v>
      </c>
      <c r="E65" s="23" t="s">
        <v>404</v>
      </c>
      <c r="F65" s="54">
        <v>325.41000000000003</v>
      </c>
      <c r="G65" s="54">
        <v>667</v>
      </c>
      <c r="H65" s="54">
        <v>11</v>
      </c>
      <c r="I65" s="54">
        <v>29.58</v>
      </c>
      <c r="J65" s="54">
        <v>24</v>
      </c>
      <c r="K65" s="54">
        <v>0</v>
      </c>
      <c r="L65" s="54">
        <v>0</v>
      </c>
      <c r="M65" s="54">
        <v>0</v>
      </c>
      <c r="N65" s="54">
        <v>0</v>
      </c>
      <c r="O65" s="54">
        <v>0</v>
      </c>
    </row>
    <row r="66" spans="1:15">
      <c r="A66" s="1">
        <f t="shared" ref="A66:A129" si="2">YEAR(C66)</f>
        <v>2018</v>
      </c>
      <c r="B66" s="1">
        <f t="shared" ref="B66:B129" si="3">MONTH(C66)</f>
        <v>3</v>
      </c>
      <c r="C66" s="53">
        <v>43176</v>
      </c>
      <c r="D66" s="23" t="s">
        <v>400</v>
      </c>
      <c r="E66" s="23" t="s">
        <v>401</v>
      </c>
      <c r="F66" s="54">
        <v>400</v>
      </c>
      <c r="G66" s="54">
        <v>2095</v>
      </c>
      <c r="H66" s="54">
        <v>16</v>
      </c>
      <c r="I66" s="54">
        <v>25</v>
      </c>
      <c r="J66" s="54">
        <v>32</v>
      </c>
      <c r="K66" s="54">
        <v>0</v>
      </c>
      <c r="L66" s="54">
        <v>0</v>
      </c>
      <c r="M66" s="54">
        <v>0</v>
      </c>
      <c r="N66" s="54">
        <v>0</v>
      </c>
      <c r="O66" s="54">
        <v>0</v>
      </c>
    </row>
    <row r="67" spans="1:15">
      <c r="A67" s="1">
        <f t="shared" si="2"/>
        <v>2018</v>
      </c>
      <c r="B67" s="1">
        <f t="shared" si="3"/>
        <v>3</v>
      </c>
      <c r="C67" s="53">
        <v>43176</v>
      </c>
      <c r="D67" s="23" t="s">
        <v>400</v>
      </c>
      <c r="E67" s="23" t="s">
        <v>402</v>
      </c>
      <c r="F67" s="54">
        <v>17.8</v>
      </c>
      <c r="G67" s="54">
        <v>1358</v>
      </c>
      <c r="H67" s="54">
        <v>9</v>
      </c>
      <c r="I67" s="54">
        <v>1.98</v>
      </c>
      <c r="J67" s="54">
        <v>13</v>
      </c>
      <c r="K67" s="54">
        <v>0</v>
      </c>
      <c r="L67" s="54">
        <v>0</v>
      </c>
      <c r="M67" s="54">
        <v>0</v>
      </c>
      <c r="N67" s="54">
        <v>0</v>
      </c>
      <c r="O67" s="54">
        <v>0</v>
      </c>
    </row>
    <row r="68" spans="1:15">
      <c r="A68" s="1">
        <f t="shared" si="2"/>
        <v>2018</v>
      </c>
      <c r="B68" s="1">
        <f t="shared" si="3"/>
        <v>3</v>
      </c>
      <c r="C68" s="53">
        <v>43176</v>
      </c>
      <c r="D68" s="23" t="s">
        <v>400</v>
      </c>
      <c r="E68" s="23" t="s">
        <v>403</v>
      </c>
      <c r="F68" s="54">
        <v>350</v>
      </c>
      <c r="G68" s="54">
        <v>937</v>
      </c>
      <c r="H68" s="54">
        <v>14</v>
      </c>
      <c r="I68" s="54">
        <v>25</v>
      </c>
      <c r="J68" s="54">
        <v>61</v>
      </c>
      <c r="K68" s="54">
        <v>0</v>
      </c>
      <c r="L68" s="54">
        <v>0</v>
      </c>
      <c r="M68" s="54">
        <v>0</v>
      </c>
      <c r="N68" s="54">
        <v>0</v>
      </c>
      <c r="O68" s="54">
        <v>0</v>
      </c>
    </row>
    <row r="69" spans="1:15">
      <c r="A69" s="1">
        <f t="shared" si="2"/>
        <v>2018</v>
      </c>
      <c r="B69" s="1">
        <f t="shared" si="3"/>
        <v>3</v>
      </c>
      <c r="C69" s="53">
        <v>43176</v>
      </c>
      <c r="D69" s="23" t="s">
        <v>400</v>
      </c>
      <c r="E69" s="23" t="s">
        <v>404</v>
      </c>
      <c r="F69" s="54">
        <v>300</v>
      </c>
      <c r="G69" s="54">
        <v>534</v>
      </c>
      <c r="H69" s="54">
        <v>12</v>
      </c>
      <c r="I69" s="54">
        <v>25</v>
      </c>
      <c r="J69" s="54">
        <v>17</v>
      </c>
      <c r="K69" s="54">
        <v>0</v>
      </c>
      <c r="L69" s="54">
        <v>0</v>
      </c>
      <c r="M69" s="54">
        <v>0</v>
      </c>
      <c r="N69" s="54">
        <v>0</v>
      </c>
      <c r="O69" s="54">
        <v>0</v>
      </c>
    </row>
    <row r="70" spans="1:15">
      <c r="A70" s="1">
        <f t="shared" si="2"/>
        <v>2018</v>
      </c>
      <c r="B70" s="1">
        <f t="shared" si="3"/>
        <v>3</v>
      </c>
      <c r="C70" s="53">
        <v>43177</v>
      </c>
      <c r="D70" s="23" t="s">
        <v>400</v>
      </c>
      <c r="E70" s="23" t="s">
        <v>401</v>
      </c>
      <c r="F70" s="54">
        <v>360</v>
      </c>
      <c r="G70" s="54">
        <v>1955</v>
      </c>
      <c r="H70" s="54">
        <v>16</v>
      </c>
      <c r="I70" s="54">
        <v>22.5</v>
      </c>
      <c r="J70" s="54">
        <v>42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</row>
    <row r="71" spans="1:15">
      <c r="A71" s="1">
        <f t="shared" si="2"/>
        <v>2018</v>
      </c>
      <c r="B71" s="1">
        <f t="shared" si="3"/>
        <v>3</v>
      </c>
      <c r="C71" s="53">
        <v>43177</v>
      </c>
      <c r="D71" s="23" t="s">
        <v>400</v>
      </c>
      <c r="E71" s="23" t="s">
        <v>402</v>
      </c>
      <c r="F71" s="54">
        <v>17.850000000000001</v>
      </c>
      <c r="G71" s="54">
        <v>1091</v>
      </c>
      <c r="H71" s="54">
        <v>8</v>
      </c>
      <c r="I71" s="54">
        <v>2.23</v>
      </c>
      <c r="J71" s="54">
        <v>8</v>
      </c>
      <c r="K71" s="54">
        <v>0</v>
      </c>
      <c r="L71" s="54">
        <v>0</v>
      </c>
      <c r="M71" s="54">
        <v>0</v>
      </c>
      <c r="N71" s="54">
        <v>0</v>
      </c>
      <c r="O71" s="54">
        <v>0</v>
      </c>
    </row>
    <row r="72" spans="1:15">
      <c r="A72" s="1">
        <f t="shared" si="2"/>
        <v>2018</v>
      </c>
      <c r="B72" s="1">
        <f t="shared" si="3"/>
        <v>3</v>
      </c>
      <c r="C72" s="53">
        <v>43177</v>
      </c>
      <c r="D72" s="23" t="s">
        <v>400</v>
      </c>
      <c r="E72" s="23" t="s">
        <v>403</v>
      </c>
      <c r="F72" s="54">
        <v>350</v>
      </c>
      <c r="G72" s="54">
        <v>880</v>
      </c>
      <c r="H72" s="54">
        <v>12</v>
      </c>
      <c r="I72" s="54">
        <v>29.17</v>
      </c>
      <c r="J72" s="54">
        <v>39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</row>
    <row r="73" spans="1:15">
      <c r="A73" s="1">
        <f t="shared" si="2"/>
        <v>2018</v>
      </c>
      <c r="B73" s="1">
        <f t="shared" si="3"/>
        <v>3</v>
      </c>
      <c r="C73" s="53">
        <v>43177</v>
      </c>
      <c r="D73" s="23" t="s">
        <v>400</v>
      </c>
      <c r="E73" s="23" t="s">
        <v>404</v>
      </c>
      <c r="F73" s="54">
        <v>300</v>
      </c>
      <c r="G73" s="54">
        <v>460</v>
      </c>
      <c r="H73" s="54">
        <v>13</v>
      </c>
      <c r="I73" s="54">
        <v>23.08</v>
      </c>
      <c r="J73" s="54">
        <v>23</v>
      </c>
      <c r="K73" s="54">
        <v>0</v>
      </c>
      <c r="L73" s="54">
        <v>0</v>
      </c>
      <c r="M73" s="54">
        <v>0</v>
      </c>
      <c r="N73" s="54">
        <v>0</v>
      </c>
      <c r="O73" s="54">
        <v>0</v>
      </c>
    </row>
    <row r="74" spans="1:15">
      <c r="A74" s="1">
        <f t="shared" si="2"/>
        <v>2018</v>
      </c>
      <c r="B74" s="1">
        <f t="shared" si="3"/>
        <v>3</v>
      </c>
      <c r="C74" s="53">
        <v>43178</v>
      </c>
      <c r="D74" s="23" t="s">
        <v>400</v>
      </c>
      <c r="E74" s="23" t="s">
        <v>401</v>
      </c>
      <c r="F74" s="54">
        <v>300</v>
      </c>
      <c r="G74" s="54">
        <v>794</v>
      </c>
      <c r="H74" s="54">
        <v>13</v>
      </c>
      <c r="I74" s="54">
        <v>23.08</v>
      </c>
      <c r="J74" s="54">
        <v>35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</row>
    <row r="75" spans="1:15">
      <c r="A75" s="1">
        <f t="shared" si="2"/>
        <v>2018</v>
      </c>
      <c r="B75" s="1">
        <f t="shared" si="3"/>
        <v>3</v>
      </c>
      <c r="C75" s="53">
        <v>43178</v>
      </c>
      <c r="D75" s="23" t="s">
        <v>400</v>
      </c>
      <c r="E75" s="23" t="s">
        <v>402</v>
      </c>
      <c r="F75" s="54">
        <v>13.47</v>
      </c>
      <c r="G75" s="54">
        <v>777</v>
      </c>
      <c r="H75" s="54">
        <v>7</v>
      </c>
      <c r="I75" s="54">
        <v>1.92</v>
      </c>
      <c r="J75" s="54">
        <v>7</v>
      </c>
      <c r="K75" s="54">
        <v>0</v>
      </c>
      <c r="L75" s="54">
        <v>0</v>
      </c>
      <c r="M75" s="54">
        <v>0</v>
      </c>
      <c r="N75" s="54">
        <v>0</v>
      </c>
      <c r="O75" s="54">
        <v>0</v>
      </c>
    </row>
    <row r="76" spans="1:15">
      <c r="A76" s="1">
        <f t="shared" si="2"/>
        <v>2018</v>
      </c>
      <c r="B76" s="1">
        <f t="shared" si="3"/>
        <v>3</v>
      </c>
      <c r="C76" s="53">
        <v>43178</v>
      </c>
      <c r="D76" s="23" t="s">
        <v>400</v>
      </c>
      <c r="E76" s="23" t="s">
        <v>403</v>
      </c>
      <c r="F76" s="54">
        <v>350</v>
      </c>
      <c r="G76" s="54">
        <v>1012</v>
      </c>
      <c r="H76" s="54">
        <v>13</v>
      </c>
      <c r="I76" s="54">
        <v>26.92</v>
      </c>
      <c r="J76" s="54">
        <v>97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</row>
    <row r="77" spans="1:15">
      <c r="A77" s="1">
        <f t="shared" si="2"/>
        <v>2018</v>
      </c>
      <c r="B77" s="1">
        <f t="shared" si="3"/>
        <v>3</v>
      </c>
      <c r="C77" s="53">
        <v>43178</v>
      </c>
      <c r="D77" s="23" t="s">
        <v>400</v>
      </c>
      <c r="E77" s="23" t="s">
        <v>404</v>
      </c>
      <c r="F77" s="54">
        <v>300</v>
      </c>
      <c r="G77" s="54">
        <v>512</v>
      </c>
      <c r="H77" s="54">
        <v>12</v>
      </c>
      <c r="I77" s="54">
        <v>25</v>
      </c>
      <c r="J77" s="54">
        <v>34</v>
      </c>
      <c r="K77" s="54">
        <v>0</v>
      </c>
      <c r="L77" s="54">
        <v>0</v>
      </c>
      <c r="M77" s="54">
        <v>0</v>
      </c>
      <c r="N77" s="54">
        <v>0</v>
      </c>
      <c r="O77" s="54">
        <v>0</v>
      </c>
    </row>
    <row r="78" spans="1:15">
      <c r="A78" s="1">
        <f t="shared" si="2"/>
        <v>2018</v>
      </c>
      <c r="B78" s="1">
        <f t="shared" si="3"/>
        <v>3</v>
      </c>
      <c r="C78" s="53">
        <v>43179</v>
      </c>
      <c r="D78" s="23" t="s">
        <v>400</v>
      </c>
      <c r="E78" s="23" t="s">
        <v>401</v>
      </c>
      <c r="F78" s="54">
        <v>300</v>
      </c>
      <c r="G78" s="54">
        <v>863</v>
      </c>
      <c r="H78" s="54">
        <v>14</v>
      </c>
      <c r="I78" s="54">
        <v>21.43</v>
      </c>
      <c r="J78" s="54">
        <v>71</v>
      </c>
      <c r="K78" s="54">
        <v>0</v>
      </c>
      <c r="L78" s="54">
        <v>0</v>
      </c>
      <c r="M78" s="54">
        <v>0</v>
      </c>
      <c r="N78" s="54">
        <v>0</v>
      </c>
      <c r="O78" s="54">
        <v>0</v>
      </c>
    </row>
    <row r="79" spans="1:15">
      <c r="A79" s="1">
        <f t="shared" si="2"/>
        <v>2018</v>
      </c>
      <c r="B79" s="1">
        <f t="shared" si="3"/>
        <v>3</v>
      </c>
      <c r="C79" s="53">
        <v>43179</v>
      </c>
      <c r="D79" s="23" t="s">
        <v>400</v>
      </c>
      <c r="E79" s="23" t="s">
        <v>402</v>
      </c>
      <c r="F79" s="54">
        <v>11.46</v>
      </c>
      <c r="G79" s="54">
        <v>845</v>
      </c>
      <c r="H79" s="54">
        <v>4</v>
      </c>
      <c r="I79" s="54">
        <v>2.87</v>
      </c>
      <c r="J79" s="54">
        <v>3</v>
      </c>
      <c r="K79" s="54">
        <v>0</v>
      </c>
      <c r="L79" s="54">
        <v>0</v>
      </c>
      <c r="M79" s="54">
        <v>0</v>
      </c>
      <c r="N79" s="54">
        <v>0</v>
      </c>
      <c r="O79" s="54">
        <v>0</v>
      </c>
    </row>
    <row r="80" spans="1:15">
      <c r="A80" s="1">
        <f t="shared" si="2"/>
        <v>2018</v>
      </c>
      <c r="B80" s="1">
        <f t="shared" si="3"/>
        <v>3</v>
      </c>
      <c r="C80" s="53">
        <v>43179</v>
      </c>
      <c r="D80" s="23" t="s">
        <v>400</v>
      </c>
      <c r="E80" s="23" t="s">
        <v>403</v>
      </c>
      <c r="F80" s="54">
        <v>326.64999999999998</v>
      </c>
      <c r="G80" s="54">
        <v>1182</v>
      </c>
      <c r="H80" s="54">
        <v>16</v>
      </c>
      <c r="I80" s="54">
        <v>20.420000000000002</v>
      </c>
      <c r="J80" s="54">
        <v>35</v>
      </c>
      <c r="K80" s="54">
        <v>0</v>
      </c>
      <c r="L80" s="54">
        <v>0</v>
      </c>
      <c r="M80" s="54">
        <v>0</v>
      </c>
      <c r="N80" s="54">
        <v>0</v>
      </c>
      <c r="O80" s="54">
        <v>0</v>
      </c>
    </row>
    <row r="81" spans="1:15">
      <c r="A81" s="1">
        <f t="shared" si="2"/>
        <v>2018</v>
      </c>
      <c r="B81" s="1">
        <f t="shared" si="3"/>
        <v>3</v>
      </c>
      <c r="C81" s="53">
        <v>43179</v>
      </c>
      <c r="D81" s="23" t="s">
        <v>400</v>
      </c>
      <c r="E81" s="23" t="s">
        <v>404</v>
      </c>
      <c r="F81" s="54">
        <v>300</v>
      </c>
      <c r="G81" s="54">
        <v>397</v>
      </c>
      <c r="H81" s="54">
        <v>11</v>
      </c>
      <c r="I81" s="54">
        <v>27.27</v>
      </c>
      <c r="J81" s="54">
        <v>27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</row>
    <row r="82" spans="1:15">
      <c r="A82" s="1">
        <f t="shared" si="2"/>
        <v>2018</v>
      </c>
      <c r="B82" s="1">
        <f t="shared" si="3"/>
        <v>3</v>
      </c>
      <c r="C82" s="53">
        <v>43180</v>
      </c>
      <c r="D82" s="23" t="s">
        <v>400</v>
      </c>
      <c r="E82" s="23" t="s">
        <v>401</v>
      </c>
      <c r="F82" s="54">
        <v>300</v>
      </c>
      <c r="G82" s="54">
        <v>1062</v>
      </c>
      <c r="H82" s="54">
        <v>15</v>
      </c>
      <c r="I82" s="54">
        <v>20</v>
      </c>
      <c r="J82" s="54">
        <v>33</v>
      </c>
      <c r="K82" s="54">
        <v>52</v>
      </c>
      <c r="L82" s="54">
        <v>0</v>
      </c>
      <c r="M82" s="54">
        <v>1</v>
      </c>
      <c r="N82" s="54">
        <v>0</v>
      </c>
      <c r="O82" s="54">
        <v>0</v>
      </c>
    </row>
    <row r="83" spans="1:15">
      <c r="A83" s="1">
        <f t="shared" si="2"/>
        <v>2018</v>
      </c>
      <c r="B83" s="1">
        <f t="shared" si="3"/>
        <v>3</v>
      </c>
      <c r="C83" s="53">
        <v>43180</v>
      </c>
      <c r="D83" s="23" t="s">
        <v>400</v>
      </c>
      <c r="E83" s="23" t="s">
        <v>402</v>
      </c>
      <c r="F83" s="54">
        <v>20.04</v>
      </c>
      <c r="G83" s="54">
        <v>662</v>
      </c>
      <c r="H83" s="54">
        <v>8</v>
      </c>
      <c r="I83" s="54">
        <v>2.5099999999999998</v>
      </c>
      <c r="J83" s="54">
        <v>8</v>
      </c>
      <c r="K83" s="54">
        <v>0</v>
      </c>
      <c r="L83" s="54">
        <v>0</v>
      </c>
      <c r="M83" s="54">
        <v>0</v>
      </c>
      <c r="N83" s="54">
        <v>0</v>
      </c>
      <c r="O83" s="54">
        <v>0</v>
      </c>
    </row>
    <row r="84" spans="1:15">
      <c r="A84" s="1">
        <f t="shared" si="2"/>
        <v>2018</v>
      </c>
      <c r="B84" s="1">
        <f t="shared" si="3"/>
        <v>3</v>
      </c>
      <c r="C84" s="53">
        <v>43180</v>
      </c>
      <c r="D84" s="23" t="s">
        <v>400</v>
      </c>
      <c r="E84" s="23" t="s">
        <v>403</v>
      </c>
      <c r="F84" s="54">
        <v>350</v>
      </c>
      <c r="G84" s="54">
        <v>764</v>
      </c>
      <c r="H84" s="54">
        <v>17</v>
      </c>
      <c r="I84" s="54">
        <v>20.59</v>
      </c>
      <c r="J84" s="54">
        <v>61</v>
      </c>
      <c r="K84" s="54">
        <v>15</v>
      </c>
      <c r="L84" s="54">
        <v>0</v>
      </c>
      <c r="M84" s="54">
        <v>2</v>
      </c>
      <c r="N84" s="54">
        <v>0</v>
      </c>
      <c r="O84" s="54">
        <v>0</v>
      </c>
    </row>
    <row r="85" spans="1:15">
      <c r="A85" s="1">
        <f t="shared" si="2"/>
        <v>2018</v>
      </c>
      <c r="B85" s="1">
        <f t="shared" si="3"/>
        <v>3</v>
      </c>
      <c r="C85" s="53">
        <v>43180</v>
      </c>
      <c r="D85" s="23" t="s">
        <v>400</v>
      </c>
      <c r="E85" s="23" t="s">
        <v>404</v>
      </c>
      <c r="F85" s="54">
        <v>300</v>
      </c>
      <c r="G85" s="54">
        <v>709</v>
      </c>
      <c r="H85" s="54">
        <v>15</v>
      </c>
      <c r="I85" s="54">
        <v>20</v>
      </c>
      <c r="J85" s="54">
        <v>25</v>
      </c>
      <c r="K85" s="54">
        <v>9</v>
      </c>
      <c r="L85" s="54">
        <v>0</v>
      </c>
      <c r="M85" s="54">
        <v>0</v>
      </c>
      <c r="N85" s="54">
        <v>0</v>
      </c>
      <c r="O85" s="54">
        <v>0</v>
      </c>
    </row>
    <row r="86" spans="1:15">
      <c r="A86" s="1">
        <f t="shared" si="2"/>
        <v>2018</v>
      </c>
      <c r="B86" s="1">
        <f t="shared" si="3"/>
        <v>3</v>
      </c>
      <c r="C86" s="53">
        <v>43181</v>
      </c>
      <c r="D86" s="23" t="s">
        <v>400</v>
      </c>
      <c r="E86" s="23" t="s">
        <v>401</v>
      </c>
      <c r="F86" s="54">
        <v>276.14999999999998</v>
      </c>
      <c r="G86" s="54">
        <v>1287</v>
      </c>
      <c r="H86" s="54">
        <v>15</v>
      </c>
      <c r="I86" s="54">
        <v>18.41</v>
      </c>
      <c r="J86" s="54">
        <v>32</v>
      </c>
      <c r="K86" s="54">
        <v>22</v>
      </c>
      <c r="L86" s="54">
        <v>0</v>
      </c>
      <c r="M86" s="54">
        <v>0</v>
      </c>
      <c r="N86" s="54">
        <v>0</v>
      </c>
      <c r="O86" s="54">
        <v>0</v>
      </c>
    </row>
    <row r="87" spans="1:15">
      <c r="A87" s="1">
        <f t="shared" si="2"/>
        <v>2018</v>
      </c>
      <c r="B87" s="1">
        <f t="shared" si="3"/>
        <v>3</v>
      </c>
      <c r="C87" s="53">
        <v>43181</v>
      </c>
      <c r="D87" s="23" t="s">
        <v>400</v>
      </c>
      <c r="E87" s="23" t="s">
        <v>402</v>
      </c>
      <c r="F87" s="54">
        <v>6.71</v>
      </c>
      <c r="G87" s="54">
        <v>508</v>
      </c>
      <c r="H87" s="54">
        <v>3</v>
      </c>
      <c r="I87" s="54">
        <v>2.2400000000000002</v>
      </c>
      <c r="J87" s="54">
        <v>3</v>
      </c>
      <c r="K87" s="54">
        <v>0</v>
      </c>
      <c r="L87" s="54">
        <v>0</v>
      </c>
      <c r="M87" s="54">
        <v>0</v>
      </c>
      <c r="N87" s="54">
        <v>0</v>
      </c>
      <c r="O87" s="54">
        <v>0</v>
      </c>
    </row>
    <row r="88" spans="1:15">
      <c r="A88" s="1">
        <f t="shared" si="2"/>
        <v>2018</v>
      </c>
      <c r="B88" s="1">
        <f t="shared" si="3"/>
        <v>3</v>
      </c>
      <c r="C88" s="53">
        <v>43181</v>
      </c>
      <c r="D88" s="23" t="s">
        <v>400</v>
      </c>
      <c r="E88" s="23" t="s">
        <v>403</v>
      </c>
      <c r="F88" s="54">
        <v>326.14</v>
      </c>
      <c r="G88" s="54">
        <v>657</v>
      </c>
      <c r="H88" s="54">
        <v>15</v>
      </c>
      <c r="I88" s="54">
        <v>21.74</v>
      </c>
      <c r="J88" s="54">
        <v>97</v>
      </c>
      <c r="K88" s="54">
        <v>311</v>
      </c>
      <c r="L88" s="54">
        <v>0</v>
      </c>
      <c r="M88" s="54">
        <v>0</v>
      </c>
      <c r="N88" s="54">
        <v>0</v>
      </c>
      <c r="O88" s="54">
        <v>0</v>
      </c>
    </row>
    <row r="89" spans="1:15">
      <c r="A89" s="1">
        <f t="shared" si="2"/>
        <v>2018</v>
      </c>
      <c r="B89" s="1">
        <f t="shared" si="3"/>
        <v>3</v>
      </c>
      <c r="C89" s="53">
        <v>43181</v>
      </c>
      <c r="D89" s="23" t="s">
        <v>400</v>
      </c>
      <c r="E89" s="23" t="s">
        <v>404</v>
      </c>
      <c r="F89" s="54">
        <v>300</v>
      </c>
      <c r="G89" s="54">
        <v>918</v>
      </c>
      <c r="H89" s="54">
        <v>15</v>
      </c>
      <c r="I89" s="54">
        <v>20</v>
      </c>
      <c r="J89" s="54">
        <v>29</v>
      </c>
      <c r="K89" s="54">
        <v>9</v>
      </c>
      <c r="L89" s="54">
        <v>0</v>
      </c>
      <c r="M89" s="54">
        <v>0</v>
      </c>
      <c r="N89" s="54">
        <v>0</v>
      </c>
      <c r="O89" s="54">
        <v>0</v>
      </c>
    </row>
    <row r="90" spans="1:15">
      <c r="A90" s="1">
        <f t="shared" si="2"/>
        <v>2018</v>
      </c>
      <c r="B90" s="1">
        <f t="shared" si="3"/>
        <v>3</v>
      </c>
      <c r="C90" s="53">
        <v>43182</v>
      </c>
      <c r="D90" s="23" t="s">
        <v>400</v>
      </c>
      <c r="E90" s="23" t="s">
        <v>401</v>
      </c>
      <c r="F90" s="54">
        <v>480</v>
      </c>
      <c r="G90" s="54">
        <v>1338</v>
      </c>
      <c r="H90" s="54">
        <v>19</v>
      </c>
      <c r="I90" s="54">
        <v>25.26</v>
      </c>
      <c r="J90" s="54">
        <v>27</v>
      </c>
      <c r="K90" s="54">
        <v>15</v>
      </c>
      <c r="L90" s="54">
        <v>0</v>
      </c>
      <c r="M90" s="54">
        <v>0</v>
      </c>
      <c r="N90" s="54">
        <v>0</v>
      </c>
      <c r="O90" s="54">
        <v>0</v>
      </c>
    </row>
    <row r="91" spans="1:15">
      <c r="A91" s="1">
        <f t="shared" si="2"/>
        <v>2018</v>
      </c>
      <c r="B91" s="1">
        <f t="shared" si="3"/>
        <v>3</v>
      </c>
      <c r="C91" s="53">
        <v>43182</v>
      </c>
      <c r="D91" s="23" t="s">
        <v>400</v>
      </c>
      <c r="E91" s="23" t="s">
        <v>402</v>
      </c>
      <c r="F91" s="54">
        <v>7.75</v>
      </c>
      <c r="G91" s="54">
        <v>411</v>
      </c>
      <c r="H91" s="54">
        <v>3</v>
      </c>
      <c r="I91" s="54">
        <v>2.58</v>
      </c>
      <c r="J91" s="54">
        <v>4</v>
      </c>
      <c r="K91" s="54">
        <v>0</v>
      </c>
      <c r="L91" s="54">
        <v>0</v>
      </c>
      <c r="M91" s="54">
        <v>0</v>
      </c>
      <c r="N91" s="54">
        <v>0</v>
      </c>
      <c r="O91" s="54">
        <v>0</v>
      </c>
    </row>
    <row r="92" spans="1:15">
      <c r="A92" s="1">
        <f t="shared" si="2"/>
        <v>2018</v>
      </c>
      <c r="B92" s="1">
        <f t="shared" si="3"/>
        <v>3</v>
      </c>
      <c r="C92" s="53">
        <v>43182</v>
      </c>
      <c r="D92" s="23" t="s">
        <v>400</v>
      </c>
      <c r="E92" s="23" t="s">
        <v>403</v>
      </c>
      <c r="F92" s="54">
        <v>421.45</v>
      </c>
      <c r="G92" s="54">
        <v>1123</v>
      </c>
      <c r="H92" s="54">
        <v>17</v>
      </c>
      <c r="I92" s="54">
        <v>24.79</v>
      </c>
      <c r="J92" s="54">
        <v>30</v>
      </c>
      <c r="K92" s="54">
        <v>14</v>
      </c>
      <c r="L92" s="54">
        <v>0</v>
      </c>
      <c r="M92" s="54">
        <v>0</v>
      </c>
      <c r="N92" s="54">
        <v>0</v>
      </c>
      <c r="O92" s="54">
        <v>0</v>
      </c>
    </row>
    <row r="93" spans="1:15">
      <c r="A93" s="1">
        <f t="shared" si="2"/>
        <v>2018</v>
      </c>
      <c r="B93" s="1">
        <f t="shared" si="3"/>
        <v>3</v>
      </c>
      <c r="C93" s="53">
        <v>43182</v>
      </c>
      <c r="D93" s="23" t="s">
        <v>400</v>
      </c>
      <c r="E93" s="23" t="s">
        <v>404</v>
      </c>
      <c r="F93" s="54">
        <v>400</v>
      </c>
      <c r="G93" s="54">
        <v>1445</v>
      </c>
      <c r="H93" s="54">
        <v>19</v>
      </c>
      <c r="I93" s="54">
        <v>21.05</v>
      </c>
      <c r="J93" s="54">
        <v>43</v>
      </c>
      <c r="K93" s="54">
        <v>99</v>
      </c>
      <c r="L93" s="54">
        <v>0</v>
      </c>
      <c r="M93" s="54">
        <v>0</v>
      </c>
      <c r="N93" s="54">
        <v>0</v>
      </c>
      <c r="O93" s="54">
        <v>0</v>
      </c>
    </row>
    <row r="94" spans="1:15">
      <c r="A94" s="1">
        <f t="shared" si="2"/>
        <v>2018</v>
      </c>
      <c r="B94" s="1">
        <f t="shared" si="3"/>
        <v>3</v>
      </c>
      <c r="C94" s="53">
        <v>43183</v>
      </c>
      <c r="D94" s="23" t="s">
        <v>400</v>
      </c>
      <c r="E94" s="23" t="s">
        <v>401</v>
      </c>
      <c r="F94" s="54">
        <v>480</v>
      </c>
      <c r="G94" s="54">
        <v>2614</v>
      </c>
      <c r="H94" s="54">
        <v>20</v>
      </c>
      <c r="I94" s="54">
        <v>24</v>
      </c>
      <c r="J94" s="54">
        <v>45</v>
      </c>
      <c r="K94" s="54">
        <v>20</v>
      </c>
      <c r="L94" s="54">
        <v>0</v>
      </c>
      <c r="M94" s="54">
        <v>0</v>
      </c>
      <c r="N94" s="54">
        <v>0</v>
      </c>
      <c r="O94" s="54">
        <v>0</v>
      </c>
    </row>
    <row r="95" spans="1:15">
      <c r="A95" s="1">
        <f t="shared" si="2"/>
        <v>2018</v>
      </c>
      <c r="B95" s="1">
        <f t="shared" si="3"/>
        <v>3</v>
      </c>
      <c r="C95" s="53">
        <v>43183</v>
      </c>
      <c r="D95" s="23" t="s">
        <v>400</v>
      </c>
      <c r="E95" s="23" t="s">
        <v>402</v>
      </c>
      <c r="F95" s="54">
        <v>14.76</v>
      </c>
      <c r="G95" s="54">
        <v>529</v>
      </c>
      <c r="H95" s="54">
        <v>5</v>
      </c>
      <c r="I95" s="54">
        <v>2.95</v>
      </c>
      <c r="J95" s="54">
        <v>5</v>
      </c>
      <c r="K95" s="54">
        <v>0</v>
      </c>
      <c r="L95" s="54">
        <v>0</v>
      </c>
      <c r="M95" s="54">
        <v>0</v>
      </c>
      <c r="N95" s="54">
        <v>0</v>
      </c>
      <c r="O95" s="54">
        <v>0</v>
      </c>
    </row>
    <row r="96" spans="1:15">
      <c r="A96" s="1">
        <f t="shared" si="2"/>
        <v>2018</v>
      </c>
      <c r="B96" s="1">
        <f t="shared" si="3"/>
        <v>3</v>
      </c>
      <c r="C96" s="53">
        <v>43183</v>
      </c>
      <c r="D96" s="23" t="s">
        <v>400</v>
      </c>
      <c r="E96" s="23" t="s">
        <v>403</v>
      </c>
      <c r="F96" s="54">
        <v>450</v>
      </c>
      <c r="G96" s="54">
        <v>1363</v>
      </c>
      <c r="H96" s="54">
        <v>18</v>
      </c>
      <c r="I96" s="54">
        <v>25</v>
      </c>
      <c r="J96" s="54">
        <v>40</v>
      </c>
      <c r="K96" s="54">
        <v>16</v>
      </c>
      <c r="L96" s="54">
        <v>0</v>
      </c>
      <c r="M96" s="54">
        <v>0</v>
      </c>
      <c r="N96" s="54">
        <v>0</v>
      </c>
      <c r="O96" s="54">
        <v>0</v>
      </c>
    </row>
    <row r="97" spans="1:15">
      <c r="A97" s="1">
        <f t="shared" si="2"/>
        <v>2018</v>
      </c>
      <c r="B97" s="1">
        <f t="shared" si="3"/>
        <v>3</v>
      </c>
      <c r="C97" s="53">
        <v>43183</v>
      </c>
      <c r="D97" s="23" t="s">
        <v>400</v>
      </c>
      <c r="E97" s="23" t="s">
        <v>404</v>
      </c>
      <c r="F97" s="54">
        <v>400</v>
      </c>
      <c r="G97" s="54">
        <v>1381</v>
      </c>
      <c r="H97" s="54">
        <v>20</v>
      </c>
      <c r="I97" s="54">
        <v>20</v>
      </c>
      <c r="J97" s="54">
        <v>26</v>
      </c>
      <c r="K97" s="54">
        <v>27</v>
      </c>
      <c r="L97" s="54">
        <v>0</v>
      </c>
      <c r="M97" s="54">
        <v>0</v>
      </c>
      <c r="N97" s="54">
        <v>0</v>
      </c>
      <c r="O97" s="54">
        <v>0</v>
      </c>
    </row>
    <row r="98" spans="1:15">
      <c r="A98" s="1">
        <f t="shared" si="2"/>
        <v>2018</v>
      </c>
      <c r="B98" s="1">
        <f t="shared" si="3"/>
        <v>3</v>
      </c>
      <c r="C98" s="53">
        <v>43184</v>
      </c>
      <c r="D98" s="23" t="s">
        <v>400</v>
      </c>
      <c r="E98" s="23" t="s">
        <v>401</v>
      </c>
      <c r="F98" s="54">
        <v>480</v>
      </c>
      <c r="G98" s="54">
        <v>1948</v>
      </c>
      <c r="H98" s="54">
        <v>19</v>
      </c>
      <c r="I98" s="54">
        <v>25.26</v>
      </c>
      <c r="J98" s="54">
        <v>58</v>
      </c>
      <c r="K98" s="54">
        <v>71</v>
      </c>
      <c r="L98" s="54">
        <v>0</v>
      </c>
      <c r="M98" s="54">
        <v>1</v>
      </c>
      <c r="N98" s="54">
        <v>0</v>
      </c>
      <c r="O98" s="54">
        <v>0</v>
      </c>
    </row>
    <row r="99" spans="1:15">
      <c r="A99" s="1">
        <f t="shared" si="2"/>
        <v>2018</v>
      </c>
      <c r="B99" s="1">
        <f t="shared" si="3"/>
        <v>3</v>
      </c>
      <c r="C99" s="53">
        <v>43184</v>
      </c>
      <c r="D99" s="23" t="s">
        <v>400</v>
      </c>
      <c r="E99" s="23" t="s">
        <v>402</v>
      </c>
      <c r="F99" s="54">
        <v>13.36</v>
      </c>
      <c r="G99" s="54">
        <v>373</v>
      </c>
      <c r="H99" s="54">
        <v>5</v>
      </c>
      <c r="I99" s="54">
        <v>2.67</v>
      </c>
      <c r="J99" s="54">
        <v>10</v>
      </c>
      <c r="K99" s="54">
        <v>4</v>
      </c>
      <c r="L99" s="54">
        <v>0</v>
      </c>
      <c r="M99" s="54">
        <v>0</v>
      </c>
      <c r="N99" s="54">
        <v>0</v>
      </c>
      <c r="O99" s="54">
        <v>0</v>
      </c>
    </row>
    <row r="100" spans="1:15">
      <c r="A100" s="1">
        <f t="shared" si="2"/>
        <v>2018</v>
      </c>
      <c r="B100" s="1">
        <f t="shared" si="3"/>
        <v>3</v>
      </c>
      <c r="C100" s="53">
        <v>43184</v>
      </c>
      <c r="D100" s="23" t="s">
        <v>400</v>
      </c>
      <c r="E100" s="23" t="s">
        <v>403</v>
      </c>
      <c r="F100" s="54">
        <v>450</v>
      </c>
      <c r="G100" s="54">
        <v>2329</v>
      </c>
      <c r="H100" s="54">
        <v>18</v>
      </c>
      <c r="I100" s="54">
        <v>25</v>
      </c>
      <c r="J100" s="54">
        <v>104</v>
      </c>
      <c r="K100" s="54">
        <v>71</v>
      </c>
      <c r="L100" s="54">
        <v>0</v>
      </c>
      <c r="M100" s="54">
        <v>0</v>
      </c>
      <c r="N100" s="54">
        <v>0</v>
      </c>
      <c r="O100" s="54">
        <v>0</v>
      </c>
    </row>
    <row r="101" spans="1:15">
      <c r="A101" s="1">
        <f t="shared" si="2"/>
        <v>2018</v>
      </c>
      <c r="B101" s="1">
        <f t="shared" si="3"/>
        <v>3</v>
      </c>
      <c r="C101" s="53">
        <v>43184</v>
      </c>
      <c r="D101" s="23" t="s">
        <v>400</v>
      </c>
      <c r="E101" s="23" t="s">
        <v>404</v>
      </c>
      <c r="F101" s="54">
        <v>400</v>
      </c>
      <c r="G101" s="54">
        <v>1535</v>
      </c>
      <c r="H101" s="54">
        <v>20</v>
      </c>
      <c r="I101" s="54">
        <v>20</v>
      </c>
      <c r="J101" s="54">
        <v>124</v>
      </c>
      <c r="K101" s="54">
        <v>38</v>
      </c>
      <c r="L101" s="54">
        <v>0</v>
      </c>
      <c r="M101" s="54">
        <v>0</v>
      </c>
      <c r="N101" s="54">
        <v>0</v>
      </c>
      <c r="O101" s="54">
        <v>0</v>
      </c>
    </row>
    <row r="102" spans="1:15">
      <c r="A102" s="1">
        <f t="shared" si="2"/>
        <v>2018</v>
      </c>
      <c r="B102" s="1">
        <f t="shared" si="3"/>
        <v>3</v>
      </c>
      <c r="C102" s="53">
        <v>43185</v>
      </c>
      <c r="D102" s="23" t="s">
        <v>400</v>
      </c>
      <c r="E102" s="23" t="s">
        <v>401</v>
      </c>
      <c r="F102" s="54">
        <v>400</v>
      </c>
      <c r="G102" s="54">
        <v>2245</v>
      </c>
      <c r="H102" s="54">
        <v>16</v>
      </c>
      <c r="I102" s="54">
        <v>25</v>
      </c>
      <c r="J102" s="54">
        <v>40</v>
      </c>
      <c r="K102" s="54">
        <v>58</v>
      </c>
      <c r="L102" s="54">
        <v>0</v>
      </c>
      <c r="M102" s="54">
        <v>0</v>
      </c>
      <c r="N102" s="54">
        <v>0</v>
      </c>
      <c r="O102" s="54">
        <v>0</v>
      </c>
    </row>
    <row r="103" spans="1:15">
      <c r="A103" s="1">
        <f t="shared" si="2"/>
        <v>2018</v>
      </c>
      <c r="B103" s="1">
        <f t="shared" si="3"/>
        <v>3</v>
      </c>
      <c r="C103" s="53">
        <v>43185</v>
      </c>
      <c r="D103" s="23" t="s">
        <v>400</v>
      </c>
      <c r="E103" s="23" t="s">
        <v>402</v>
      </c>
      <c r="F103" s="54">
        <v>11.57</v>
      </c>
      <c r="G103" s="54">
        <v>650</v>
      </c>
      <c r="H103" s="54">
        <v>5</v>
      </c>
      <c r="I103" s="54">
        <v>2.31</v>
      </c>
      <c r="J103" s="54">
        <v>6</v>
      </c>
      <c r="K103" s="54">
        <v>0</v>
      </c>
      <c r="L103" s="54">
        <v>0</v>
      </c>
      <c r="M103" s="54">
        <v>0</v>
      </c>
      <c r="N103" s="54">
        <v>0</v>
      </c>
      <c r="O103" s="54">
        <v>0</v>
      </c>
    </row>
    <row r="104" spans="1:15">
      <c r="A104" s="1">
        <f t="shared" si="2"/>
        <v>2018</v>
      </c>
      <c r="B104" s="1">
        <f t="shared" si="3"/>
        <v>3</v>
      </c>
      <c r="C104" s="53">
        <v>43185</v>
      </c>
      <c r="D104" s="23" t="s">
        <v>400</v>
      </c>
      <c r="E104" s="23" t="s">
        <v>403</v>
      </c>
      <c r="F104" s="54">
        <v>450</v>
      </c>
      <c r="G104" s="54">
        <v>1805</v>
      </c>
      <c r="H104" s="54">
        <v>18</v>
      </c>
      <c r="I104" s="54">
        <v>25</v>
      </c>
      <c r="J104" s="54">
        <v>45</v>
      </c>
      <c r="K104" s="54">
        <v>19</v>
      </c>
      <c r="L104" s="54">
        <v>0</v>
      </c>
      <c r="M104" s="54">
        <v>0</v>
      </c>
      <c r="N104" s="54">
        <v>0</v>
      </c>
      <c r="O104" s="54">
        <v>0</v>
      </c>
    </row>
    <row r="105" spans="1:15">
      <c r="A105" s="1">
        <f t="shared" si="2"/>
        <v>2018</v>
      </c>
      <c r="B105" s="1">
        <f t="shared" si="3"/>
        <v>3</v>
      </c>
      <c r="C105" s="53">
        <v>43185</v>
      </c>
      <c r="D105" s="23" t="s">
        <v>400</v>
      </c>
      <c r="E105" s="23" t="s">
        <v>404</v>
      </c>
      <c r="F105" s="54">
        <v>400</v>
      </c>
      <c r="G105" s="54">
        <v>1762</v>
      </c>
      <c r="H105" s="54">
        <v>20</v>
      </c>
      <c r="I105" s="54">
        <v>20</v>
      </c>
      <c r="J105" s="54">
        <v>53</v>
      </c>
      <c r="K105" s="54">
        <v>26</v>
      </c>
      <c r="L105" s="54">
        <v>0</v>
      </c>
      <c r="M105" s="54">
        <v>0</v>
      </c>
      <c r="N105" s="54">
        <v>0</v>
      </c>
      <c r="O105" s="54">
        <v>0</v>
      </c>
    </row>
    <row r="106" spans="1:15">
      <c r="A106" s="1">
        <f t="shared" si="2"/>
        <v>2018</v>
      </c>
      <c r="B106" s="1">
        <f t="shared" si="3"/>
        <v>3</v>
      </c>
      <c r="C106" s="53">
        <v>43186</v>
      </c>
      <c r="D106" s="23" t="s">
        <v>400</v>
      </c>
      <c r="E106" s="23" t="s">
        <v>401</v>
      </c>
      <c r="F106" s="54">
        <v>400</v>
      </c>
      <c r="G106" s="54">
        <v>2104</v>
      </c>
      <c r="H106" s="54">
        <v>16</v>
      </c>
      <c r="I106" s="54">
        <v>25</v>
      </c>
      <c r="J106" s="54">
        <v>30</v>
      </c>
      <c r="K106" s="54">
        <v>23</v>
      </c>
      <c r="L106" s="54">
        <v>0</v>
      </c>
      <c r="M106" s="54">
        <v>0</v>
      </c>
      <c r="N106" s="54">
        <v>0</v>
      </c>
      <c r="O106" s="54">
        <v>0</v>
      </c>
    </row>
    <row r="107" spans="1:15">
      <c r="A107" s="1">
        <f t="shared" si="2"/>
        <v>2018</v>
      </c>
      <c r="B107" s="1">
        <f t="shared" si="3"/>
        <v>3</v>
      </c>
      <c r="C107" s="53">
        <v>43186</v>
      </c>
      <c r="D107" s="23" t="s">
        <v>400</v>
      </c>
      <c r="E107" s="23" t="s">
        <v>405</v>
      </c>
      <c r="F107" s="54">
        <v>84.62</v>
      </c>
      <c r="G107" s="54">
        <v>1027</v>
      </c>
      <c r="H107" s="54">
        <v>3</v>
      </c>
      <c r="I107" s="54">
        <v>28.21</v>
      </c>
      <c r="J107" s="54">
        <v>6</v>
      </c>
      <c r="K107" s="54">
        <v>1</v>
      </c>
      <c r="L107" s="54">
        <v>0</v>
      </c>
      <c r="M107" s="54">
        <v>0</v>
      </c>
      <c r="N107" s="54">
        <v>0</v>
      </c>
      <c r="O107" s="54">
        <v>0</v>
      </c>
    </row>
    <row r="108" spans="1:15">
      <c r="A108" s="1">
        <f t="shared" si="2"/>
        <v>2018</v>
      </c>
      <c r="B108" s="1">
        <f t="shared" si="3"/>
        <v>3</v>
      </c>
      <c r="C108" s="53">
        <v>43186</v>
      </c>
      <c r="D108" s="23" t="s">
        <v>400</v>
      </c>
      <c r="E108" s="23" t="s">
        <v>402</v>
      </c>
      <c r="F108" s="54">
        <v>0</v>
      </c>
      <c r="G108" s="54">
        <v>543</v>
      </c>
      <c r="H108" s="54">
        <v>0</v>
      </c>
      <c r="I108" s="54">
        <v>0</v>
      </c>
      <c r="J108" s="54">
        <v>0</v>
      </c>
      <c r="K108" s="54">
        <v>0</v>
      </c>
      <c r="L108" s="54">
        <v>0</v>
      </c>
      <c r="M108" s="54">
        <v>0</v>
      </c>
      <c r="N108" s="54">
        <v>0</v>
      </c>
      <c r="O108" s="54">
        <v>0</v>
      </c>
    </row>
    <row r="109" spans="1:15">
      <c r="A109" s="1">
        <f t="shared" si="2"/>
        <v>2018</v>
      </c>
      <c r="B109" s="1">
        <f t="shared" si="3"/>
        <v>3</v>
      </c>
      <c r="C109" s="53">
        <v>43186</v>
      </c>
      <c r="D109" s="23" t="s">
        <v>400</v>
      </c>
      <c r="E109" s="23" t="s">
        <v>403</v>
      </c>
      <c r="F109" s="54">
        <v>450</v>
      </c>
      <c r="G109" s="54">
        <v>2718</v>
      </c>
      <c r="H109" s="54">
        <v>18</v>
      </c>
      <c r="I109" s="54">
        <v>25</v>
      </c>
      <c r="J109" s="54">
        <v>68</v>
      </c>
      <c r="K109" s="54">
        <v>7</v>
      </c>
      <c r="L109" s="54">
        <v>0</v>
      </c>
      <c r="M109" s="54">
        <v>0</v>
      </c>
      <c r="N109" s="54">
        <v>0</v>
      </c>
      <c r="O109" s="54">
        <v>0</v>
      </c>
    </row>
    <row r="110" spans="1:15">
      <c r="A110" s="1">
        <f t="shared" si="2"/>
        <v>2018</v>
      </c>
      <c r="B110" s="1">
        <f t="shared" si="3"/>
        <v>3</v>
      </c>
      <c r="C110" s="53">
        <v>43186</v>
      </c>
      <c r="D110" s="23" t="s">
        <v>400</v>
      </c>
      <c r="E110" s="23" t="s">
        <v>404</v>
      </c>
      <c r="F110" s="54">
        <v>400</v>
      </c>
      <c r="G110" s="54">
        <v>1416</v>
      </c>
      <c r="H110" s="54">
        <v>20</v>
      </c>
      <c r="I110" s="54">
        <v>20</v>
      </c>
      <c r="J110" s="54">
        <v>55</v>
      </c>
      <c r="K110" s="54">
        <v>48</v>
      </c>
      <c r="L110" s="54">
        <v>0</v>
      </c>
      <c r="M110" s="54">
        <v>0</v>
      </c>
      <c r="N110" s="54">
        <v>0</v>
      </c>
      <c r="O110" s="54">
        <v>0</v>
      </c>
    </row>
    <row r="111" spans="1:15">
      <c r="A111" s="1">
        <f t="shared" si="2"/>
        <v>2018</v>
      </c>
      <c r="B111" s="1">
        <f t="shared" si="3"/>
        <v>3</v>
      </c>
      <c r="C111" s="53">
        <v>43187</v>
      </c>
      <c r="D111" s="23" t="s">
        <v>400</v>
      </c>
      <c r="E111" s="23" t="s">
        <v>401</v>
      </c>
      <c r="F111" s="54">
        <v>400</v>
      </c>
      <c r="G111" s="54">
        <v>2217</v>
      </c>
      <c r="H111" s="54">
        <v>15</v>
      </c>
      <c r="I111" s="54">
        <v>26.67</v>
      </c>
      <c r="J111" s="54">
        <v>31</v>
      </c>
      <c r="K111" s="54">
        <v>45</v>
      </c>
      <c r="L111" s="54">
        <v>0</v>
      </c>
      <c r="M111" s="54">
        <v>0</v>
      </c>
      <c r="N111" s="54">
        <v>0</v>
      </c>
      <c r="O111" s="54">
        <v>0</v>
      </c>
    </row>
    <row r="112" spans="1:15">
      <c r="A112" s="1">
        <f t="shared" si="2"/>
        <v>2018</v>
      </c>
      <c r="B112" s="1">
        <f t="shared" si="3"/>
        <v>3</v>
      </c>
      <c r="C112" s="53">
        <v>43187</v>
      </c>
      <c r="D112" s="23" t="s">
        <v>400</v>
      </c>
      <c r="E112" s="23" t="s">
        <v>405</v>
      </c>
      <c r="F112" s="54">
        <v>28.81</v>
      </c>
      <c r="G112" s="54">
        <v>2110</v>
      </c>
      <c r="H112" s="54">
        <v>1</v>
      </c>
      <c r="I112" s="54">
        <v>28.81</v>
      </c>
      <c r="J112" s="54">
        <v>12</v>
      </c>
      <c r="K112" s="54">
        <v>0</v>
      </c>
      <c r="L112" s="54">
        <v>0</v>
      </c>
      <c r="M112" s="54">
        <v>0</v>
      </c>
      <c r="N112" s="54">
        <v>0</v>
      </c>
      <c r="O112" s="54">
        <v>0</v>
      </c>
    </row>
    <row r="113" spans="1:15">
      <c r="A113" s="1">
        <f t="shared" si="2"/>
        <v>2018</v>
      </c>
      <c r="B113" s="1">
        <f t="shared" si="3"/>
        <v>3</v>
      </c>
      <c r="C113" s="53">
        <v>43187</v>
      </c>
      <c r="D113" s="23" t="s">
        <v>400</v>
      </c>
      <c r="E113" s="23" t="s">
        <v>402</v>
      </c>
      <c r="F113" s="54">
        <v>3.19</v>
      </c>
      <c r="G113" s="54">
        <v>286</v>
      </c>
      <c r="H113" s="54">
        <v>1</v>
      </c>
      <c r="I113" s="54">
        <v>3.19</v>
      </c>
      <c r="J113" s="54">
        <v>1</v>
      </c>
      <c r="K113" s="54">
        <v>0</v>
      </c>
      <c r="L113" s="54">
        <v>0</v>
      </c>
      <c r="M113" s="54">
        <v>0</v>
      </c>
      <c r="N113" s="54">
        <v>0</v>
      </c>
      <c r="O113" s="54">
        <v>0</v>
      </c>
    </row>
    <row r="114" spans="1:15">
      <c r="A114" s="1">
        <f t="shared" si="2"/>
        <v>2018</v>
      </c>
      <c r="B114" s="1">
        <f t="shared" si="3"/>
        <v>3</v>
      </c>
      <c r="C114" s="53">
        <v>43187</v>
      </c>
      <c r="D114" s="23" t="s">
        <v>400</v>
      </c>
      <c r="E114" s="23" t="s">
        <v>403</v>
      </c>
      <c r="F114" s="54">
        <v>445.49</v>
      </c>
      <c r="G114" s="54">
        <v>1944</v>
      </c>
      <c r="H114" s="54">
        <v>18</v>
      </c>
      <c r="I114" s="54">
        <v>24.75</v>
      </c>
      <c r="J114" s="54">
        <v>52</v>
      </c>
      <c r="K114" s="54">
        <v>37</v>
      </c>
      <c r="L114" s="54">
        <v>1</v>
      </c>
      <c r="M114" s="54">
        <v>0</v>
      </c>
      <c r="N114" s="54">
        <v>0</v>
      </c>
      <c r="O114" s="54">
        <v>0</v>
      </c>
    </row>
    <row r="115" spans="1:15">
      <c r="A115" s="1">
        <f t="shared" si="2"/>
        <v>2018</v>
      </c>
      <c r="B115" s="1">
        <f t="shared" si="3"/>
        <v>3</v>
      </c>
      <c r="C115" s="53">
        <v>43187</v>
      </c>
      <c r="D115" s="23" t="s">
        <v>400</v>
      </c>
      <c r="E115" s="23" t="s">
        <v>404</v>
      </c>
      <c r="F115" s="54">
        <v>400</v>
      </c>
      <c r="G115" s="54">
        <v>1481</v>
      </c>
      <c r="H115" s="54">
        <v>20</v>
      </c>
      <c r="I115" s="54">
        <v>20</v>
      </c>
      <c r="J115" s="54">
        <v>73</v>
      </c>
      <c r="K115" s="54">
        <v>89</v>
      </c>
      <c r="L115" s="54">
        <v>0</v>
      </c>
      <c r="M115" s="54">
        <v>0</v>
      </c>
      <c r="N115" s="54">
        <v>0</v>
      </c>
      <c r="O115" s="54">
        <v>0</v>
      </c>
    </row>
    <row r="116" spans="1:15">
      <c r="A116" s="1">
        <f t="shared" si="2"/>
        <v>2018</v>
      </c>
      <c r="B116" s="1">
        <f t="shared" si="3"/>
        <v>3</v>
      </c>
      <c r="C116" s="53">
        <v>43188</v>
      </c>
      <c r="D116" s="23" t="s">
        <v>400</v>
      </c>
      <c r="E116" s="23" t="s">
        <v>401</v>
      </c>
      <c r="F116" s="54">
        <v>400</v>
      </c>
      <c r="G116" s="54">
        <v>1864</v>
      </c>
      <c r="H116" s="54">
        <v>16</v>
      </c>
      <c r="I116" s="54">
        <v>25</v>
      </c>
      <c r="J116" s="54">
        <v>42</v>
      </c>
      <c r="K116" s="54">
        <v>40</v>
      </c>
      <c r="L116" s="54">
        <v>0</v>
      </c>
      <c r="M116" s="54">
        <v>0</v>
      </c>
      <c r="N116" s="54">
        <v>0</v>
      </c>
      <c r="O116" s="54">
        <v>0</v>
      </c>
    </row>
    <row r="117" spans="1:15">
      <c r="A117" s="1">
        <f t="shared" si="2"/>
        <v>2018</v>
      </c>
      <c r="B117" s="1">
        <f t="shared" si="3"/>
        <v>3</v>
      </c>
      <c r="C117" s="53">
        <v>43188</v>
      </c>
      <c r="D117" s="23" t="s">
        <v>400</v>
      </c>
      <c r="E117" s="23" t="s">
        <v>405</v>
      </c>
      <c r="F117" s="54">
        <v>103.24</v>
      </c>
      <c r="G117" s="54">
        <v>1845</v>
      </c>
      <c r="H117" s="54">
        <v>4</v>
      </c>
      <c r="I117" s="54">
        <v>25.81</v>
      </c>
      <c r="J117" s="54">
        <v>15</v>
      </c>
      <c r="K117" s="54">
        <v>17</v>
      </c>
      <c r="L117" s="54">
        <v>0</v>
      </c>
      <c r="M117" s="54">
        <v>0</v>
      </c>
      <c r="N117" s="54">
        <v>0</v>
      </c>
      <c r="O117" s="54">
        <v>0</v>
      </c>
    </row>
    <row r="118" spans="1:15">
      <c r="A118" s="1">
        <f t="shared" si="2"/>
        <v>2018</v>
      </c>
      <c r="B118" s="1">
        <f t="shared" si="3"/>
        <v>3</v>
      </c>
      <c r="C118" s="53">
        <v>43188</v>
      </c>
      <c r="D118" s="23" t="s">
        <v>400</v>
      </c>
      <c r="E118" s="23" t="s">
        <v>402</v>
      </c>
      <c r="F118" s="54">
        <v>6.83</v>
      </c>
      <c r="G118" s="54">
        <v>411</v>
      </c>
      <c r="H118" s="54">
        <v>2</v>
      </c>
      <c r="I118" s="54">
        <v>3.41</v>
      </c>
      <c r="J118" s="54">
        <v>1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</row>
    <row r="119" spans="1:15">
      <c r="A119" s="1">
        <f t="shared" si="2"/>
        <v>2018</v>
      </c>
      <c r="B119" s="1">
        <f t="shared" si="3"/>
        <v>3</v>
      </c>
      <c r="C119" s="53">
        <v>43188</v>
      </c>
      <c r="D119" s="23" t="s">
        <v>400</v>
      </c>
      <c r="E119" s="23" t="s">
        <v>403</v>
      </c>
      <c r="F119" s="54">
        <v>450</v>
      </c>
      <c r="G119" s="54">
        <v>2812</v>
      </c>
      <c r="H119" s="54">
        <v>18</v>
      </c>
      <c r="I119" s="54">
        <v>25</v>
      </c>
      <c r="J119" s="54">
        <v>73</v>
      </c>
      <c r="K119" s="54">
        <v>29</v>
      </c>
      <c r="L119" s="54">
        <v>0</v>
      </c>
      <c r="M119" s="54">
        <v>0</v>
      </c>
      <c r="N119" s="54">
        <v>0</v>
      </c>
      <c r="O119" s="54">
        <v>0</v>
      </c>
    </row>
    <row r="120" spans="1:15">
      <c r="A120" s="1">
        <f t="shared" si="2"/>
        <v>2018</v>
      </c>
      <c r="B120" s="1">
        <f t="shared" si="3"/>
        <v>3</v>
      </c>
      <c r="C120" s="53">
        <v>43188</v>
      </c>
      <c r="D120" s="23" t="s">
        <v>400</v>
      </c>
      <c r="E120" s="23" t="s">
        <v>404</v>
      </c>
      <c r="F120" s="54">
        <v>400</v>
      </c>
      <c r="G120" s="54">
        <v>1144</v>
      </c>
      <c r="H120" s="54">
        <v>20</v>
      </c>
      <c r="I120" s="54">
        <v>20</v>
      </c>
      <c r="J120" s="54">
        <v>34</v>
      </c>
      <c r="K120" s="54">
        <v>29</v>
      </c>
      <c r="L120" s="54">
        <v>0</v>
      </c>
      <c r="M120" s="54">
        <v>0</v>
      </c>
      <c r="N120" s="54">
        <v>0</v>
      </c>
      <c r="O120" s="54">
        <v>0</v>
      </c>
    </row>
    <row r="121" spans="1:15">
      <c r="A121" s="1">
        <f t="shared" si="2"/>
        <v>2018</v>
      </c>
      <c r="B121" s="1">
        <f t="shared" si="3"/>
        <v>3</v>
      </c>
      <c r="C121" s="53">
        <v>43189</v>
      </c>
      <c r="D121" s="23" t="s">
        <v>400</v>
      </c>
      <c r="E121" s="23" t="s">
        <v>401</v>
      </c>
      <c r="F121" s="54">
        <v>388</v>
      </c>
      <c r="G121" s="54">
        <v>1696</v>
      </c>
      <c r="H121" s="54">
        <v>16</v>
      </c>
      <c r="I121" s="54">
        <v>24.25</v>
      </c>
      <c r="J121" s="54">
        <v>49</v>
      </c>
      <c r="K121" s="54">
        <v>54</v>
      </c>
      <c r="L121" s="54">
        <v>0</v>
      </c>
      <c r="M121" s="54">
        <v>0</v>
      </c>
      <c r="N121" s="54">
        <v>0</v>
      </c>
      <c r="O121" s="54">
        <v>0</v>
      </c>
    </row>
    <row r="122" spans="1:15">
      <c r="A122" s="1">
        <f t="shared" si="2"/>
        <v>2018</v>
      </c>
      <c r="B122" s="1">
        <f t="shared" si="3"/>
        <v>3</v>
      </c>
      <c r="C122" s="53">
        <v>43189</v>
      </c>
      <c r="D122" s="23" t="s">
        <v>400</v>
      </c>
      <c r="E122" s="23" t="s">
        <v>405</v>
      </c>
      <c r="F122" s="54">
        <v>113.74</v>
      </c>
      <c r="G122" s="54">
        <v>2092</v>
      </c>
      <c r="H122" s="54">
        <v>4</v>
      </c>
      <c r="I122" s="54">
        <v>28.43</v>
      </c>
      <c r="J122" s="54">
        <v>15</v>
      </c>
      <c r="K122" s="54">
        <v>7</v>
      </c>
      <c r="L122" s="54">
        <v>0</v>
      </c>
      <c r="M122" s="54">
        <v>0</v>
      </c>
      <c r="N122" s="54">
        <v>0</v>
      </c>
      <c r="O122" s="54">
        <v>0</v>
      </c>
    </row>
    <row r="123" spans="1:15">
      <c r="A123" s="1">
        <f t="shared" si="2"/>
        <v>2018</v>
      </c>
      <c r="B123" s="1">
        <f t="shared" si="3"/>
        <v>3</v>
      </c>
      <c r="C123" s="53">
        <v>43189</v>
      </c>
      <c r="D123" s="23" t="s">
        <v>400</v>
      </c>
      <c r="E123" s="23" t="s">
        <v>402</v>
      </c>
      <c r="F123" s="54">
        <v>8.74</v>
      </c>
      <c r="G123" s="54">
        <v>154</v>
      </c>
      <c r="H123" s="54">
        <v>2</v>
      </c>
      <c r="I123" s="54">
        <v>4.37</v>
      </c>
      <c r="J123" s="54">
        <v>3</v>
      </c>
      <c r="K123" s="54">
        <v>4</v>
      </c>
      <c r="L123" s="54">
        <v>0</v>
      </c>
      <c r="M123" s="54">
        <v>0</v>
      </c>
      <c r="N123" s="54">
        <v>0</v>
      </c>
      <c r="O123" s="54">
        <v>0</v>
      </c>
    </row>
    <row r="124" spans="1:15">
      <c r="A124" s="1">
        <f t="shared" si="2"/>
        <v>2018</v>
      </c>
      <c r="B124" s="1">
        <f t="shared" si="3"/>
        <v>3</v>
      </c>
      <c r="C124" s="53">
        <v>43189</v>
      </c>
      <c r="D124" s="23" t="s">
        <v>400</v>
      </c>
      <c r="E124" s="23" t="s">
        <v>403</v>
      </c>
      <c r="F124" s="54">
        <v>450</v>
      </c>
      <c r="G124" s="54">
        <v>1410</v>
      </c>
      <c r="H124" s="54">
        <v>17</v>
      </c>
      <c r="I124" s="54">
        <v>26.47</v>
      </c>
      <c r="J124" s="54">
        <v>35</v>
      </c>
      <c r="K124" s="54">
        <v>20</v>
      </c>
      <c r="L124" s="54">
        <v>0</v>
      </c>
      <c r="M124" s="54">
        <v>0</v>
      </c>
      <c r="N124" s="54">
        <v>0</v>
      </c>
      <c r="O124" s="54">
        <v>0</v>
      </c>
    </row>
    <row r="125" spans="1:15">
      <c r="A125" s="1">
        <f t="shared" si="2"/>
        <v>2018</v>
      </c>
      <c r="B125" s="1">
        <f t="shared" si="3"/>
        <v>3</v>
      </c>
      <c r="C125" s="53">
        <v>43189</v>
      </c>
      <c r="D125" s="23" t="s">
        <v>400</v>
      </c>
      <c r="E125" s="23" t="s">
        <v>404</v>
      </c>
      <c r="F125" s="54">
        <v>400</v>
      </c>
      <c r="G125" s="54">
        <v>498</v>
      </c>
      <c r="H125" s="54">
        <v>18</v>
      </c>
      <c r="I125" s="54">
        <v>22.22</v>
      </c>
      <c r="J125" s="54">
        <v>34</v>
      </c>
      <c r="K125" s="54">
        <v>2</v>
      </c>
      <c r="L125" s="54">
        <v>0</v>
      </c>
      <c r="M125" s="54">
        <v>0</v>
      </c>
      <c r="N125" s="54">
        <v>0</v>
      </c>
      <c r="O125" s="54">
        <v>0</v>
      </c>
    </row>
    <row r="126" spans="1:15">
      <c r="A126" s="1">
        <f t="shared" si="2"/>
        <v>2018</v>
      </c>
      <c r="B126" s="1">
        <f t="shared" si="3"/>
        <v>3</v>
      </c>
      <c r="C126" s="53">
        <v>43190</v>
      </c>
      <c r="D126" s="23" t="s">
        <v>400</v>
      </c>
      <c r="E126" s="23" t="s">
        <v>401</v>
      </c>
      <c r="F126" s="54">
        <v>400</v>
      </c>
      <c r="G126" s="54">
        <v>1658</v>
      </c>
      <c r="H126" s="54">
        <v>18</v>
      </c>
      <c r="I126" s="54">
        <v>22.22</v>
      </c>
      <c r="J126" s="54">
        <v>40</v>
      </c>
      <c r="K126" s="54">
        <v>37</v>
      </c>
      <c r="L126" s="54">
        <v>0</v>
      </c>
      <c r="M126" s="54">
        <v>0</v>
      </c>
      <c r="N126" s="54">
        <v>0</v>
      </c>
      <c r="O126" s="54">
        <v>0</v>
      </c>
    </row>
    <row r="127" spans="1:15">
      <c r="A127" s="1">
        <f t="shared" si="2"/>
        <v>2018</v>
      </c>
      <c r="B127" s="1">
        <f t="shared" si="3"/>
        <v>3</v>
      </c>
      <c r="C127" s="53">
        <v>43190</v>
      </c>
      <c r="D127" s="23" t="s">
        <v>400</v>
      </c>
      <c r="E127" s="23" t="s">
        <v>405</v>
      </c>
      <c r="F127" s="54">
        <v>116.13</v>
      </c>
      <c r="G127" s="54">
        <v>1551</v>
      </c>
      <c r="H127" s="54">
        <v>4</v>
      </c>
      <c r="I127" s="54">
        <v>29.03</v>
      </c>
      <c r="J127" s="54">
        <v>20</v>
      </c>
      <c r="K127" s="54">
        <v>25</v>
      </c>
      <c r="L127" s="54">
        <v>0</v>
      </c>
      <c r="M127" s="54">
        <v>0</v>
      </c>
      <c r="N127" s="54">
        <v>0</v>
      </c>
      <c r="O127" s="54">
        <v>0</v>
      </c>
    </row>
    <row r="128" spans="1:15">
      <c r="A128" s="1">
        <f t="shared" si="2"/>
        <v>2018</v>
      </c>
      <c r="B128" s="1">
        <f t="shared" si="3"/>
        <v>3</v>
      </c>
      <c r="C128" s="53">
        <v>43190</v>
      </c>
      <c r="D128" s="23" t="s">
        <v>400</v>
      </c>
      <c r="E128" s="23" t="s">
        <v>403</v>
      </c>
      <c r="F128" s="54">
        <v>450</v>
      </c>
      <c r="G128" s="54">
        <v>1655</v>
      </c>
      <c r="H128" s="54">
        <v>17</v>
      </c>
      <c r="I128" s="54">
        <v>26.47</v>
      </c>
      <c r="J128" s="54">
        <v>30</v>
      </c>
      <c r="K128" s="54">
        <v>24</v>
      </c>
      <c r="L128" s="54">
        <v>0</v>
      </c>
      <c r="M128" s="54">
        <v>0</v>
      </c>
      <c r="N128" s="54">
        <v>0</v>
      </c>
      <c r="O128" s="54">
        <v>0</v>
      </c>
    </row>
    <row r="129" spans="1:15">
      <c r="A129" s="1">
        <f t="shared" si="2"/>
        <v>2018</v>
      </c>
      <c r="B129" s="1">
        <f t="shared" si="3"/>
        <v>3</v>
      </c>
      <c r="C129" s="53">
        <v>43190</v>
      </c>
      <c r="D129" s="23" t="s">
        <v>400</v>
      </c>
      <c r="E129" s="23" t="s">
        <v>404</v>
      </c>
      <c r="F129" s="54">
        <v>400</v>
      </c>
      <c r="G129" s="54">
        <v>1411</v>
      </c>
      <c r="H129" s="54">
        <v>20</v>
      </c>
      <c r="I129" s="54">
        <v>20</v>
      </c>
      <c r="J129" s="54">
        <v>46</v>
      </c>
      <c r="K129" s="54">
        <v>28</v>
      </c>
      <c r="L129" s="54">
        <v>0</v>
      </c>
      <c r="M129" s="54">
        <v>0</v>
      </c>
      <c r="N129" s="54">
        <v>0</v>
      </c>
      <c r="O129" s="54">
        <v>0</v>
      </c>
    </row>
    <row r="130" spans="1:15">
      <c r="A130" s="1">
        <f t="shared" ref="A130:A193" si="4">YEAR(C130)</f>
        <v>2018</v>
      </c>
      <c r="B130" s="1">
        <f t="shared" ref="B130:B193" si="5">MONTH(C130)</f>
        <v>4</v>
      </c>
      <c r="C130" s="53">
        <v>43191</v>
      </c>
      <c r="D130" s="23" t="s">
        <v>400</v>
      </c>
      <c r="E130" s="23" t="s">
        <v>401</v>
      </c>
      <c r="F130" s="54">
        <v>400</v>
      </c>
      <c r="G130" s="54">
        <v>889</v>
      </c>
      <c r="H130" s="54">
        <v>16</v>
      </c>
      <c r="I130" s="54">
        <v>25</v>
      </c>
      <c r="J130" s="54">
        <v>36</v>
      </c>
      <c r="K130" s="54">
        <v>5</v>
      </c>
      <c r="L130" s="54">
        <v>0</v>
      </c>
      <c r="M130" s="54">
        <v>0</v>
      </c>
      <c r="N130" s="54">
        <v>0</v>
      </c>
      <c r="O130" s="54">
        <v>0</v>
      </c>
    </row>
    <row r="131" spans="1:15">
      <c r="A131" s="1">
        <f t="shared" si="4"/>
        <v>2018</v>
      </c>
      <c r="B131" s="1">
        <f t="shared" si="5"/>
        <v>4</v>
      </c>
      <c r="C131" s="53">
        <v>43191</v>
      </c>
      <c r="D131" s="23" t="s">
        <v>400</v>
      </c>
      <c r="E131" s="23" t="s">
        <v>405</v>
      </c>
      <c r="F131" s="54">
        <v>116.13</v>
      </c>
      <c r="G131" s="54">
        <v>1052</v>
      </c>
      <c r="H131" s="54">
        <v>4</v>
      </c>
      <c r="I131" s="54">
        <v>29.03</v>
      </c>
      <c r="J131" s="54">
        <v>12</v>
      </c>
      <c r="K131" s="54">
        <v>15</v>
      </c>
      <c r="L131" s="54">
        <v>0</v>
      </c>
      <c r="M131" s="54">
        <v>0</v>
      </c>
      <c r="N131" s="54">
        <v>0</v>
      </c>
      <c r="O131" s="54">
        <v>0</v>
      </c>
    </row>
    <row r="132" spans="1:15">
      <c r="A132" s="1">
        <f t="shared" si="4"/>
        <v>2018</v>
      </c>
      <c r="B132" s="1">
        <f t="shared" si="5"/>
        <v>4</v>
      </c>
      <c r="C132" s="53">
        <v>43191</v>
      </c>
      <c r="D132" s="23" t="s">
        <v>400</v>
      </c>
      <c r="E132" s="23" t="s">
        <v>403</v>
      </c>
      <c r="F132" s="54">
        <v>450</v>
      </c>
      <c r="G132" s="54">
        <v>1530</v>
      </c>
      <c r="H132" s="54">
        <v>18</v>
      </c>
      <c r="I132" s="54">
        <v>25</v>
      </c>
      <c r="J132" s="54">
        <v>55</v>
      </c>
      <c r="K132" s="54">
        <v>7</v>
      </c>
      <c r="L132" s="54">
        <v>0</v>
      </c>
      <c r="M132" s="54">
        <v>0</v>
      </c>
      <c r="N132" s="54">
        <v>0</v>
      </c>
      <c r="O132" s="54">
        <v>0</v>
      </c>
    </row>
    <row r="133" spans="1:15">
      <c r="A133" s="1">
        <f t="shared" si="4"/>
        <v>2018</v>
      </c>
      <c r="B133" s="1">
        <f t="shared" si="5"/>
        <v>4</v>
      </c>
      <c r="C133" s="53">
        <v>43191</v>
      </c>
      <c r="D133" s="23" t="s">
        <v>400</v>
      </c>
      <c r="E133" s="23" t="s">
        <v>404</v>
      </c>
      <c r="F133" s="54">
        <v>400</v>
      </c>
      <c r="G133" s="54">
        <v>1047</v>
      </c>
      <c r="H133" s="54">
        <v>19</v>
      </c>
      <c r="I133" s="54">
        <v>21.05</v>
      </c>
      <c r="J133" s="54">
        <v>37</v>
      </c>
      <c r="K133" s="54">
        <v>30</v>
      </c>
      <c r="L133" s="54">
        <v>0</v>
      </c>
      <c r="M133" s="54">
        <v>0</v>
      </c>
      <c r="N133" s="54">
        <v>0</v>
      </c>
      <c r="O133" s="54">
        <v>0</v>
      </c>
    </row>
    <row r="134" spans="1:15">
      <c r="A134" s="1">
        <f t="shared" si="4"/>
        <v>2018</v>
      </c>
      <c r="B134" s="1">
        <f t="shared" si="5"/>
        <v>4</v>
      </c>
      <c r="C134" s="53">
        <v>43192</v>
      </c>
      <c r="D134" s="23" t="s">
        <v>400</v>
      </c>
      <c r="E134" s="23" t="s">
        <v>401</v>
      </c>
      <c r="F134" s="54">
        <v>380.9</v>
      </c>
      <c r="G134" s="54">
        <v>2231</v>
      </c>
      <c r="H134" s="54">
        <v>14</v>
      </c>
      <c r="I134" s="54">
        <v>27.21</v>
      </c>
      <c r="J134" s="54">
        <v>33</v>
      </c>
      <c r="K134" s="54">
        <v>31</v>
      </c>
      <c r="L134" s="54">
        <v>0</v>
      </c>
      <c r="M134" s="54">
        <v>0</v>
      </c>
      <c r="N134" s="54">
        <v>0</v>
      </c>
      <c r="O134" s="54">
        <v>0</v>
      </c>
    </row>
    <row r="135" spans="1:15">
      <c r="A135" s="1">
        <f t="shared" si="4"/>
        <v>2018</v>
      </c>
      <c r="B135" s="1">
        <f t="shared" si="5"/>
        <v>4</v>
      </c>
      <c r="C135" s="53">
        <v>43192</v>
      </c>
      <c r="D135" s="23" t="s">
        <v>400</v>
      </c>
      <c r="E135" s="23" t="s">
        <v>405</v>
      </c>
      <c r="F135" s="54">
        <v>200</v>
      </c>
      <c r="G135" s="54">
        <v>2251</v>
      </c>
      <c r="H135" s="54">
        <v>7</v>
      </c>
      <c r="I135" s="54">
        <v>28.57</v>
      </c>
      <c r="J135" s="54">
        <v>23</v>
      </c>
      <c r="K135" s="54">
        <v>57</v>
      </c>
      <c r="L135" s="54">
        <v>0</v>
      </c>
      <c r="M135" s="54">
        <v>0</v>
      </c>
      <c r="N135" s="54">
        <v>0</v>
      </c>
      <c r="O135" s="54">
        <v>0</v>
      </c>
    </row>
    <row r="136" spans="1:15">
      <c r="A136" s="1">
        <f t="shared" si="4"/>
        <v>2018</v>
      </c>
      <c r="B136" s="1">
        <f t="shared" si="5"/>
        <v>4</v>
      </c>
      <c r="C136" s="53">
        <v>43192</v>
      </c>
      <c r="D136" s="23" t="s">
        <v>400</v>
      </c>
      <c r="E136" s="23" t="s">
        <v>403</v>
      </c>
      <c r="F136" s="54">
        <v>450</v>
      </c>
      <c r="G136" s="54">
        <v>2778</v>
      </c>
      <c r="H136" s="54">
        <v>19</v>
      </c>
      <c r="I136" s="54">
        <v>23.68</v>
      </c>
      <c r="J136" s="54">
        <v>58</v>
      </c>
      <c r="K136" s="54">
        <v>51</v>
      </c>
      <c r="L136" s="54">
        <v>0</v>
      </c>
      <c r="M136" s="54">
        <v>0</v>
      </c>
      <c r="N136" s="54">
        <v>0</v>
      </c>
      <c r="O136" s="54">
        <v>0</v>
      </c>
    </row>
    <row r="137" spans="1:15">
      <c r="A137" s="1">
        <f t="shared" si="4"/>
        <v>2018</v>
      </c>
      <c r="B137" s="1">
        <f t="shared" si="5"/>
        <v>4</v>
      </c>
      <c r="C137" s="53">
        <v>43192</v>
      </c>
      <c r="D137" s="23" t="s">
        <v>400</v>
      </c>
      <c r="E137" s="23" t="s">
        <v>404</v>
      </c>
      <c r="F137" s="54">
        <v>400</v>
      </c>
      <c r="G137" s="54">
        <v>811</v>
      </c>
      <c r="H137" s="54">
        <v>18</v>
      </c>
      <c r="I137" s="54">
        <v>22.22</v>
      </c>
      <c r="J137" s="54">
        <v>32</v>
      </c>
      <c r="K137" s="54">
        <v>46</v>
      </c>
      <c r="L137" s="54">
        <v>0</v>
      </c>
      <c r="M137" s="54">
        <v>0</v>
      </c>
      <c r="N137" s="54">
        <v>0</v>
      </c>
      <c r="O137" s="54">
        <v>0</v>
      </c>
    </row>
    <row r="138" spans="1:15">
      <c r="A138" s="1">
        <f t="shared" si="4"/>
        <v>2018</v>
      </c>
      <c r="B138" s="1">
        <f t="shared" si="5"/>
        <v>4</v>
      </c>
      <c r="C138" s="53">
        <v>43193</v>
      </c>
      <c r="D138" s="23" t="s">
        <v>400</v>
      </c>
      <c r="E138" s="23" t="s">
        <v>401</v>
      </c>
      <c r="F138" s="54">
        <v>400</v>
      </c>
      <c r="G138" s="54">
        <v>1626</v>
      </c>
      <c r="H138" s="54">
        <v>13</v>
      </c>
      <c r="I138" s="54">
        <v>30.77</v>
      </c>
      <c r="J138" s="54">
        <v>25</v>
      </c>
      <c r="K138" s="54">
        <v>8</v>
      </c>
      <c r="L138" s="54">
        <v>0</v>
      </c>
      <c r="M138" s="54">
        <v>0</v>
      </c>
      <c r="N138" s="54">
        <v>0</v>
      </c>
      <c r="O138" s="54">
        <v>0</v>
      </c>
    </row>
    <row r="139" spans="1:15">
      <c r="A139" s="1">
        <f t="shared" si="4"/>
        <v>2018</v>
      </c>
      <c r="B139" s="1">
        <f t="shared" si="5"/>
        <v>4</v>
      </c>
      <c r="C139" s="53">
        <v>43193</v>
      </c>
      <c r="D139" s="23" t="s">
        <v>400</v>
      </c>
      <c r="E139" s="23" t="s">
        <v>405</v>
      </c>
      <c r="F139" s="54">
        <v>161.75</v>
      </c>
      <c r="G139" s="54">
        <v>2800</v>
      </c>
      <c r="H139" s="54">
        <v>5</v>
      </c>
      <c r="I139" s="54">
        <v>32.35</v>
      </c>
      <c r="J139" s="54">
        <v>18</v>
      </c>
      <c r="K139" s="54">
        <v>9</v>
      </c>
      <c r="L139" s="54">
        <v>0</v>
      </c>
      <c r="M139" s="54">
        <v>0</v>
      </c>
      <c r="N139" s="54">
        <v>0</v>
      </c>
      <c r="O139" s="54">
        <v>0</v>
      </c>
    </row>
    <row r="140" spans="1:15">
      <c r="A140" s="1">
        <f t="shared" si="4"/>
        <v>2018</v>
      </c>
      <c r="B140" s="1">
        <f t="shared" si="5"/>
        <v>4</v>
      </c>
      <c r="C140" s="53">
        <v>43193</v>
      </c>
      <c r="D140" s="23" t="s">
        <v>400</v>
      </c>
      <c r="E140" s="23" t="s">
        <v>403</v>
      </c>
      <c r="F140" s="54">
        <v>450</v>
      </c>
      <c r="G140" s="54">
        <v>2202</v>
      </c>
      <c r="H140" s="54">
        <v>15</v>
      </c>
      <c r="I140" s="54">
        <v>30</v>
      </c>
      <c r="J140" s="54">
        <v>31</v>
      </c>
      <c r="K140" s="54">
        <v>17</v>
      </c>
      <c r="L140" s="54">
        <v>0</v>
      </c>
      <c r="M140" s="54">
        <v>0</v>
      </c>
      <c r="N140" s="54">
        <v>0</v>
      </c>
      <c r="O140" s="54">
        <v>0</v>
      </c>
    </row>
    <row r="141" spans="1:15">
      <c r="A141" s="1">
        <f t="shared" si="4"/>
        <v>2018</v>
      </c>
      <c r="B141" s="1">
        <f t="shared" si="5"/>
        <v>4</v>
      </c>
      <c r="C141" s="53">
        <v>43193</v>
      </c>
      <c r="D141" s="23" t="s">
        <v>400</v>
      </c>
      <c r="E141" s="23" t="s">
        <v>404</v>
      </c>
      <c r="F141" s="54">
        <v>400</v>
      </c>
      <c r="G141" s="54">
        <v>825</v>
      </c>
      <c r="H141" s="54">
        <v>14</v>
      </c>
      <c r="I141" s="54">
        <v>28.57</v>
      </c>
      <c r="J141" s="54">
        <v>20</v>
      </c>
      <c r="K141" s="54">
        <v>16</v>
      </c>
      <c r="L141" s="54">
        <v>0</v>
      </c>
      <c r="M141" s="54">
        <v>0</v>
      </c>
      <c r="N141" s="54">
        <v>0</v>
      </c>
      <c r="O141" s="54">
        <v>0</v>
      </c>
    </row>
    <row r="142" spans="1:15">
      <c r="A142" s="1">
        <f t="shared" si="4"/>
        <v>2018</v>
      </c>
      <c r="B142" s="1">
        <f t="shared" si="5"/>
        <v>4</v>
      </c>
      <c r="C142" s="53">
        <v>43194</v>
      </c>
      <c r="D142" s="23" t="s">
        <v>400</v>
      </c>
      <c r="E142" s="23" t="s">
        <v>401</v>
      </c>
      <c r="F142" s="54">
        <v>400</v>
      </c>
      <c r="G142" s="54">
        <v>2417</v>
      </c>
      <c r="H142" s="54">
        <v>15</v>
      </c>
      <c r="I142" s="54">
        <v>26.67</v>
      </c>
      <c r="J142" s="54">
        <v>32</v>
      </c>
      <c r="K142" s="54">
        <v>53</v>
      </c>
      <c r="L142" s="54">
        <v>0</v>
      </c>
      <c r="M142" s="54">
        <v>0</v>
      </c>
      <c r="N142" s="54">
        <v>0</v>
      </c>
      <c r="O142" s="54">
        <v>0</v>
      </c>
    </row>
    <row r="143" spans="1:15">
      <c r="A143" s="1">
        <f t="shared" si="4"/>
        <v>2018</v>
      </c>
      <c r="B143" s="1">
        <f t="shared" si="5"/>
        <v>4</v>
      </c>
      <c r="C143" s="53">
        <v>43194</v>
      </c>
      <c r="D143" s="23" t="s">
        <v>400</v>
      </c>
      <c r="E143" s="23" t="s">
        <v>405</v>
      </c>
      <c r="F143" s="54">
        <v>192.21</v>
      </c>
      <c r="G143" s="54">
        <v>2038</v>
      </c>
      <c r="H143" s="54">
        <v>6</v>
      </c>
      <c r="I143" s="54">
        <v>32.04</v>
      </c>
      <c r="J143" s="54">
        <v>14</v>
      </c>
      <c r="K143" s="54">
        <v>21</v>
      </c>
      <c r="L143" s="54">
        <v>0</v>
      </c>
      <c r="M143" s="54">
        <v>0</v>
      </c>
      <c r="N143" s="54">
        <v>0</v>
      </c>
      <c r="O143" s="54">
        <v>0</v>
      </c>
    </row>
    <row r="144" spans="1:15">
      <c r="A144" s="1">
        <f t="shared" si="4"/>
        <v>2018</v>
      </c>
      <c r="B144" s="1">
        <f t="shared" si="5"/>
        <v>4</v>
      </c>
      <c r="C144" s="53">
        <v>43194</v>
      </c>
      <c r="D144" s="23" t="s">
        <v>400</v>
      </c>
      <c r="E144" s="23" t="s">
        <v>403</v>
      </c>
      <c r="F144" s="54">
        <v>450</v>
      </c>
      <c r="G144" s="54">
        <v>1935</v>
      </c>
      <c r="H144" s="54">
        <v>16</v>
      </c>
      <c r="I144" s="54">
        <v>28.13</v>
      </c>
      <c r="J144" s="54">
        <v>66</v>
      </c>
      <c r="K144" s="54">
        <v>36</v>
      </c>
      <c r="L144" s="54">
        <v>1</v>
      </c>
      <c r="M144" s="54">
        <v>0</v>
      </c>
      <c r="N144" s="54">
        <v>0</v>
      </c>
      <c r="O144" s="54">
        <v>0</v>
      </c>
    </row>
    <row r="145" spans="1:15">
      <c r="A145" s="1">
        <f t="shared" si="4"/>
        <v>2018</v>
      </c>
      <c r="B145" s="1">
        <f t="shared" si="5"/>
        <v>4</v>
      </c>
      <c r="C145" s="53">
        <v>43194</v>
      </c>
      <c r="D145" s="23" t="s">
        <v>400</v>
      </c>
      <c r="E145" s="23" t="s">
        <v>404</v>
      </c>
      <c r="F145" s="54">
        <v>400</v>
      </c>
      <c r="G145" s="54">
        <v>666</v>
      </c>
      <c r="H145" s="54">
        <v>14</v>
      </c>
      <c r="I145" s="54">
        <v>28.57</v>
      </c>
      <c r="J145" s="54">
        <v>41</v>
      </c>
      <c r="K145" s="54">
        <v>33</v>
      </c>
      <c r="L145" s="54">
        <v>0</v>
      </c>
      <c r="M145" s="54">
        <v>0</v>
      </c>
      <c r="N145" s="54">
        <v>0</v>
      </c>
      <c r="O145" s="54">
        <v>0</v>
      </c>
    </row>
    <row r="146" spans="1:15">
      <c r="A146" s="1">
        <f t="shared" si="4"/>
        <v>2018</v>
      </c>
      <c r="B146" s="1">
        <f t="shared" si="5"/>
        <v>4</v>
      </c>
      <c r="C146" s="53">
        <v>43195</v>
      </c>
      <c r="D146" s="23" t="s">
        <v>400</v>
      </c>
      <c r="E146" s="23" t="s">
        <v>401</v>
      </c>
      <c r="F146" s="54">
        <v>400</v>
      </c>
      <c r="G146" s="54">
        <v>1543</v>
      </c>
      <c r="H146" s="54">
        <v>16</v>
      </c>
      <c r="I146" s="54">
        <v>25</v>
      </c>
      <c r="J146" s="54">
        <v>57</v>
      </c>
      <c r="K146" s="54">
        <v>49</v>
      </c>
      <c r="L146" s="54">
        <v>0</v>
      </c>
      <c r="M146" s="54">
        <v>0</v>
      </c>
      <c r="N146" s="54">
        <v>0</v>
      </c>
      <c r="O146" s="54">
        <v>0</v>
      </c>
    </row>
    <row r="147" spans="1:15">
      <c r="A147" s="1">
        <f t="shared" si="4"/>
        <v>2018</v>
      </c>
      <c r="B147" s="1">
        <f t="shared" si="5"/>
        <v>4</v>
      </c>
      <c r="C147" s="53">
        <v>43195</v>
      </c>
      <c r="D147" s="23" t="s">
        <v>400</v>
      </c>
      <c r="E147" s="23" t="s">
        <v>405</v>
      </c>
      <c r="F147" s="54">
        <v>200</v>
      </c>
      <c r="G147" s="54">
        <v>808</v>
      </c>
      <c r="H147" s="54">
        <v>7</v>
      </c>
      <c r="I147" s="54">
        <v>28.57</v>
      </c>
      <c r="J147" s="54">
        <v>32</v>
      </c>
      <c r="K147" s="54">
        <v>68</v>
      </c>
      <c r="L147" s="54">
        <v>0</v>
      </c>
      <c r="M147" s="54">
        <v>0</v>
      </c>
      <c r="N147" s="54">
        <v>0</v>
      </c>
      <c r="O147" s="54">
        <v>0</v>
      </c>
    </row>
    <row r="148" spans="1:15">
      <c r="A148" s="1">
        <f t="shared" si="4"/>
        <v>2018</v>
      </c>
      <c r="B148" s="1">
        <f t="shared" si="5"/>
        <v>4</v>
      </c>
      <c r="C148" s="53">
        <v>43195</v>
      </c>
      <c r="D148" s="23" t="s">
        <v>400</v>
      </c>
      <c r="E148" s="23" t="s">
        <v>403</v>
      </c>
      <c r="F148" s="54">
        <v>450</v>
      </c>
      <c r="G148" s="54">
        <v>1943</v>
      </c>
      <c r="H148" s="54">
        <v>15</v>
      </c>
      <c r="I148" s="54">
        <v>30</v>
      </c>
      <c r="J148" s="54">
        <v>35</v>
      </c>
      <c r="K148" s="54">
        <v>7</v>
      </c>
      <c r="L148" s="54">
        <v>0</v>
      </c>
      <c r="M148" s="54">
        <v>1</v>
      </c>
      <c r="N148" s="54">
        <v>0</v>
      </c>
      <c r="O148" s="54">
        <v>0</v>
      </c>
    </row>
    <row r="149" spans="1:15">
      <c r="A149" s="1">
        <f t="shared" si="4"/>
        <v>2018</v>
      </c>
      <c r="B149" s="1">
        <f t="shared" si="5"/>
        <v>4</v>
      </c>
      <c r="C149" s="53">
        <v>43195</v>
      </c>
      <c r="D149" s="23" t="s">
        <v>400</v>
      </c>
      <c r="E149" s="23" t="s">
        <v>404</v>
      </c>
      <c r="F149" s="54">
        <v>400</v>
      </c>
      <c r="G149" s="54">
        <v>838</v>
      </c>
      <c r="H149" s="54">
        <v>15</v>
      </c>
      <c r="I149" s="54">
        <v>26.67</v>
      </c>
      <c r="J149" s="54">
        <v>36</v>
      </c>
      <c r="K149" s="54">
        <v>2</v>
      </c>
      <c r="L149" s="54">
        <v>0</v>
      </c>
      <c r="M149" s="54">
        <v>0</v>
      </c>
      <c r="N149" s="54">
        <v>0</v>
      </c>
      <c r="O149" s="54">
        <v>0</v>
      </c>
    </row>
    <row r="150" spans="1:15">
      <c r="A150" s="1">
        <f t="shared" si="4"/>
        <v>2018</v>
      </c>
      <c r="B150" s="1">
        <f t="shared" si="5"/>
        <v>4</v>
      </c>
      <c r="C150" s="53">
        <v>43196</v>
      </c>
      <c r="D150" s="23" t="s">
        <v>400</v>
      </c>
      <c r="E150" s="23" t="s">
        <v>401</v>
      </c>
      <c r="F150" s="54">
        <v>400</v>
      </c>
      <c r="G150" s="54">
        <v>1362</v>
      </c>
      <c r="H150" s="54">
        <v>15</v>
      </c>
      <c r="I150" s="54">
        <v>26.67</v>
      </c>
      <c r="J150" s="54">
        <v>36</v>
      </c>
      <c r="K150" s="54">
        <v>62</v>
      </c>
      <c r="L150" s="54">
        <v>0</v>
      </c>
      <c r="M150" s="54">
        <v>0</v>
      </c>
      <c r="N150" s="54">
        <v>0</v>
      </c>
      <c r="O150" s="54">
        <v>0</v>
      </c>
    </row>
    <row r="151" spans="1:15">
      <c r="A151" s="1">
        <f t="shared" si="4"/>
        <v>2018</v>
      </c>
      <c r="B151" s="1">
        <f t="shared" si="5"/>
        <v>4</v>
      </c>
      <c r="C151" s="53">
        <v>43196</v>
      </c>
      <c r="D151" s="23" t="s">
        <v>400</v>
      </c>
      <c r="E151" s="23" t="s">
        <v>405</v>
      </c>
      <c r="F151" s="54">
        <v>200</v>
      </c>
      <c r="G151" s="54">
        <v>1154</v>
      </c>
      <c r="H151" s="54">
        <v>7</v>
      </c>
      <c r="I151" s="54">
        <v>28.57</v>
      </c>
      <c r="J151" s="54">
        <v>19</v>
      </c>
      <c r="K151" s="54">
        <v>10</v>
      </c>
      <c r="L151" s="54">
        <v>0</v>
      </c>
      <c r="M151" s="54">
        <v>0</v>
      </c>
      <c r="N151" s="54">
        <v>0</v>
      </c>
      <c r="O151" s="54">
        <v>0</v>
      </c>
    </row>
    <row r="152" spans="1:15">
      <c r="A152" s="1">
        <f t="shared" si="4"/>
        <v>2018</v>
      </c>
      <c r="B152" s="1">
        <f t="shared" si="5"/>
        <v>4</v>
      </c>
      <c r="C152" s="53">
        <v>43196</v>
      </c>
      <c r="D152" s="23" t="s">
        <v>400</v>
      </c>
      <c r="E152" s="23" t="s">
        <v>403</v>
      </c>
      <c r="F152" s="54">
        <v>450</v>
      </c>
      <c r="G152" s="54">
        <v>1485</v>
      </c>
      <c r="H152" s="54">
        <v>17</v>
      </c>
      <c r="I152" s="54">
        <v>26.47</v>
      </c>
      <c r="J152" s="54">
        <v>45</v>
      </c>
      <c r="K152" s="54">
        <v>34</v>
      </c>
      <c r="L152" s="54">
        <v>1</v>
      </c>
      <c r="M152" s="54">
        <v>0</v>
      </c>
      <c r="N152" s="54">
        <v>0</v>
      </c>
      <c r="O152" s="54">
        <v>0</v>
      </c>
    </row>
    <row r="153" spans="1:15">
      <c r="A153" s="1">
        <f t="shared" si="4"/>
        <v>2018</v>
      </c>
      <c r="B153" s="1">
        <f t="shared" si="5"/>
        <v>4</v>
      </c>
      <c r="C153" s="53">
        <v>43196</v>
      </c>
      <c r="D153" s="23" t="s">
        <v>400</v>
      </c>
      <c r="E153" s="23" t="s">
        <v>404</v>
      </c>
      <c r="F153" s="54">
        <v>400</v>
      </c>
      <c r="G153" s="54">
        <v>717</v>
      </c>
      <c r="H153" s="54">
        <v>13</v>
      </c>
      <c r="I153" s="54">
        <v>30.77</v>
      </c>
      <c r="J153" s="54">
        <v>60</v>
      </c>
      <c r="K153" s="54">
        <v>11</v>
      </c>
      <c r="L153" s="54">
        <v>0</v>
      </c>
      <c r="M153" s="54">
        <v>0</v>
      </c>
      <c r="N153" s="54">
        <v>0</v>
      </c>
      <c r="O153" s="54">
        <v>0</v>
      </c>
    </row>
    <row r="154" spans="1:15">
      <c r="A154" s="1">
        <f t="shared" si="4"/>
        <v>2018</v>
      </c>
      <c r="B154" s="1">
        <f t="shared" si="5"/>
        <v>4</v>
      </c>
      <c r="C154" s="53">
        <v>43197</v>
      </c>
      <c r="D154" s="23" t="s">
        <v>400</v>
      </c>
      <c r="E154" s="23" t="s">
        <v>401</v>
      </c>
      <c r="F154" s="54">
        <v>400</v>
      </c>
      <c r="G154" s="54">
        <v>2789</v>
      </c>
      <c r="H154" s="54">
        <v>15</v>
      </c>
      <c r="I154" s="54">
        <v>26.67</v>
      </c>
      <c r="J154" s="54">
        <v>28</v>
      </c>
      <c r="K154" s="54">
        <v>25</v>
      </c>
      <c r="L154" s="54">
        <v>0</v>
      </c>
      <c r="M154" s="54">
        <v>0</v>
      </c>
      <c r="N154" s="54">
        <v>0</v>
      </c>
      <c r="O154" s="54">
        <v>0</v>
      </c>
    </row>
    <row r="155" spans="1:15">
      <c r="A155" s="1">
        <f t="shared" si="4"/>
        <v>2018</v>
      </c>
      <c r="B155" s="1">
        <f t="shared" si="5"/>
        <v>4</v>
      </c>
      <c r="C155" s="53">
        <v>43197</v>
      </c>
      <c r="D155" s="23" t="s">
        <v>400</v>
      </c>
      <c r="E155" s="23" t="s">
        <v>405</v>
      </c>
      <c r="F155" s="54">
        <v>69.319999999999993</v>
      </c>
      <c r="G155" s="54">
        <v>1483</v>
      </c>
      <c r="H155" s="54">
        <v>2</v>
      </c>
      <c r="I155" s="54">
        <v>34.659999999999997</v>
      </c>
      <c r="J155" s="54">
        <v>12</v>
      </c>
      <c r="K155" s="54">
        <v>32</v>
      </c>
      <c r="L155" s="54">
        <v>0</v>
      </c>
      <c r="M155" s="54">
        <v>0</v>
      </c>
      <c r="N155" s="54">
        <v>0</v>
      </c>
      <c r="O155" s="54">
        <v>0</v>
      </c>
    </row>
    <row r="156" spans="1:15">
      <c r="A156" s="1">
        <f t="shared" si="4"/>
        <v>2018</v>
      </c>
      <c r="B156" s="1">
        <f t="shared" si="5"/>
        <v>4</v>
      </c>
      <c r="C156" s="53">
        <v>43197</v>
      </c>
      <c r="D156" s="23" t="s">
        <v>400</v>
      </c>
      <c r="E156" s="23" t="s">
        <v>403</v>
      </c>
      <c r="F156" s="54">
        <v>450</v>
      </c>
      <c r="G156" s="54">
        <v>1688</v>
      </c>
      <c r="H156" s="54">
        <v>17</v>
      </c>
      <c r="I156" s="54">
        <v>26.47</v>
      </c>
      <c r="J156" s="54">
        <v>38</v>
      </c>
      <c r="K156" s="54">
        <v>58</v>
      </c>
      <c r="L156" s="54">
        <v>0</v>
      </c>
      <c r="M156" s="54">
        <v>0</v>
      </c>
      <c r="N156" s="54">
        <v>0</v>
      </c>
      <c r="O156" s="54">
        <v>0</v>
      </c>
    </row>
    <row r="157" spans="1:15">
      <c r="A157" s="1">
        <f t="shared" si="4"/>
        <v>2018</v>
      </c>
      <c r="B157" s="1">
        <f t="shared" si="5"/>
        <v>4</v>
      </c>
      <c r="C157" s="53">
        <v>43197</v>
      </c>
      <c r="D157" s="23" t="s">
        <v>400</v>
      </c>
      <c r="E157" s="23" t="s">
        <v>404</v>
      </c>
      <c r="F157" s="54">
        <v>400</v>
      </c>
      <c r="G157" s="54">
        <v>864</v>
      </c>
      <c r="H157" s="54">
        <v>17</v>
      </c>
      <c r="I157" s="54">
        <v>23.53</v>
      </c>
      <c r="J157" s="54">
        <v>32</v>
      </c>
      <c r="K157" s="54">
        <v>9</v>
      </c>
      <c r="L157" s="54">
        <v>0</v>
      </c>
      <c r="M157" s="54">
        <v>0</v>
      </c>
      <c r="N157" s="54">
        <v>0</v>
      </c>
      <c r="O157" s="54">
        <v>0</v>
      </c>
    </row>
    <row r="158" spans="1:15">
      <c r="A158" s="1">
        <f t="shared" si="4"/>
        <v>2018</v>
      </c>
      <c r="B158" s="1">
        <f t="shared" si="5"/>
        <v>4</v>
      </c>
      <c r="C158" s="53">
        <v>43198</v>
      </c>
      <c r="D158" s="23" t="s">
        <v>400</v>
      </c>
      <c r="E158" s="23" t="s">
        <v>401</v>
      </c>
      <c r="F158" s="54">
        <v>380.52</v>
      </c>
      <c r="G158" s="54">
        <v>1799</v>
      </c>
      <c r="H158" s="54">
        <v>22</v>
      </c>
      <c r="I158" s="54">
        <v>17.3</v>
      </c>
      <c r="J158" s="54">
        <v>67</v>
      </c>
      <c r="K158" s="54">
        <v>72</v>
      </c>
      <c r="L158" s="54">
        <v>0</v>
      </c>
      <c r="M158" s="54">
        <v>1</v>
      </c>
      <c r="N158" s="54">
        <v>0</v>
      </c>
      <c r="O158" s="54">
        <v>0</v>
      </c>
    </row>
    <row r="159" spans="1:15">
      <c r="A159" s="1">
        <f t="shared" si="4"/>
        <v>2018</v>
      </c>
      <c r="B159" s="1">
        <f t="shared" si="5"/>
        <v>4</v>
      </c>
      <c r="C159" s="53">
        <v>43198</v>
      </c>
      <c r="D159" s="23" t="s">
        <v>400</v>
      </c>
      <c r="E159" s="23" t="s">
        <v>405</v>
      </c>
      <c r="F159" s="54">
        <v>33.96</v>
      </c>
      <c r="G159" s="54">
        <v>590</v>
      </c>
      <c r="H159" s="54">
        <v>1</v>
      </c>
      <c r="I159" s="54">
        <v>33.96</v>
      </c>
      <c r="J159" s="54">
        <v>3</v>
      </c>
      <c r="K159" s="54">
        <v>9</v>
      </c>
      <c r="L159" s="54">
        <v>0</v>
      </c>
      <c r="M159" s="54">
        <v>0</v>
      </c>
      <c r="N159" s="54">
        <v>0</v>
      </c>
      <c r="O159" s="54">
        <v>0</v>
      </c>
    </row>
    <row r="160" spans="1:15">
      <c r="A160" s="1">
        <f t="shared" si="4"/>
        <v>2018</v>
      </c>
      <c r="B160" s="1">
        <f t="shared" si="5"/>
        <v>4</v>
      </c>
      <c r="C160" s="53">
        <v>43198</v>
      </c>
      <c r="D160" s="23" t="s">
        <v>400</v>
      </c>
      <c r="E160" s="23" t="s">
        <v>403</v>
      </c>
      <c r="F160" s="54">
        <v>450</v>
      </c>
      <c r="G160" s="54">
        <v>2190</v>
      </c>
      <c r="H160" s="54">
        <v>15</v>
      </c>
      <c r="I160" s="54">
        <v>30</v>
      </c>
      <c r="J160" s="54">
        <v>39</v>
      </c>
      <c r="K160" s="54">
        <v>53</v>
      </c>
      <c r="L160" s="54">
        <v>0</v>
      </c>
      <c r="M160" s="54">
        <v>0</v>
      </c>
      <c r="N160" s="54">
        <v>0</v>
      </c>
      <c r="O160" s="54">
        <v>0</v>
      </c>
    </row>
    <row r="161" spans="1:15">
      <c r="A161" s="1">
        <f t="shared" si="4"/>
        <v>2018</v>
      </c>
      <c r="B161" s="1">
        <f t="shared" si="5"/>
        <v>4</v>
      </c>
      <c r="C161" s="53">
        <v>43198</v>
      </c>
      <c r="D161" s="23" t="s">
        <v>400</v>
      </c>
      <c r="E161" s="23" t="s">
        <v>404</v>
      </c>
      <c r="F161" s="54">
        <v>400</v>
      </c>
      <c r="G161" s="54">
        <v>1066</v>
      </c>
      <c r="H161" s="54">
        <v>16</v>
      </c>
      <c r="I161" s="54">
        <v>25</v>
      </c>
      <c r="J161" s="54">
        <v>40</v>
      </c>
      <c r="K161" s="54">
        <v>65</v>
      </c>
      <c r="L161" s="54">
        <v>0</v>
      </c>
      <c r="M161" s="54">
        <v>0</v>
      </c>
      <c r="N161" s="54">
        <v>0</v>
      </c>
      <c r="O161" s="54">
        <v>0</v>
      </c>
    </row>
    <row r="162" spans="1:15">
      <c r="A162" s="1">
        <f t="shared" si="4"/>
        <v>2018</v>
      </c>
      <c r="B162" s="1">
        <f t="shared" si="5"/>
        <v>4</v>
      </c>
      <c r="C162" s="53">
        <v>43199</v>
      </c>
      <c r="D162" s="23" t="s">
        <v>400</v>
      </c>
      <c r="E162" s="23" t="s">
        <v>401</v>
      </c>
      <c r="F162" s="54">
        <v>400</v>
      </c>
      <c r="G162" s="54">
        <v>2409</v>
      </c>
      <c r="H162" s="54">
        <v>20</v>
      </c>
      <c r="I162" s="54">
        <v>20</v>
      </c>
      <c r="J162" s="54">
        <v>55</v>
      </c>
      <c r="K162" s="54">
        <v>78</v>
      </c>
      <c r="L162" s="54">
        <v>0</v>
      </c>
      <c r="M162" s="54">
        <v>2</v>
      </c>
      <c r="N162" s="54">
        <v>0</v>
      </c>
      <c r="O162" s="54">
        <v>0</v>
      </c>
    </row>
    <row r="163" spans="1:15">
      <c r="A163" s="1">
        <f t="shared" si="4"/>
        <v>2018</v>
      </c>
      <c r="B163" s="1">
        <f t="shared" si="5"/>
        <v>4</v>
      </c>
      <c r="C163" s="53">
        <v>43199</v>
      </c>
      <c r="D163" s="23" t="s">
        <v>400</v>
      </c>
      <c r="E163" s="23" t="s">
        <v>405</v>
      </c>
      <c r="F163" s="54">
        <v>0</v>
      </c>
      <c r="G163" s="54">
        <v>103</v>
      </c>
      <c r="H163" s="54">
        <v>0</v>
      </c>
      <c r="I163" s="54">
        <v>0</v>
      </c>
      <c r="J163" s="54">
        <v>0</v>
      </c>
      <c r="K163" s="54">
        <v>0</v>
      </c>
      <c r="L163" s="54">
        <v>0</v>
      </c>
      <c r="M163" s="54">
        <v>0</v>
      </c>
      <c r="N163" s="54">
        <v>0</v>
      </c>
      <c r="O163" s="54">
        <v>0</v>
      </c>
    </row>
    <row r="164" spans="1:15">
      <c r="A164" s="1">
        <f t="shared" si="4"/>
        <v>2018</v>
      </c>
      <c r="B164" s="1">
        <f t="shared" si="5"/>
        <v>4</v>
      </c>
      <c r="C164" s="53">
        <v>43199</v>
      </c>
      <c r="D164" s="23" t="s">
        <v>400</v>
      </c>
      <c r="E164" s="23" t="s">
        <v>403</v>
      </c>
      <c r="F164" s="54">
        <v>260.22000000000003</v>
      </c>
      <c r="G164" s="54">
        <v>1088</v>
      </c>
      <c r="H164" s="54">
        <v>14</v>
      </c>
      <c r="I164" s="54">
        <v>18.59</v>
      </c>
      <c r="J164" s="54">
        <v>29</v>
      </c>
      <c r="K164" s="54">
        <v>41</v>
      </c>
      <c r="L164" s="54">
        <v>0</v>
      </c>
      <c r="M164" s="54">
        <v>0</v>
      </c>
      <c r="N164" s="54">
        <v>0</v>
      </c>
      <c r="O164" s="54">
        <v>0</v>
      </c>
    </row>
    <row r="165" spans="1:15">
      <c r="A165" s="1">
        <f t="shared" si="4"/>
        <v>2018</v>
      </c>
      <c r="B165" s="1">
        <f t="shared" si="5"/>
        <v>4</v>
      </c>
      <c r="C165" s="53">
        <v>43199</v>
      </c>
      <c r="D165" s="23" t="s">
        <v>400</v>
      </c>
      <c r="E165" s="23" t="s">
        <v>404</v>
      </c>
      <c r="F165" s="54">
        <v>400</v>
      </c>
      <c r="G165" s="54">
        <v>1321</v>
      </c>
      <c r="H165" s="54">
        <v>23</v>
      </c>
      <c r="I165" s="54">
        <v>17.39</v>
      </c>
      <c r="J165" s="54">
        <v>41</v>
      </c>
      <c r="K165" s="54">
        <v>21</v>
      </c>
      <c r="L165" s="54">
        <v>0</v>
      </c>
      <c r="M165" s="54">
        <v>0</v>
      </c>
      <c r="N165" s="54">
        <v>0</v>
      </c>
      <c r="O165" s="54">
        <v>0</v>
      </c>
    </row>
    <row r="166" spans="1:15">
      <c r="A166" s="1">
        <f t="shared" si="4"/>
        <v>2018</v>
      </c>
      <c r="B166" s="1">
        <f t="shared" si="5"/>
        <v>4</v>
      </c>
      <c r="C166" s="53">
        <v>43200</v>
      </c>
      <c r="D166" s="23" t="s">
        <v>400</v>
      </c>
      <c r="E166" s="23" t="s">
        <v>401</v>
      </c>
      <c r="F166" s="54">
        <v>400</v>
      </c>
      <c r="G166" s="54">
        <v>3224</v>
      </c>
      <c r="H166" s="54">
        <v>18</v>
      </c>
      <c r="I166" s="54">
        <v>22.22</v>
      </c>
      <c r="J166" s="54">
        <v>53</v>
      </c>
      <c r="K166" s="54">
        <v>39</v>
      </c>
      <c r="L166" s="54">
        <v>0</v>
      </c>
      <c r="M166" s="54">
        <v>0</v>
      </c>
      <c r="N166" s="54">
        <v>0</v>
      </c>
      <c r="O166" s="54">
        <v>0</v>
      </c>
    </row>
    <row r="167" spans="1:15">
      <c r="A167" s="1">
        <f t="shared" si="4"/>
        <v>2018</v>
      </c>
      <c r="B167" s="1">
        <f t="shared" si="5"/>
        <v>4</v>
      </c>
      <c r="C167" s="53">
        <v>43200</v>
      </c>
      <c r="D167" s="23" t="s">
        <v>400</v>
      </c>
      <c r="E167" s="23" t="s">
        <v>405</v>
      </c>
      <c r="F167" s="54">
        <v>0</v>
      </c>
      <c r="G167" s="54">
        <v>315</v>
      </c>
      <c r="H167" s="54">
        <v>0</v>
      </c>
      <c r="I167" s="54">
        <v>0</v>
      </c>
      <c r="J167" s="54">
        <v>0</v>
      </c>
      <c r="K167" s="54">
        <v>0</v>
      </c>
      <c r="L167" s="54">
        <v>0</v>
      </c>
      <c r="M167" s="54">
        <v>0</v>
      </c>
      <c r="N167" s="54">
        <v>0</v>
      </c>
      <c r="O167" s="54">
        <v>0</v>
      </c>
    </row>
    <row r="168" spans="1:15">
      <c r="A168" s="1">
        <f t="shared" si="4"/>
        <v>2018</v>
      </c>
      <c r="B168" s="1">
        <f t="shared" si="5"/>
        <v>4</v>
      </c>
      <c r="C168" s="53">
        <v>43200</v>
      </c>
      <c r="D168" s="23" t="s">
        <v>400</v>
      </c>
      <c r="E168" s="23" t="s">
        <v>403</v>
      </c>
      <c r="F168" s="54">
        <v>450</v>
      </c>
      <c r="G168" s="54">
        <v>2115</v>
      </c>
      <c r="H168" s="54">
        <v>18</v>
      </c>
      <c r="I168" s="54">
        <v>25</v>
      </c>
      <c r="J168" s="54">
        <v>46</v>
      </c>
      <c r="K168" s="54">
        <v>32</v>
      </c>
      <c r="L168" s="54">
        <v>0</v>
      </c>
      <c r="M168" s="54">
        <v>0</v>
      </c>
      <c r="N168" s="54">
        <v>0</v>
      </c>
      <c r="O168" s="54">
        <v>0</v>
      </c>
    </row>
    <row r="169" spans="1:15">
      <c r="A169" s="1">
        <f t="shared" si="4"/>
        <v>2018</v>
      </c>
      <c r="B169" s="1">
        <f t="shared" si="5"/>
        <v>4</v>
      </c>
      <c r="C169" s="53">
        <v>43200</v>
      </c>
      <c r="D169" s="23" t="s">
        <v>400</v>
      </c>
      <c r="E169" s="23" t="s">
        <v>404</v>
      </c>
      <c r="F169" s="54">
        <v>400</v>
      </c>
      <c r="G169" s="54">
        <v>1504</v>
      </c>
      <c r="H169" s="54">
        <v>18</v>
      </c>
      <c r="I169" s="54">
        <v>22.22</v>
      </c>
      <c r="J169" s="54">
        <v>39</v>
      </c>
      <c r="K169" s="54">
        <v>51</v>
      </c>
      <c r="L169" s="54">
        <v>0</v>
      </c>
      <c r="M169" s="54">
        <v>0</v>
      </c>
      <c r="N169" s="54">
        <v>0</v>
      </c>
      <c r="O169" s="54">
        <v>0</v>
      </c>
    </row>
    <row r="170" spans="1:15">
      <c r="A170" s="1">
        <f t="shared" si="4"/>
        <v>2018</v>
      </c>
      <c r="B170" s="1">
        <f t="shared" si="5"/>
        <v>4</v>
      </c>
      <c r="C170" s="53">
        <v>43201</v>
      </c>
      <c r="D170" s="23" t="s">
        <v>400</v>
      </c>
      <c r="E170" s="23" t="s">
        <v>406</v>
      </c>
      <c r="F170" s="54">
        <v>596</v>
      </c>
      <c r="G170" s="54">
        <v>3635</v>
      </c>
      <c r="H170" s="54">
        <v>31</v>
      </c>
      <c r="I170" s="54">
        <v>19.23</v>
      </c>
      <c r="J170" s="54">
        <v>98</v>
      </c>
      <c r="K170" s="54">
        <v>120</v>
      </c>
      <c r="L170" s="54">
        <v>0</v>
      </c>
      <c r="M170" s="54">
        <v>0</v>
      </c>
      <c r="N170" s="54">
        <v>0</v>
      </c>
      <c r="O170" s="54">
        <v>0</v>
      </c>
    </row>
    <row r="171" spans="1:15">
      <c r="A171" s="1">
        <f t="shared" si="4"/>
        <v>2018</v>
      </c>
      <c r="B171" s="1">
        <f t="shared" si="5"/>
        <v>4</v>
      </c>
      <c r="C171" s="53">
        <v>43201</v>
      </c>
      <c r="D171" s="23" t="s">
        <v>400</v>
      </c>
      <c r="E171" s="23" t="s">
        <v>401</v>
      </c>
      <c r="F171" s="54">
        <v>500</v>
      </c>
      <c r="G171" s="54">
        <v>1919</v>
      </c>
      <c r="H171" s="54">
        <v>19</v>
      </c>
      <c r="I171" s="54">
        <v>26.32</v>
      </c>
      <c r="J171" s="54">
        <v>76</v>
      </c>
      <c r="K171" s="54">
        <v>71</v>
      </c>
      <c r="L171" s="54">
        <v>0</v>
      </c>
      <c r="M171" s="54">
        <v>2</v>
      </c>
      <c r="N171" s="54">
        <v>0</v>
      </c>
      <c r="O171" s="54">
        <v>0</v>
      </c>
    </row>
    <row r="172" spans="1:15">
      <c r="A172" s="1">
        <f t="shared" si="4"/>
        <v>2018</v>
      </c>
      <c r="B172" s="1">
        <f t="shared" si="5"/>
        <v>4</v>
      </c>
      <c r="C172" s="53">
        <v>43201</v>
      </c>
      <c r="D172" s="23" t="s">
        <v>400</v>
      </c>
      <c r="E172" s="23" t="s">
        <v>405</v>
      </c>
      <c r="F172" s="54">
        <v>0</v>
      </c>
      <c r="G172" s="54">
        <v>1</v>
      </c>
      <c r="H172" s="54">
        <v>0</v>
      </c>
      <c r="I172" s="54">
        <v>0</v>
      </c>
      <c r="J172" s="54">
        <v>0</v>
      </c>
      <c r="K172" s="54">
        <v>0</v>
      </c>
      <c r="L172" s="54">
        <v>0</v>
      </c>
      <c r="M172" s="54">
        <v>0</v>
      </c>
      <c r="N172" s="54">
        <v>0</v>
      </c>
      <c r="O172" s="54">
        <v>0</v>
      </c>
    </row>
    <row r="173" spans="1:15">
      <c r="A173" s="1">
        <f t="shared" si="4"/>
        <v>2018</v>
      </c>
      <c r="B173" s="1">
        <f t="shared" si="5"/>
        <v>4</v>
      </c>
      <c r="C173" s="53">
        <v>43201</v>
      </c>
      <c r="D173" s="23" t="s">
        <v>400</v>
      </c>
      <c r="E173" s="23" t="s">
        <v>403</v>
      </c>
      <c r="F173" s="54">
        <v>400</v>
      </c>
      <c r="G173" s="54">
        <v>1503</v>
      </c>
      <c r="H173" s="54">
        <v>16</v>
      </c>
      <c r="I173" s="54">
        <v>25</v>
      </c>
      <c r="J173" s="54">
        <v>37</v>
      </c>
      <c r="K173" s="54">
        <v>28</v>
      </c>
      <c r="L173" s="54">
        <v>0</v>
      </c>
      <c r="M173" s="54">
        <v>0</v>
      </c>
      <c r="N173" s="54">
        <v>0</v>
      </c>
      <c r="O173" s="54">
        <v>0</v>
      </c>
    </row>
    <row r="174" spans="1:15">
      <c r="A174" s="1">
        <f t="shared" si="4"/>
        <v>2018</v>
      </c>
      <c r="B174" s="1">
        <f t="shared" si="5"/>
        <v>4</v>
      </c>
      <c r="C174" s="53">
        <v>43201</v>
      </c>
      <c r="D174" s="23" t="s">
        <v>400</v>
      </c>
      <c r="E174" s="23" t="s">
        <v>404</v>
      </c>
      <c r="F174" s="54">
        <v>300</v>
      </c>
      <c r="G174" s="54">
        <v>1006</v>
      </c>
      <c r="H174" s="54">
        <v>13</v>
      </c>
      <c r="I174" s="54">
        <v>23.08</v>
      </c>
      <c r="J174" s="54">
        <v>36</v>
      </c>
      <c r="K174" s="54">
        <v>35</v>
      </c>
      <c r="L174" s="54">
        <v>0</v>
      </c>
      <c r="M174" s="54">
        <v>0</v>
      </c>
      <c r="N174" s="54">
        <v>0</v>
      </c>
      <c r="O174" s="54">
        <v>0</v>
      </c>
    </row>
    <row r="175" spans="1:15">
      <c r="A175" s="1">
        <f t="shared" si="4"/>
        <v>2018</v>
      </c>
      <c r="B175" s="1">
        <f t="shared" si="5"/>
        <v>4</v>
      </c>
      <c r="C175" s="53">
        <v>43202</v>
      </c>
      <c r="D175" s="23" t="s">
        <v>400</v>
      </c>
      <c r="E175" s="23" t="s">
        <v>406</v>
      </c>
      <c r="F175" s="54">
        <v>600</v>
      </c>
      <c r="G175" s="54">
        <v>1377</v>
      </c>
      <c r="H175" s="54">
        <v>33</v>
      </c>
      <c r="I175" s="54">
        <v>18.18</v>
      </c>
      <c r="J175" s="54">
        <v>101</v>
      </c>
      <c r="K175" s="54">
        <v>97</v>
      </c>
      <c r="L175" s="54">
        <v>0</v>
      </c>
      <c r="M175" s="54">
        <v>0</v>
      </c>
      <c r="N175" s="54">
        <v>0</v>
      </c>
      <c r="O175" s="54">
        <v>0</v>
      </c>
    </row>
    <row r="176" spans="1:15">
      <c r="A176" s="1">
        <f t="shared" si="4"/>
        <v>2018</v>
      </c>
      <c r="B176" s="1">
        <f t="shared" si="5"/>
        <v>4</v>
      </c>
      <c r="C176" s="53">
        <v>43202</v>
      </c>
      <c r="D176" s="23" t="s">
        <v>400</v>
      </c>
      <c r="E176" s="23" t="s">
        <v>401</v>
      </c>
      <c r="F176" s="54">
        <v>500</v>
      </c>
      <c r="G176" s="54">
        <v>2455</v>
      </c>
      <c r="H176" s="54">
        <v>18</v>
      </c>
      <c r="I176" s="54">
        <v>27.78</v>
      </c>
      <c r="J176" s="54">
        <v>35</v>
      </c>
      <c r="K176" s="54">
        <v>100</v>
      </c>
      <c r="L176" s="54">
        <v>0</v>
      </c>
      <c r="M176" s="54">
        <v>0</v>
      </c>
      <c r="N176" s="54">
        <v>0</v>
      </c>
      <c r="O176" s="54">
        <v>0</v>
      </c>
    </row>
    <row r="177" spans="1:15">
      <c r="A177" s="1">
        <f t="shared" si="4"/>
        <v>2018</v>
      </c>
      <c r="B177" s="1">
        <f t="shared" si="5"/>
        <v>4</v>
      </c>
      <c r="C177" s="53">
        <v>43202</v>
      </c>
      <c r="D177" s="23" t="s">
        <v>400</v>
      </c>
      <c r="E177" s="23" t="s">
        <v>403</v>
      </c>
      <c r="F177" s="54">
        <v>300</v>
      </c>
      <c r="G177" s="54">
        <v>609</v>
      </c>
      <c r="H177" s="54">
        <v>11</v>
      </c>
      <c r="I177" s="54">
        <v>27.27</v>
      </c>
      <c r="J177" s="54">
        <v>45</v>
      </c>
      <c r="K177" s="54">
        <v>37</v>
      </c>
      <c r="L177" s="54">
        <v>0</v>
      </c>
      <c r="M177" s="54">
        <v>0</v>
      </c>
      <c r="N177" s="54">
        <v>0</v>
      </c>
      <c r="O177" s="54">
        <v>0</v>
      </c>
    </row>
    <row r="178" spans="1:15">
      <c r="A178" s="1">
        <f t="shared" si="4"/>
        <v>2018</v>
      </c>
      <c r="B178" s="1">
        <f t="shared" si="5"/>
        <v>4</v>
      </c>
      <c r="C178" s="53">
        <v>43202</v>
      </c>
      <c r="D178" s="23" t="s">
        <v>400</v>
      </c>
      <c r="E178" s="23" t="s">
        <v>404</v>
      </c>
      <c r="F178" s="54">
        <v>210.79</v>
      </c>
      <c r="G178" s="54">
        <v>545</v>
      </c>
      <c r="H178" s="54">
        <v>7</v>
      </c>
      <c r="I178" s="54">
        <v>30.11</v>
      </c>
      <c r="J178" s="54">
        <v>8</v>
      </c>
      <c r="K178" s="54">
        <v>8</v>
      </c>
      <c r="L178" s="54">
        <v>0</v>
      </c>
      <c r="M178" s="54">
        <v>0</v>
      </c>
      <c r="N178" s="54">
        <v>0</v>
      </c>
      <c r="O178" s="54">
        <v>0</v>
      </c>
    </row>
    <row r="179" spans="1:15">
      <c r="A179" s="1">
        <f t="shared" si="4"/>
        <v>2018</v>
      </c>
      <c r="B179" s="1">
        <f t="shared" si="5"/>
        <v>4</v>
      </c>
      <c r="C179" s="53">
        <v>43203</v>
      </c>
      <c r="D179" s="23" t="s">
        <v>400</v>
      </c>
      <c r="E179" s="23" t="s">
        <v>406</v>
      </c>
      <c r="F179" s="54">
        <v>780</v>
      </c>
      <c r="G179" s="54">
        <v>2183</v>
      </c>
      <c r="H179" s="54">
        <v>35</v>
      </c>
      <c r="I179" s="54">
        <v>22.29</v>
      </c>
      <c r="J179" s="54">
        <v>76</v>
      </c>
      <c r="K179" s="54">
        <v>77</v>
      </c>
      <c r="L179" s="54">
        <v>0</v>
      </c>
      <c r="M179" s="54">
        <v>0</v>
      </c>
      <c r="N179" s="54">
        <v>0</v>
      </c>
      <c r="O179" s="54">
        <v>0</v>
      </c>
    </row>
    <row r="180" spans="1:15">
      <c r="A180" s="1">
        <f t="shared" si="4"/>
        <v>2018</v>
      </c>
      <c r="B180" s="1">
        <f t="shared" si="5"/>
        <v>4</v>
      </c>
      <c r="C180" s="53">
        <v>43203</v>
      </c>
      <c r="D180" s="23" t="s">
        <v>400</v>
      </c>
      <c r="E180" s="23" t="s">
        <v>401</v>
      </c>
      <c r="F180" s="54">
        <v>466.12</v>
      </c>
      <c r="G180" s="54">
        <v>2137</v>
      </c>
      <c r="H180" s="54">
        <v>19</v>
      </c>
      <c r="I180" s="54">
        <v>24.53</v>
      </c>
      <c r="J180" s="54">
        <v>86</v>
      </c>
      <c r="K180" s="54">
        <v>49</v>
      </c>
      <c r="L180" s="54">
        <v>0</v>
      </c>
      <c r="M180" s="54">
        <v>0</v>
      </c>
      <c r="N180" s="54">
        <v>0</v>
      </c>
      <c r="O180" s="54">
        <v>0</v>
      </c>
    </row>
    <row r="181" spans="1:15">
      <c r="A181" s="1">
        <f t="shared" si="4"/>
        <v>2018</v>
      </c>
      <c r="B181" s="1">
        <f t="shared" si="5"/>
        <v>4</v>
      </c>
      <c r="C181" s="53">
        <v>43203</v>
      </c>
      <c r="D181" s="23" t="s">
        <v>400</v>
      </c>
      <c r="E181" s="23" t="s">
        <v>403</v>
      </c>
      <c r="F181" s="54">
        <v>360.91</v>
      </c>
      <c r="G181" s="54">
        <v>997</v>
      </c>
      <c r="H181" s="54">
        <v>15</v>
      </c>
      <c r="I181" s="54">
        <v>24.06</v>
      </c>
      <c r="J181" s="54">
        <v>52</v>
      </c>
      <c r="K181" s="54">
        <v>50</v>
      </c>
      <c r="L181" s="54">
        <v>0</v>
      </c>
      <c r="M181" s="54">
        <v>0</v>
      </c>
      <c r="N181" s="54">
        <v>0</v>
      </c>
      <c r="O181" s="54">
        <v>0</v>
      </c>
    </row>
    <row r="182" spans="1:15">
      <c r="A182" s="1">
        <f t="shared" si="4"/>
        <v>2018</v>
      </c>
      <c r="B182" s="1">
        <f t="shared" si="5"/>
        <v>4</v>
      </c>
      <c r="C182" s="53">
        <v>43203</v>
      </c>
      <c r="D182" s="23" t="s">
        <v>400</v>
      </c>
      <c r="E182" s="23" t="s">
        <v>404</v>
      </c>
      <c r="F182" s="54">
        <v>200</v>
      </c>
      <c r="G182" s="54">
        <v>392</v>
      </c>
      <c r="H182" s="54">
        <v>10</v>
      </c>
      <c r="I182" s="54">
        <v>20</v>
      </c>
      <c r="J182" s="54">
        <v>18</v>
      </c>
      <c r="K182" s="54">
        <v>40</v>
      </c>
      <c r="L182" s="54">
        <v>0</v>
      </c>
      <c r="M182" s="54">
        <v>0</v>
      </c>
      <c r="N182" s="54">
        <v>0</v>
      </c>
      <c r="O182" s="54">
        <v>0</v>
      </c>
    </row>
    <row r="183" spans="1:15">
      <c r="A183" s="1">
        <f t="shared" si="4"/>
        <v>2018</v>
      </c>
      <c r="B183" s="1">
        <f t="shared" si="5"/>
        <v>4</v>
      </c>
      <c r="C183" s="53">
        <v>43204</v>
      </c>
      <c r="D183" s="23" t="s">
        <v>400</v>
      </c>
      <c r="E183" s="23" t="s">
        <v>406</v>
      </c>
      <c r="F183" s="54">
        <v>780</v>
      </c>
      <c r="G183" s="54">
        <v>2847</v>
      </c>
      <c r="H183" s="54">
        <v>36</v>
      </c>
      <c r="I183" s="54">
        <v>21.67</v>
      </c>
      <c r="J183" s="54">
        <v>90</v>
      </c>
      <c r="K183" s="54">
        <v>94</v>
      </c>
      <c r="L183" s="54">
        <v>0</v>
      </c>
      <c r="M183" s="54">
        <v>0</v>
      </c>
      <c r="N183" s="54">
        <v>0</v>
      </c>
      <c r="O183" s="54">
        <v>0</v>
      </c>
    </row>
    <row r="184" spans="1:15">
      <c r="A184" s="1">
        <f t="shared" si="4"/>
        <v>2018</v>
      </c>
      <c r="B184" s="1">
        <f t="shared" si="5"/>
        <v>4</v>
      </c>
      <c r="C184" s="53">
        <v>43204</v>
      </c>
      <c r="D184" s="23" t="s">
        <v>400</v>
      </c>
      <c r="E184" s="23" t="s">
        <v>401</v>
      </c>
      <c r="F184" s="54">
        <v>500</v>
      </c>
      <c r="G184" s="54">
        <v>1208</v>
      </c>
      <c r="H184" s="54">
        <v>19</v>
      </c>
      <c r="I184" s="54">
        <v>26.32</v>
      </c>
      <c r="J184" s="54">
        <v>34</v>
      </c>
      <c r="K184" s="54">
        <v>24</v>
      </c>
      <c r="L184" s="54">
        <v>0</v>
      </c>
      <c r="M184" s="54">
        <v>0</v>
      </c>
      <c r="N184" s="54">
        <v>0</v>
      </c>
      <c r="O184" s="54">
        <v>0</v>
      </c>
    </row>
    <row r="185" spans="1:15">
      <c r="A185" s="1">
        <f t="shared" si="4"/>
        <v>2018</v>
      </c>
      <c r="B185" s="1">
        <f t="shared" si="5"/>
        <v>4</v>
      </c>
      <c r="C185" s="53">
        <v>43204</v>
      </c>
      <c r="D185" s="23" t="s">
        <v>400</v>
      </c>
      <c r="E185" s="23" t="s">
        <v>403</v>
      </c>
      <c r="F185" s="54">
        <v>384.4</v>
      </c>
      <c r="G185" s="54">
        <v>1166</v>
      </c>
      <c r="H185" s="54">
        <v>16</v>
      </c>
      <c r="I185" s="54">
        <v>24.02</v>
      </c>
      <c r="J185" s="54">
        <v>36</v>
      </c>
      <c r="K185" s="54">
        <v>28</v>
      </c>
      <c r="L185" s="54">
        <v>0</v>
      </c>
      <c r="M185" s="54">
        <v>0</v>
      </c>
      <c r="N185" s="54">
        <v>0</v>
      </c>
      <c r="O185" s="54">
        <v>0</v>
      </c>
    </row>
    <row r="186" spans="1:15">
      <c r="A186" s="1">
        <f t="shared" si="4"/>
        <v>2018</v>
      </c>
      <c r="B186" s="1">
        <f t="shared" si="5"/>
        <v>4</v>
      </c>
      <c r="C186" s="53">
        <v>43204</v>
      </c>
      <c r="D186" s="23" t="s">
        <v>400</v>
      </c>
      <c r="E186" s="23" t="s">
        <v>404</v>
      </c>
      <c r="F186" s="54">
        <v>200</v>
      </c>
      <c r="G186" s="54">
        <v>336</v>
      </c>
      <c r="H186" s="54">
        <v>8</v>
      </c>
      <c r="I186" s="54">
        <v>25</v>
      </c>
      <c r="J186" s="54">
        <v>15</v>
      </c>
      <c r="K186" s="54">
        <v>35</v>
      </c>
      <c r="L186" s="54">
        <v>0</v>
      </c>
      <c r="M186" s="54">
        <v>0</v>
      </c>
      <c r="N186" s="54">
        <v>0</v>
      </c>
      <c r="O186" s="54">
        <v>0</v>
      </c>
    </row>
    <row r="187" spans="1:15">
      <c r="A187" s="1">
        <f t="shared" si="4"/>
        <v>2018</v>
      </c>
      <c r="B187" s="1">
        <f t="shared" si="5"/>
        <v>4</v>
      </c>
      <c r="C187" s="53">
        <v>43205</v>
      </c>
      <c r="D187" s="23" t="s">
        <v>400</v>
      </c>
      <c r="E187" s="23" t="s">
        <v>406</v>
      </c>
      <c r="F187" s="54">
        <v>780</v>
      </c>
      <c r="G187" s="54">
        <v>2827</v>
      </c>
      <c r="H187" s="54">
        <v>37</v>
      </c>
      <c r="I187" s="54">
        <v>21.08</v>
      </c>
      <c r="J187" s="54">
        <v>109</v>
      </c>
      <c r="K187" s="54">
        <v>79</v>
      </c>
      <c r="L187" s="54">
        <v>0</v>
      </c>
      <c r="M187" s="54">
        <v>0</v>
      </c>
      <c r="N187" s="54">
        <v>0</v>
      </c>
      <c r="O187" s="54">
        <v>0</v>
      </c>
    </row>
    <row r="188" spans="1:15">
      <c r="A188" s="1">
        <f t="shared" si="4"/>
        <v>2018</v>
      </c>
      <c r="B188" s="1">
        <f t="shared" si="5"/>
        <v>4</v>
      </c>
      <c r="C188" s="53">
        <v>43205</v>
      </c>
      <c r="D188" s="23" t="s">
        <v>400</v>
      </c>
      <c r="E188" s="23" t="s">
        <v>401</v>
      </c>
      <c r="F188" s="54">
        <v>500</v>
      </c>
      <c r="G188" s="54">
        <v>2436</v>
      </c>
      <c r="H188" s="54">
        <v>21</v>
      </c>
      <c r="I188" s="54">
        <v>23.81</v>
      </c>
      <c r="J188" s="54">
        <v>38</v>
      </c>
      <c r="K188" s="54">
        <v>50</v>
      </c>
      <c r="L188" s="54">
        <v>0</v>
      </c>
      <c r="M188" s="54">
        <v>0</v>
      </c>
      <c r="N188" s="54">
        <v>0</v>
      </c>
      <c r="O188" s="54">
        <v>0</v>
      </c>
    </row>
    <row r="189" spans="1:15">
      <c r="A189" s="1">
        <f t="shared" si="4"/>
        <v>2018</v>
      </c>
      <c r="B189" s="1">
        <f t="shared" si="5"/>
        <v>4</v>
      </c>
      <c r="C189" s="53">
        <v>43205</v>
      </c>
      <c r="D189" s="23" t="s">
        <v>400</v>
      </c>
      <c r="E189" s="23" t="s">
        <v>403</v>
      </c>
      <c r="F189" s="54">
        <v>386.65</v>
      </c>
      <c r="G189" s="54">
        <v>751</v>
      </c>
      <c r="H189" s="54">
        <v>14</v>
      </c>
      <c r="I189" s="54">
        <v>27.62</v>
      </c>
      <c r="J189" s="54">
        <v>25</v>
      </c>
      <c r="K189" s="54">
        <v>19</v>
      </c>
      <c r="L189" s="54">
        <v>0</v>
      </c>
      <c r="M189" s="54">
        <v>0</v>
      </c>
      <c r="N189" s="54">
        <v>0</v>
      </c>
      <c r="O189" s="54">
        <v>0</v>
      </c>
    </row>
    <row r="190" spans="1:15">
      <c r="A190" s="1">
        <f t="shared" si="4"/>
        <v>2018</v>
      </c>
      <c r="B190" s="1">
        <f t="shared" si="5"/>
        <v>4</v>
      </c>
      <c r="C190" s="53">
        <v>43205</v>
      </c>
      <c r="D190" s="23" t="s">
        <v>400</v>
      </c>
      <c r="E190" s="23" t="s">
        <v>404</v>
      </c>
      <c r="F190" s="54">
        <v>200</v>
      </c>
      <c r="G190" s="54">
        <v>333</v>
      </c>
      <c r="H190" s="54">
        <v>9</v>
      </c>
      <c r="I190" s="54">
        <v>22.22</v>
      </c>
      <c r="J190" s="54">
        <v>24</v>
      </c>
      <c r="K190" s="54">
        <v>3</v>
      </c>
      <c r="L190" s="54">
        <v>0</v>
      </c>
      <c r="M190" s="54">
        <v>0</v>
      </c>
      <c r="N190" s="54">
        <v>0</v>
      </c>
      <c r="O190" s="54">
        <v>0</v>
      </c>
    </row>
    <row r="191" spans="1:15">
      <c r="A191" s="1">
        <f t="shared" si="4"/>
        <v>2018</v>
      </c>
      <c r="B191" s="1">
        <f t="shared" si="5"/>
        <v>4</v>
      </c>
      <c r="C191" s="53" t="s">
        <v>407</v>
      </c>
      <c r="D191" s="23" t="s">
        <v>400</v>
      </c>
      <c r="E191" s="23" t="s">
        <v>408</v>
      </c>
      <c r="F191" s="54">
        <v>200</v>
      </c>
      <c r="G191" s="54">
        <v>405</v>
      </c>
      <c r="H191" s="54">
        <v>9</v>
      </c>
      <c r="I191" s="54">
        <v>22.22</v>
      </c>
      <c r="J191" s="54">
        <v>43</v>
      </c>
      <c r="K191" s="54">
        <v>63</v>
      </c>
      <c r="L191" s="54">
        <v>0</v>
      </c>
      <c r="M191" s="54">
        <v>0</v>
      </c>
      <c r="N191" s="54">
        <v>0</v>
      </c>
      <c r="O191" s="54">
        <v>0</v>
      </c>
    </row>
    <row r="192" spans="1:15">
      <c r="A192" s="1">
        <f t="shared" si="4"/>
        <v>2018</v>
      </c>
      <c r="B192" s="1">
        <f t="shared" si="5"/>
        <v>4</v>
      </c>
      <c r="C192" s="53" t="s">
        <v>407</v>
      </c>
      <c r="D192" s="23" t="s">
        <v>400</v>
      </c>
      <c r="E192" s="23" t="s">
        <v>409</v>
      </c>
      <c r="F192" s="54">
        <v>465.64</v>
      </c>
      <c r="G192" s="54">
        <v>1542</v>
      </c>
      <c r="H192" s="54">
        <v>15</v>
      </c>
      <c r="I192" s="54">
        <v>31.04</v>
      </c>
      <c r="J192" s="54">
        <v>50</v>
      </c>
      <c r="K192" s="54">
        <v>114</v>
      </c>
      <c r="L192" s="54">
        <v>0</v>
      </c>
      <c r="M192" s="54">
        <v>0</v>
      </c>
      <c r="N192" s="54">
        <v>0</v>
      </c>
      <c r="O192" s="54">
        <v>0</v>
      </c>
    </row>
    <row r="193" spans="1:15">
      <c r="A193" s="1">
        <f t="shared" si="4"/>
        <v>2018</v>
      </c>
      <c r="B193" s="1">
        <f t="shared" si="5"/>
        <v>4</v>
      </c>
      <c r="C193" s="53" t="s">
        <v>407</v>
      </c>
      <c r="D193" s="23" t="s">
        <v>400</v>
      </c>
      <c r="E193" s="23" t="s">
        <v>410</v>
      </c>
      <c r="F193" s="54">
        <v>400</v>
      </c>
      <c r="G193" s="54">
        <v>1634</v>
      </c>
      <c r="H193" s="54">
        <v>15</v>
      </c>
      <c r="I193" s="54">
        <v>26.67</v>
      </c>
      <c r="J193" s="54">
        <v>25</v>
      </c>
      <c r="K193" s="54">
        <v>19</v>
      </c>
      <c r="L193" s="54">
        <v>0</v>
      </c>
      <c r="M193" s="54">
        <v>0</v>
      </c>
      <c r="N193" s="54">
        <v>0</v>
      </c>
      <c r="O193" s="54">
        <v>0</v>
      </c>
    </row>
    <row r="194" spans="1:15">
      <c r="A194" s="1">
        <f t="shared" ref="A194:A249" si="6">YEAR(C194)</f>
        <v>2018</v>
      </c>
      <c r="B194" s="1">
        <f t="shared" ref="B194:B257" si="7">MONTH(C194)</f>
        <v>4</v>
      </c>
      <c r="C194" s="53" t="s">
        <v>407</v>
      </c>
      <c r="D194" s="23" t="s">
        <v>400</v>
      </c>
      <c r="E194" s="23" t="s">
        <v>411</v>
      </c>
      <c r="F194" s="54">
        <v>800</v>
      </c>
      <c r="G194" s="54">
        <v>3597</v>
      </c>
      <c r="H194" s="54">
        <v>31</v>
      </c>
      <c r="I194" s="54">
        <v>25.81</v>
      </c>
      <c r="J194" s="54">
        <v>104</v>
      </c>
      <c r="K194" s="54">
        <v>101</v>
      </c>
      <c r="L194" s="54">
        <v>0</v>
      </c>
      <c r="M194" s="54">
        <v>0</v>
      </c>
      <c r="N194" s="54">
        <v>0</v>
      </c>
      <c r="O194" s="54">
        <v>0</v>
      </c>
    </row>
    <row r="195" spans="1:15">
      <c r="A195" s="1">
        <f t="shared" si="6"/>
        <v>2018</v>
      </c>
      <c r="B195" s="1">
        <f t="shared" si="7"/>
        <v>4</v>
      </c>
      <c r="C195" s="53" t="s">
        <v>412</v>
      </c>
      <c r="D195" s="23" t="s">
        <v>400</v>
      </c>
      <c r="E195" s="23" t="s">
        <v>408</v>
      </c>
      <c r="F195" s="54">
        <v>200</v>
      </c>
      <c r="G195" s="54">
        <v>342</v>
      </c>
      <c r="H195" s="54">
        <v>7</v>
      </c>
      <c r="I195" s="54">
        <v>28.57</v>
      </c>
      <c r="J195" s="54">
        <v>10</v>
      </c>
      <c r="K195" s="54">
        <v>3</v>
      </c>
      <c r="L195" s="54">
        <v>0</v>
      </c>
      <c r="M195" s="54">
        <v>0</v>
      </c>
      <c r="N195" s="54">
        <v>0</v>
      </c>
      <c r="O195" s="54">
        <v>0</v>
      </c>
    </row>
    <row r="196" spans="1:15">
      <c r="A196" s="1">
        <f t="shared" si="6"/>
        <v>2018</v>
      </c>
      <c r="B196" s="1">
        <f t="shared" si="7"/>
        <v>4</v>
      </c>
      <c r="C196" s="53" t="s">
        <v>412</v>
      </c>
      <c r="D196" s="23" t="s">
        <v>400</v>
      </c>
      <c r="E196" s="23" t="s">
        <v>409</v>
      </c>
      <c r="F196" s="54">
        <v>500</v>
      </c>
      <c r="G196" s="54">
        <v>1640</v>
      </c>
      <c r="H196" s="54">
        <v>20</v>
      </c>
      <c r="I196" s="54">
        <v>25</v>
      </c>
      <c r="J196" s="54">
        <v>72</v>
      </c>
      <c r="K196" s="54">
        <v>33</v>
      </c>
      <c r="L196" s="54">
        <v>1</v>
      </c>
      <c r="M196" s="54">
        <v>0</v>
      </c>
      <c r="N196" s="54">
        <v>0</v>
      </c>
      <c r="O196" s="54">
        <v>0</v>
      </c>
    </row>
    <row r="197" spans="1:15">
      <c r="A197" s="1">
        <f t="shared" si="6"/>
        <v>2018</v>
      </c>
      <c r="B197" s="1">
        <f t="shared" si="7"/>
        <v>4</v>
      </c>
      <c r="C197" s="53" t="s">
        <v>412</v>
      </c>
      <c r="D197" s="23" t="s">
        <v>400</v>
      </c>
      <c r="E197" s="23" t="s">
        <v>410</v>
      </c>
      <c r="F197" s="54">
        <v>378.87</v>
      </c>
      <c r="G197" s="54">
        <v>1238</v>
      </c>
      <c r="H197" s="54">
        <v>15</v>
      </c>
      <c r="I197" s="54">
        <v>25.26</v>
      </c>
      <c r="J197" s="54">
        <v>48</v>
      </c>
      <c r="K197" s="54">
        <v>49</v>
      </c>
      <c r="L197" s="54">
        <v>0</v>
      </c>
      <c r="M197" s="54">
        <v>0</v>
      </c>
      <c r="N197" s="54">
        <v>0</v>
      </c>
      <c r="O197" s="54">
        <v>0</v>
      </c>
    </row>
    <row r="198" spans="1:15">
      <c r="A198" s="1">
        <f t="shared" si="6"/>
        <v>2018</v>
      </c>
      <c r="B198" s="1">
        <f t="shared" si="7"/>
        <v>4</v>
      </c>
      <c r="C198" s="53" t="s">
        <v>412</v>
      </c>
      <c r="D198" s="23" t="s">
        <v>400</v>
      </c>
      <c r="E198" s="23" t="s">
        <v>411</v>
      </c>
      <c r="F198" s="54">
        <v>800</v>
      </c>
      <c r="G198" s="54">
        <v>2782</v>
      </c>
      <c r="H198" s="54">
        <v>34</v>
      </c>
      <c r="I198" s="54">
        <v>23.53</v>
      </c>
      <c r="J198" s="54">
        <v>63</v>
      </c>
      <c r="K198" s="54">
        <v>68</v>
      </c>
      <c r="L198" s="54">
        <v>0</v>
      </c>
      <c r="M198" s="54">
        <v>0</v>
      </c>
      <c r="N198" s="54">
        <v>0</v>
      </c>
      <c r="O198" s="54">
        <v>0</v>
      </c>
    </row>
    <row r="199" spans="1:15">
      <c r="A199" s="1">
        <f t="shared" si="6"/>
        <v>2018</v>
      </c>
      <c r="B199" s="1">
        <f t="shared" si="7"/>
        <v>4</v>
      </c>
      <c r="C199" s="53" t="s">
        <v>413</v>
      </c>
      <c r="D199" s="23" t="s">
        <v>400</v>
      </c>
      <c r="E199" s="23" t="s">
        <v>408</v>
      </c>
      <c r="F199" s="54">
        <v>97.22</v>
      </c>
      <c r="G199" s="54">
        <v>235</v>
      </c>
      <c r="H199" s="54">
        <v>4</v>
      </c>
      <c r="I199" s="54">
        <v>24.31</v>
      </c>
      <c r="J199" s="54">
        <v>9</v>
      </c>
      <c r="K199" s="54">
        <v>0</v>
      </c>
      <c r="L199" s="54">
        <v>0</v>
      </c>
      <c r="M199" s="54">
        <v>0</v>
      </c>
      <c r="N199" s="54">
        <v>0</v>
      </c>
      <c r="O199" s="54">
        <v>0</v>
      </c>
    </row>
    <row r="200" spans="1:15">
      <c r="A200" s="1">
        <f t="shared" si="6"/>
        <v>2018</v>
      </c>
      <c r="B200" s="1">
        <f t="shared" si="7"/>
        <v>4</v>
      </c>
      <c r="C200" s="53" t="s">
        <v>413</v>
      </c>
      <c r="D200" s="23" t="s">
        <v>400</v>
      </c>
      <c r="E200" s="23" t="s">
        <v>409</v>
      </c>
      <c r="F200" s="54">
        <v>500</v>
      </c>
      <c r="G200" s="54">
        <v>1628</v>
      </c>
      <c r="H200" s="54">
        <v>20</v>
      </c>
      <c r="I200" s="54">
        <v>25</v>
      </c>
      <c r="J200" s="54">
        <v>57</v>
      </c>
      <c r="K200" s="54">
        <v>78</v>
      </c>
      <c r="L200" s="54">
        <v>0</v>
      </c>
      <c r="M200" s="54">
        <v>0</v>
      </c>
      <c r="N200" s="54">
        <v>0</v>
      </c>
      <c r="O200" s="54">
        <v>0</v>
      </c>
    </row>
    <row r="201" spans="1:15">
      <c r="A201" s="1">
        <f t="shared" si="6"/>
        <v>2018</v>
      </c>
      <c r="B201" s="1">
        <f t="shared" si="7"/>
        <v>4</v>
      </c>
      <c r="C201" s="53" t="s">
        <v>413</v>
      </c>
      <c r="D201" s="23" t="s">
        <v>400</v>
      </c>
      <c r="E201" s="23" t="s">
        <v>414</v>
      </c>
      <c r="F201" s="54">
        <v>300</v>
      </c>
      <c r="G201" s="54">
        <v>746</v>
      </c>
      <c r="H201" s="54">
        <v>11</v>
      </c>
      <c r="I201" s="54">
        <v>27.27</v>
      </c>
      <c r="J201" s="54">
        <v>27</v>
      </c>
      <c r="K201" s="54">
        <v>28</v>
      </c>
      <c r="L201" s="54">
        <v>0</v>
      </c>
      <c r="M201" s="54">
        <v>0</v>
      </c>
      <c r="N201" s="54">
        <v>0</v>
      </c>
      <c r="O201" s="54">
        <v>0</v>
      </c>
    </row>
    <row r="202" spans="1:15">
      <c r="A202" s="1">
        <f t="shared" si="6"/>
        <v>2018</v>
      </c>
      <c r="B202" s="1">
        <f t="shared" si="7"/>
        <v>4</v>
      </c>
      <c r="C202" s="53" t="s">
        <v>413</v>
      </c>
      <c r="D202" s="23" t="s">
        <v>400</v>
      </c>
      <c r="E202" s="23" t="s">
        <v>410</v>
      </c>
      <c r="F202" s="54">
        <v>400</v>
      </c>
      <c r="G202" s="54">
        <v>1370</v>
      </c>
      <c r="H202" s="54">
        <v>17</v>
      </c>
      <c r="I202" s="54">
        <v>23.53</v>
      </c>
      <c r="J202" s="54">
        <v>45</v>
      </c>
      <c r="K202" s="54">
        <v>30</v>
      </c>
      <c r="L202" s="54">
        <v>0</v>
      </c>
      <c r="M202" s="54">
        <v>0</v>
      </c>
      <c r="N202" s="54">
        <v>0</v>
      </c>
      <c r="O202" s="54">
        <v>0</v>
      </c>
    </row>
    <row r="203" spans="1:15">
      <c r="A203" s="1">
        <f t="shared" si="6"/>
        <v>2018</v>
      </c>
      <c r="B203" s="1">
        <f t="shared" si="7"/>
        <v>4</v>
      </c>
      <c r="C203" s="53" t="s">
        <v>413</v>
      </c>
      <c r="D203" s="23" t="s">
        <v>400</v>
      </c>
      <c r="E203" s="23" t="s">
        <v>411</v>
      </c>
      <c r="F203" s="54">
        <v>471.32</v>
      </c>
      <c r="G203" s="54">
        <v>1490</v>
      </c>
      <c r="H203" s="54">
        <v>23</v>
      </c>
      <c r="I203" s="54">
        <v>20.49</v>
      </c>
      <c r="J203" s="54">
        <v>59</v>
      </c>
      <c r="K203" s="54">
        <v>121</v>
      </c>
      <c r="L203" s="54">
        <v>0</v>
      </c>
      <c r="M203" s="54">
        <v>2</v>
      </c>
      <c r="N203" s="54">
        <v>0</v>
      </c>
      <c r="O203" s="54">
        <v>0</v>
      </c>
    </row>
    <row r="204" spans="1:15">
      <c r="A204" s="1">
        <f t="shared" si="6"/>
        <v>2018</v>
      </c>
      <c r="B204" s="1">
        <f t="shared" si="7"/>
        <v>4</v>
      </c>
      <c r="C204" s="53" t="s">
        <v>415</v>
      </c>
      <c r="D204" s="23" t="s">
        <v>400</v>
      </c>
      <c r="E204" s="23" t="s">
        <v>408</v>
      </c>
      <c r="F204" s="54">
        <v>300</v>
      </c>
      <c r="G204" s="54">
        <v>266</v>
      </c>
      <c r="H204" s="54">
        <v>12</v>
      </c>
      <c r="I204" s="54">
        <v>25</v>
      </c>
      <c r="J204" s="54">
        <v>52</v>
      </c>
      <c r="K204" s="54">
        <v>39</v>
      </c>
      <c r="L204" s="54">
        <v>0</v>
      </c>
      <c r="M204" s="54">
        <v>0</v>
      </c>
      <c r="N204" s="54">
        <v>0</v>
      </c>
      <c r="O204" s="54">
        <v>0</v>
      </c>
    </row>
    <row r="205" spans="1:15">
      <c r="A205" s="1">
        <f t="shared" si="6"/>
        <v>2018</v>
      </c>
      <c r="B205" s="1">
        <f t="shared" si="7"/>
        <v>4</v>
      </c>
      <c r="C205" s="53" t="s">
        <v>415</v>
      </c>
      <c r="D205" s="23" t="s">
        <v>400</v>
      </c>
      <c r="E205" s="23" t="s">
        <v>409</v>
      </c>
      <c r="F205" s="54">
        <v>600</v>
      </c>
      <c r="G205" s="54">
        <v>1347</v>
      </c>
      <c r="H205" s="54">
        <v>20</v>
      </c>
      <c r="I205" s="54">
        <v>30</v>
      </c>
      <c r="J205" s="54">
        <v>36</v>
      </c>
      <c r="K205" s="54">
        <v>57</v>
      </c>
      <c r="L205" s="54">
        <v>0</v>
      </c>
      <c r="M205" s="54">
        <v>0</v>
      </c>
      <c r="N205" s="54">
        <v>0</v>
      </c>
      <c r="O205" s="54">
        <v>0</v>
      </c>
    </row>
    <row r="206" spans="1:15">
      <c r="A206" s="1">
        <f t="shared" si="6"/>
        <v>2018</v>
      </c>
      <c r="B206" s="1">
        <f t="shared" si="7"/>
        <v>4</v>
      </c>
      <c r="C206" s="53" t="s">
        <v>415</v>
      </c>
      <c r="D206" s="23" t="s">
        <v>400</v>
      </c>
      <c r="E206" s="23" t="s">
        <v>414</v>
      </c>
      <c r="F206" s="54">
        <v>300</v>
      </c>
      <c r="G206" s="54">
        <v>733</v>
      </c>
      <c r="H206" s="54">
        <v>10</v>
      </c>
      <c r="I206" s="54">
        <v>30</v>
      </c>
      <c r="J206" s="54">
        <v>18</v>
      </c>
      <c r="K206" s="54">
        <v>7</v>
      </c>
      <c r="L206" s="54">
        <v>0</v>
      </c>
      <c r="M206" s="54">
        <v>0</v>
      </c>
      <c r="N206" s="54">
        <v>0</v>
      </c>
      <c r="O206" s="54">
        <v>0</v>
      </c>
    </row>
    <row r="207" spans="1:15">
      <c r="A207" s="1">
        <f t="shared" si="6"/>
        <v>2018</v>
      </c>
      <c r="B207" s="1">
        <f t="shared" si="7"/>
        <v>4</v>
      </c>
      <c r="C207" s="53" t="s">
        <v>415</v>
      </c>
      <c r="D207" s="23" t="s">
        <v>400</v>
      </c>
      <c r="E207" s="23" t="s">
        <v>410</v>
      </c>
      <c r="F207" s="54">
        <v>600</v>
      </c>
      <c r="G207" s="54">
        <v>1657</v>
      </c>
      <c r="H207" s="54">
        <v>21</v>
      </c>
      <c r="I207" s="54">
        <v>28.57</v>
      </c>
      <c r="J207" s="54">
        <v>75</v>
      </c>
      <c r="K207" s="54">
        <v>83</v>
      </c>
      <c r="L207" s="54">
        <v>0</v>
      </c>
      <c r="M207" s="54">
        <v>0</v>
      </c>
      <c r="N207" s="54">
        <v>0</v>
      </c>
      <c r="O207" s="54">
        <v>0</v>
      </c>
    </row>
    <row r="208" spans="1:15">
      <c r="A208" s="1">
        <f t="shared" si="6"/>
        <v>2018</v>
      </c>
      <c r="B208" s="1">
        <f t="shared" si="7"/>
        <v>4</v>
      </c>
      <c r="C208" s="53" t="s">
        <v>415</v>
      </c>
      <c r="D208" s="23" t="s">
        <v>400</v>
      </c>
      <c r="E208" s="23" t="s">
        <v>411</v>
      </c>
      <c r="F208" s="54">
        <v>661.69</v>
      </c>
      <c r="G208" s="54">
        <v>3154</v>
      </c>
      <c r="H208" s="54">
        <v>24</v>
      </c>
      <c r="I208" s="54">
        <v>27.57</v>
      </c>
      <c r="J208" s="54">
        <v>69</v>
      </c>
      <c r="K208" s="54">
        <v>47</v>
      </c>
      <c r="L208" s="54">
        <v>0</v>
      </c>
      <c r="M208" s="54">
        <v>0</v>
      </c>
      <c r="N208" s="54">
        <v>0</v>
      </c>
      <c r="O208" s="54">
        <v>0</v>
      </c>
    </row>
    <row r="209" spans="1:15">
      <c r="A209" s="1">
        <f t="shared" si="6"/>
        <v>2018</v>
      </c>
      <c r="B209" s="1">
        <f t="shared" si="7"/>
        <v>4</v>
      </c>
      <c r="C209" s="53" t="s">
        <v>415</v>
      </c>
      <c r="D209" s="23" t="s">
        <v>400</v>
      </c>
      <c r="E209" s="23" t="s">
        <v>416</v>
      </c>
      <c r="F209" s="54">
        <v>0</v>
      </c>
      <c r="G209" s="54">
        <v>1</v>
      </c>
      <c r="H209" s="54">
        <v>0</v>
      </c>
      <c r="I209" s="54">
        <v>0</v>
      </c>
      <c r="J209" s="54">
        <v>0</v>
      </c>
      <c r="K209" s="54">
        <v>0</v>
      </c>
      <c r="L209" s="54">
        <v>0</v>
      </c>
      <c r="M209" s="54">
        <v>0</v>
      </c>
      <c r="N209" s="54">
        <v>0</v>
      </c>
      <c r="O209" s="54">
        <v>0</v>
      </c>
    </row>
    <row r="210" spans="1:15">
      <c r="A210" s="1">
        <f t="shared" si="6"/>
        <v>2018</v>
      </c>
      <c r="B210" s="1">
        <f t="shared" si="7"/>
        <v>4</v>
      </c>
      <c r="C210" s="53" t="s">
        <v>417</v>
      </c>
      <c r="D210" s="23" t="s">
        <v>400</v>
      </c>
      <c r="E210" s="23" t="s">
        <v>408</v>
      </c>
      <c r="F210" s="54">
        <v>200</v>
      </c>
      <c r="G210" s="54">
        <v>410</v>
      </c>
      <c r="H210" s="54">
        <v>10</v>
      </c>
      <c r="I210" s="54">
        <v>20</v>
      </c>
      <c r="J210" s="54">
        <v>16</v>
      </c>
      <c r="K210" s="54">
        <v>17</v>
      </c>
      <c r="L210" s="54">
        <v>0</v>
      </c>
      <c r="M210" s="54">
        <v>1</v>
      </c>
      <c r="N210" s="54">
        <v>0</v>
      </c>
      <c r="O210" s="54">
        <v>0</v>
      </c>
    </row>
    <row r="211" spans="1:15">
      <c r="A211" s="1">
        <f t="shared" si="6"/>
        <v>2018</v>
      </c>
      <c r="B211" s="1">
        <f t="shared" si="7"/>
        <v>4</v>
      </c>
      <c r="C211" s="53" t="s">
        <v>417</v>
      </c>
      <c r="D211" s="23" t="s">
        <v>400</v>
      </c>
      <c r="E211" s="23" t="s">
        <v>409</v>
      </c>
      <c r="F211" s="54">
        <v>600</v>
      </c>
      <c r="G211" s="54">
        <v>1025</v>
      </c>
      <c r="H211" s="54">
        <v>20</v>
      </c>
      <c r="I211" s="54">
        <v>30</v>
      </c>
      <c r="J211" s="54">
        <v>49</v>
      </c>
      <c r="K211" s="54">
        <v>37</v>
      </c>
      <c r="L211" s="54">
        <v>0</v>
      </c>
      <c r="M211" s="54">
        <v>0</v>
      </c>
      <c r="N211" s="54">
        <v>0</v>
      </c>
      <c r="O211" s="54">
        <v>0</v>
      </c>
    </row>
    <row r="212" spans="1:15">
      <c r="A212" s="1">
        <f t="shared" si="6"/>
        <v>2018</v>
      </c>
      <c r="B212" s="1">
        <f t="shared" si="7"/>
        <v>4</v>
      </c>
      <c r="C212" s="53" t="s">
        <v>417</v>
      </c>
      <c r="D212" s="23" t="s">
        <v>400</v>
      </c>
      <c r="E212" s="23" t="s">
        <v>414</v>
      </c>
      <c r="F212" s="54">
        <v>32.229999999999997</v>
      </c>
      <c r="G212" s="54">
        <v>107</v>
      </c>
      <c r="H212" s="54">
        <v>1</v>
      </c>
      <c r="I212" s="54">
        <v>32.229999999999997</v>
      </c>
      <c r="J212" s="54">
        <v>1</v>
      </c>
      <c r="K212" s="54">
        <v>0</v>
      </c>
      <c r="L212" s="54">
        <v>0</v>
      </c>
      <c r="M212" s="54">
        <v>0</v>
      </c>
      <c r="N212" s="54">
        <v>0</v>
      </c>
      <c r="O212" s="54">
        <v>0</v>
      </c>
    </row>
    <row r="213" spans="1:15">
      <c r="A213" s="1">
        <f t="shared" si="6"/>
        <v>2018</v>
      </c>
      <c r="B213" s="1">
        <f t="shared" si="7"/>
        <v>4</v>
      </c>
      <c r="C213" s="53" t="s">
        <v>417</v>
      </c>
      <c r="D213" s="23" t="s">
        <v>400</v>
      </c>
      <c r="E213" s="23" t="s">
        <v>410</v>
      </c>
      <c r="F213" s="54">
        <v>600</v>
      </c>
      <c r="G213" s="54">
        <v>1600</v>
      </c>
      <c r="H213" s="54">
        <v>20</v>
      </c>
      <c r="I213" s="54">
        <v>30</v>
      </c>
      <c r="J213" s="54">
        <v>70</v>
      </c>
      <c r="K213" s="54">
        <v>48</v>
      </c>
      <c r="L213" s="54">
        <v>0</v>
      </c>
      <c r="M213" s="54">
        <v>1</v>
      </c>
      <c r="N213" s="54">
        <v>0</v>
      </c>
      <c r="O213" s="54">
        <v>0</v>
      </c>
    </row>
    <row r="214" spans="1:15">
      <c r="A214" s="1">
        <f t="shared" si="6"/>
        <v>2018</v>
      </c>
      <c r="B214" s="1">
        <f t="shared" si="7"/>
        <v>4</v>
      </c>
      <c r="C214" s="53" t="s">
        <v>417</v>
      </c>
      <c r="D214" s="23" t="s">
        <v>400</v>
      </c>
      <c r="E214" s="23" t="s">
        <v>411</v>
      </c>
      <c r="F214" s="54">
        <v>341.28</v>
      </c>
      <c r="G214" s="54">
        <v>1635</v>
      </c>
      <c r="H214" s="54">
        <v>12</v>
      </c>
      <c r="I214" s="54">
        <v>28.44</v>
      </c>
      <c r="J214" s="54">
        <v>40</v>
      </c>
      <c r="K214" s="54">
        <v>58</v>
      </c>
      <c r="L214" s="54">
        <v>0</v>
      </c>
      <c r="M214" s="54">
        <v>0</v>
      </c>
      <c r="N214" s="54">
        <v>0</v>
      </c>
      <c r="O214" s="54">
        <v>0</v>
      </c>
    </row>
    <row r="215" spans="1:15">
      <c r="A215" s="1">
        <f t="shared" si="6"/>
        <v>2018</v>
      </c>
      <c r="B215" s="1">
        <f t="shared" si="7"/>
        <v>4</v>
      </c>
      <c r="C215" s="53" t="s">
        <v>417</v>
      </c>
      <c r="D215" s="23" t="s">
        <v>400</v>
      </c>
      <c r="E215" s="23" t="s">
        <v>416</v>
      </c>
      <c r="F215" s="54">
        <v>86.13</v>
      </c>
      <c r="G215" s="54">
        <v>217</v>
      </c>
      <c r="H215" s="54">
        <v>3</v>
      </c>
      <c r="I215" s="54">
        <v>28.71</v>
      </c>
      <c r="J215" s="54">
        <v>5</v>
      </c>
      <c r="K215" s="54">
        <v>0</v>
      </c>
      <c r="L215" s="54">
        <v>0</v>
      </c>
      <c r="M215" s="54">
        <v>0</v>
      </c>
      <c r="N215" s="54">
        <v>0</v>
      </c>
      <c r="O215" s="54">
        <v>0</v>
      </c>
    </row>
    <row r="216" spans="1:15">
      <c r="A216" s="1">
        <f t="shared" si="6"/>
        <v>2018</v>
      </c>
      <c r="B216" s="1">
        <f t="shared" si="7"/>
        <v>4</v>
      </c>
      <c r="C216" s="53" t="s">
        <v>418</v>
      </c>
      <c r="D216" s="23" t="s">
        <v>400</v>
      </c>
      <c r="E216" s="23" t="s">
        <v>409</v>
      </c>
      <c r="F216" s="54">
        <v>600</v>
      </c>
      <c r="G216" s="54">
        <v>1969</v>
      </c>
      <c r="H216" s="54">
        <v>20</v>
      </c>
      <c r="I216" s="54">
        <v>30</v>
      </c>
      <c r="J216" s="54">
        <v>53</v>
      </c>
      <c r="K216" s="54">
        <v>112</v>
      </c>
      <c r="L216" s="54">
        <v>0</v>
      </c>
      <c r="M216" s="54">
        <v>0</v>
      </c>
      <c r="N216" s="54">
        <v>0</v>
      </c>
      <c r="O216" s="54">
        <v>0</v>
      </c>
    </row>
    <row r="217" spans="1:15">
      <c r="A217" s="1">
        <f t="shared" si="6"/>
        <v>2018</v>
      </c>
      <c r="B217" s="1">
        <f t="shared" si="7"/>
        <v>4</v>
      </c>
      <c r="C217" s="53" t="s">
        <v>418</v>
      </c>
      <c r="D217" s="23" t="s">
        <v>400</v>
      </c>
      <c r="E217" s="23" t="s">
        <v>410</v>
      </c>
      <c r="F217" s="54">
        <v>600</v>
      </c>
      <c r="G217" s="54">
        <v>1107</v>
      </c>
      <c r="H217" s="54">
        <v>21</v>
      </c>
      <c r="I217" s="54">
        <v>28.57</v>
      </c>
      <c r="J217" s="54">
        <v>35</v>
      </c>
      <c r="K217" s="54">
        <v>30</v>
      </c>
      <c r="L217" s="54">
        <v>0</v>
      </c>
      <c r="M217" s="54">
        <v>0</v>
      </c>
      <c r="N217" s="54">
        <v>0</v>
      </c>
      <c r="O217" s="54">
        <v>0</v>
      </c>
    </row>
    <row r="218" spans="1:15">
      <c r="A218" s="1">
        <f t="shared" si="6"/>
        <v>2018</v>
      </c>
      <c r="B218" s="1">
        <f t="shared" si="7"/>
        <v>4</v>
      </c>
      <c r="C218" s="53" t="s">
        <v>418</v>
      </c>
      <c r="D218" s="23" t="s">
        <v>400</v>
      </c>
      <c r="E218" s="23" t="s">
        <v>416</v>
      </c>
      <c r="F218" s="54">
        <v>0</v>
      </c>
      <c r="G218" s="54">
        <v>34</v>
      </c>
      <c r="H218" s="54">
        <v>0</v>
      </c>
      <c r="I218" s="54">
        <v>0</v>
      </c>
      <c r="J218" s="54">
        <v>0</v>
      </c>
      <c r="K218" s="54">
        <v>0</v>
      </c>
      <c r="L218" s="54">
        <v>0</v>
      </c>
      <c r="M218" s="54">
        <v>0</v>
      </c>
      <c r="N218" s="54">
        <v>0</v>
      </c>
      <c r="O218" s="54">
        <v>0</v>
      </c>
    </row>
    <row r="219" spans="1:15">
      <c r="A219" s="1">
        <f t="shared" si="6"/>
        <v>2018</v>
      </c>
      <c r="B219" s="1">
        <f t="shared" si="7"/>
        <v>4</v>
      </c>
      <c r="C219" s="53" t="s">
        <v>419</v>
      </c>
      <c r="D219" s="23" t="s">
        <v>400</v>
      </c>
      <c r="E219" s="23" t="s">
        <v>409</v>
      </c>
      <c r="F219" s="54">
        <v>600</v>
      </c>
      <c r="G219" s="54">
        <v>2019</v>
      </c>
      <c r="H219" s="54">
        <v>21</v>
      </c>
      <c r="I219" s="54">
        <v>28.57</v>
      </c>
      <c r="J219" s="54">
        <v>42</v>
      </c>
      <c r="K219" s="54">
        <v>28</v>
      </c>
      <c r="L219" s="54">
        <v>0</v>
      </c>
      <c r="M219" s="54">
        <v>0</v>
      </c>
      <c r="N219" s="54">
        <v>0</v>
      </c>
      <c r="O219" s="54">
        <v>0</v>
      </c>
    </row>
    <row r="220" spans="1:15">
      <c r="A220" s="1">
        <f t="shared" si="6"/>
        <v>2018</v>
      </c>
      <c r="B220" s="1">
        <f t="shared" si="7"/>
        <v>4</v>
      </c>
      <c r="C220" s="53" t="s">
        <v>419</v>
      </c>
      <c r="D220" s="23" t="s">
        <v>400</v>
      </c>
      <c r="E220" s="23" t="s">
        <v>410</v>
      </c>
      <c r="F220" s="54">
        <v>600</v>
      </c>
      <c r="G220" s="54">
        <v>1593</v>
      </c>
      <c r="H220" s="54">
        <v>19</v>
      </c>
      <c r="I220" s="54">
        <v>31.58</v>
      </c>
      <c r="J220" s="54">
        <v>50</v>
      </c>
      <c r="K220" s="54">
        <v>35</v>
      </c>
      <c r="L220" s="54">
        <v>0</v>
      </c>
      <c r="M220" s="54">
        <v>0</v>
      </c>
      <c r="N220" s="54">
        <v>0</v>
      </c>
      <c r="O220" s="54">
        <v>0</v>
      </c>
    </row>
    <row r="221" spans="1:15">
      <c r="A221" s="1">
        <f t="shared" si="6"/>
        <v>2018</v>
      </c>
      <c r="B221" s="1">
        <f t="shared" si="7"/>
        <v>4</v>
      </c>
      <c r="C221" s="53" t="s">
        <v>419</v>
      </c>
      <c r="D221" s="23" t="s">
        <v>400</v>
      </c>
      <c r="E221" s="23" t="s">
        <v>416</v>
      </c>
      <c r="F221" s="54">
        <v>0</v>
      </c>
      <c r="G221" s="54">
        <v>62</v>
      </c>
      <c r="H221" s="54">
        <v>0</v>
      </c>
      <c r="I221" s="54">
        <v>0</v>
      </c>
      <c r="J221" s="54">
        <v>0</v>
      </c>
      <c r="K221" s="54">
        <v>0</v>
      </c>
      <c r="L221" s="54">
        <v>0</v>
      </c>
      <c r="M221" s="54">
        <v>0</v>
      </c>
      <c r="N221" s="54">
        <v>0</v>
      </c>
      <c r="O221" s="54">
        <v>0</v>
      </c>
    </row>
    <row r="222" spans="1:15">
      <c r="A222" s="1">
        <f t="shared" si="6"/>
        <v>2018</v>
      </c>
      <c r="B222" s="1">
        <f t="shared" si="7"/>
        <v>4</v>
      </c>
      <c r="C222" s="53" t="s">
        <v>420</v>
      </c>
      <c r="D222" s="23" t="s">
        <v>400</v>
      </c>
      <c r="E222" s="23" t="s">
        <v>409</v>
      </c>
      <c r="F222" s="54">
        <v>600</v>
      </c>
      <c r="G222" s="54">
        <v>1573</v>
      </c>
      <c r="H222" s="54">
        <v>20</v>
      </c>
      <c r="I222" s="54">
        <v>30</v>
      </c>
      <c r="J222" s="54">
        <v>54</v>
      </c>
      <c r="K222" s="54">
        <v>24</v>
      </c>
      <c r="L222" s="54">
        <v>0</v>
      </c>
      <c r="M222" s="54">
        <v>0</v>
      </c>
      <c r="N222" s="54">
        <v>0</v>
      </c>
      <c r="O222" s="54">
        <v>0</v>
      </c>
    </row>
    <row r="223" spans="1:15">
      <c r="A223" s="1">
        <f t="shared" si="6"/>
        <v>2018</v>
      </c>
      <c r="B223" s="1">
        <f t="shared" si="7"/>
        <v>4</v>
      </c>
      <c r="C223" s="53" t="s">
        <v>420</v>
      </c>
      <c r="D223" s="23" t="s">
        <v>400</v>
      </c>
      <c r="E223" s="23" t="s">
        <v>410</v>
      </c>
      <c r="F223" s="54">
        <v>600</v>
      </c>
      <c r="G223" s="54">
        <v>1294</v>
      </c>
      <c r="H223" s="54">
        <v>19</v>
      </c>
      <c r="I223" s="54">
        <v>31.58</v>
      </c>
      <c r="J223" s="54">
        <v>34</v>
      </c>
      <c r="K223" s="54">
        <v>29</v>
      </c>
      <c r="L223" s="54">
        <v>0</v>
      </c>
      <c r="M223" s="54">
        <v>0</v>
      </c>
      <c r="N223" s="54">
        <v>0</v>
      </c>
      <c r="O223" s="54">
        <v>0</v>
      </c>
    </row>
    <row r="224" spans="1:15">
      <c r="A224" s="1">
        <f t="shared" si="6"/>
        <v>2018</v>
      </c>
      <c r="B224" s="1">
        <f t="shared" si="7"/>
        <v>4</v>
      </c>
      <c r="C224" s="53" t="s">
        <v>420</v>
      </c>
      <c r="D224" s="23" t="s">
        <v>400</v>
      </c>
      <c r="E224" s="23" t="s">
        <v>416</v>
      </c>
      <c r="F224" s="54">
        <v>20</v>
      </c>
      <c r="G224" s="54">
        <v>51</v>
      </c>
      <c r="H224" s="54">
        <v>1</v>
      </c>
      <c r="I224" s="54">
        <v>20</v>
      </c>
      <c r="J224" s="54">
        <v>5</v>
      </c>
      <c r="K224" s="54">
        <v>0</v>
      </c>
      <c r="L224" s="54">
        <v>0</v>
      </c>
      <c r="M224" s="54">
        <v>0</v>
      </c>
      <c r="N224" s="54">
        <v>0</v>
      </c>
      <c r="O224" s="54">
        <v>0</v>
      </c>
    </row>
    <row r="225" spans="1:15">
      <c r="A225" s="1">
        <f t="shared" si="6"/>
        <v>2018</v>
      </c>
      <c r="B225" s="1">
        <f t="shared" si="7"/>
        <v>4</v>
      </c>
      <c r="C225" s="53" t="s">
        <v>421</v>
      </c>
      <c r="D225" s="23" t="s">
        <v>400</v>
      </c>
      <c r="E225" s="23" t="s">
        <v>409</v>
      </c>
      <c r="F225" s="54">
        <v>564.04999999999995</v>
      </c>
      <c r="G225" s="54">
        <v>1349</v>
      </c>
      <c r="H225" s="54">
        <v>21</v>
      </c>
      <c r="I225" s="54">
        <v>26.86</v>
      </c>
      <c r="J225" s="54">
        <v>51</v>
      </c>
      <c r="K225" s="54">
        <v>26</v>
      </c>
      <c r="L225" s="54">
        <v>1</v>
      </c>
      <c r="M225" s="54">
        <v>0</v>
      </c>
      <c r="N225" s="54">
        <v>0</v>
      </c>
      <c r="O225" s="54">
        <v>0</v>
      </c>
    </row>
    <row r="226" spans="1:15">
      <c r="A226" s="1">
        <f t="shared" si="6"/>
        <v>2018</v>
      </c>
      <c r="B226" s="1">
        <f t="shared" si="7"/>
        <v>4</v>
      </c>
      <c r="C226" s="53" t="s">
        <v>421</v>
      </c>
      <c r="D226" s="23" t="s">
        <v>400</v>
      </c>
      <c r="E226" s="23" t="s">
        <v>410</v>
      </c>
      <c r="F226" s="54">
        <v>600</v>
      </c>
      <c r="G226" s="54">
        <v>1113</v>
      </c>
      <c r="H226" s="54">
        <v>20</v>
      </c>
      <c r="I226" s="54">
        <v>30</v>
      </c>
      <c r="J226" s="54">
        <v>44</v>
      </c>
      <c r="K226" s="54">
        <v>18</v>
      </c>
      <c r="L226" s="54">
        <v>0</v>
      </c>
      <c r="M226" s="54">
        <v>0</v>
      </c>
      <c r="N226" s="54">
        <v>0</v>
      </c>
      <c r="O226" s="54">
        <v>0</v>
      </c>
    </row>
    <row r="227" spans="1:15">
      <c r="A227" s="1">
        <f t="shared" si="6"/>
        <v>2018</v>
      </c>
      <c r="B227" s="1">
        <f t="shared" si="7"/>
        <v>4</v>
      </c>
      <c r="C227" s="53" t="s">
        <v>421</v>
      </c>
      <c r="D227" s="23" t="s">
        <v>400</v>
      </c>
      <c r="E227" s="23" t="s">
        <v>416</v>
      </c>
      <c r="F227" s="54">
        <v>19.41</v>
      </c>
      <c r="G227" s="54">
        <v>65</v>
      </c>
      <c r="H227" s="54">
        <v>1</v>
      </c>
      <c r="I227" s="54">
        <v>19.41</v>
      </c>
      <c r="J227" s="54">
        <v>1</v>
      </c>
      <c r="K227" s="54">
        <v>0</v>
      </c>
      <c r="L227" s="54">
        <v>0</v>
      </c>
      <c r="M227" s="54">
        <v>0</v>
      </c>
      <c r="N227" s="54">
        <v>0</v>
      </c>
      <c r="O227" s="54">
        <v>0</v>
      </c>
    </row>
    <row r="228" spans="1:15">
      <c r="A228" s="1">
        <f t="shared" si="6"/>
        <v>2018</v>
      </c>
      <c r="B228" s="1">
        <f t="shared" si="7"/>
        <v>4</v>
      </c>
      <c r="C228" s="53" t="s">
        <v>422</v>
      </c>
      <c r="D228" s="23" t="s">
        <v>400</v>
      </c>
      <c r="E228" s="23" t="s">
        <v>409</v>
      </c>
      <c r="F228" s="54">
        <v>800</v>
      </c>
      <c r="G228" s="54">
        <v>2717</v>
      </c>
      <c r="H228" s="54">
        <v>29</v>
      </c>
      <c r="I228" s="54">
        <v>27.59</v>
      </c>
      <c r="J228" s="54">
        <v>71</v>
      </c>
      <c r="K228" s="54">
        <v>96</v>
      </c>
      <c r="L228" s="54">
        <v>1</v>
      </c>
      <c r="M228" s="54">
        <v>0</v>
      </c>
      <c r="N228" s="54">
        <v>0</v>
      </c>
      <c r="O228" s="54">
        <v>0</v>
      </c>
    </row>
    <row r="229" spans="1:15">
      <c r="A229" s="1">
        <f t="shared" si="6"/>
        <v>2018</v>
      </c>
      <c r="B229" s="1">
        <f t="shared" si="7"/>
        <v>4</v>
      </c>
      <c r="C229" s="53" t="s">
        <v>422</v>
      </c>
      <c r="D229" s="23" t="s">
        <v>400</v>
      </c>
      <c r="E229" s="23" t="s">
        <v>410</v>
      </c>
      <c r="F229" s="54">
        <v>600</v>
      </c>
      <c r="G229" s="54">
        <v>2305</v>
      </c>
      <c r="H229" s="54">
        <v>23</v>
      </c>
      <c r="I229" s="54">
        <v>26.09</v>
      </c>
      <c r="J229" s="54">
        <v>54</v>
      </c>
      <c r="K229" s="54">
        <v>46</v>
      </c>
      <c r="L229" s="54">
        <v>0</v>
      </c>
      <c r="M229" s="54">
        <v>0</v>
      </c>
      <c r="N229" s="54">
        <v>0</v>
      </c>
      <c r="O229" s="54">
        <v>0</v>
      </c>
    </row>
    <row r="230" spans="1:15">
      <c r="A230" s="1">
        <f t="shared" si="6"/>
        <v>2018</v>
      </c>
      <c r="B230" s="1">
        <f t="shared" si="7"/>
        <v>4</v>
      </c>
      <c r="C230" s="53" t="s">
        <v>422</v>
      </c>
      <c r="D230" s="23" t="s">
        <v>400</v>
      </c>
      <c r="E230" s="23" t="s">
        <v>416</v>
      </c>
      <c r="F230" s="54">
        <v>0</v>
      </c>
      <c r="G230" s="54">
        <v>16</v>
      </c>
      <c r="H230" s="54">
        <v>0</v>
      </c>
      <c r="I230" s="54">
        <v>0</v>
      </c>
      <c r="J230" s="54">
        <v>0</v>
      </c>
      <c r="K230" s="54">
        <v>0</v>
      </c>
      <c r="L230" s="54">
        <v>0</v>
      </c>
      <c r="M230" s="54">
        <v>0</v>
      </c>
      <c r="N230" s="54">
        <v>0</v>
      </c>
      <c r="O230" s="54">
        <v>0</v>
      </c>
    </row>
    <row r="231" spans="1:15">
      <c r="A231" s="1">
        <f t="shared" si="6"/>
        <v>2018</v>
      </c>
      <c r="B231" s="1">
        <f t="shared" si="7"/>
        <v>4</v>
      </c>
      <c r="C231" s="53" t="s">
        <v>423</v>
      </c>
      <c r="D231" s="23" t="s">
        <v>400</v>
      </c>
      <c r="E231" s="23" t="s">
        <v>409</v>
      </c>
      <c r="F231" s="54">
        <v>600</v>
      </c>
      <c r="G231" s="54">
        <v>1072</v>
      </c>
      <c r="H231" s="54">
        <v>17</v>
      </c>
      <c r="I231" s="54">
        <v>35.29</v>
      </c>
      <c r="J231" s="54">
        <v>24</v>
      </c>
      <c r="K231" s="54">
        <v>26</v>
      </c>
      <c r="L231" s="54">
        <v>0</v>
      </c>
      <c r="M231" s="54">
        <v>0</v>
      </c>
      <c r="N231" s="54">
        <v>0</v>
      </c>
      <c r="O231" s="54">
        <v>0</v>
      </c>
    </row>
    <row r="232" spans="1:15">
      <c r="A232" s="1">
        <f t="shared" si="6"/>
        <v>2018</v>
      </c>
      <c r="B232" s="1">
        <f t="shared" si="7"/>
        <v>4</v>
      </c>
      <c r="C232" s="53" t="s">
        <v>423</v>
      </c>
      <c r="D232" s="23" t="s">
        <v>400</v>
      </c>
      <c r="E232" s="23" t="s">
        <v>410</v>
      </c>
      <c r="F232" s="54">
        <v>500</v>
      </c>
      <c r="G232" s="54">
        <v>588</v>
      </c>
      <c r="H232" s="54">
        <v>13</v>
      </c>
      <c r="I232" s="54">
        <v>38.46</v>
      </c>
      <c r="J232" s="54">
        <v>28</v>
      </c>
      <c r="K232" s="54">
        <v>3</v>
      </c>
      <c r="L232" s="54">
        <v>0</v>
      </c>
      <c r="M232" s="54">
        <v>0</v>
      </c>
      <c r="N232" s="54">
        <v>0</v>
      </c>
      <c r="O232" s="54">
        <v>0</v>
      </c>
    </row>
    <row r="233" spans="1:15">
      <c r="A233" s="1">
        <f t="shared" si="6"/>
        <v>2018</v>
      </c>
      <c r="B233" s="1">
        <f t="shared" si="7"/>
        <v>4</v>
      </c>
      <c r="C233" s="53" t="s">
        <v>423</v>
      </c>
      <c r="D233" s="23" t="s">
        <v>400</v>
      </c>
      <c r="E233" s="23" t="s">
        <v>411</v>
      </c>
      <c r="F233" s="54">
        <v>600</v>
      </c>
      <c r="G233" s="54">
        <v>1559</v>
      </c>
      <c r="H233" s="54">
        <v>21</v>
      </c>
      <c r="I233" s="54">
        <v>28.57</v>
      </c>
      <c r="J233" s="54">
        <v>52</v>
      </c>
      <c r="K233" s="54">
        <v>18</v>
      </c>
      <c r="L233" s="54">
        <v>0</v>
      </c>
      <c r="M233" s="54">
        <v>1</v>
      </c>
      <c r="N233" s="54">
        <v>0</v>
      </c>
      <c r="O233" s="54">
        <v>0</v>
      </c>
    </row>
    <row r="234" spans="1:15">
      <c r="A234" s="1">
        <f t="shared" si="6"/>
        <v>2018</v>
      </c>
      <c r="B234" s="1">
        <f t="shared" si="7"/>
        <v>4</v>
      </c>
      <c r="C234" s="53" t="s">
        <v>423</v>
      </c>
      <c r="D234" s="23" t="s">
        <v>400</v>
      </c>
      <c r="E234" s="23" t="s">
        <v>424</v>
      </c>
      <c r="F234" s="54">
        <v>21.26</v>
      </c>
      <c r="G234" s="54">
        <v>54</v>
      </c>
      <c r="H234" s="54">
        <v>1</v>
      </c>
      <c r="I234" s="54">
        <v>21.26</v>
      </c>
      <c r="J234" s="54">
        <v>1</v>
      </c>
      <c r="K234" s="54">
        <v>0</v>
      </c>
      <c r="L234" s="54">
        <v>0</v>
      </c>
      <c r="M234" s="54">
        <v>0</v>
      </c>
      <c r="N234" s="54">
        <v>0</v>
      </c>
      <c r="O234" s="54">
        <v>0</v>
      </c>
    </row>
    <row r="235" spans="1:15">
      <c r="A235" s="1">
        <f t="shared" si="6"/>
        <v>2018</v>
      </c>
      <c r="B235" s="1">
        <f t="shared" si="7"/>
        <v>4</v>
      </c>
      <c r="C235" s="53" t="s">
        <v>425</v>
      </c>
      <c r="D235" s="23" t="s">
        <v>400</v>
      </c>
      <c r="E235" s="23" t="s">
        <v>409</v>
      </c>
      <c r="F235" s="54">
        <v>600</v>
      </c>
      <c r="G235" s="54">
        <v>1037</v>
      </c>
      <c r="H235" s="54">
        <v>17</v>
      </c>
      <c r="I235" s="54">
        <v>35.29</v>
      </c>
      <c r="J235" s="54">
        <v>60</v>
      </c>
      <c r="K235" s="54">
        <v>28</v>
      </c>
      <c r="L235" s="54">
        <v>0</v>
      </c>
      <c r="M235" s="54">
        <v>0</v>
      </c>
      <c r="N235" s="54">
        <v>0</v>
      </c>
      <c r="O235" s="54">
        <v>0</v>
      </c>
    </row>
    <row r="236" spans="1:15">
      <c r="A236" s="1">
        <f t="shared" si="6"/>
        <v>2018</v>
      </c>
      <c r="B236" s="1">
        <f t="shared" si="7"/>
        <v>4</v>
      </c>
      <c r="C236" s="53" t="s">
        <v>425</v>
      </c>
      <c r="D236" s="23" t="s">
        <v>400</v>
      </c>
      <c r="E236" s="23" t="s">
        <v>410</v>
      </c>
      <c r="F236" s="54">
        <v>500</v>
      </c>
      <c r="G236" s="54">
        <v>675</v>
      </c>
      <c r="H236" s="54">
        <v>15</v>
      </c>
      <c r="I236" s="54">
        <v>33.33</v>
      </c>
      <c r="J236" s="54">
        <v>28</v>
      </c>
      <c r="K236" s="54">
        <v>0</v>
      </c>
      <c r="L236" s="54">
        <v>0</v>
      </c>
      <c r="M236" s="54">
        <v>0</v>
      </c>
      <c r="N236" s="54">
        <v>0</v>
      </c>
      <c r="O236" s="54">
        <v>0</v>
      </c>
    </row>
    <row r="237" spans="1:15">
      <c r="A237" s="1">
        <f t="shared" si="6"/>
        <v>2018</v>
      </c>
      <c r="B237" s="1">
        <f t="shared" si="7"/>
        <v>4</v>
      </c>
      <c r="C237" s="53" t="s">
        <v>425</v>
      </c>
      <c r="D237" s="23" t="s">
        <v>400</v>
      </c>
      <c r="E237" s="23" t="s">
        <v>411</v>
      </c>
      <c r="F237" s="54">
        <v>600</v>
      </c>
      <c r="G237" s="54">
        <v>919</v>
      </c>
      <c r="H237" s="54">
        <v>21</v>
      </c>
      <c r="I237" s="54">
        <v>28.57</v>
      </c>
      <c r="J237" s="54">
        <v>70</v>
      </c>
      <c r="K237" s="54">
        <v>49</v>
      </c>
      <c r="L237" s="54">
        <v>0</v>
      </c>
      <c r="M237" s="54">
        <v>2</v>
      </c>
      <c r="N237" s="54">
        <v>0</v>
      </c>
      <c r="O237" s="54">
        <v>0</v>
      </c>
    </row>
    <row r="238" spans="1:15">
      <c r="A238" s="1">
        <f t="shared" si="6"/>
        <v>2018</v>
      </c>
      <c r="B238" s="1">
        <f t="shared" si="7"/>
        <v>4</v>
      </c>
      <c r="C238" s="53" t="s">
        <v>425</v>
      </c>
      <c r="D238" s="23" t="s">
        <v>400</v>
      </c>
      <c r="E238" s="23" t="s">
        <v>424</v>
      </c>
      <c r="F238" s="54">
        <v>0</v>
      </c>
      <c r="G238" s="54">
        <v>40</v>
      </c>
      <c r="H238" s="54">
        <v>0</v>
      </c>
      <c r="I238" s="54">
        <v>0</v>
      </c>
      <c r="J238" s="54">
        <v>0</v>
      </c>
      <c r="K238" s="54">
        <v>0</v>
      </c>
      <c r="L238" s="54">
        <v>0</v>
      </c>
      <c r="M238" s="54">
        <v>0</v>
      </c>
      <c r="N238" s="54">
        <v>0</v>
      </c>
      <c r="O238" s="54">
        <v>0</v>
      </c>
    </row>
    <row r="239" spans="1:15">
      <c r="A239" s="1">
        <f t="shared" si="6"/>
        <v>2018</v>
      </c>
      <c r="B239" s="1">
        <f t="shared" si="7"/>
        <v>4</v>
      </c>
      <c r="C239" s="53" t="s">
        <v>426</v>
      </c>
      <c r="D239" s="23" t="s">
        <v>400</v>
      </c>
      <c r="E239" s="23" t="s">
        <v>409</v>
      </c>
      <c r="F239" s="54">
        <v>600</v>
      </c>
      <c r="G239" s="54">
        <v>1243</v>
      </c>
      <c r="H239" s="54">
        <v>16</v>
      </c>
      <c r="I239" s="54">
        <v>37.5</v>
      </c>
      <c r="J239" s="54">
        <v>34</v>
      </c>
      <c r="K239" s="54">
        <v>51</v>
      </c>
      <c r="L239" s="54">
        <v>0</v>
      </c>
      <c r="M239" s="54">
        <v>0</v>
      </c>
      <c r="N239" s="54">
        <v>0</v>
      </c>
      <c r="O239" s="54">
        <v>0</v>
      </c>
    </row>
    <row r="240" spans="1:15">
      <c r="A240" s="1">
        <f t="shared" si="6"/>
        <v>2018</v>
      </c>
      <c r="B240" s="1">
        <f t="shared" si="7"/>
        <v>4</v>
      </c>
      <c r="C240" s="53" t="s">
        <v>426</v>
      </c>
      <c r="D240" s="23" t="s">
        <v>400</v>
      </c>
      <c r="E240" s="23" t="s">
        <v>410</v>
      </c>
      <c r="F240" s="54">
        <v>500</v>
      </c>
      <c r="G240" s="54">
        <v>846</v>
      </c>
      <c r="H240" s="54">
        <v>17</v>
      </c>
      <c r="I240" s="54">
        <v>29.41</v>
      </c>
      <c r="J240" s="54">
        <v>36</v>
      </c>
      <c r="K240" s="54">
        <v>3</v>
      </c>
      <c r="L240" s="54">
        <v>0</v>
      </c>
      <c r="M240" s="54">
        <v>0</v>
      </c>
      <c r="N240" s="54">
        <v>0</v>
      </c>
      <c r="O240" s="54">
        <v>0</v>
      </c>
    </row>
    <row r="241" spans="1:15">
      <c r="A241" s="1">
        <f t="shared" si="6"/>
        <v>2018</v>
      </c>
      <c r="B241" s="1">
        <f t="shared" si="7"/>
        <v>4</v>
      </c>
      <c r="C241" s="53" t="s">
        <v>426</v>
      </c>
      <c r="D241" s="23" t="s">
        <v>400</v>
      </c>
      <c r="E241" s="23" t="s">
        <v>411</v>
      </c>
      <c r="F241" s="54">
        <v>600</v>
      </c>
      <c r="G241" s="54">
        <v>1835</v>
      </c>
      <c r="H241" s="54">
        <v>24</v>
      </c>
      <c r="I241" s="54">
        <v>25</v>
      </c>
      <c r="J241" s="54">
        <v>69</v>
      </c>
      <c r="K241" s="54">
        <v>26</v>
      </c>
      <c r="L241" s="54">
        <v>0</v>
      </c>
      <c r="M241" s="54">
        <v>0</v>
      </c>
      <c r="N241" s="54">
        <v>0</v>
      </c>
      <c r="O241" s="54">
        <v>0</v>
      </c>
    </row>
    <row r="242" spans="1:15">
      <c r="A242" s="1">
        <f t="shared" si="6"/>
        <v>2018</v>
      </c>
      <c r="B242" s="1">
        <f t="shared" si="7"/>
        <v>4</v>
      </c>
      <c r="C242" s="53" t="s">
        <v>426</v>
      </c>
      <c r="D242" s="23" t="s">
        <v>400</v>
      </c>
      <c r="E242" s="23" t="s">
        <v>424</v>
      </c>
      <c r="F242" s="54">
        <v>0</v>
      </c>
      <c r="G242" s="54">
        <v>4</v>
      </c>
      <c r="H242" s="54">
        <v>0</v>
      </c>
      <c r="I242" s="54">
        <v>0</v>
      </c>
      <c r="J242" s="54">
        <v>0</v>
      </c>
      <c r="K242" s="54">
        <v>0</v>
      </c>
      <c r="L242" s="54">
        <v>0</v>
      </c>
      <c r="M242" s="54">
        <v>0</v>
      </c>
      <c r="N242" s="54">
        <v>0</v>
      </c>
      <c r="O242" s="54">
        <v>0</v>
      </c>
    </row>
    <row r="243" spans="1:15">
      <c r="A243" s="1">
        <f t="shared" si="6"/>
        <v>2018</v>
      </c>
      <c r="B243" s="1">
        <f t="shared" si="7"/>
        <v>4</v>
      </c>
      <c r="C243" s="53" t="s">
        <v>427</v>
      </c>
      <c r="D243" s="23" t="s">
        <v>400</v>
      </c>
      <c r="E243" s="23" t="s">
        <v>409</v>
      </c>
      <c r="F243" s="54">
        <v>600</v>
      </c>
      <c r="G243" s="54">
        <v>1490</v>
      </c>
      <c r="H243" s="54">
        <v>20</v>
      </c>
      <c r="I243" s="54">
        <v>30</v>
      </c>
      <c r="J243" s="54">
        <v>48</v>
      </c>
      <c r="K243" s="54">
        <v>40</v>
      </c>
      <c r="L243" s="54">
        <v>0</v>
      </c>
      <c r="M243" s="54">
        <v>1</v>
      </c>
      <c r="N243" s="54">
        <v>0</v>
      </c>
      <c r="O243" s="54">
        <v>0</v>
      </c>
    </row>
    <row r="244" spans="1:15">
      <c r="A244" s="1">
        <f t="shared" si="6"/>
        <v>2018</v>
      </c>
      <c r="B244" s="1">
        <f t="shared" si="7"/>
        <v>4</v>
      </c>
      <c r="C244" s="53" t="s">
        <v>427</v>
      </c>
      <c r="D244" s="23" t="s">
        <v>400</v>
      </c>
      <c r="E244" s="23" t="s">
        <v>410</v>
      </c>
      <c r="F244" s="54">
        <v>500</v>
      </c>
      <c r="G244" s="54">
        <v>1346</v>
      </c>
      <c r="H244" s="54">
        <v>18</v>
      </c>
      <c r="I244" s="54">
        <v>27.78</v>
      </c>
      <c r="J244" s="54">
        <v>47</v>
      </c>
      <c r="K244" s="54">
        <v>34</v>
      </c>
      <c r="L244" s="54">
        <v>0</v>
      </c>
      <c r="M244" s="54">
        <v>0</v>
      </c>
      <c r="N244" s="54">
        <v>0</v>
      </c>
      <c r="O244" s="54">
        <v>0</v>
      </c>
    </row>
    <row r="245" spans="1:15">
      <c r="A245" s="1">
        <f t="shared" si="6"/>
        <v>2018</v>
      </c>
      <c r="B245" s="1">
        <f t="shared" si="7"/>
        <v>4</v>
      </c>
      <c r="C245" s="53" t="s">
        <v>427</v>
      </c>
      <c r="D245" s="23" t="s">
        <v>400</v>
      </c>
      <c r="E245" s="23" t="s">
        <v>411</v>
      </c>
      <c r="F245" s="54">
        <v>600</v>
      </c>
      <c r="G245" s="54">
        <v>839</v>
      </c>
      <c r="H245" s="54">
        <v>25</v>
      </c>
      <c r="I245" s="54">
        <v>24</v>
      </c>
      <c r="J245" s="54">
        <v>84</v>
      </c>
      <c r="K245" s="54">
        <v>29</v>
      </c>
      <c r="L245" s="54">
        <v>0</v>
      </c>
      <c r="M245" s="54">
        <v>0</v>
      </c>
      <c r="N245" s="54">
        <v>0</v>
      </c>
      <c r="O245" s="54">
        <v>0</v>
      </c>
    </row>
    <row r="246" spans="1:15">
      <c r="A246" s="1">
        <f t="shared" si="6"/>
        <v>2018</v>
      </c>
      <c r="B246" s="1">
        <f t="shared" si="7"/>
        <v>4</v>
      </c>
      <c r="C246" s="53" t="s">
        <v>427</v>
      </c>
      <c r="D246" s="23" t="s">
        <v>400</v>
      </c>
      <c r="E246" s="23" t="s">
        <v>424</v>
      </c>
      <c r="F246" s="54">
        <v>0</v>
      </c>
      <c r="G246" s="54">
        <v>4</v>
      </c>
      <c r="H246" s="54">
        <v>0</v>
      </c>
      <c r="I246" s="54">
        <v>0</v>
      </c>
      <c r="J246" s="54">
        <v>0</v>
      </c>
      <c r="K246" s="54">
        <v>0</v>
      </c>
      <c r="L246" s="54">
        <v>0</v>
      </c>
      <c r="M246" s="54">
        <v>0</v>
      </c>
      <c r="N246" s="54">
        <v>0</v>
      </c>
      <c r="O246" s="54">
        <v>0</v>
      </c>
    </row>
    <row r="247" spans="1:15">
      <c r="A247" s="1">
        <f t="shared" si="6"/>
        <v>2018</v>
      </c>
      <c r="B247" s="1">
        <f t="shared" si="7"/>
        <v>4</v>
      </c>
      <c r="C247" s="53" t="s">
        <v>428</v>
      </c>
      <c r="D247" s="23" t="s">
        <v>400</v>
      </c>
      <c r="E247" s="23" t="s">
        <v>409</v>
      </c>
      <c r="F247" s="54">
        <v>800</v>
      </c>
      <c r="G247" s="54">
        <v>2677</v>
      </c>
      <c r="H247" s="54">
        <v>29</v>
      </c>
      <c r="I247" s="54">
        <v>27.59</v>
      </c>
      <c r="J247" s="54">
        <v>102</v>
      </c>
      <c r="K247" s="54">
        <v>74</v>
      </c>
      <c r="L247" s="54">
        <v>0</v>
      </c>
      <c r="M247" s="54">
        <v>0</v>
      </c>
      <c r="N247" s="54">
        <v>0</v>
      </c>
      <c r="O247" s="54">
        <v>0</v>
      </c>
    </row>
    <row r="248" spans="1:15">
      <c r="A248" s="1">
        <f t="shared" si="6"/>
        <v>2018</v>
      </c>
      <c r="B248" s="1">
        <f t="shared" si="7"/>
        <v>4</v>
      </c>
      <c r="C248" s="53" t="s">
        <v>428</v>
      </c>
      <c r="D248" s="23" t="s">
        <v>400</v>
      </c>
      <c r="E248" s="23" t="s">
        <v>410</v>
      </c>
      <c r="F248" s="54">
        <v>600</v>
      </c>
      <c r="G248" s="54">
        <v>2071</v>
      </c>
      <c r="H248" s="54">
        <v>22</v>
      </c>
      <c r="I248" s="54">
        <v>27.27</v>
      </c>
      <c r="J248" s="54">
        <v>65</v>
      </c>
      <c r="K248" s="54">
        <v>48</v>
      </c>
      <c r="L248" s="54">
        <v>0</v>
      </c>
      <c r="M248" s="54">
        <v>2</v>
      </c>
      <c r="N248" s="54">
        <v>0</v>
      </c>
      <c r="O248" s="54">
        <v>0</v>
      </c>
    </row>
    <row r="249" spans="1:15">
      <c r="A249" s="1">
        <f t="shared" si="6"/>
        <v>2018</v>
      </c>
      <c r="B249" s="1">
        <f t="shared" si="7"/>
        <v>4</v>
      </c>
      <c r="C249" s="53" t="s">
        <v>428</v>
      </c>
      <c r="D249" s="23" t="s">
        <v>400</v>
      </c>
      <c r="E249" s="23" t="s">
        <v>424</v>
      </c>
      <c r="F249" s="54">
        <v>20</v>
      </c>
      <c r="G249" s="54">
        <v>7</v>
      </c>
      <c r="H249" s="54">
        <v>1</v>
      </c>
      <c r="I249" s="54">
        <v>20</v>
      </c>
      <c r="J249" s="54">
        <v>1</v>
      </c>
      <c r="K249" s="54">
        <v>0</v>
      </c>
      <c r="L249" s="54">
        <v>0</v>
      </c>
      <c r="M249" s="54">
        <v>0</v>
      </c>
      <c r="N249" s="54">
        <v>0</v>
      </c>
      <c r="O249" s="54">
        <v>0</v>
      </c>
    </row>
  </sheetData>
  <phoneticPr fontId="2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关键指标</vt:lpstr>
      <vt:lpstr>关键指标-咨询转化</vt:lpstr>
      <vt:lpstr>关键指标-竞对</vt:lpstr>
      <vt:lpstr>销售-团购（线上）</vt:lpstr>
      <vt:lpstr>实际消费分布（线下）</vt:lpstr>
      <vt:lpstr>CPC</vt:lpstr>
      <vt:lpstr>体验报告-案例</vt:lpstr>
      <vt:lpstr>透视表</vt:lpstr>
      <vt:lpstr>竞对数据</vt:lpstr>
      <vt:lpstr>流量</vt:lpstr>
      <vt:lpstr>咨询明细</vt:lpstr>
      <vt:lpstr>预约数据</vt:lpstr>
      <vt:lpstr>消费数据明细（线上）</vt:lpstr>
      <vt:lpstr>线下</vt:lpstr>
      <vt:lpstr>口碑数据</vt:lpstr>
      <vt:lpstr>回复口碑</vt:lpstr>
      <vt:lpstr>被屏蔽</vt:lpstr>
      <vt:lpstr>旧咨询明细</vt:lpstr>
      <vt:lpstr>CPC数据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郑弯弯</dc:creator>
  <cp:lastModifiedBy>johnny leaf</cp:lastModifiedBy>
  <cp:lastPrinted>2018-07-14T16:49:06Z</cp:lastPrinted>
  <dcterms:created xsi:type="dcterms:W3CDTF">2017-08-25T07:10:00Z</dcterms:created>
  <dcterms:modified xsi:type="dcterms:W3CDTF">2018-09-07T10:26:06Z</dcterms:modified>
</cp:coreProperties>
</file>