
<file path=[Content_Types].xml><?xml version="1.0" encoding="utf-8"?>
<Types xmlns="http://schemas.openxmlformats.org/package/2006/content-types">
  <Default Extension="xml" ContentType="application/xml"/>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omments2.xml" ContentType="application/vnd.openxmlformats-officedocument.spreadsheetml.comments+xml"/>
  <Override PartName="/xl/drawings/drawing7.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8.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9.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style1.xml" ContentType="application/vnd.ms-office.chartstyle+xml"/>
  <Override PartName="/xl/charts/colors1.xml" ContentType="application/vnd.ms-office.chartcolorstyle+xml"/>
  <Override PartName="/xl/charts/style2.xml" ContentType="application/vnd.ms-office.chartstyle+xml"/>
  <Override PartName="/xl/charts/colors2.xml" ContentType="application/vnd.ms-office.chartcolorstyle+xml"/>
  <Override PartName="/xl/charts/style3.xml" ContentType="application/vnd.ms-office.chartstyle+xml"/>
  <Override PartName="/xl/charts/colors3.xml" ContentType="application/vnd.ms-office.chartcolorstyle+xml"/>
  <Override PartName="/xl/charts/style4.xml" ContentType="application/vnd.ms-office.chartstyle+xml"/>
  <Override PartName="/xl/charts/colors4.xml" ContentType="application/vnd.ms-office.chartcolorstyle+xml"/>
  <Override PartName="/xl/charts/style5.xml" ContentType="application/vnd.ms-office.chartstyle+xml"/>
  <Override PartName="/xl/charts/colors5.xml" ContentType="application/vnd.ms-office.chartcolorstyle+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621"/>
  <workbookPr autoCompressPictures="0"/>
  <bookViews>
    <workbookView xWindow="0" yWindow="60" windowWidth="32260" windowHeight="19780" firstSheet="6" activeTab="6"/>
  </bookViews>
  <sheets>
    <sheet name="Contents" sheetId="6" r:id="rId1"/>
    <sheet name="Input data" sheetId="4" r:id="rId2"/>
    <sheet name="Expected retun" sheetId="5" state="hidden" r:id="rId3"/>
    <sheet name="1. WACC" sheetId="9" r:id="rId4"/>
    <sheet name="1.1 YTM Twitter" sheetId="16" r:id="rId5"/>
    <sheet name="1.2 r(f) risk free rate" sheetId="14" r:id="rId6"/>
    <sheet name="2.1 (EV)_Base case" sheetId="11" r:id="rId7"/>
    <sheet name="2.2 (EV)_Streamlined" sheetId="21" r:id="rId8"/>
    <sheet name="2.3 (EV)_WACC_Base case" sheetId="22" r:id="rId9"/>
    <sheet name="2.3 (EV)_WACC_Streamlined" sheetId="23" r:id="rId10"/>
    <sheet name="3.1 Revenue" sheetId="17" r:id="rId11"/>
    <sheet name="3.2 Costs" sheetId="18" r:id="rId12"/>
    <sheet name="3.3 Change in NWC" sheetId="20" r:id="rId13"/>
    <sheet name="4. Value of Debt (D)" sheetId="12" r:id="rId14"/>
    <sheet name="5. Value of Equity = EV - D" sheetId="13" r:id="rId15"/>
  </sheets>
  <externalReferences>
    <externalReference r:id="rId16"/>
    <externalReference r:id="rId17"/>
    <externalReference r:id="rId18"/>
  </externalReferences>
  <definedNames>
    <definedName name="_A65537">"$#REF!.$A$#REF!"</definedName>
    <definedName name="AV_BDn">"$#REF!.$B$3:$X$187"</definedName>
    <definedName name="AV_BDn_17" localSheetId="7">#REF!</definedName>
    <definedName name="AV_BDn_17" localSheetId="8">#REF!</definedName>
    <definedName name="AV_BDn_17" localSheetId="9">#REF!</definedName>
    <definedName name="AV_BDn_17">#REF!</definedName>
    <definedName name="AV_BDn_22">"$#REF!.$B$3:$X$187"</definedName>
    <definedName name="AV_BDnn" localSheetId="7">#REF!</definedName>
    <definedName name="AV_BDnn" localSheetId="8">#REF!</definedName>
    <definedName name="AV_BDnn" localSheetId="9">#REF!</definedName>
    <definedName name="AV_BDnn">#REF!</definedName>
    <definedName name="COATPRICE">[1]Coating!$E$4:$CX$45</definedName>
    <definedName name="COUNTRY">[1]Helpsheet!$B$30:$D$158</definedName>
    <definedName name="DATAREF" localSheetId="7">#REF!</definedName>
    <definedName name="DATAREF" localSheetId="8">#REF!</definedName>
    <definedName name="DATAREF" localSheetId="9">#REF!</definedName>
    <definedName name="DATAREF">#REF!</definedName>
    <definedName name="DataRefVID">'[2]Relatório VID cons'!$C$4</definedName>
    <definedName name="dpfuelmix">'[1]DissPulp Tables'!$E$3:$K$100</definedName>
    <definedName name="Excel_BuiltIn__FilterDatabase_4">"$#REF!.$C$1:$D$95"</definedName>
    <definedName name="Excel_BuiltIn__FilterDatabase_5">"$Sec_GN_Alt.$#REF!$#REF!:$#REF!$#REF!"</definedName>
    <definedName name="Excel_BuiltIn__FilterDatabase_6">"$Aumento_Producao.$#REF!$#REF!:$#REF!$#REF!"</definedName>
    <definedName name="Excel_BuiltIn_Print_Area_1" localSheetId="7">#REF!</definedName>
    <definedName name="Excel_BuiltIn_Print_Area_1" localSheetId="8">#REF!</definedName>
    <definedName name="Excel_BuiltIn_Print_Area_1" localSheetId="9">#REF!</definedName>
    <definedName name="Excel_BuiltIn_Print_Area_1">#REF!</definedName>
    <definedName name="Excel_BuiltIn_Print_Area_1_1">"$#REF!.$#REF!$#REF!:$#REF!$#REF!"</definedName>
    <definedName name="Excel_BuiltIn_Print_Area_1_17" localSheetId="7">#REF!</definedName>
    <definedName name="Excel_BuiltIn_Print_Area_1_17" localSheetId="8">#REF!</definedName>
    <definedName name="Excel_BuiltIn_Print_Area_1_17" localSheetId="9">#REF!</definedName>
    <definedName name="Excel_BuiltIn_Print_Area_1_17">#REF!</definedName>
    <definedName name="Excel_BuiltIn_Print_Area_1_22">"$#REF!.$#REF!$#REF!:$#REF!$#REF!"</definedName>
    <definedName name="Excel_BuiltIn_Print_Area_2" localSheetId="7">#REF!</definedName>
    <definedName name="Excel_BuiltIn_Print_Area_2" localSheetId="8">#REF!</definedName>
    <definedName name="Excel_BuiltIn_Print_Area_2" localSheetId="9">#REF!</definedName>
    <definedName name="Excel_BuiltIn_Print_Area_2">#REF!</definedName>
    <definedName name="Excel_BuiltIn_Print_Area_3_1" localSheetId="7">#REF!</definedName>
    <definedName name="Excel_BuiltIn_Print_Area_3_1" localSheetId="8">#REF!</definedName>
    <definedName name="Excel_BuiltIn_Print_Area_3_1" localSheetId="9">#REF!</definedName>
    <definedName name="Excel_BuiltIn_Print_Area_3_1">#REF!</definedName>
    <definedName name="Excel_BuiltIn_Print_Area_3_1_1">"$#REF!.$A$1:$Q$65357"</definedName>
    <definedName name="Excel_BuiltIn_Print_Area_4_1" localSheetId="7">#REF!</definedName>
    <definedName name="Excel_BuiltIn_Print_Area_4_1" localSheetId="8">#REF!</definedName>
    <definedName name="Excel_BuiltIn_Print_Area_4_1" localSheetId="9">#REF!</definedName>
    <definedName name="Excel_BuiltIn_Print_Area_4_1">#REF!</definedName>
    <definedName name="Excel_BuiltIn_Print_Area_4_1_1" localSheetId="7">#REF!</definedName>
    <definedName name="Excel_BuiltIn_Print_Area_4_1_1" localSheetId="8">#REF!</definedName>
    <definedName name="Excel_BuiltIn_Print_Area_4_1_1" localSheetId="9">#REF!</definedName>
    <definedName name="Excel_BuiltIn_Print_Area_4_1_1">#REF!</definedName>
    <definedName name="Excel_BuiltIn_Print_Area_4_1_1_17" localSheetId="7">#REF!</definedName>
    <definedName name="Excel_BuiltIn_Print_Area_4_1_1_17" localSheetId="8">#REF!</definedName>
    <definedName name="Excel_BuiltIn_Print_Area_4_1_1_17" localSheetId="9">#REF!</definedName>
    <definedName name="Excel_BuiltIn_Print_Area_4_1_1_17">#REF!</definedName>
    <definedName name="Excel_BuiltIn_Print_Area_4_1_17">[3]Plan1!$A$1:$O$29</definedName>
    <definedName name="Excel_BuiltIn_Print_Area_4_17">[3]Plan1!$A$2:$O$30</definedName>
    <definedName name="Excel_BuiltIn_Print_Area_5_1" localSheetId="7">#REF!</definedName>
    <definedName name="Excel_BuiltIn_Print_Area_5_1" localSheetId="8">#REF!</definedName>
    <definedName name="Excel_BuiltIn_Print_Area_5_1" localSheetId="9">#REF!</definedName>
    <definedName name="Excel_BuiltIn_Print_Area_5_1">#REF!</definedName>
    <definedName name="Excel_BuiltIn_Print_Area_5_1_1" localSheetId="7">#REF!</definedName>
    <definedName name="Excel_BuiltIn_Print_Area_5_1_1" localSheetId="8">#REF!</definedName>
    <definedName name="Excel_BuiltIn_Print_Area_5_1_1" localSheetId="9">#REF!</definedName>
    <definedName name="Excel_BuiltIn_Print_Area_5_1_1">#REF!</definedName>
    <definedName name="Excel_BuiltIn_Print_Area_6_1" localSheetId="7">#REF!</definedName>
    <definedName name="Excel_BuiltIn_Print_Area_6_1" localSheetId="8">#REF!</definedName>
    <definedName name="Excel_BuiltIn_Print_Area_6_1" localSheetId="9">#REF!</definedName>
    <definedName name="Excel_BuiltIn_Print_Area_6_1">#REF!</definedName>
    <definedName name="Excel_BuiltIn_Print_Area_6_1_1">"$#REF!.$A$1:$F$65536"</definedName>
    <definedName name="Excel_BuiltIn_Print_Area_7_1" localSheetId="7">#REF!</definedName>
    <definedName name="Excel_BuiltIn_Print_Area_7_1" localSheetId="8">#REF!</definedName>
    <definedName name="Excel_BuiltIn_Print_Area_7_1" localSheetId="9">#REF!</definedName>
    <definedName name="Excel_BuiltIn_Print_Area_7_1">#REF!</definedName>
    <definedName name="Excel_BuiltIn_Print_Area_8" localSheetId="7">#REF!</definedName>
    <definedName name="Excel_BuiltIn_Print_Area_8" localSheetId="8">#REF!</definedName>
    <definedName name="Excel_BuiltIn_Print_Area_8" localSheetId="9">#REF!</definedName>
    <definedName name="Excel_BuiltIn_Print_Area_8">#REF!</definedName>
    <definedName name="Excel_BuiltIn_Print_Titles_2" localSheetId="7">#REF!</definedName>
    <definedName name="Excel_BuiltIn_Print_Titles_2" localSheetId="8">#REF!</definedName>
    <definedName name="Excel_BuiltIn_Print_Titles_2" localSheetId="9">#REF!</definedName>
    <definedName name="Excel_BuiltIn_Print_Titles_2">#REF!</definedName>
    <definedName name="Excel_BuiltIn_Print_Titles_3" localSheetId="7">#REF!</definedName>
    <definedName name="Excel_BuiltIn_Print_Titles_3" localSheetId="8">#REF!</definedName>
    <definedName name="Excel_BuiltIn_Print_Titles_3" localSheetId="9">#REF!</definedName>
    <definedName name="Excel_BuiltIn_Print_Titles_3">#REF!</definedName>
    <definedName name="Excel_BuiltIn_Print_Titles_4">"$#REF!.$A$1:$IV$2"</definedName>
    <definedName name="Excel_BuiltIn_Print_Titles_4_1" localSheetId="7">#REF!</definedName>
    <definedName name="Excel_BuiltIn_Print_Titles_4_1" localSheetId="8">#REF!</definedName>
    <definedName name="Excel_BuiltIn_Print_Titles_4_1" localSheetId="9">#REF!</definedName>
    <definedName name="Excel_BuiltIn_Print_Titles_4_1">#REF!</definedName>
    <definedName name="Excel_BuiltIn_Print_Titles_5">"$#REF!.$A$1:$IV$2"</definedName>
    <definedName name="Excel_BuiltIn_Print_Titles_5_1" localSheetId="7">#REF!</definedName>
    <definedName name="Excel_BuiltIn_Print_Titles_5_1" localSheetId="8">#REF!</definedName>
    <definedName name="Excel_BuiltIn_Print_Titles_5_1" localSheetId="9">#REF!</definedName>
    <definedName name="Excel_BuiltIn_Print_Titles_5_1">#REF!</definedName>
    <definedName name="Excel_BuiltIn_Print_Titles_6">"$#REF!.$A$1:$IV$2"</definedName>
    <definedName name="Excel_BuiltIn_Print_Titles_6_1" localSheetId="7">#REF!</definedName>
    <definedName name="Excel_BuiltIn_Print_Titles_6_1" localSheetId="8">#REF!</definedName>
    <definedName name="Excel_BuiltIn_Print_Titles_6_1" localSheetId="9">#REF!</definedName>
    <definedName name="Excel_BuiltIn_Print_Titles_6_1">#REF!</definedName>
    <definedName name="EXRATENAME" localSheetId="7">#REF!</definedName>
    <definedName name="EXRATENAME" localSheetId="8">#REF!</definedName>
    <definedName name="EXRATENAME" localSheetId="9">#REF!</definedName>
    <definedName name="EXRATENAME">#REF!</definedName>
    <definedName name="EXRATETREND" localSheetId="7">#REF!</definedName>
    <definedName name="EXRATETREND" localSheetId="8">#REF!</definedName>
    <definedName name="EXRATETREND" localSheetId="9">#REF!</definedName>
    <definedName name="EXRATETREND">#REF!</definedName>
    <definedName name="GRADE" localSheetId="7">#REF!</definedName>
    <definedName name="GRADE" localSheetId="8">#REF!</definedName>
    <definedName name="GRADE" localSheetId="9">#REF!</definedName>
    <definedName name="GRADE">#REF!</definedName>
    <definedName name="OldEuroCurr">'[1]DissPulp Tables'!$A$3:$C$19</definedName>
    <definedName name="PRICES">[1]Prices!$E$1:$FI$397</definedName>
    <definedName name="Pulptable">[1]Pulptable!$A$4:$G$204</definedName>
    <definedName name="PULPTREND" localSheetId="7">#REF!</definedName>
    <definedName name="PULPTREND" localSheetId="8">#REF!</definedName>
    <definedName name="PULPTREND" localSheetId="9">#REF!</definedName>
    <definedName name="PULPTREND">#REF!</definedName>
    <definedName name="Quarter" localSheetId="7">#REF!</definedName>
    <definedName name="Quarter" localSheetId="8">#REF!</definedName>
    <definedName name="Quarter" localSheetId="9">#REF!</definedName>
    <definedName name="Quarter">#REF!</definedName>
    <definedName name="RATE" localSheetId="7">#REF!</definedName>
    <definedName name="RATE" localSheetId="8">#REF!</definedName>
    <definedName name="RATE" localSheetId="9">#REF!</definedName>
    <definedName name="RATE">#REF!</definedName>
    <definedName name="SAPBEXrevision" hidden="1">10</definedName>
    <definedName name="SAPBEXsysID" hidden="1">"P21"</definedName>
    <definedName name="SAPBEXwbID" hidden="1">"0YEZERTC7VXDZ8HP6GDAX7ACO"</definedName>
    <definedName name="WASTETREND" localSheetId="7">#REF!</definedName>
    <definedName name="WASTETREND" localSheetId="8">#REF!</definedName>
    <definedName name="WASTETREND" localSheetId="9">#REF!</definedName>
    <definedName name="WASTETREND">#REF!</definedName>
    <definedName name="WOODTREND" localSheetId="7">#REF!</definedName>
    <definedName name="WOODTREND" localSheetId="8">#REF!</definedName>
    <definedName name="WOODTREND" localSheetId="9">#REF!</definedName>
    <definedName name="WOODTREND">#REF!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30" i="11" l="1"/>
  <c r="D17" i="11"/>
  <c r="D16" i="11"/>
  <c r="D27" i="11"/>
  <c r="D15" i="11"/>
  <c r="D31" i="11"/>
  <c r="D29" i="11"/>
  <c r="D34" i="11"/>
  <c r="G30" i="11"/>
  <c r="E16" i="11"/>
  <c r="E27" i="11"/>
  <c r="E15" i="11"/>
  <c r="E30" i="11"/>
  <c r="E32" i="11"/>
  <c r="E31" i="11"/>
  <c r="E29" i="11"/>
  <c r="E34" i="11"/>
  <c r="E37" i="11"/>
  <c r="E35" i="11"/>
  <c r="E40" i="11"/>
  <c r="E42" i="11"/>
  <c r="E44" i="11"/>
  <c r="D35" i="11"/>
  <c r="D40" i="11"/>
  <c r="G55" i="18"/>
  <c r="F55" i="18"/>
  <c r="E55" i="18"/>
  <c r="D55" i="18"/>
  <c r="C55" i="18"/>
  <c r="E31" i="18"/>
  <c r="D31" i="18"/>
  <c r="C31" i="18"/>
  <c r="E32" i="18"/>
  <c r="D32" i="18"/>
  <c r="C32" i="18"/>
  <c r="G52" i="18"/>
  <c r="F52" i="18"/>
  <c r="E52" i="18"/>
  <c r="D52" i="18"/>
  <c r="C52" i="18"/>
  <c r="L25" i="18"/>
  <c r="F32" i="11"/>
  <c r="G32" i="11"/>
  <c r="H32" i="11"/>
  <c r="F16" i="11"/>
  <c r="G16" i="11"/>
  <c r="H16" i="11"/>
  <c r="F27" i="11"/>
  <c r="G27" i="11"/>
  <c r="H27" i="11"/>
  <c r="H15" i="11"/>
  <c r="H31" i="11"/>
  <c r="G15" i="11"/>
  <c r="G31" i="11"/>
  <c r="F15" i="11"/>
  <c r="F31" i="11"/>
  <c r="J71" i="17"/>
  <c r="K71" i="17"/>
  <c r="L71" i="17"/>
  <c r="M71" i="17"/>
  <c r="N71" i="17"/>
  <c r="Q64" i="17"/>
  <c r="P64" i="17"/>
  <c r="O64" i="17"/>
  <c r="N64" i="17"/>
  <c r="M64" i="17"/>
  <c r="G18" i="17"/>
  <c r="G19" i="17"/>
  <c r="H18" i="17"/>
  <c r="I18" i="17"/>
  <c r="J18" i="17"/>
  <c r="K18" i="17"/>
  <c r="L18" i="17"/>
  <c r="C18" i="17"/>
  <c r="E18" i="17"/>
  <c r="D18" i="17"/>
  <c r="E30" i="9"/>
  <c r="E23" i="9"/>
  <c r="E17" i="9"/>
  <c r="E19" i="9"/>
  <c r="E48" i="9"/>
  <c r="E22" i="9"/>
  <c r="E39" i="9"/>
  <c r="E69" i="23"/>
  <c r="D70" i="23"/>
  <c r="D16" i="23"/>
  <c r="E16" i="23"/>
  <c r="E27" i="23"/>
  <c r="E15" i="23"/>
  <c r="E32" i="23"/>
  <c r="E34" i="23"/>
  <c r="D15" i="23"/>
  <c r="E33" i="23"/>
  <c r="E29" i="23"/>
  <c r="E36" i="23"/>
  <c r="E39" i="23"/>
  <c r="E40" i="23"/>
  <c r="E38" i="23"/>
  <c r="E37" i="23"/>
  <c r="E42" i="23"/>
  <c r="E47" i="23"/>
  <c r="E48" i="23"/>
  <c r="E51" i="23"/>
  <c r="F17" i="23"/>
  <c r="F16" i="23"/>
  <c r="F27" i="23"/>
  <c r="F15" i="23"/>
  <c r="F32" i="23"/>
  <c r="F34" i="23"/>
  <c r="F33" i="23"/>
  <c r="F29" i="23"/>
  <c r="F36" i="23"/>
  <c r="F39" i="23"/>
  <c r="F40" i="23"/>
  <c r="F38" i="23"/>
  <c r="F37" i="23"/>
  <c r="F42" i="23"/>
  <c r="F47" i="23"/>
  <c r="F48" i="23"/>
  <c r="F51" i="23"/>
  <c r="G17" i="23"/>
  <c r="G16" i="23"/>
  <c r="G27" i="23"/>
  <c r="G15" i="23"/>
  <c r="G32" i="23"/>
  <c r="G34" i="23"/>
  <c r="G33" i="23"/>
  <c r="G29" i="23"/>
  <c r="G36" i="23"/>
  <c r="G39" i="23"/>
  <c r="G40" i="23"/>
  <c r="G38" i="23"/>
  <c r="G37" i="23"/>
  <c r="G42" i="23"/>
  <c r="G47" i="23"/>
  <c r="G48" i="23"/>
  <c r="G51" i="23"/>
  <c r="H17" i="23"/>
  <c r="H16" i="23"/>
  <c r="H27" i="23"/>
  <c r="H15" i="23"/>
  <c r="H32" i="23"/>
  <c r="H34" i="23"/>
  <c r="H33" i="23"/>
  <c r="H29" i="23"/>
  <c r="H36" i="23"/>
  <c r="H39" i="23"/>
  <c r="H40" i="23"/>
  <c r="H38" i="23"/>
  <c r="H37" i="23"/>
  <c r="H42" i="23"/>
  <c r="H47" i="23"/>
  <c r="H48" i="23"/>
  <c r="H51" i="23"/>
  <c r="D71" i="23"/>
  <c r="G59" i="23"/>
  <c r="H59" i="23"/>
  <c r="I59" i="23"/>
  <c r="J59" i="23"/>
  <c r="K59" i="23"/>
  <c r="L59" i="23"/>
  <c r="M59" i="23"/>
  <c r="N59" i="23"/>
  <c r="O59" i="23"/>
  <c r="P59" i="23"/>
  <c r="Q59" i="23"/>
  <c r="R59" i="23"/>
  <c r="S59" i="23"/>
  <c r="S56" i="23"/>
  <c r="S53" i="23"/>
  <c r="S41" i="23"/>
  <c r="S48" i="23"/>
  <c r="R56" i="23"/>
  <c r="Q56" i="23"/>
  <c r="P56" i="23"/>
  <c r="P53" i="23"/>
  <c r="P41" i="23"/>
  <c r="O56" i="23"/>
  <c r="O53" i="23"/>
  <c r="N56" i="23"/>
  <c r="M56" i="23"/>
  <c r="L56" i="23"/>
  <c r="L53" i="23"/>
  <c r="L41" i="23"/>
  <c r="L48" i="23"/>
  <c r="K56" i="23"/>
  <c r="K53" i="23"/>
  <c r="K41" i="23"/>
  <c r="K48" i="23"/>
  <c r="J56" i="23"/>
  <c r="I56" i="23"/>
  <c r="H56" i="23"/>
  <c r="H53" i="23"/>
  <c r="G56" i="23"/>
  <c r="G53" i="23"/>
  <c r="F56" i="23"/>
  <c r="E56" i="23"/>
  <c r="D55" i="23"/>
  <c r="R53" i="23"/>
  <c r="R41" i="23"/>
  <c r="R48" i="23"/>
  <c r="Q53" i="23"/>
  <c r="Q41" i="23"/>
  <c r="Q48" i="23"/>
  <c r="N53" i="23"/>
  <c r="M53" i="23"/>
  <c r="M41" i="23"/>
  <c r="M48" i="23"/>
  <c r="J53" i="23"/>
  <c r="J41" i="23"/>
  <c r="J48" i="23"/>
  <c r="I53" i="23"/>
  <c r="I41" i="23"/>
  <c r="I48" i="23"/>
  <c r="F53" i="23"/>
  <c r="E53" i="23"/>
  <c r="D51" i="23"/>
  <c r="D62" i="23"/>
  <c r="P48" i="23"/>
  <c r="P30" i="23"/>
  <c r="P29" i="23"/>
  <c r="P36" i="23"/>
  <c r="P42" i="23"/>
  <c r="P47" i="23"/>
  <c r="P51" i="23"/>
  <c r="O41" i="23"/>
  <c r="O48" i="23"/>
  <c r="N41" i="23"/>
  <c r="N48" i="23"/>
  <c r="I39" i="23"/>
  <c r="J39" i="23"/>
  <c r="K39" i="23"/>
  <c r="L39" i="23"/>
  <c r="M39" i="23"/>
  <c r="N39" i="23"/>
  <c r="S30" i="23"/>
  <c r="S29" i="23"/>
  <c r="S36" i="23"/>
  <c r="S42" i="23"/>
  <c r="O30" i="23"/>
  <c r="O29" i="23"/>
  <c r="O36" i="23"/>
  <c r="O42" i="23"/>
  <c r="N33" i="23"/>
  <c r="M33" i="23"/>
  <c r="N32" i="23"/>
  <c r="M32" i="23"/>
  <c r="L32" i="23"/>
  <c r="K32" i="23"/>
  <c r="J32" i="23"/>
  <c r="I32" i="23"/>
  <c r="D32" i="23"/>
  <c r="H31" i="23"/>
  <c r="R30" i="23"/>
  <c r="R29" i="23"/>
  <c r="R36" i="23"/>
  <c r="Q30" i="23"/>
  <c r="Q29" i="23"/>
  <c r="Q36" i="23"/>
  <c r="Q42" i="23"/>
  <c r="I27" i="23"/>
  <c r="E12" i="23"/>
  <c r="F12" i="23"/>
  <c r="G12" i="23"/>
  <c r="H12" i="23"/>
  <c r="I12" i="23"/>
  <c r="J12" i="23"/>
  <c r="K12" i="23"/>
  <c r="L12" i="23"/>
  <c r="M12" i="23"/>
  <c r="N12" i="23"/>
  <c r="O12" i="23"/>
  <c r="P12" i="23"/>
  <c r="Q12" i="23"/>
  <c r="R12" i="23"/>
  <c r="S12" i="23"/>
  <c r="E11" i="23"/>
  <c r="F11" i="23"/>
  <c r="G11" i="23"/>
  <c r="H11" i="23"/>
  <c r="I11" i="23"/>
  <c r="J11" i="23"/>
  <c r="K11" i="23"/>
  <c r="L11" i="23"/>
  <c r="M11" i="23"/>
  <c r="N11" i="23"/>
  <c r="O11" i="23"/>
  <c r="P11" i="23"/>
  <c r="Q11" i="23"/>
  <c r="R11" i="23"/>
  <c r="S11" i="23"/>
  <c r="E69" i="22"/>
  <c r="H32" i="22"/>
  <c r="G32" i="22"/>
  <c r="F32" i="22"/>
  <c r="E32" i="22"/>
  <c r="D32" i="22"/>
  <c r="H32" i="21"/>
  <c r="G32" i="21"/>
  <c r="F32" i="21"/>
  <c r="E32" i="21"/>
  <c r="D32" i="21"/>
  <c r="H30" i="11"/>
  <c r="F30" i="11"/>
  <c r="D70" i="22"/>
  <c r="Q47" i="23"/>
  <c r="Q51" i="23"/>
  <c r="Q62" i="23"/>
  <c r="Q44" i="23"/>
  <c r="Q46" i="23"/>
  <c r="Q52" i="23"/>
  <c r="O44" i="23"/>
  <c r="O46" i="23"/>
  <c r="O52" i="23"/>
  <c r="O47" i="23"/>
  <c r="O51" i="23"/>
  <c r="O62" i="23"/>
  <c r="R42" i="23"/>
  <c r="J27" i="23"/>
  <c r="I15" i="23"/>
  <c r="S44" i="23"/>
  <c r="S46" i="23"/>
  <c r="S52" i="23"/>
  <c r="S47" i="23"/>
  <c r="S51" i="23"/>
  <c r="S62" i="23"/>
  <c r="P62" i="23"/>
  <c r="D37" i="23"/>
  <c r="K33" i="23"/>
  <c r="L33" i="23"/>
  <c r="D33" i="23"/>
  <c r="D29" i="23"/>
  <c r="D36" i="23"/>
  <c r="D30" i="23"/>
  <c r="J33" i="23"/>
  <c r="P44" i="23"/>
  <c r="P46" i="23"/>
  <c r="P52" i="23"/>
  <c r="I33" i="23"/>
  <c r="D51" i="22"/>
  <c r="D62" i="22"/>
  <c r="G59" i="22"/>
  <c r="H59" i="22"/>
  <c r="I59" i="22"/>
  <c r="J59" i="22"/>
  <c r="K59" i="22"/>
  <c r="L59" i="22"/>
  <c r="M59" i="22"/>
  <c r="N59" i="22"/>
  <c r="O59" i="22"/>
  <c r="P59" i="22"/>
  <c r="Q59" i="22"/>
  <c r="R59" i="22"/>
  <c r="S59" i="22"/>
  <c r="S56" i="22"/>
  <c r="R56" i="22"/>
  <c r="Q56" i="22"/>
  <c r="Q53" i="22"/>
  <c r="Q41" i="22"/>
  <c r="Q48" i="22"/>
  <c r="P56" i="22"/>
  <c r="P53" i="22"/>
  <c r="P41" i="22"/>
  <c r="P48" i="22"/>
  <c r="O56" i="22"/>
  <c r="N56" i="22"/>
  <c r="M56" i="22"/>
  <c r="L56" i="22"/>
  <c r="L53" i="22"/>
  <c r="K56" i="22"/>
  <c r="J56" i="22"/>
  <c r="I56" i="22"/>
  <c r="I53" i="22"/>
  <c r="I41" i="22"/>
  <c r="I48" i="22"/>
  <c r="H56" i="22"/>
  <c r="H53" i="22"/>
  <c r="G56" i="22"/>
  <c r="F56" i="22"/>
  <c r="E56" i="22"/>
  <c r="E53" i="22"/>
  <c r="D55" i="22"/>
  <c r="S53" i="22"/>
  <c r="R53" i="22"/>
  <c r="R41" i="22"/>
  <c r="R48" i="22"/>
  <c r="O53" i="22"/>
  <c r="N53" i="22"/>
  <c r="M53" i="22"/>
  <c r="M41" i="22"/>
  <c r="M48" i="22"/>
  <c r="K53" i="22"/>
  <c r="J53" i="22"/>
  <c r="G53" i="22"/>
  <c r="F53" i="22"/>
  <c r="K41" i="22"/>
  <c r="K48" i="22"/>
  <c r="H48" i="22"/>
  <c r="G48" i="22"/>
  <c r="F48" i="22"/>
  <c r="E48" i="22"/>
  <c r="S41" i="22"/>
  <c r="S48" i="22"/>
  <c r="O41" i="22"/>
  <c r="O48" i="22"/>
  <c r="N41" i="22"/>
  <c r="N48" i="22"/>
  <c r="L41" i="22"/>
  <c r="L48" i="22"/>
  <c r="J41" i="22"/>
  <c r="J48" i="22"/>
  <c r="E39" i="22"/>
  <c r="F39" i="22"/>
  <c r="G39" i="22"/>
  <c r="H39" i="22"/>
  <c r="I39" i="22"/>
  <c r="J39" i="22"/>
  <c r="K39" i="22"/>
  <c r="L39" i="22"/>
  <c r="M39" i="22"/>
  <c r="N39" i="22"/>
  <c r="H38" i="22"/>
  <c r="D17" i="22"/>
  <c r="D16" i="22"/>
  <c r="D15" i="22"/>
  <c r="D37" i="22"/>
  <c r="S30" i="22"/>
  <c r="S29" i="22"/>
  <c r="S36" i="22"/>
  <c r="S42" i="22"/>
  <c r="Q30" i="22"/>
  <c r="Q29" i="22"/>
  <c r="Q36" i="22"/>
  <c r="E34" i="22"/>
  <c r="N33" i="22"/>
  <c r="L33" i="22"/>
  <c r="J33" i="22"/>
  <c r="D33" i="22"/>
  <c r="D29" i="22"/>
  <c r="D36" i="22"/>
  <c r="N32" i="22"/>
  <c r="M32" i="22"/>
  <c r="L32" i="22"/>
  <c r="K32" i="22"/>
  <c r="J32" i="22"/>
  <c r="I32" i="22"/>
  <c r="H31" i="22"/>
  <c r="R30" i="22"/>
  <c r="R29" i="22"/>
  <c r="R36" i="22"/>
  <c r="P30" i="22"/>
  <c r="O30" i="22"/>
  <c r="D30" i="22"/>
  <c r="P29" i="22"/>
  <c r="P36" i="22"/>
  <c r="P42" i="22"/>
  <c r="O29" i="22"/>
  <c r="O36" i="22"/>
  <c r="O42" i="22"/>
  <c r="E27" i="22"/>
  <c r="F27" i="22"/>
  <c r="G27" i="22"/>
  <c r="H27" i="22"/>
  <c r="I27" i="22"/>
  <c r="E16" i="22"/>
  <c r="F16" i="22"/>
  <c r="G16" i="22"/>
  <c r="E12" i="22"/>
  <c r="F12" i="22"/>
  <c r="G12" i="22"/>
  <c r="H12" i="22"/>
  <c r="I12" i="22"/>
  <c r="J12" i="22"/>
  <c r="K12" i="22"/>
  <c r="L12" i="22"/>
  <c r="M12" i="22"/>
  <c r="N12" i="22"/>
  <c r="O12" i="22"/>
  <c r="P12" i="22"/>
  <c r="Q12" i="22"/>
  <c r="R12" i="22"/>
  <c r="S12" i="22"/>
  <c r="E11" i="22"/>
  <c r="F11" i="22"/>
  <c r="G11" i="22"/>
  <c r="H11" i="22"/>
  <c r="I11" i="22"/>
  <c r="J11" i="22"/>
  <c r="K11" i="22"/>
  <c r="L11" i="22"/>
  <c r="M11" i="22"/>
  <c r="N11" i="22"/>
  <c r="O11" i="22"/>
  <c r="P11" i="22"/>
  <c r="Q11" i="22"/>
  <c r="R11" i="22"/>
  <c r="S11" i="22"/>
  <c r="E38" i="21"/>
  <c r="F38" i="21"/>
  <c r="D16" i="21"/>
  <c r="E16" i="21"/>
  <c r="F17" i="21"/>
  <c r="F16" i="21"/>
  <c r="E27" i="21"/>
  <c r="F27" i="21"/>
  <c r="F15" i="21"/>
  <c r="F37" i="21"/>
  <c r="F37" i="11"/>
  <c r="G37" i="11"/>
  <c r="H37" i="11"/>
  <c r="E39" i="21"/>
  <c r="F39" i="21"/>
  <c r="G39" i="21"/>
  <c r="H39" i="21"/>
  <c r="D49" i="11"/>
  <c r="D60" i="11"/>
  <c r="G35" i="11"/>
  <c r="F35" i="11"/>
  <c r="P54" i="23"/>
  <c r="P55" i="23"/>
  <c r="I37" i="23"/>
  <c r="I30" i="23"/>
  <c r="K27" i="23"/>
  <c r="J15" i="23"/>
  <c r="Q54" i="23"/>
  <c r="Q55" i="23"/>
  <c r="R44" i="23"/>
  <c r="R46" i="23"/>
  <c r="R52" i="23"/>
  <c r="R47" i="23"/>
  <c r="R51" i="23"/>
  <c r="R62" i="23"/>
  <c r="E30" i="23"/>
  <c r="S54" i="23"/>
  <c r="S55" i="23"/>
  <c r="F30" i="23"/>
  <c r="O54" i="23"/>
  <c r="O55" i="23"/>
  <c r="I15" i="22"/>
  <c r="J27" i="22"/>
  <c r="O44" i="22"/>
  <c r="O46" i="22"/>
  <c r="O52" i="22"/>
  <c r="O47" i="22"/>
  <c r="O51" i="22"/>
  <c r="O62" i="22"/>
  <c r="S44" i="22"/>
  <c r="S46" i="22"/>
  <c r="S52" i="22"/>
  <c r="S47" i="22"/>
  <c r="S51" i="22"/>
  <c r="G15" i="22"/>
  <c r="H16" i="22"/>
  <c r="H15" i="22"/>
  <c r="P44" i="22"/>
  <c r="P46" i="22"/>
  <c r="P52" i="22"/>
  <c r="P47" i="22"/>
  <c r="P51" i="22"/>
  <c r="R42" i="22"/>
  <c r="E33" i="22"/>
  <c r="E29" i="22"/>
  <c r="F34" i="22"/>
  <c r="F15" i="22"/>
  <c r="Q42" i="22"/>
  <c r="M33" i="22"/>
  <c r="I33" i="22"/>
  <c r="E15" i="22"/>
  <c r="K33" i="22"/>
  <c r="I39" i="21"/>
  <c r="J39" i="21"/>
  <c r="K39" i="21"/>
  <c r="L39" i="21"/>
  <c r="M39" i="21"/>
  <c r="N39" i="21"/>
  <c r="E40" i="21"/>
  <c r="F40" i="21"/>
  <c r="G40" i="21"/>
  <c r="H40" i="21"/>
  <c r="G38" i="21"/>
  <c r="H38" i="21"/>
  <c r="G17" i="21"/>
  <c r="H17" i="21"/>
  <c r="D69" i="21"/>
  <c r="D51" i="21"/>
  <c r="D62" i="21"/>
  <c r="G59" i="21"/>
  <c r="H59" i="21"/>
  <c r="I59" i="21"/>
  <c r="J59" i="21"/>
  <c r="K59" i="21"/>
  <c r="L59" i="21"/>
  <c r="M59" i="21"/>
  <c r="N59" i="21"/>
  <c r="O59" i="21"/>
  <c r="P59" i="21"/>
  <c r="Q59" i="21"/>
  <c r="R59" i="21"/>
  <c r="S59" i="21"/>
  <c r="S56" i="21"/>
  <c r="S53" i="21"/>
  <c r="S41" i="21"/>
  <c r="R56" i="21"/>
  <c r="R53" i="21"/>
  <c r="Q56" i="21"/>
  <c r="P56" i="21"/>
  <c r="O56" i="21"/>
  <c r="O53" i="21"/>
  <c r="O41" i="21"/>
  <c r="O48" i="21"/>
  <c r="N56" i="21"/>
  <c r="N53" i="21"/>
  <c r="M56" i="21"/>
  <c r="L56" i="21"/>
  <c r="K56" i="21"/>
  <c r="K53" i="21"/>
  <c r="K41" i="21"/>
  <c r="J56" i="21"/>
  <c r="J53" i="21"/>
  <c r="I56" i="21"/>
  <c r="H56" i="21"/>
  <c r="G56" i="21"/>
  <c r="G53" i="21"/>
  <c r="F56" i="21"/>
  <c r="F53" i="21"/>
  <c r="E56" i="21"/>
  <c r="D55" i="21"/>
  <c r="Q53" i="21"/>
  <c r="P53" i="21"/>
  <c r="P41" i="21"/>
  <c r="P48" i="21"/>
  <c r="M53" i="21"/>
  <c r="L53" i="21"/>
  <c r="L41" i="21"/>
  <c r="L48" i="21"/>
  <c r="I53" i="21"/>
  <c r="H53" i="21"/>
  <c r="E53" i="21"/>
  <c r="S48" i="21"/>
  <c r="N41" i="21"/>
  <c r="N48" i="21"/>
  <c r="K48" i="21"/>
  <c r="H48" i="21"/>
  <c r="G48" i="21"/>
  <c r="F48" i="21"/>
  <c r="E48" i="21"/>
  <c r="S30" i="21"/>
  <c r="S29" i="21"/>
  <c r="S36" i="21"/>
  <c r="S42" i="21"/>
  <c r="S47" i="21"/>
  <c r="S51" i="21"/>
  <c r="R41" i="21"/>
  <c r="R48" i="21"/>
  <c r="Q41" i="21"/>
  <c r="Q48" i="21"/>
  <c r="M41" i="21"/>
  <c r="M48" i="21"/>
  <c r="J41" i="21"/>
  <c r="J48" i="21"/>
  <c r="I41" i="21"/>
  <c r="I48" i="21"/>
  <c r="O30" i="21"/>
  <c r="O29" i="21"/>
  <c r="O36" i="21"/>
  <c r="O42" i="21"/>
  <c r="E34" i="21"/>
  <c r="F34" i="21"/>
  <c r="G34" i="21"/>
  <c r="N32" i="21"/>
  <c r="M32" i="21"/>
  <c r="L32" i="21"/>
  <c r="K32" i="21"/>
  <c r="J32" i="21"/>
  <c r="I32" i="21"/>
  <c r="H31" i="21"/>
  <c r="R30" i="21"/>
  <c r="Q30" i="21"/>
  <c r="P30" i="21"/>
  <c r="R29" i="21"/>
  <c r="R36" i="21"/>
  <c r="R42" i="21"/>
  <c r="Q29" i="21"/>
  <c r="Q36" i="21"/>
  <c r="Q42" i="21"/>
  <c r="Q44" i="21"/>
  <c r="Q46" i="21"/>
  <c r="Q52" i="21"/>
  <c r="P29" i="21"/>
  <c r="P36" i="21"/>
  <c r="P42" i="21"/>
  <c r="P47" i="21"/>
  <c r="P51" i="21"/>
  <c r="G27" i="21"/>
  <c r="H27" i="21"/>
  <c r="I27" i="21"/>
  <c r="J27" i="21"/>
  <c r="K27" i="21"/>
  <c r="K15" i="21"/>
  <c r="K30" i="21"/>
  <c r="D15" i="21"/>
  <c r="J33" i="21"/>
  <c r="E15" i="21"/>
  <c r="E30" i="21"/>
  <c r="E12" i="21"/>
  <c r="F12" i="21"/>
  <c r="G12" i="21"/>
  <c r="H12" i="21"/>
  <c r="I12" i="21"/>
  <c r="J12" i="21"/>
  <c r="K12" i="21"/>
  <c r="L12" i="21"/>
  <c r="M12" i="21"/>
  <c r="N12" i="21"/>
  <c r="O12" i="21"/>
  <c r="P12" i="21"/>
  <c r="Q12" i="21"/>
  <c r="R12" i="21"/>
  <c r="S12" i="21"/>
  <c r="E11" i="21"/>
  <c r="F11" i="21"/>
  <c r="G11" i="21"/>
  <c r="H11" i="21"/>
  <c r="I11" i="21"/>
  <c r="J11" i="21"/>
  <c r="K11" i="21"/>
  <c r="L11" i="21"/>
  <c r="M11" i="21"/>
  <c r="N11" i="21"/>
  <c r="O11" i="21"/>
  <c r="P11" i="21"/>
  <c r="Q11" i="21"/>
  <c r="R11" i="21"/>
  <c r="S11" i="21"/>
  <c r="D67" i="11"/>
  <c r="H36" i="11"/>
  <c r="E44" i="23"/>
  <c r="E46" i="23"/>
  <c r="E52" i="23"/>
  <c r="L27" i="23"/>
  <c r="K15" i="23"/>
  <c r="F44" i="23"/>
  <c r="F46" i="23"/>
  <c r="F52" i="23"/>
  <c r="F62" i="23"/>
  <c r="G30" i="23"/>
  <c r="H30" i="23"/>
  <c r="R54" i="23"/>
  <c r="R55" i="23"/>
  <c r="I29" i="23"/>
  <c r="I36" i="23"/>
  <c r="I42" i="23"/>
  <c r="J37" i="23"/>
  <c r="J30" i="23"/>
  <c r="P62" i="22"/>
  <c r="S62" i="22"/>
  <c r="R44" i="22"/>
  <c r="R46" i="22"/>
  <c r="R52" i="22"/>
  <c r="R47" i="22"/>
  <c r="R51" i="22"/>
  <c r="R62" i="22"/>
  <c r="G37" i="22"/>
  <c r="G30" i="22"/>
  <c r="O54" i="22"/>
  <c r="O55" i="22"/>
  <c r="F37" i="22"/>
  <c r="F30" i="22"/>
  <c r="J15" i="22"/>
  <c r="K27" i="22"/>
  <c r="Q47" i="22"/>
  <c r="Q51" i="22"/>
  <c r="Q62" i="22"/>
  <c r="Q44" i="22"/>
  <c r="Q46" i="22"/>
  <c r="Q52" i="22"/>
  <c r="H37" i="22"/>
  <c r="H30" i="22"/>
  <c r="E30" i="22"/>
  <c r="E37" i="22"/>
  <c r="E36" i="22"/>
  <c r="E42" i="22"/>
  <c r="G34" i="22"/>
  <c r="F33" i="22"/>
  <c r="F29" i="22"/>
  <c r="F36" i="22"/>
  <c r="F42" i="22"/>
  <c r="P54" i="22"/>
  <c r="P55" i="22"/>
  <c r="S54" i="22"/>
  <c r="S55" i="22"/>
  <c r="I30" i="22"/>
  <c r="I37" i="22"/>
  <c r="I29" i="22"/>
  <c r="I36" i="22"/>
  <c r="I42" i="22"/>
  <c r="Q54" i="21"/>
  <c r="Q55" i="21"/>
  <c r="O47" i="21"/>
  <c r="O51" i="21"/>
  <c r="O62" i="21"/>
  <c r="O44" i="21"/>
  <c r="O46" i="21"/>
  <c r="O52" i="21"/>
  <c r="R44" i="21"/>
  <c r="R46" i="21"/>
  <c r="R52" i="21"/>
  <c r="R47" i="21"/>
  <c r="R51" i="21"/>
  <c r="R62" i="21"/>
  <c r="S62" i="21"/>
  <c r="I15" i="21"/>
  <c r="L33" i="21"/>
  <c r="D33" i="21"/>
  <c r="D29" i="21"/>
  <c r="D36" i="21"/>
  <c r="D30" i="21"/>
  <c r="D37" i="21"/>
  <c r="K33" i="21"/>
  <c r="L27" i="21"/>
  <c r="E33" i="21"/>
  <c r="E29" i="21"/>
  <c r="E36" i="21"/>
  <c r="E37" i="21"/>
  <c r="E42" i="21"/>
  <c r="M33" i="21"/>
  <c r="G33" i="21"/>
  <c r="G29" i="21"/>
  <c r="Q47" i="21"/>
  <c r="Q51" i="21"/>
  <c r="Q62" i="21"/>
  <c r="J15" i="21"/>
  <c r="P62" i="21"/>
  <c r="F33" i="21"/>
  <c r="F29" i="21"/>
  <c r="N33" i="21"/>
  <c r="H34" i="21"/>
  <c r="H33" i="21"/>
  <c r="H29" i="21"/>
  <c r="K37" i="21"/>
  <c r="K29" i="21"/>
  <c r="K36" i="21"/>
  <c r="K42" i="21"/>
  <c r="P44" i="21"/>
  <c r="P46" i="21"/>
  <c r="P52" i="21"/>
  <c r="I33" i="21"/>
  <c r="S44" i="21"/>
  <c r="S46" i="21"/>
  <c r="S52" i="21"/>
  <c r="I47" i="23"/>
  <c r="I51" i="23"/>
  <c r="I62" i="23"/>
  <c r="I44" i="23"/>
  <c r="I46" i="23"/>
  <c r="I52" i="23"/>
  <c r="H62" i="23"/>
  <c r="D68" i="23"/>
  <c r="H44" i="23"/>
  <c r="H46" i="23"/>
  <c r="H52" i="23"/>
  <c r="F54" i="23"/>
  <c r="F55" i="23"/>
  <c r="K30" i="23"/>
  <c r="K37" i="23"/>
  <c r="K29" i="23"/>
  <c r="K36" i="23"/>
  <c r="K42" i="23"/>
  <c r="E54" i="23"/>
  <c r="E55" i="23"/>
  <c r="M27" i="23"/>
  <c r="L15" i="23"/>
  <c r="E62" i="23"/>
  <c r="J29" i="23"/>
  <c r="J36" i="23"/>
  <c r="J42" i="23"/>
  <c r="F44" i="22"/>
  <c r="F46" i="22"/>
  <c r="F52" i="22"/>
  <c r="F47" i="22"/>
  <c r="F51" i="22"/>
  <c r="F62" i="22"/>
  <c r="Q54" i="22"/>
  <c r="Q55" i="22"/>
  <c r="H34" i="22"/>
  <c r="H33" i="22"/>
  <c r="H29" i="22"/>
  <c r="H36" i="22"/>
  <c r="H42" i="22"/>
  <c r="G33" i="22"/>
  <c r="G29" i="22"/>
  <c r="G36" i="22"/>
  <c r="G42" i="22"/>
  <c r="R54" i="22"/>
  <c r="R55" i="22"/>
  <c r="I47" i="22"/>
  <c r="I51" i="22"/>
  <c r="I62" i="22"/>
  <c r="I44" i="22"/>
  <c r="I46" i="22"/>
  <c r="I52" i="22"/>
  <c r="E47" i="22"/>
  <c r="E51" i="22"/>
  <c r="E44" i="22"/>
  <c r="E46" i="22"/>
  <c r="E52" i="22"/>
  <c r="L27" i="22"/>
  <c r="K15" i="22"/>
  <c r="J37" i="22"/>
  <c r="J30" i="22"/>
  <c r="E44" i="21"/>
  <c r="E46" i="21"/>
  <c r="E52" i="21"/>
  <c r="G16" i="21"/>
  <c r="L15" i="21"/>
  <c r="M27" i="21"/>
  <c r="O54" i="21"/>
  <c r="O55" i="21"/>
  <c r="S54" i="21"/>
  <c r="S55" i="21"/>
  <c r="P54" i="21"/>
  <c r="P55" i="21"/>
  <c r="J37" i="21"/>
  <c r="J30" i="21"/>
  <c r="K47" i="21"/>
  <c r="K51" i="21"/>
  <c r="K62" i="21"/>
  <c r="K44" i="21"/>
  <c r="K46" i="21"/>
  <c r="K52" i="21"/>
  <c r="I37" i="21"/>
  <c r="I30" i="21"/>
  <c r="R54" i="21"/>
  <c r="R55" i="21"/>
  <c r="I54" i="23"/>
  <c r="I55" i="23"/>
  <c r="L37" i="23"/>
  <c r="L30" i="23"/>
  <c r="K44" i="23"/>
  <c r="K46" i="23"/>
  <c r="K52" i="23"/>
  <c r="K47" i="23"/>
  <c r="K51" i="23"/>
  <c r="K62" i="23"/>
  <c r="J44" i="23"/>
  <c r="J46" i="23"/>
  <c r="J52" i="23"/>
  <c r="J47" i="23"/>
  <c r="J51" i="23"/>
  <c r="J62" i="23"/>
  <c r="M15" i="23"/>
  <c r="N27" i="23"/>
  <c r="N15" i="23"/>
  <c r="H54" i="23"/>
  <c r="H55" i="23"/>
  <c r="G44" i="23"/>
  <c r="G46" i="23"/>
  <c r="G52" i="23"/>
  <c r="E54" i="22"/>
  <c r="E55" i="22"/>
  <c r="J29" i="22"/>
  <c r="J36" i="22"/>
  <c r="J42" i="22"/>
  <c r="E62" i="22"/>
  <c r="K37" i="22"/>
  <c r="K30" i="22"/>
  <c r="I54" i="22"/>
  <c r="I55" i="22"/>
  <c r="G44" i="22"/>
  <c r="G46" i="22"/>
  <c r="G52" i="22"/>
  <c r="G47" i="22"/>
  <c r="G51" i="22"/>
  <c r="G62" i="22"/>
  <c r="M27" i="22"/>
  <c r="L15" i="22"/>
  <c r="H44" i="22"/>
  <c r="H46" i="22"/>
  <c r="H52" i="22"/>
  <c r="H47" i="22"/>
  <c r="H51" i="22"/>
  <c r="H62" i="22"/>
  <c r="D68" i="22"/>
  <c r="F54" i="22"/>
  <c r="F55" i="22"/>
  <c r="E47" i="21"/>
  <c r="E51" i="21"/>
  <c r="E62" i="21"/>
  <c r="F30" i="21"/>
  <c r="F36" i="21"/>
  <c r="H16" i="21"/>
  <c r="H15" i="21"/>
  <c r="G15" i="21"/>
  <c r="K54" i="21"/>
  <c r="K55" i="21"/>
  <c r="N27" i="21"/>
  <c r="N15" i="21"/>
  <c r="M15" i="21"/>
  <c r="J29" i="21"/>
  <c r="J36" i="21"/>
  <c r="J42" i="21"/>
  <c r="I29" i="21"/>
  <c r="I36" i="21"/>
  <c r="I42" i="21"/>
  <c r="L30" i="21"/>
  <c r="L37" i="21"/>
  <c r="L29" i="21"/>
  <c r="L36" i="21"/>
  <c r="L42" i="21"/>
  <c r="E54" i="21"/>
  <c r="E55" i="21"/>
  <c r="G54" i="23"/>
  <c r="G55" i="23"/>
  <c r="K54" i="23"/>
  <c r="K55" i="23"/>
  <c r="L29" i="23"/>
  <c r="L36" i="23"/>
  <c r="L42" i="23"/>
  <c r="G62" i="23"/>
  <c r="D72" i="23"/>
  <c r="N37" i="23"/>
  <c r="N30" i="23"/>
  <c r="O15" i="23"/>
  <c r="P15" i="23"/>
  <c r="Q15" i="23"/>
  <c r="R15" i="23"/>
  <c r="S15" i="23"/>
  <c r="M37" i="23"/>
  <c r="M30" i="23"/>
  <c r="M29" i="23"/>
  <c r="M36" i="23"/>
  <c r="M42" i="23"/>
  <c r="J54" i="23"/>
  <c r="J55" i="23"/>
  <c r="J47" i="22"/>
  <c r="J51" i="22"/>
  <c r="J62" i="22"/>
  <c r="J44" i="22"/>
  <c r="J46" i="22"/>
  <c r="J52" i="22"/>
  <c r="H54" i="22"/>
  <c r="H55" i="22"/>
  <c r="G54" i="22"/>
  <c r="G55" i="22"/>
  <c r="K29" i="22"/>
  <c r="K36" i="22"/>
  <c r="K42" i="22"/>
  <c r="M15" i="22"/>
  <c r="N27" i="22"/>
  <c r="N15" i="22"/>
  <c r="D73" i="22"/>
  <c r="D67" i="22"/>
  <c r="D69" i="22"/>
  <c r="L37" i="22"/>
  <c r="L30" i="22"/>
  <c r="D71" i="22"/>
  <c r="D72" i="22"/>
  <c r="F42" i="21"/>
  <c r="F47" i="21"/>
  <c r="F51" i="21"/>
  <c r="H30" i="21"/>
  <c r="H37" i="21"/>
  <c r="H36" i="21"/>
  <c r="F44" i="21"/>
  <c r="F46" i="21"/>
  <c r="F52" i="21"/>
  <c r="G37" i="21"/>
  <c r="G36" i="21"/>
  <c r="G30" i="21"/>
  <c r="I44" i="21"/>
  <c r="I46" i="21"/>
  <c r="I52" i="21"/>
  <c r="I47" i="21"/>
  <c r="I51" i="21"/>
  <c r="I62" i="21"/>
  <c r="J44" i="21"/>
  <c r="J46" i="21"/>
  <c r="J52" i="21"/>
  <c r="J47" i="21"/>
  <c r="J51" i="21"/>
  <c r="J62" i="21"/>
  <c r="L47" i="21"/>
  <c r="L51" i="21"/>
  <c r="L62" i="21"/>
  <c r="L44" i="21"/>
  <c r="L46" i="21"/>
  <c r="L52" i="21"/>
  <c r="M37" i="21"/>
  <c r="M30" i="21"/>
  <c r="O15" i="21"/>
  <c r="P15" i="21"/>
  <c r="Q15" i="21"/>
  <c r="R15" i="21"/>
  <c r="S15" i="21"/>
  <c r="N37" i="21"/>
  <c r="N30" i="21"/>
  <c r="N29" i="21"/>
  <c r="N36" i="21"/>
  <c r="N42" i="21"/>
  <c r="M47" i="23"/>
  <c r="M51" i="23"/>
  <c r="M62" i="23"/>
  <c r="M44" i="23"/>
  <c r="M46" i="23"/>
  <c r="M52" i="23"/>
  <c r="L47" i="23"/>
  <c r="L51" i="23"/>
  <c r="L62" i="23"/>
  <c r="L44" i="23"/>
  <c r="L46" i="23"/>
  <c r="L52" i="23"/>
  <c r="N29" i="23"/>
  <c r="N36" i="23"/>
  <c r="N42" i="23"/>
  <c r="D73" i="23"/>
  <c r="D67" i="23"/>
  <c r="D69" i="23"/>
  <c r="J54" i="22"/>
  <c r="J55" i="22"/>
  <c r="N37" i="22"/>
  <c r="O15" i="22"/>
  <c r="P15" i="22"/>
  <c r="Q15" i="22"/>
  <c r="R15" i="22"/>
  <c r="S15" i="22"/>
  <c r="N30" i="22"/>
  <c r="L29" i="22"/>
  <c r="L36" i="22"/>
  <c r="L42" i="22"/>
  <c r="M30" i="22"/>
  <c r="M37" i="22"/>
  <c r="M29" i="22"/>
  <c r="M36" i="22"/>
  <c r="M42" i="22"/>
  <c r="K44" i="22"/>
  <c r="K46" i="22"/>
  <c r="K52" i="22"/>
  <c r="K47" i="22"/>
  <c r="K51" i="22"/>
  <c r="K62" i="22"/>
  <c r="G42" i="21"/>
  <c r="H42" i="21"/>
  <c r="F54" i="21"/>
  <c r="F55" i="21"/>
  <c r="F62" i="21"/>
  <c r="N44" i="21"/>
  <c r="N46" i="21"/>
  <c r="N52" i="21"/>
  <c r="N47" i="21"/>
  <c r="N51" i="21"/>
  <c r="N62" i="21"/>
  <c r="J54" i="21"/>
  <c r="J55" i="21"/>
  <c r="L54" i="21"/>
  <c r="L55" i="21"/>
  <c r="M29" i="21"/>
  <c r="M36" i="21"/>
  <c r="M42" i="21"/>
  <c r="I54" i="21"/>
  <c r="I55" i="21"/>
  <c r="M54" i="23"/>
  <c r="M55" i="23"/>
  <c r="N44" i="23"/>
  <c r="N46" i="23"/>
  <c r="N52" i="23"/>
  <c r="N47" i="23"/>
  <c r="N51" i="23"/>
  <c r="N62" i="23"/>
  <c r="L54" i="23"/>
  <c r="L55" i="23"/>
  <c r="K54" i="22"/>
  <c r="K55" i="22"/>
  <c r="M47" i="22"/>
  <c r="M51" i="22"/>
  <c r="M62" i="22"/>
  <c r="M44" i="22"/>
  <c r="M46" i="22"/>
  <c r="M52" i="22"/>
  <c r="N29" i="22"/>
  <c r="N36" i="22"/>
  <c r="N42" i="22"/>
  <c r="L44" i="22"/>
  <c r="L46" i="22"/>
  <c r="L52" i="22"/>
  <c r="L47" i="22"/>
  <c r="L51" i="22"/>
  <c r="L62" i="22"/>
  <c r="H44" i="21"/>
  <c r="H46" i="21"/>
  <c r="H52" i="21"/>
  <c r="H54" i="21"/>
  <c r="H55" i="21"/>
  <c r="H47" i="21"/>
  <c r="H51" i="21"/>
  <c r="H62" i="21"/>
  <c r="G47" i="21"/>
  <c r="G51" i="21"/>
  <c r="G44" i="21"/>
  <c r="G46" i="21"/>
  <c r="G52" i="21"/>
  <c r="G54" i="21"/>
  <c r="G55" i="21"/>
  <c r="N54" i="21"/>
  <c r="N55" i="21"/>
  <c r="M44" i="21"/>
  <c r="M46" i="21"/>
  <c r="M52" i="21"/>
  <c r="M47" i="21"/>
  <c r="M51" i="21"/>
  <c r="M62" i="21"/>
  <c r="N54" i="23"/>
  <c r="N55" i="23"/>
  <c r="M54" i="22"/>
  <c r="M55" i="22"/>
  <c r="L54" i="22"/>
  <c r="L55" i="22"/>
  <c r="N47" i="22"/>
  <c r="N51" i="22"/>
  <c r="N62" i="22"/>
  <c r="N44" i="22"/>
  <c r="N46" i="22"/>
  <c r="N52" i="22"/>
  <c r="G62" i="21"/>
  <c r="D70" i="21"/>
  <c r="D71" i="21"/>
  <c r="M54" i="21"/>
  <c r="M55" i="21"/>
  <c r="N54" i="22"/>
  <c r="N55" i="22"/>
  <c r="D72" i="21"/>
  <c r="D67" i="21"/>
  <c r="H46" i="11"/>
  <c r="H54" i="11"/>
  <c r="H51" i="11"/>
  <c r="G57" i="11"/>
  <c r="H57" i="11"/>
  <c r="E46" i="11"/>
  <c r="S10" i="17"/>
  <c r="T10" i="17"/>
  <c r="U10" i="17"/>
  <c r="V10" i="17"/>
  <c r="D4" i="12"/>
  <c r="C2" i="13"/>
  <c r="C68" i="17"/>
  <c r="C67" i="17"/>
  <c r="L15" i="20"/>
  <c r="M15" i="20"/>
  <c r="L17" i="20"/>
  <c r="M17" i="20"/>
  <c r="L22" i="20"/>
  <c r="M22" i="20"/>
  <c r="M2" i="20"/>
  <c r="M4" i="20"/>
  <c r="L2" i="20"/>
  <c r="L4" i="20"/>
  <c r="M5" i="20"/>
  <c r="N15" i="20"/>
  <c r="O15" i="20"/>
  <c r="N17" i="20"/>
  <c r="O17" i="20"/>
  <c r="N22" i="20"/>
  <c r="O22" i="20"/>
  <c r="O2" i="20"/>
  <c r="O4" i="20"/>
  <c r="N2" i="20"/>
  <c r="N4" i="20"/>
  <c r="O5" i="20"/>
  <c r="N5" i="20"/>
  <c r="K2" i="20"/>
  <c r="K4" i="20"/>
  <c r="L5" i="20"/>
  <c r="J2" i="20"/>
  <c r="K3" i="20"/>
  <c r="I2" i="20"/>
  <c r="H2" i="20"/>
  <c r="G34" i="17"/>
  <c r="G25" i="18"/>
  <c r="H25" i="18"/>
  <c r="I25" i="18"/>
  <c r="J25" i="18"/>
  <c r="K25" i="18"/>
  <c r="F19" i="17"/>
  <c r="E19" i="17"/>
  <c r="D19" i="17"/>
  <c r="H29" i="11"/>
  <c r="I3" i="20"/>
  <c r="N30" i="11"/>
  <c r="M30" i="11"/>
  <c r="L30" i="11"/>
  <c r="K30" i="11"/>
  <c r="J30" i="11"/>
  <c r="I30" i="11"/>
  <c r="H44" i="18"/>
  <c r="E44" i="18"/>
  <c r="G33" i="18"/>
  <c r="F33" i="18"/>
  <c r="G31" i="18"/>
  <c r="G29" i="18"/>
  <c r="F31" i="18"/>
  <c r="F29" i="18"/>
  <c r="E29" i="18"/>
  <c r="D29" i="18"/>
  <c r="C29" i="18"/>
  <c r="F25" i="18"/>
  <c r="F27" i="18"/>
  <c r="G27" i="18"/>
  <c r="E25" i="18"/>
  <c r="D25" i="18"/>
  <c r="E26" i="18"/>
  <c r="D27" i="18"/>
  <c r="C25" i="18"/>
  <c r="C27" i="18"/>
  <c r="G22" i="18"/>
  <c r="F22" i="18"/>
  <c r="E22" i="18"/>
  <c r="D22" i="18"/>
  <c r="C22" i="18"/>
  <c r="A22" i="18"/>
  <c r="G20" i="18"/>
  <c r="F20" i="18"/>
  <c r="E20" i="18"/>
  <c r="D20" i="18"/>
  <c r="F16" i="18"/>
  <c r="F18" i="18"/>
  <c r="E16" i="18"/>
  <c r="E18" i="18"/>
  <c r="G16" i="18"/>
  <c r="G17" i="18"/>
  <c r="D16" i="18"/>
  <c r="D18" i="18"/>
  <c r="C16" i="18"/>
  <c r="C18" i="18"/>
  <c r="G15" i="18"/>
  <c r="F15" i="18"/>
  <c r="E15" i="18"/>
  <c r="D15" i="18"/>
  <c r="C15" i="18"/>
  <c r="A15" i="18"/>
  <c r="G13" i="18"/>
  <c r="F13" i="18"/>
  <c r="E13" i="18"/>
  <c r="D13" i="18"/>
  <c r="G11" i="18"/>
  <c r="F11" i="18"/>
  <c r="E11" i="18"/>
  <c r="D11" i="18"/>
  <c r="C11" i="18"/>
  <c r="A11" i="18"/>
  <c r="D3" i="18"/>
  <c r="D10" i="18"/>
  <c r="G9" i="18"/>
  <c r="F9" i="18"/>
  <c r="E9" i="18"/>
  <c r="D9" i="18"/>
  <c r="G6" i="18"/>
  <c r="F6" i="18"/>
  <c r="E6" i="18"/>
  <c r="D6" i="18"/>
  <c r="C6" i="18"/>
  <c r="G5" i="18"/>
  <c r="F5" i="18"/>
  <c r="E5" i="18"/>
  <c r="D5" i="18"/>
  <c r="G3" i="18"/>
  <c r="G10" i="18"/>
  <c r="F3" i="18"/>
  <c r="F10" i="18"/>
  <c r="E3" i="18"/>
  <c r="E21" i="18"/>
  <c r="D35" i="18"/>
  <c r="I27" i="11"/>
  <c r="J27" i="11"/>
  <c r="K27" i="11"/>
  <c r="L27" i="11"/>
  <c r="M27" i="11"/>
  <c r="N27" i="11"/>
  <c r="D14" i="17"/>
  <c r="K3" i="17"/>
  <c r="J3" i="17"/>
  <c r="K10" i="17"/>
  <c r="I3" i="17"/>
  <c r="H3" i="17"/>
  <c r="G3" i="17"/>
  <c r="F3" i="17"/>
  <c r="E3" i="17"/>
  <c r="D3" i="17"/>
  <c r="C101" i="14"/>
  <c r="E54" i="9"/>
  <c r="E101" i="14"/>
  <c r="H35" i="11"/>
  <c r="H34" i="11"/>
  <c r="H40" i="11"/>
  <c r="E17" i="18"/>
  <c r="F17" i="18"/>
  <c r="F21" i="18"/>
  <c r="E27" i="18"/>
  <c r="F14" i="18"/>
  <c r="F26" i="18"/>
  <c r="I37" i="11"/>
  <c r="G26" i="18"/>
  <c r="E35" i="18"/>
  <c r="E10" i="18"/>
  <c r="G14" i="18"/>
  <c r="D17" i="18"/>
  <c r="G18" i="18"/>
  <c r="G21" i="18"/>
  <c r="D26" i="18"/>
  <c r="F35" i="18"/>
  <c r="D14" i="18"/>
  <c r="D21" i="18"/>
  <c r="G35" i="18"/>
  <c r="E14" i="18"/>
  <c r="I10" i="17"/>
  <c r="J10" i="17"/>
  <c r="B11" i="16"/>
  <c r="B12" i="16"/>
  <c r="J101" i="14"/>
  <c r="I101" i="14"/>
  <c r="H101" i="14"/>
  <c r="G101" i="14"/>
  <c r="F101" i="14"/>
  <c r="D101" i="14"/>
  <c r="H45" i="11"/>
  <c r="H49" i="11"/>
  <c r="E11" i="11"/>
  <c r="F11" i="11"/>
  <c r="G11" i="11"/>
  <c r="H11" i="11"/>
  <c r="H60" i="11"/>
  <c r="D66" i="11"/>
  <c r="H42" i="11"/>
  <c r="H44" i="11"/>
  <c r="H50" i="11"/>
  <c r="H52" i="11"/>
  <c r="H53" i="11"/>
  <c r="J37" i="11"/>
  <c r="B16" i="16"/>
  <c r="K37" i="11"/>
  <c r="B14" i="16"/>
  <c r="B15" i="16"/>
  <c r="L37" i="11"/>
  <c r="I15" i="11"/>
  <c r="S29" i="11"/>
  <c r="R29" i="11"/>
  <c r="Q29" i="11"/>
  <c r="P29" i="11"/>
  <c r="O29" i="11"/>
  <c r="I11" i="11"/>
  <c r="J11" i="11"/>
  <c r="K11" i="11"/>
  <c r="L11" i="11"/>
  <c r="M11" i="11"/>
  <c r="N11" i="11"/>
  <c r="O11" i="11"/>
  <c r="P11" i="11"/>
  <c r="Q11" i="11"/>
  <c r="R11" i="11"/>
  <c r="S11" i="11"/>
  <c r="D53" i="11"/>
  <c r="E12" i="11"/>
  <c r="F12" i="11"/>
  <c r="G12" i="11"/>
  <c r="H12" i="11"/>
  <c r="I12" i="11"/>
  <c r="J12" i="11"/>
  <c r="K12" i="11"/>
  <c r="L12" i="11"/>
  <c r="M12" i="11"/>
  <c r="N12" i="11"/>
  <c r="O12" i="11"/>
  <c r="P12" i="11"/>
  <c r="Q12" i="11"/>
  <c r="R12" i="11"/>
  <c r="S12" i="11"/>
  <c r="I35" i="11"/>
  <c r="M37" i="11"/>
  <c r="J15" i="11"/>
  <c r="J19" i="9"/>
  <c r="I57" i="11"/>
  <c r="J57" i="11"/>
  <c r="K57" i="11"/>
  <c r="L57" i="11"/>
  <c r="M57" i="11"/>
  <c r="N57" i="11"/>
  <c r="O57" i="11"/>
  <c r="P57" i="11"/>
  <c r="Q57" i="11"/>
  <c r="R57" i="11"/>
  <c r="S57" i="11"/>
  <c r="S54" i="11"/>
  <c r="S51" i="11"/>
  <c r="S39" i="11"/>
  <c r="S46" i="11"/>
  <c r="R54" i="11"/>
  <c r="R51" i="11"/>
  <c r="R39" i="11"/>
  <c r="R46" i="11"/>
  <c r="Q54" i="11"/>
  <c r="Q51" i="11"/>
  <c r="Q39" i="11"/>
  <c r="Q46" i="11"/>
  <c r="P54" i="11"/>
  <c r="P51" i="11"/>
  <c r="P39" i="11"/>
  <c r="P46" i="11"/>
  <c r="O54" i="11"/>
  <c r="O51" i="11"/>
  <c r="O39" i="11"/>
  <c r="O46" i="11"/>
  <c r="N54" i="11"/>
  <c r="N51" i="11"/>
  <c r="N39" i="11"/>
  <c r="N46" i="11"/>
  <c r="M54" i="11"/>
  <c r="M51" i="11"/>
  <c r="M39" i="11"/>
  <c r="M46" i="11"/>
  <c r="L54" i="11"/>
  <c r="L51" i="11"/>
  <c r="L39" i="11"/>
  <c r="L46" i="11"/>
  <c r="K54" i="11"/>
  <c r="K51" i="11"/>
  <c r="K39" i="11"/>
  <c r="K46" i="11"/>
  <c r="J54" i="11"/>
  <c r="J51" i="11"/>
  <c r="J39" i="11"/>
  <c r="J46" i="11"/>
  <c r="I54" i="11"/>
  <c r="I51" i="11"/>
  <c r="I39" i="11"/>
  <c r="I46" i="11"/>
  <c r="G54" i="11"/>
  <c r="G51" i="11"/>
  <c r="G46" i="11"/>
  <c r="F54" i="11"/>
  <c r="F51" i="11"/>
  <c r="F46" i="11"/>
  <c r="E54" i="11"/>
  <c r="E51" i="11"/>
  <c r="J35" i="11"/>
  <c r="N37" i="11"/>
  <c r="K15" i="11"/>
  <c r="K35" i="11"/>
  <c r="L15" i="11"/>
  <c r="L35" i="11"/>
  <c r="N15" i="11"/>
  <c r="M15" i="11"/>
  <c r="N35" i="11"/>
  <c r="M35" i="11"/>
  <c r="O15" i="11"/>
  <c r="O34" i="11"/>
  <c r="O40" i="11"/>
  <c r="O45" i="11"/>
  <c r="O49" i="11"/>
  <c r="P15" i="11"/>
  <c r="P34" i="11"/>
  <c r="O42" i="11"/>
  <c r="O44" i="11"/>
  <c r="O50" i="11"/>
  <c r="O52" i="11"/>
  <c r="O53" i="11"/>
  <c r="P40" i="11"/>
  <c r="P45" i="11"/>
  <c r="P49" i="11"/>
  <c r="Q15" i="11"/>
  <c r="Q34" i="11"/>
  <c r="P42" i="11"/>
  <c r="P44" i="11"/>
  <c r="P50" i="11"/>
  <c r="P52" i="11"/>
  <c r="Q40" i="11"/>
  <c r="Q45" i="11"/>
  <c r="Q49" i="11"/>
  <c r="R15" i="11"/>
  <c r="R34" i="11"/>
  <c r="P53" i="11"/>
  <c r="Q42" i="11"/>
  <c r="Q44" i="11"/>
  <c r="Q50" i="11"/>
  <c r="Q52" i="11"/>
  <c r="Q53" i="11"/>
  <c r="R40" i="11"/>
  <c r="R45" i="11"/>
  <c r="R49" i="11"/>
  <c r="S15" i="11"/>
  <c r="S34" i="11"/>
  <c r="R42" i="11"/>
  <c r="R44" i="11"/>
  <c r="R50" i="11"/>
  <c r="R52" i="11"/>
  <c r="R53" i="11"/>
  <c r="S40" i="11"/>
  <c r="S45" i="11"/>
  <c r="S49" i="11"/>
  <c r="S42" i="11"/>
  <c r="S44" i="11"/>
  <c r="S50" i="11"/>
  <c r="S52" i="11"/>
  <c r="S53" i="11"/>
  <c r="R60" i="11"/>
  <c r="O60" i="11"/>
  <c r="P60" i="11"/>
  <c r="S60" i="11"/>
  <c r="Q60" i="11"/>
  <c r="L31" i="11"/>
  <c r="L29" i="11"/>
  <c r="L34" i="11"/>
  <c r="L40" i="11"/>
  <c r="J31" i="11"/>
  <c r="J29" i="11"/>
  <c r="J34" i="11"/>
  <c r="J40" i="11"/>
  <c r="K31" i="11"/>
  <c r="K29" i="11"/>
  <c r="K34" i="11"/>
  <c r="K40" i="11"/>
  <c r="M31" i="11"/>
  <c r="M29" i="11"/>
  <c r="M34" i="11"/>
  <c r="M40" i="11"/>
  <c r="N31" i="11"/>
  <c r="N29" i="11"/>
  <c r="N34" i="11"/>
  <c r="N40" i="11"/>
  <c r="F29" i="11"/>
  <c r="I31" i="11"/>
  <c r="G29" i="11"/>
  <c r="G34" i="11"/>
  <c r="G40" i="11"/>
  <c r="I29" i="11"/>
  <c r="I34" i="11"/>
  <c r="I40" i="11"/>
  <c r="F34" i="11"/>
  <c r="F40" i="11"/>
  <c r="N42" i="11"/>
  <c r="N44" i="11"/>
  <c r="N50" i="11"/>
  <c r="N45" i="11"/>
  <c r="N49" i="11"/>
  <c r="N60" i="11"/>
  <c r="K45" i="11"/>
  <c r="K49" i="11"/>
  <c r="K60" i="11"/>
  <c r="K42" i="11"/>
  <c r="K44" i="11"/>
  <c r="K50" i="11"/>
  <c r="L45" i="11"/>
  <c r="L49" i="11"/>
  <c r="L60" i="11"/>
  <c r="L42" i="11"/>
  <c r="L44" i="11"/>
  <c r="L50" i="11"/>
  <c r="M45" i="11"/>
  <c r="M49" i="11"/>
  <c r="M60" i="11"/>
  <c r="M42" i="11"/>
  <c r="M44" i="11"/>
  <c r="M50" i="11"/>
  <c r="J42" i="11"/>
  <c r="J44" i="11"/>
  <c r="J50" i="11"/>
  <c r="J45" i="11"/>
  <c r="J49" i="11"/>
  <c r="J60" i="11"/>
  <c r="E50" i="11"/>
  <c r="E52" i="11"/>
  <c r="E53" i="11"/>
  <c r="E45" i="11"/>
  <c r="E49" i="11"/>
  <c r="E60" i="11"/>
  <c r="I42" i="11"/>
  <c r="I44" i="11"/>
  <c r="I50" i="11"/>
  <c r="I45" i="11"/>
  <c r="I49" i="11"/>
  <c r="I60" i="11"/>
  <c r="G42" i="11"/>
  <c r="G44" i="11"/>
  <c r="G45" i="11"/>
  <c r="G49" i="11"/>
  <c r="G60" i="11"/>
  <c r="F42" i="11"/>
  <c r="F44" i="11"/>
  <c r="F50" i="11"/>
  <c r="F52" i="11"/>
  <c r="F53" i="11"/>
  <c r="F45" i="11"/>
  <c r="G50" i="11"/>
  <c r="G52" i="11"/>
  <c r="G53" i="11"/>
  <c r="I52" i="11"/>
  <c r="I53" i="11"/>
  <c r="J52" i="11"/>
  <c r="J53" i="11"/>
  <c r="M52" i="11"/>
  <c r="M53" i="11"/>
  <c r="L52" i="11"/>
  <c r="L53" i="11"/>
  <c r="K52" i="11"/>
  <c r="K53" i="11"/>
  <c r="N52" i="11"/>
  <c r="N53" i="11"/>
  <c r="F49" i="11"/>
  <c r="D68" i="11"/>
  <c r="D69" i="11"/>
  <c r="F60" i="11"/>
  <c r="D65" i="11"/>
  <c r="D70" i="11"/>
</calcChain>
</file>

<file path=xl/comments1.xml><?xml version="1.0" encoding="utf-8"?>
<comments xmlns="http://schemas.openxmlformats.org/spreadsheetml/2006/main">
  <authors>
    <author>Gloersen, Antti</author>
  </authors>
  <commentList>
    <comment ref="C16" authorId="0">
      <text>
        <r>
          <rPr>
            <b/>
            <sz val="9"/>
            <color indexed="81"/>
            <rFont val="Tahoma"/>
            <family val="2"/>
          </rPr>
          <t>Gloersen, Antti:</t>
        </r>
        <r>
          <rPr>
            <sz val="9"/>
            <color indexed="81"/>
            <rFont val="Tahoma"/>
            <family val="2"/>
          </rPr>
          <t xml:space="preserve">
Constant growth rate if no other assumptions are there
Bidding system is the key here. Companies bid that their post is shown to their target audiences</t>
        </r>
      </text>
    </comment>
    <comment ref="C30" authorId="0">
      <text>
        <r>
          <rPr>
            <b/>
            <sz val="9"/>
            <color indexed="81"/>
            <rFont val="Tahoma"/>
            <family val="2"/>
          </rPr>
          <t>Gloersen, Antti:</t>
        </r>
        <r>
          <rPr>
            <sz val="9"/>
            <color indexed="81"/>
            <rFont val="Tahoma"/>
            <family val="2"/>
          </rPr>
          <t xml:space="preserve">
Depreciation on otettu tässä huomioon.</t>
        </r>
      </text>
    </comment>
    <comment ref="C36" authorId="0">
      <text>
        <r>
          <rPr>
            <b/>
            <sz val="9"/>
            <color indexed="81"/>
            <rFont val="Tahoma"/>
            <family val="2"/>
          </rPr>
          <t>Gloersen, Antti:</t>
        </r>
        <r>
          <rPr>
            <sz val="9"/>
            <color indexed="81"/>
            <rFont val="Tahoma"/>
            <family val="2"/>
          </rPr>
          <t xml:space="preserve">
See if this correlates with sales or customer volumes</t>
        </r>
      </text>
    </comment>
    <comment ref="C45" authorId="0">
      <text>
        <r>
          <rPr>
            <b/>
            <sz val="9"/>
            <color indexed="81"/>
            <rFont val="Tahoma"/>
            <family val="2"/>
          </rPr>
          <t>Gloersen, Antti:</t>
        </r>
        <r>
          <rPr>
            <sz val="9"/>
            <color indexed="81"/>
            <rFont val="Tahoma"/>
            <family val="2"/>
          </rPr>
          <t xml:space="preserve">
Corporate tax added back</t>
        </r>
      </text>
    </comment>
    <comment ref="C47" authorId="0">
      <text>
        <r>
          <rPr>
            <b/>
            <sz val="9"/>
            <color indexed="81"/>
            <rFont val="Tahoma"/>
            <family val="2"/>
          </rPr>
          <t>Gloersen, Antti:</t>
        </r>
        <r>
          <rPr>
            <sz val="9"/>
            <color indexed="81"/>
            <rFont val="Tahoma"/>
            <family val="2"/>
          </rPr>
          <t xml:space="preserve">
What kind of capital investments does Twitter make??</t>
        </r>
      </text>
    </comment>
    <comment ref="C48" authorId="0">
      <text>
        <r>
          <rPr>
            <b/>
            <sz val="9"/>
            <color indexed="81"/>
            <rFont val="Tahoma"/>
            <family val="2"/>
          </rPr>
          <t>Gloersen, Antti:</t>
        </r>
        <r>
          <rPr>
            <sz val="9"/>
            <color indexed="81"/>
            <rFont val="Tahoma"/>
            <family val="2"/>
          </rPr>
          <t xml:space="preserve">
Accounts receivable
Accounts payable
Inventories</t>
        </r>
      </text>
    </comment>
  </commentList>
</comments>
</file>

<file path=xl/comments2.xml><?xml version="1.0" encoding="utf-8"?>
<comments xmlns="http://schemas.openxmlformats.org/spreadsheetml/2006/main">
  <authors>
    <author>Gloersen, Antti</author>
  </authors>
  <commentList>
    <comment ref="C16" authorId="0">
      <text>
        <r>
          <rPr>
            <b/>
            <sz val="9"/>
            <color indexed="81"/>
            <rFont val="Tahoma"/>
            <family val="2"/>
          </rPr>
          <t>Gloersen, Antti:</t>
        </r>
        <r>
          <rPr>
            <sz val="9"/>
            <color indexed="81"/>
            <rFont val="Tahoma"/>
            <family val="2"/>
          </rPr>
          <t xml:space="preserve">
Constant growth rate if no other assumptions are there
Bidding system is the key here. Companies bid that their post is shown to their target audiences</t>
        </r>
      </text>
    </comment>
    <comment ref="C31" authorId="0">
      <text>
        <r>
          <rPr>
            <b/>
            <sz val="9"/>
            <color indexed="81"/>
            <rFont val="Tahoma"/>
            <family val="2"/>
          </rPr>
          <t>Gloersen, Antti:</t>
        </r>
        <r>
          <rPr>
            <sz val="9"/>
            <color indexed="81"/>
            <rFont val="Tahoma"/>
            <family val="2"/>
          </rPr>
          <t xml:space="preserve">
See if this correlates with sales or customer volumes</t>
        </r>
      </text>
    </comment>
    <comment ref="C38" authorId="0">
      <text>
        <r>
          <rPr>
            <b/>
            <sz val="9"/>
            <color indexed="81"/>
            <rFont val="Tahoma"/>
            <family val="2"/>
          </rPr>
          <t>Gloersen, Antti:</t>
        </r>
        <r>
          <rPr>
            <sz val="9"/>
            <color indexed="81"/>
            <rFont val="Tahoma"/>
            <family val="2"/>
          </rPr>
          <t xml:space="preserve">
See if this correlates with sales or customer volumes</t>
        </r>
      </text>
    </comment>
    <comment ref="C47" authorId="0">
      <text>
        <r>
          <rPr>
            <b/>
            <sz val="9"/>
            <color indexed="81"/>
            <rFont val="Tahoma"/>
            <family val="2"/>
          </rPr>
          <t>Gloersen, Antti:</t>
        </r>
        <r>
          <rPr>
            <sz val="9"/>
            <color indexed="81"/>
            <rFont val="Tahoma"/>
            <family val="2"/>
          </rPr>
          <t xml:space="preserve">
Corporate tax added back</t>
        </r>
      </text>
    </comment>
    <comment ref="C49" authorId="0">
      <text>
        <r>
          <rPr>
            <b/>
            <sz val="9"/>
            <color indexed="81"/>
            <rFont val="Tahoma"/>
            <family val="2"/>
          </rPr>
          <t>Gloersen, Antti:</t>
        </r>
        <r>
          <rPr>
            <sz val="9"/>
            <color indexed="81"/>
            <rFont val="Tahoma"/>
            <family val="2"/>
          </rPr>
          <t xml:space="preserve">
What kind of capital investments does Twitter make??</t>
        </r>
      </text>
    </comment>
    <comment ref="C50" authorId="0">
      <text>
        <r>
          <rPr>
            <b/>
            <sz val="9"/>
            <color indexed="81"/>
            <rFont val="Tahoma"/>
            <family val="2"/>
          </rPr>
          <t>Gloersen, Antti:</t>
        </r>
        <r>
          <rPr>
            <sz val="9"/>
            <color indexed="81"/>
            <rFont val="Tahoma"/>
            <family val="2"/>
          </rPr>
          <t xml:space="preserve">
Accounts receivable
Accounts payable
Inventories</t>
        </r>
      </text>
    </comment>
  </commentList>
</comments>
</file>

<file path=xl/comments3.xml><?xml version="1.0" encoding="utf-8"?>
<comments xmlns="http://schemas.openxmlformats.org/spreadsheetml/2006/main">
  <authors>
    <author>Gloersen, Antti</author>
  </authors>
  <commentList>
    <comment ref="C16" authorId="0">
      <text>
        <r>
          <rPr>
            <b/>
            <sz val="9"/>
            <color indexed="81"/>
            <rFont val="Tahoma"/>
            <family val="2"/>
          </rPr>
          <t>Gloersen, Antti:</t>
        </r>
        <r>
          <rPr>
            <sz val="9"/>
            <color indexed="81"/>
            <rFont val="Tahoma"/>
            <family val="2"/>
          </rPr>
          <t xml:space="preserve">
Constant growth rate if no other assumptions are there
Bidding system is the key here. Companies bid that their post is shown to their target audiences</t>
        </r>
      </text>
    </comment>
    <comment ref="C31" authorId="0">
      <text>
        <r>
          <rPr>
            <b/>
            <sz val="9"/>
            <color indexed="81"/>
            <rFont val="Tahoma"/>
            <family val="2"/>
          </rPr>
          <t>Gloersen, Antti:</t>
        </r>
        <r>
          <rPr>
            <sz val="9"/>
            <color indexed="81"/>
            <rFont val="Tahoma"/>
            <family val="2"/>
          </rPr>
          <t xml:space="preserve">
See if this correlates with sales or customer volumes</t>
        </r>
      </text>
    </comment>
    <comment ref="C38" authorId="0">
      <text>
        <r>
          <rPr>
            <b/>
            <sz val="9"/>
            <color indexed="81"/>
            <rFont val="Tahoma"/>
            <family val="2"/>
          </rPr>
          <t>Gloersen, Antti:</t>
        </r>
        <r>
          <rPr>
            <sz val="9"/>
            <color indexed="81"/>
            <rFont val="Tahoma"/>
            <family val="2"/>
          </rPr>
          <t xml:space="preserve">
See if this correlates with sales or customer volumes</t>
        </r>
      </text>
    </comment>
    <comment ref="C47" authorId="0">
      <text>
        <r>
          <rPr>
            <b/>
            <sz val="9"/>
            <color indexed="81"/>
            <rFont val="Tahoma"/>
            <family val="2"/>
          </rPr>
          <t>Gloersen, Antti:</t>
        </r>
        <r>
          <rPr>
            <sz val="9"/>
            <color indexed="81"/>
            <rFont val="Tahoma"/>
            <family val="2"/>
          </rPr>
          <t xml:space="preserve">
Corporate tax added back</t>
        </r>
      </text>
    </comment>
    <comment ref="C49" authorId="0">
      <text>
        <r>
          <rPr>
            <b/>
            <sz val="9"/>
            <color indexed="81"/>
            <rFont val="Tahoma"/>
            <family val="2"/>
          </rPr>
          <t>Gloersen, Antti:</t>
        </r>
        <r>
          <rPr>
            <sz val="9"/>
            <color indexed="81"/>
            <rFont val="Tahoma"/>
            <family val="2"/>
          </rPr>
          <t xml:space="preserve">
What kind of capital investments does Twitter make??</t>
        </r>
      </text>
    </comment>
    <comment ref="C50" authorId="0">
      <text>
        <r>
          <rPr>
            <b/>
            <sz val="9"/>
            <color indexed="81"/>
            <rFont val="Tahoma"/>
            <family val="2"/>
          </rPr>
          <t>Gloersen, Antti:</t>
        </r>
        <r>
          <rPr>
            <sz val="9"/>
            <color indexed="81"/>
            <rFont val="Tahoma"/>
            <family val="2"/>
          </rPr>
          <t xml:space="preserve">
Accounts receivable
Accounts payable
Inventories</t>
        </r>
      </text>
    </comment>
  </commentList>
</comments>
</file>

<file path=xl/comments4.xml><?xml version="1.0" encoding="utf-8"?>
<comments xmlns="http://schemas.openxmlformats.org/spreadsheetml/2006/main">
  <authors>
    <author>Gloersen, Antti</author>
  </authors>
  <commentList>
    <comment ref="C16" authorId="0">
      <text>
        <r>
          <rPr>
            <b/>
            <sz val="9"/>
            <color indexed="81"/>
            <rFont val="Tahoma"/>
            <family val="2"/>
          </rPr>
          <t>Gloersen, Antti:</t>
        </r>
        <r>
          <rPr>
            <sz val="9"/>
            <color indexed="81"/>
            <rFont val="Tahoma"/>
            <family val="2"/>
          </rPr>
          <t xml:space="preserve">
Constant growth rate if no other assumptions are there
Bidding system is the key here. Companies bid that their post is shown to their target audiences</t>
        </r>
      </text>
    </comment>
    <comment ref="C31" authorId="0">
      <text>
        <r>
          <rPr>
            <b/>
            <sz val="9"/>
            <color indexed="81"/>
            <rFont val="Tahoma"/>
            <family val="2"/>
          </rPr>
          <t>Gloersen, Antti:</t>
        </r>
        <r>
          <rPr>
            <sz val="9"/>
            <color indexed="81"/>
            <rFont val="Tahoma"/>
            <family val="2"/>
          </rPr>
          <t xml:space="preserve">
See if this correlates with sales or customer volumes</t>
        </r>
      </text>
    </comment>
    <comment ref="C38" authorId="0">
      <text>
        <r>
          <rPr>
            <b/>
            <sz val="9"/>
            <color indexed="81"/>
            <rFont val="Tahoma"/>
            <family val="2"/>
          </rPr>
          <t>Gloersen, Antti:</t>
        </r>
        <r>
          <rPr>
            <sz val="9"/>
            <color indexed="81"/>
            <rFont val="Tahoma"/>
            <family val="2"/>
          </rPr>
          <t xml:space="preserve">
See if this correlates with sales or customer volumes</t>
        </r>
      </text>
    </comment>
    <comment ref="C47" authorId="0">
      <text>
        <r>
          <rPr>
            <b/>
            <sz val="9"/>
            <color indexed="81"/>
            <rFont val="Tahoma"/>
            <family val="2"/>
          </rPr>
          <t>Gloersen, Antti:</t>
        </r>
        <r>
          <rPr>
            <sz val="9"/>
            <color indexed="81"/>
            <rFont val="Tahoma"/>
            <family val="2"/>
          </rPr>
          <t xml:space="preserve">
Corporate tax added back</t>
        </r>
      </text>
    </comment>
    <comment ref="C49" authorId="0">
      <text>
        <r>
          <rPr>
            <b/>
            <sz val="9"/>
            <color indexed="81"/>
            <rFont val="Tahoma"/>
            <family val="2"/>
          </rPr>
          <t>Gloersen, Antti:</t>
        </r>
        <r>
          <rPr>
            <sz val="9"/>
            <color indexed="81"/>
            <rFont val="Tahoma"/>
            <family val="2"/>
          </rPr>
          <t xml:space="preserve">
What kind of capital investments does Twitter make??</t>
        </r>
      </text>
    </comment>
    <comment ref="C50" authorId="0">
      <text>
        <r>
          <rPr>
            <b/>
            <sz val="9"/>
            <color indexed="81"/>
            <rFont val="Tahoma"/>
            <family val="2"/>
          </rPr>
          <t>Gloersen, Antti:</t>
        </r>
        <r>
          <rPr>
            <sz val="9"/>
            <color indexed="81"/>
            <rFont val="Tahoma"/>
            <family val="2"/>
          </rPr>
          <t xml:space="preserve">
Accounts receivable
Accounts payable
Inventories</t>
        </r>
      </text>
    </comment>
  </commentList>
</comments>
</file>

<file path=xl/sharedStrings.xml><?xml version="1.0" encoding="utf-8"?>
<sst xmlns="http://schemas.openxmlformats.org/spreadsheetml/2006/main" count="931" uniqueCount="530">
  <si>
    <t>Debt</t>
  </si>
  <si>
    <t>Year</t>
  </si>
  <si>
    <t>Portfolio risk</t>
  </si>
  <si>
    <t>Portfolio volatility</t>
  </si>
  <si>
    <t>Expected return of a risky security i</t>
  </si>
  <si>
    <t>E(Rmkt)</t>
  </si>
  <si>
    <t>expected return of the market portfolio for risky securities</t>
  </si>
  <si>
    <t>r(f)</t>
  </si>
  <si>
    <t>risk free rate</t>
  </si>
  <si>
    <t>β</t>
  </si>
  <si>
    <r>
      <t xml:space="preserve">Beta number i.e. measure of undiversifiable risk, </t>
    </r>
    <r>
      <rPr>
        <sz val="9"/>
        <color theme="1"/>
        <rFont val="Calibri"/>
        <family val="2"/>
      </rPr>
      <t>β&lt;1 less risky than overall stockmarket</t>
    </r>
  </si>
  <si>
    <t>Value of a stock's Beta</t>
  </si>
  <si>
    <t>Mkt</t>
  </si>
  <si>
    <t>market</t>
  </si>
  <si>
    <t>i</t>
  </si>
  <si>
    <t>security i</t>
  </si>
  <si>
    <t>Capital Asset Pricing Model To Calculate the Risk Premium</t>
  </si>
  <si>
    <t>Risk and Expected Return</t>
  </si>
  <si>
    <t>σ</t>
  </si>
  <si>
    <t>standard deviation</t>
  </si>
  <si>
    <t>Financial Feasibility Analysis</t>
  </si>
  <si>
    <t>Values in USD</t>
  </si>
  <si>
    <t>Description:</t>
  </si>
  <si>
    <t>Nature:</t>
  </si>
  <si>
    <t>Type:</t>
  </si>
  <si>
    <t>Location:</t>
  </si>
  <si>
    <t xml:space="preserve"> </t>
  </si>
  <si>
    <t>Net Income</t>
  </si>
  <si>
    <t>=</t>
  </si>
  <si>
    <t>EBITDA</t>
  </si>
  <si>
    <t>(-)</t>
  </si>
  <si>
    <t>Depreciation</t>
  </si>
  <si>
    <t>Corporate Tax</t>
  </si>
  <si>
    <t>Operating Profit After Tax</t>
  </si>
  <si>
    <t>(+)</t>
  </si>
  <si>
    <t>Investments</t>
  </si>
  <si>
    <t>Tax Refunds</t>
  </si>
  <si>
    <t>Sustaining</t>
  </si>
  <si>
    <t>Working Capital Variation</t>
  </si>
  <si>
    <t>Free Cash Flow</t>
  </si>
  <si>
    <t>Indicators</t>
  </si>
  <si>
    <t>WACC (% a.a)</t>
  </si>
  <si>
    <t>IRR (% a.a)</t>
  </si>
  <si>
    <t>Spread (%)</t>
  </si>
  <si>
    <t>Discounted Payback  (years)</t>
  </si>
  <si>
    <t>WACC, %</t>
  </si>
  <si>
    <t>E</t>
  </si>
  <si>
    <t>D</t>
  </si>
  <si>
    <t>Equity</t>
  </si>
  <si>
    <t>Expected return on equity</t>
  </si>
  <si>
    <t>r(d)</t>
  </si>
  <si>
    <t xml:space="preserve">r(e) </t>
  </si>
  <si>
    <t>Expected return on debt</t>
  </si>
  <si>
    <t>Debt cost of capital</t>
  </si>
  <si>
    <t>p</t>
  </si>
  <si>
    <t>propablity that the firm will default (Use moody/Standard and Poors data banks to assume a % based on credit rating)</t>
  </si>
  <si>
    <t>L</t>
  </si>
  <si>
    <t>loss the debtor incurs in case of a default (average loss has been 60% historically)</t>
  </si>
  <si>
    <t>investment amount or debt amount the company takes</t>
  </si>
  <si>
    <t>BB (Twitter) "Speculative"</t>
  </si>
  <si>
    <t>r(WACC)</t>
  </si>
  <si>
    <t>t</t>
  </si>
  <si>
    <t>Corporate tax rate</t>
  </si>
  <si>
    <t>Equity cost of capital</t>
  </si>
  <si>
    <t>r(e)</t>
  </si>
  <si>
    <t>Twitter Beta</t>
  </si>
  <si>
    <t>return for a risk free rate (use the one for a 10 or 20 year government bond)</t>
  </si>
  <si>
    <t>Value of debt in the year of we calculate NPV (depends on the assumption on how we pay back debt during the calculatio period )</t>
  </si>
  <si>
    <t>Revenue (MUSD per year)</t>
  </si>
  <si>
    <t>Cost of sales (MUSD per year)</t>
  </si>
  <si>
    <t>Gross Profit</t>
  </si>
  <si>
    <t>R&amp;D</t>
  </si>
  <si>
    <t>EBIT</t>
  </si>
  <si>
    <t>Interest expences</t>
  </si>
  <si>
    <t>EBT</t>
  </si>
  <si>
    <t>Unlevered Net Income</t>
  </si>
  <si>
    <t>Change in working capital</t>
  </si>
  <si>
    <t>Capital Expenditure (Investments)</t>
  </si>
  <si>
    <t>Calendar Year</t>
  </si>
  <si>
    <t>Event year</t>
  </si>
  <si>
    <t>Present value of free cash flow</t>
  </si>
  <si>
    <t>T = how many years can we predict???? --&gt;</t>
  </si>
  <si>
    <t>http://www.bbc.com/news/business-24397472</t>
  </si>
  <si>
    <t>Number of clicks</t>
  </si>
  <si>
    <t>Number of company subscriptions</t>
  </si>
  <si>
    <t>Number of tool packs sold</t>
  </si>
  <si>
    <t>Stagnant (Noora's picture)</t>
  </si>
  <si>
    <t>Annual Returns on Stock, T.Bonds and T.Bills: 1928 - Current</t>
  </si>
  <si>
    <t>The raw data for treasury bond and bill returns is obtained from the Federal Reserve database in St. Louis (FRED). The treasury bill rate is a 3-month rate and the trreasury bond is the constant maturity 10-year bond, but the treasury bond return includes coupon and price appreciation. It will not match the treasury bond rate each period. For more details, download the excel spreadsheet that contains the same data.</t>
  </si>
  <si>
    <t>You can get the excel spreadsheet that contains all of this data and more here: http://www.stern.nyu.edu/~adamodar/pc/datasets/histretSP.xls</t>
  </si>
  <si>
    <t>Annual Returns on Investments in</t>
  </si>
  <si>
    <t>Compounded Value of $ 100</t>
  </si>
  <si>
    <t>S&amp;P 500</t>
  </si>
  <si>
    <t>3-month T.Bill</t>
  </si>
  <si>
    <t>10-year T. Bond</t>
  </si>
  <si>
    <t>Stocks</t>
  </si>
  <si>
    <t>T.Bills</t>
  </si>
  <si>
    <t>T.Bonds</t>
  </si>
  <si>
    <t>Stocks - Bills</t>
  </si>
  <si>
    <t>Stocks - Bonds</t>
  </si>
  <si>
    <t>7.96%</t>
  </si>
  <si>
    <t>4.88%</t>
  </si>
  <si>
    <t>5.26%</t>
  </si>
  <si>
    <t>6.15%</t>
  </si>
  <si>
    <t>10.09%</t>
  </si>
  <si>
    <t>6.24%</t>
  </si>
  <si>
    <t>4.83%</t>
  </si>
  <si>
    <t>Risk Premium</t>
  </si>
  <si>
    <t>Standard Error</t>
  </si>
  <si>
    <t>Arithmetic Average</t>
  </si>
  <si>
    <t>Stocks - T.Bills</t>
  </si>
  <si>
    <t>Stocks - T.Bonds</t>
  </si>
  <si>
    <t>1928-2016</t>
  </si>
  <si>
    <t>11.42%</t>
  </si>
  <si>
    <t>3.46%</t>
  </si>
  <si>
    <t>5.18%</t>
  </si>
  <si>
    <t>2.13%</t>
  </si>
  <si>
    <t>2.28%</t>
  </si>
  <si>
    <t>1967-2016</t>
  </si>
  <si>
    <t>11.45%</t>
  </si>
  <si>
    <t>7.08%</t>
  </si>
  <si>
    <t>6.57%</t>
  </si>
  <si>
    <t>4.37%</t>
  </si>
  <si>
    <t>2.42%</t>
  </si>
  <si>
    <t>2.74%</t>
  </si>
  <si>
    <t>2007-2016</t>
  </si>
  <si>
    <t>8.65%</t>
  </si>
  <si>
    <t>0.74%</t>
  </si>
  <si>
    <t>5.03%</t>
  </si>
  <si>
    <t>7.91%</t>
  </si>
  <si>
    <t>3.62%</t>
  </si>
  <si>
    <t>6.06%</t>
  </si>
  <si>
    <t>8.66%</t>
  </si>
  <si>
    <t>Geometric Average</t>
  </si>
  <si>
    <t>9.53%</t>
  </si>
  <si>
    <t>3.42%</t>
  </si>
  <si>
    <t>4.91%</t>
  </si>
  <si>
    <t>6.11%</t>
  </si>
  <si>
    <t>4.62%</t>
  </si>
  <si>
    <t>6.66%</t>
  </si>
  <si>
    <t>6.88%</t>
  </si>
  <si>
    <t>0.73%</t>
  </si>
  <si>
    <t>4.58%</t>
  </si>
  <si>
    <t>2.30%</t>
  </si>
  <si>
    <t>ST: Short term (3-month Treasury bill)</t>
  </si>
  <si>
    <t>LT: Long term (10-year Treasury bond)</t>
  </si>
  <si>
    <t>By Aswath Damodaran</t>
  </si>
  <si>
    <t> $143,81</t>
  </si>
  <si>
    <t> $103,08</t>
  </si>
  <si>
    <t> $100,84</t>
  </si>
  <si>
    <t> $131,88</t>
  </si>
  <si>
    <t> $106,34</t>
  </si>
  <si>
    <t> $105,07</t>
  </si>
  <si>
    <t> $98,75</t>
  </si>
  <si>
    <t> $111,18</t>
  </si>
  <si>
    <t> $109,85</t>
  </si>
  <si>
    <t> $55,46</t>
  </si>
  <si>
    <t> $113,74</t>
  </si>
  <si>
    <t> $107,03</t>
  </si>
  <si>
    <t> $50,66</t>
  </si>
  <si>
    <t> $114,96</t>
  </si>
  <si>
    <t> $116,44</t>
  </si>
  <si>
    <t> $75,99</t>
  </si>
  <si>
    <t> $116,06</t>
  </si>
  <si>
    <t> $118,60</t>
  </si>
  <si>
    <t> $75,09</t>
  </si>
  <si>
    <t> $128,05</t>
  </si>
  <si>
    <t> $110,18</t>
  </si>
  <si>
    <t> $116,64</t>
  </si>
  <si>
    <t> $133,78</t>
  </si>
  <si>
    <t> $145,38</t>
  </si>
  <si>
    <t> $116,84</t>
  </si>
  <si>
    <t> $140,49</t>
  </si>
  <si>
    <t> $94,00</t>
  </si>
  <si>
    <t> $117,19</t>
  </si>
  <si>
    <t> $142,43</t>
  </si>
  <si>
    <t> $121,53</t>
  </si>
  <si>
    <t> $117,29</t>
  </si>
  <si>
    <t> $148,43</t>
  </si>
  <si>
    <t> $120,20</t>
  </si>
  <si>
    <t> $117,33</t>
  </si>
  <si>
    <t> $154,98</t>
  </si>
  <si>
    <t> $107,37</t>
  </si>
  <si>
    <t> $117,36</t>
  </si>
  <si>
    <t> $163,35</t>
  </si>
  <si>
    <t> $93,66</t>
  </si>
  <si>
    <t> $117,46</t>
  </si>
  <si>
    <t> $160,04</t>
  </si>
  <si>
    <t> $111,61</t>
  </si>
  <si>
    <t> $117,85</t>
  </si>
  <si>
    <t> $163,72</t>
  </si>
  <si>
    <t> $139,59</t>
  </si>
  <si>
    <t> $118,30</t>
  </si>
  <si>
    <t> $167,79</t>
  </si>
  <si>
    <t> $166,15</t>
  </si>
  <si>
    <t> $118,75</t>
  </si>
  <si>
    <t> $172,12</t>
  </si>
  <si>
    <t> $225,67</t>
  </si>
  <si>
    <t> $119,20</t>
  </si>
  <si>
    <t> $178,67</t>
  </si>
  <si>
    <t> $206,65</t>
  </si>
  <si>
    <t> $119,65</t>
  </si>
  <si>
    <t> $184,26</t>
  </si>
  <si>
    <t> $217,39</t>
  </si>
  <si>
    <t> $120,33</t>
  </si>
  <si>
    <t> $185,95</t>
  </si>
  <si>
    <t> $229,79</t>
  </si>
  <si>
    <t> $121,56</t>
  </si>
  <si>
    <t> $189,58</t>
  </si>
  <si>
    <t> $271,85</t>
  </si>
  <si>
    <t> $122,90</t>
  </si>
  <si>
    <t> $198,42</t>
  </si>
  <si>
    <t> $355,60</t>
  </si>
  <si>
    <t> $124,34</t>
  </si>
  <si>
    <t> $199,27</t>
  </si>
  <si>
    <t> $439,80</t>
  </si>
  <si>
    <t> $126,18</t>
  </si>
  <si>
    <t> $198,68</t>
  </si>
  <si>
    <t> $519,62</t>
  </si>
  <si>
    <t> $128,29</t>
  </si>
  <si>
    <t> $203,19</t>
  </si>
  <si>
    <t> $513,35</t>
  </si>
  <si>
    <t> $130,72</t>
  </si>
  <si>
    <t> $211,61</t>
  </si>
  <si>
    <t> $783,18</t>
  </si>
  <si>
    <t> $131,98</t>
  </si>
  <si>
    <t> $218,57</t>
  </si>
  <si>
    <t> $1,038,47</t>
  </si>
  <si>
    <t> $134,17</t>
  </si>
  <si>
    <t> $215,65</t>
  </si>
  <si>
    <t> $1,115,73</t>
  </si>
  <si>
    <t> $137,60</t>
  </si>
  <si>
    <t> $210,79</t>
  </si>
  <si>
    <t> $999,05</t>
  </si>
  <si>
    <t> $142,04</t>
  </si>
  <si>
    <t> $225,11</t>
  </si>
  <si>
    <t> $1,435,84</t>
  </si>
  <si>
    <t> $144,57</t>
  </si>
  <si>
    <t> $220,39</t>
  </si>
  <si>
    <t> $1,608,95</t>
  </si>
  <si>
    <t> $149,27</t>
  </si>
  <si>
    <t> $214,56</t>
  </si>
  <si>
    <t> $1,614,37</t>
  </si>
  <si>
    <t> $153,82</t>
  </si>
  <si>
    <t> $239,53</t>
  </si>
  <si>
    <t> $2,044,40</t>
  </si>
  <si>
    <t> $157,30</t>
  </si>
  <si>
    <t> $244,46</t>
  </si>
  <si>
    <t> $1,864,26</t>
  </si>
  <si>
    <t> $161,67</t>
  </si>
  <si>
    <t> $258,38</t>
  </si>
  <si>
    <t> $2,285,80</t>
  </si>
  <si>
    <t> $166,70</t>
  </si>
  <si>
    <t> $262,74</t>
  </si>
  <si>
    <t> $2,661,02</t>
  </si>
  <si>
    <t> $172,54</t>
  </si>
  <si>
    <t> $272,53</t>
  </si>
  <si>
    <t> $2,990,97</t>
  </si>
  <si>
    <t> $179,28</t>
  </si>
  <si>
    <t> $274,49</t>
  </si>
  <si>
    <t> $2,692,74</t>
  </si>
  <si>
    <t> $187,95</t>
  </si>
  <si>
    <t> $282,47</t>
  </si>
  <si>
    <t> $3,333,69</t>
  </si>
  <si>
    <t> $196,10</t>
  </si>
  <si>
    <t> $278,01</t>
  </si>
  <si>
    <t> $3,694,23</t>
  </si>
  <si>
    <t> $206,41</t>
  </si>
  <si>
    <t> $287,11</t>
  </si>
  <si>
    <t> $3,389,77</t>
  </si>
  <si>
    <t> $219,96</t>
  </si>
  <si>
    <t> $272,71</t>
  </si>
  <si>
    <t> $3,510,49</t>
  </si>
  <si>
    <t> $234,66</t>
  </si>
  <si>
    <t> $318,41</t>
  </si>
  <si>
    <t> $4,009,72</t>
  </si>
  <si>
    <t> $245,32</t>
  </si>
  <si>
    <t> $349,57</t>
  </si>
  <si>
    <t> $4,761,76</t>
  </si>
  <si>
    <t> $255,01</t>
  </si>
  <si>
    <t> $359,42</t>
  </si>
  <si>
    <t> $4,080,44</t>
  </si>
  <si>
    <t> $272,16</t>
  </si>
  <si>
    <t> $372,57</t>
  </si>
  <si>
    <t> $3,023,54</t>
  </si>
  <si>
    <t> $293,33</t>
  </si>
  <si>
    <t> $379,98</t>
  </si>
  <si>
    <t> $4,142,10</t>
  </si>
  <si>
    <t> $310,90</t>
  </si>
  <si>
    <t> $393,68</t>
  </si>
  <si>
    <t> $5,129,20</t>
  </si>
  <si>
    <t> $326,35</t>
  </si>
  <si>
    <t> $456,61</t>
  </si>
  <si>
    <t> $4,771,20</t>
  </si>
  <si>
    <t> $343,09</t>
  </si>
  <si>
    <t> $462,50</t>
  </si>
  <si>
    <t> $5,081,77</t>
  </si>
  <si>
    <t> $366,87</t>
  </si>
  <si>
    <t> $458,90</t>
  </si>
  <si>
    <t> $6,022,89</t>
  </si>
  <si>
    <t> $403,33</t>
  </si>
  <si>
    <t> $461,98</t>
  </si>
  <si>
    <t> $7,934,26</t>
  </si>
  <si>
    <t> $448,58</t>
  </si>
  <si>
    <t> $448,17</t>
  </si>
  <si>
    <t> $7,561,16</t>
  </si>
  <si>
    <t> $512,73</t>
  </si>
  <si>
    <t> $484,91</t>
  </si>
  <si>
    <t> $9,105,08</t>
  </si>
  <si>
    <t> $569,18</t>
  </si>
  <si>
    <t> $644,04</t>
  </si>
  <si>
    <t> $11,138,90</t>
  </si>
  <si>
    <t> $617,26</t>
  </si>
  <si>
    <t> $664,65</t>
  </si>
  <si>
    <t> $11,823,51</t>
  </si>
  <si>
    <t> $676,60</t>
  </si>
  <si>
    <t> $755,92</t>
  </si>
  <si>
    <t> $15,516,60</t>
  </si>
  <si>
    <t> $727,26</t>
  </si>
  <si>
    <t> $950,29</t>
  </si>
  <si>
    <t> $18,386,33</t>
  </si>
  <si>
    <t> $771,15</t>
  </si>
  <si>
    <t> $1,181,06</t>
  </si>
  <si>
    <t> $19,455,08</t>
  </si>
  <si>
    <t> $815,27</t>
  </si>
  <si>
    <t> $1,122,47</t>
  </si>
  <si>
    <t> $22,672,40</t>
  </si>
  <si>
    <t> $867,86</t>
  </si>
  <si>
    <t> $1,214,78</t>
  </si>
  <si>
    <t> $29,808,58</t>
  </si>
  <si>
    <t> $938,24</t>
  </si>
  <si>
    <t> $1,429,72</t>
  </si>
  <si>
    <t> $28,895,11</t>
  </si>
  <si>
    <t> $1,009,08</t>
  </si>
  <si>
    <t> $1,518,87</t>
  </si>
  <si>
    <t> $37,631,51</t>
  </si>
  <si>
    <t> $1,065,69</t>
  </si>
  <si>
    <t> $1,746,77</t>
  </si>
  <si>
    <t> $40,451,51</t>
  </si>
  <si>
    <t> $1,101,98</t>
  </si>
  <si>
    <t> $1,910,30</t>
  </si>
  <si>
    <t> $44,483,33</t>
  </si>
  <si>
    <t> $1,134,84</t>
  </si>
  <si>
    <t> $2,181,77</t>
  </si>
  <si>
    <t> $45,073,14</t>
  </si>
  <si>
    <t> $1,180,07</t>
  </si>
  <si>
    <t> $2,006,43</t>
  </si>
  <si>
    <t> $61,838,19</t>
  </si>
  <si>
    <t> $1,245,15</t>
  </si>
  <si>
    <t> $2,477,55</t>
  </si>
  <si>
    <t> $75,863,69</t>
  </si>
  <si>
    <t> $1,307,68</t>
  </si>
  <si>
    <t> $2,512,94</t>
  </si>
  <si>
    <t> $100,977,34</t>
  </si>
  <si>
    <t> $1,373,76</t>
  </si>
  <si>
    <t> $2,762,71</t>
  </si>
  <si>
    <t> $129,592,25</t>
  </si>
  <si>
    <t> $1,438,70</t>
  </si>
  <si>
    <t> $3,174,95</t>
  </si>
  <si>
    <t> $156,658,05</t>
  </si>
  <si>
    <t> $1,503,58</t>
  </si>
  <si>
    <t> $2,912,88</t>
  </si>
  <si>
    <t> $142,508,98</t>
  </si>
  <si>
    <t> $1,590,23</t>
  </si>
  <si>
    <t> $3,398,03</t>
  </si>
  <si>
    <t> $125,622,01</t>
  </si>
  <si>
    <t> $1,648,63</t>
  </si>
  <si>
    <t> $3,587,37</t>
  </si>
  <si>
    <t> $98,027,82</t>
  </si>
  <si>
    <t> $1,675,96</t>
  </si>
  <si>
    <t> $4,129,65</t>
  </si>
  <si>
    <t> $125,824,39</t>
  </si>
  <si>
    <t> $1,693,22</t>
  </si>
  <si>
    <t> $4,145,15</t>
  </si>
  <si>
    <t> $139,341,42</t>
  </si>
  <si>
    <t> $1,714,00</t>
  </si>
  <si>
    <t> $4,331,30</t>
  </si>
  <si>
    <t> $146,077,85</t>
  </si>
  <si>
    <t> $1,765,59</t>
  </si>
  <si>
    <t> $4,455,50</t>
  </si>
  <si>
    <t> $168,884,34</t>
  </si>
  <si>
    <t> $1,848,18</t>
  </si>
  <si>
    <t> $4,542,87</t>
  </si>
  <si>
    <t> $178,147,20</t>
  </si>
  <si>
    <t> $1,933,98</t>
  </si>
  <si>
    <t> $5,006,69</t>
  </si>
  <si>
    <t> $113,030,22</t>
  </si>
  <si>
    <t> $1,964,64</t>
  </si>
  <si>
    <t> $6,013,10</t>
  </si>
  <si>
    <t> $142,344,87</t>
  </si>
  <si>
    <t> $1,967,29</t>
  </si>
  <si>
    <t> $5,344,65</t>
  </si>
  <si>
    <t> $163,441,94</t>
  </si>
  <si>
    <t> $1,969,84</t>
  </si>
  <si>
    <t> $5,796,96</t>
  </si>
  <si>
    <t> $166,871,56</t>
  </si>
  <si>
    <t> $1,970,44</t>
  </si>
  <si>
    <t> $6,726,52</t>
  </si>
  <si>
    <t> $193,388,43</t>
  </si>
  <si>
    <t> $1,971,42</t>
  </si>
  <si>
    <t> $6,926,40</t>
  </si>
  <si>
    <t> $255,553,31</t>
  </si>
  <si>
    <t> $1,972,72</t>
  </si>
  <si>
    <t> $6,295,79</t>
  </si>
  <si>
    <t> $290,115,42</t>
  </si>
  <si>
    <t> $1,973,77</t>
  </si>
  <si>
    <t> $6,972,34</t>
  </si>
  <si>
    <t> $294,115,79</t>
  </si>
  <si>
    <t> $1,977,91</t>
  </si>
  <si>
    <t> $7,061,89</t>
  </si>
  <si>
    <t> $328,645,87</t>
  </si>
  <si>
    <t> $1,988,00</t>
  </si>
  <si>
    <t> $7,110,65</t>
  </si>
  <si>
    <t>Bond Yield Example Data</t>
  </si>
  <si>
    <t>Face Value</t>
  </si>
  <si>
    <t>Annual Coupon Rate</t>
  </si>
  <si>
    <t>Annual Required Return</t>
  </si>
  <si>
    <t>Years to Maturity</t>
  </si>
  <si>
    <t>Years to Call</t>
  </si>
  <si>
    <t>Call Premium %</t>
  </si>
  <si>
    <t>Payment Frequency</t>
  </si>
  <si>
    <t>Value of Bond</t>
  </si>
  <si>
    <t>Bond Yield Calculations</t>
  </si>
  <si>
    <t>Current Yield</t>
  </si>
  <si>
    <t>=(B3*B2)/B10</t>
  </si>
  <si>
    <t>Yield to Maturity</t>
  </si>
  <si>
    <t>=RATE(B5*B8,B3/B8*B2,-B10,B2)*B8</t>
  </si>
  <si>
    <t>Yield to Call</t>
  </si>
  <si>
    <t>=RATE(B6*B8,B3/B8*B2,-B10,B2*(1+B7))*B8</t>
  </si>
  <si>
    <t>NPV</t>
  </si>
  <si>
    <t>Discount rate</t>
  </si>
  <si>
    <t>Market price</t>
  </si>
  <si>
    <t>Licensing to search engines</t>
  </si>
  <si>
    <t>Sales from search engines per followers</t>
  </si>
  <si>
    <t>Promoted trends (Rate per click)</t>
  </si>
  <si>
    <t>Promoted tweets (untargeted)</t>
  </si>
  <si>
    <t>Promoted tweets (targeted) - CPF</t>
  </si>
  <si>
    <t>Quote</t>
  </si>
  <si>
    <t xml:space="preserve">Morningstart </t>
  </si>
  <si>
    <t>Assumed</t>
  </si>
  <si>
    <t>y (YTM)</t>
  </si>
  <si>
    <t xml:space="preserve">Expected market return </t>
  </si>
  <si>
    <t>S&amp;P passt 10 years used, 2007-2016
Lecture notes pg.36: typical for developed markets 4-6%</t>
  </si>
  <si>
    <t>Bloomberg</t>
  </si>
  <si>
    <t>Damodaran</t>
  </si>
  <si>
    <t>Course book</t>
  </si>
  <si>
    <t>Twitter No of Users</t>
  </si>
  <si>
    <t>(2017 Numbers (Number based on Q1+Q2</t>
  </si>
  <si>
    <t>No of Active Users</t>
  </si>
  <si>
    <t>No of projected Users</t>
  </si>
  <si>
    <t>twopchart</t>
  </si>
  <si>
    <t>Alpha</t>
  </si>
  <si>
    <t>1-alpha</t>
  </si>
  <si>
    <t>Forecast</t>
  </si>
  <si>
    <t>Number of active users</t>
  </si>
  <si>
    <t>Advertising</t>
  </si>
  <si>
    <t>Data licensing</t>
  </si>
  <si>
    <t>(M USD)</t>
  </si>
  <si>
    <t>2017 (estimate)</t>
  </si>
  <si>
    <t>Revenue</t>
  </si>
  <si>
    <t>Change in revenue</t>
  </si>
  <si>
    <t>Some estimations (but dec. to e.g. 600 per year)</t>
  </si>
  <si>
    <t>% change</t>
  </si>
  <si>
    <t>% of revenue</t>
  </si>
  <si>
    <t>Other SG&amp;A</t>
  </si>
  <si>
    <t>Sales and marketing</t>
  </si>
  <si>
    <t>% of revenue change</t>
  </si>
  <si>
    <t>General &amp; admin.</t>
  </si>
  <si>
    <t>Total SG&amp;A Expenses (Personnel related costs)</t>
  </si>
  <si>
    <t>COGS</t>
  </si>
  <si>
    <t>Amortization of Intangibles</t>
  </si>
  <si>
    <t>Depreciation &amp; Amortization Expense</t>
  </si>
  <si>
    <t>Cost of revenue as a % of revenue</t>
  </si>
  <si>
    <t>Cost of revenue (many fixed)</t>
  </si>
  <si>
    <t>Cost of revenue less TAC</t>
  </si>
  <si>
    <t>V</t>
  </si>
  <si>
    <t>Traffic acquisition costs (TAC)</t>
  </si>
  <si>
    <t>Networking, data center increase</t>
  </si>
  <si>
    <t>Diminishing</t>
  </si>
  <si>
    <t>Depreciation increase (additional server equip. etc.)</t>
  </si>
  <si>
    <t>Other (e.g. lease write offs) increases</t>
  </si>
  <si>
    <t>Other direct costs increase</t>
  </si>
  <si>
    <t>Decrease in personnel costs</t>
  </si>
  <si>
    <t>65 (inc)</t>
  </si>
  <si>
    <t>17(inc.)</t>
  </si>
  <si>
    <t>Amortisation decrease</t>
  </si>
  <si>
    <t>2016 Q1</t>
  </si>
  <si>
    <t>2017Q1</t>
  </si>
  <si>
    <t>2016 Q2</t>
  </si>
  <si>
    <t>2017 Q 2</t>
  </si>
  <si>
    <t>Cost of revenue for Q1 and Q2</t>
  </si>
  <si>
    <t>Sales</t>
  </si>
  <si>
    <t>General and Administrative</t>
  </si>
  <si>
    <t>Sales cost as share of revenue</t>
  </si>
  <si>
    <t>COGS share of revenue</t>
  </si>
  <si>
    <t>Cost of revenue less traffic acquisition cost (TAC)</t>
  </si>
  <si>
    <t xml:space="preserve">TAC </t>
  </si>
  <si>
    <t>TAC as share of revenue</t>
  </si>
  <si>
    <t>Change</t>
  </si>
  <si>
    <t>Growth rate</t>
  </si>
  <si>
    <t>Period Ending:</t>
  </si>
  <si>
    <t>12/31/2016</t>
  </si>
  <si>
    <t>12/31/2015</t>
  </si>
  <si>
    <t>12/31/2014</t>
  </si>
  <si>
    <t>12/31/2013</t>
  </si>
  <si>
    <t>Current Assets</t>
  </si>
  <si>
    <t>Cash and Cash Equivalents</t>
  </si>
  <si>
    <t>Net Receivables</t>
  </si>
  <si>
    <t>Inventory</t>
  </si>
  <si>
    <t>Accounts Payable</t>
  </si>
  <si>
    <t>NWC</t>
  </si>
  <si>
    <t>12/31/2017</t>
  </si>
  <si>
    <t>12/31/2018</t>
  </si>
  <si>
    <t>12/31/2019</t>
  </si>
  <si>
    <t/>
  </si>
  <si>
    <t>12/31/2020</t>
  </si>
  <si>
    <t>Book value of debt</t>
  </si>
  <si>
    <t>Data Licensing</t>
  </si>
  <si>
    <t>Change to previous year</t>
  </si>
  <si>
    <t>Value of Equity</t>
  </si>
  <si>
    <t>NPV (US$ mil), until 2020</t>
  </si>
  <si>
    <t>E=EV-D</t>
  </si>
  <si>
    <t>NPV (US$ mil), infinity</t>
  </si>
  <si>
    <t>POIS (voit leipoa sisään cost of sales välilehdelle)</t>
  </si>
  <si>
    <t>Growth rates (%)</t>
  </si>
  <si>
    <t>Revenue (USD per year)</t>
  </si>
  <si>
    <t>Cost of sales (USD per year)</t>
  </si>
  <si>
    <t>Depreciation / revenue</t>
  </si>
  <si>
    <t>(Cost of revenue - TAC) / revenue</t>
  </si>
  <si>
    <t>Cost of revenue less traffic acquisition cost (TAC) (less depreciation)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</si>
</sst>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1" formatCode="_(* #,##0_);_(* \(#,##0\);_(* &quot;-&quot;_);_(@_)"/>
    <numFmt numFmtId="43" formatCode="_(* #,##0.00_);_(* \(#,##0.00\);_(* &quot;-&quot;??_);_(@_)"/>
    <numFmt numFmtId="164" formatCode="_(* #,##0_);_(* \(#,##0\);_(* &quot;-&quot;??_);_(@_)"/>
    <numFmt numFmtId="165" formatCode="0.0%"/>
    <numFmt numFmtId="166" formatCode="_(* #,##0.0_);_(* \(#,##0.0\);_(* &quot;-&quot;??_);_(@_)"/>
    <numFmt numFmtId="167" formatCode="General\ "/>
    <numFmt numFmtId="168" formatCode="0.0\ %"/>
    <numFmt numFmtId="169" formatCode="_(&quot;$&quot;* #,##0.00_);_(&quot;$&quot;* \(#,##0.00\);_(&quot;$&quot;* &quot;-&quot;??_);_(@_)"/>
    <numFmt numFmtId="170" formatCode="_(&quot;$&quot;* #,##0_);_(&quot;$&quot;* \(#,##0\);_(&quot;$&quot;* &quot;-&quot;??_);_(@_)"/>
    <numFmt numFmtId="171" formatCode="0.000"/>
    <numFmt numFmtId="172" formatCode="0.0"/>
  </numFmts>
  <fonts count="48" x14ac:knownFonts="1">
    <font>
      <sz val="9"/>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9"/>
      <color theme="1"/>
      <name val="Calibri"/>
      <family val="2"/>
      <scheme val="minor"/>
    </font>
    <font>
      <b/>
      <sz val="9"/>
      <color theme="1"/>
      <name val="Calibri"/>
      <family val="2"/>
      <scheme val="minor"/>
    </font>
    <font>
      <i/>
      <sz val="9"/>
      <color theme="1"/>
      <name val="Calibri"/>
      <family val="2"/>
      <scheme val="minor"/>
    </font>
    <font>
      <sz val="11"/>
      <color rgb="FF3F3F76"/>
      <name val="Calibri"/>
      <family val="2"/>
      <scheme val="minor"/>
    </font>
    <font>
      <b/>
      <sz val="11"/>
      <color rgb="FFFA7D00"/>
      <name val="Calibri"/>
      <family val="2"/>
      <scheme val="minor"/>
    </font>
    <font>
      <sz val="9"/>
      <color theme="1"/>
      <name val="Calibri"/>
      <family val="2"/>
    </font>
    <font>
      <sz val="10"/>
      <color indexed="8"/>
      <name val="Trebuchet MS"/>
      <family val="2"/>
    </font>
    <font>
      <b/>
      <sz val="12"/>
      <color indexed="9"/>
      <name val="Trebuchet MS"/>
      <family val="2"/>
    </font>
    <font>
      <b/>
      <sz val="10"/>
      <color indexed="9"/>
      <name val="Trebuchet MS"/>
      <family val="2"/>
    </font>
    <font>
      <i/>
      <sz val="10"/>
      <color indexed="9"/>
      <name val="Trebuchet MS"/>
      <family val="2"/>
    </font>
    <font>
      <b/>
      <sz val="10"/>
      <color indexed="8"/>
      <name val="Trebuchet MS"/>
      <family val="2"/>
    </font>
    <font>
      <sz val="10"/>
      <color indexed="9"/>
      <name val="Trebuchet MS"/>
      <family val="2"/>
    </font>
    <font>
      <b/>
      <sz val="10"/>
      <name val="Trebuchet MS"/>
      <family val="2"/>
    </font>
    <font>
      <sz val="11"/>
      <color indexed="8"/>
      <name val="Calibri"/>
      <family val="2"/>
    </font>
    <font>
      <sz val="11"/>
      <color indexed="9"/>
      <name val="Calibri"/>
      <family val="2"/>
    </font>
    <font>
      <b/>
      <sz val="11"/>
      <color indexed="8"/>
      <name val="Calibri"/>
      <family val="2"/>
    </font>
    <font>
      <sz val="12"/>
      <name val="Courier New"/>
      <family val="3"/>
    </font>
    <font>
      <sz val="10"/>
      <name val="Arial"/>
      <family val="2"/>
    </font>
    <font>
      <sz val="10"/>
      <color indexed="8"/>
      <name val="Arial"/>
      <family val="2"/>
    </font>
    <font>
      <b/>
      <sz val="10"/>
      <color indexed="8"/>
      <name val="Arial"/>
      <family val="2"/>
    </font>
    <font>
      <b/>
      <sz val="10"/>
      <color indexed="39"/>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b/>
      <sz val="18"/>
      <color indexed="62"/>
      <name val="Cambria"/>
      <family val="2"/>
    </font>
    <font>
      <b/>
      <sz val="15"/>
      <color indexed="56"/>
      <name val="Calibri"/>
      <family val="2"/>
    </font>
    <font>
      <sz val="9"/>
      <color indexed="81"/>
      <name val="Tahoma"/>
      <family val="2"/>
    </font>
    <font>
      <b/>
      <sz val="9"/>
      <color indexed="81"/>
      <name val="Tahoma"/>
      <family val="2"/>
    </font>
    <font>
      <i/>
      <sz val="10"/>
      <color indexed="8"/>
      <name val="Trebuchet MS"/>
      <family val="2"/>
    </font>
    <font>
      <b/>
      <i/>
      <sz val="10"/>
      <color indexed="8"/>
      <name val="Trebuchet MS"/>
      <family val="2"/>
    </font>
    <font>
      <sz val="11"/>
      <name val="Times New Roman"/>
      <family val="1"/>
    </font>
    <font>
      <b/>
      <sz val="11"/>
      <name val="Times New Roman"/>
      <family val="1"/>
    </font>
    <font>
      <i/>
      <sz val="11"/>
      <name val="Times New Roman"/>
      <family val="1"/>
    </font>
    <font>
      <sz val="9"/>
      <name val="Calibri"/>
      <family val="2"/>
    </font>
    <font>
      <sz val="9"/>
      <color rgb="FF000000"/>
      <name val="Calibri"/>
      <family val="2"/>
    </font>
    <font>
      <b/>
      <sz val="11"/>
      <name val="Calibri"/>
      <family val="2"/>
    </font>
    <font>
      <u/>
      <sz val="11"/>
      <name val="Calibri"/>
      <family val="2"/>
    </font>
    <font>
      <sz val="11"/>
      <name val="Calibri"/>
      <family val="2"/>
    </font>
    <font>
      <i/>
      <sz val="11"/>
      <name val="Calibri"/>
      <family val="2"/>
    </font>
    <font>
      <b/>
      <i/>
      <sz val="11"/>
      <name val="Calibri"/>
      <family val="2"/>
    </font>
    <font>
      <sz val="11"/>
      <color rgb="FF000000"/>
      <name val="Calibri"/>
      <family val="2"/>
    </font>
    <font>
      <u/>
      <sz val="9"/>
      <color theme="10"/>
      <name val="Calibri"/>
      <family val="2"/>
      <scheme val="minor"/>
    </font>
    <font>
      <u/>
      <sz val="9"/>
      <color theme="11"/>
      <name val="Calibri"/>
      <family val="2"/>
      <scheme val="minor"/>
    </font>
  </fonts>
  <fills count="42">
    <fill>
      <patternFill patternType="none"/>
    </fill>
    <fill>
      <patternFill patternType="gray125"/>
    </fill>
    <fill>
      <patternFill patternType="solid">
        <fgColor rgb="FFFFFF00"/>
        <bgColor indexed="64"/>
      </patternFill>
    </fill>
    <fill>
      <patternFill patternType="solid">
        <fgColor rgb="FFFFCC99"/>
      </patternFill>
    </fill>
    <fill>
      <patternFill patternType="solid">
        <fgColor rgb="FFF2F2F2"/>
      </patternFill>
    </fill>
    <fill>
      <patternFill patternType="solid">
        <fgColor theme="3"/>
        <bgColor indexed="64"/>
      </patternFill>
    </fill>
    <fill>
      <patternFill patternType="solid">
        <fgColor theme="4"/>
        <bgColor indexed="64"/>
      </patternFill>
    </fill>
    <fill>
      <patternFill patternType="solid">
        <fgColor indexed="17"/>
        <bgColor indexed="64"/>
      </patternFill>
    </fill>
    <fill>
      <patternFill patternType="solid">
        <fgColor indexed="31"/>
        <bgColor indexed="31"/>
      </patternFill>
    </fill>
    <fill>
      <patternFill patternType="solid">
        <fgColor indexed="44"/>
        <bgColor indexed="44"/>
      </patternFill>
    </fill>
    <fill>
      <patternFill patternType="solid">
        <fgColor indexed="26"/>
        <bgColor indexed="26"/>
      </patternFill>
    </fill>
    <fill>
      <patternFill patternType="solid">
        <fgColor indexed="22"/>
        <bgColor indexed="22"/>
      </patternFill>
    </fill>
    <fill>
      <patternFill patternType="solid">
        <fgColor indexed="55"/>
        <bgColor indexed="55"/>
      </patternFill>
    </fill>
    <fill>
      <patternFill patternType="solid">
        <fgColor indexed="42"/>
        <bgColor indexed="42"/>
      </patternFill>
    </fill>
    <fill>
      <patternFill patternType="solid">
        <fgColor indexed="27"/>
        <bgColor indexed="27"/>
      </patternFill>
    </fill>
    <fill>
      <patternFill patternType="solid">
        <fgColor indexed="47"/>
        <bgColor indexed="47"/>
      </patternFill>
    </fill>
    <fill>
      <patternFill patternType="lightUp">
        <fgColor indexed="9"/>
        <bgColor indexed="55"/>
      </patternFill>
    </fill>
    <fill>
      <patternFill patternType="lightUp">
        <fgColor indexed="9"/>
        <bgColor indexed="29"/>
      </patternFill>
    </fill>
    <fill>
      <patternFill patternType="lightUp">
        <fgColor indexed="9"/>
        <bgColor indexed="22"/>
      </patternFill>
    </fill>
    <fill>
      <patternFill patternType="solid">
        <fgColor indexed="43"/>
      </patternFill>
    </fill>
    <fill>
      <patternFill patternType="solid">
        <fgColor indexed="43"/>
        <bgColor indexed="64"/>
      </patternFill>
    </fill>
    <fill>
      <patternFill patternType="solid">
        <fgColor indexed="40"/>
        <bgColor indexed="64"/>
      </patternFill>
    </fill>
    <fill>
      <patternFill patternType="solid">
        <fgColor indexed="45"/>
      </patternFill>
    </fill>
    <fill>
      <patternFill patternType="solid">
        <fgColor indexed="29"/>
      </patternFill>
    </fill>
    <fill>
      <patternFill patternType="solid">
        <fgColor indexed="10"/>
      </patternFill>
    </fill>
    <fill>
      <patternFill patternType="solid">
        <fgColor indexed="51"/>
      </patternFill>
    </fill>
    <fill>
      <patternFill patternType="solid">
        <fgColor indexed="52"/>
      </patternFill>
    </fill>
    <fill>
      <patternFill patternType="solid">
        <fgColor indexed="53"/>
      </patternFill>
    </fill>
    <fill>
      <patternFill patternType="solid">
        <fgColor indexed="57"/>
      </patternFill>
    </fill>
    <fill>
      <patternFill patternType="solid">
        <fgColor indexed="50"/>
      </patternFill>
    </fill>
    <fill>
      <patternFill patternType="solid">
        <fgColor indexed="11"/>
      </patternFill>
    </fill>
    <fill>
      <patternFill patternType="lightUp">
        <fgColor indexed="48"/>
        <bgColor indexed="41"/>
      </patternFill>
    </fill>
    <fill>
      <patternFill patternType="solid">
        <fgColor indexed="41"/>
      </patternFill>
    </fill>
    <fill>
      <patternFill patternType="solid">
        <fgColor indexed="54"/>
        <bgColor indexed="64"/>
      </patternFill>
    </fill>
    <fill>
      <patternFill patternType="solid">
        <fgColor indexed="40"/>
      </patternFill>
    </fill>
    <fill>
      <patternFill patternType="solid">
        <fgColor indexed="44"/>
        <bgColor indexed="64"/>
      </patternFill>
    </fill>
    <fill>
      <patternFill patternType="solid">
        <fgColor indexed="41"/>
        <bgColor indexed="64"/>
      </patternFill>
    </fill>
    <fill>
      <patternFill patternType="solid">
        <fgColor indexed="26"/>
        <bgColor indexed="64"/>
      </patternFill>
    </fill>
    <fill>
      <patternFill patternType="solid">
        <fgColor indexed="15"/>
      </patternFill>
    </fill>
    <fill>
      <patternFill patternType="solid">
        <fgColor theme="5"/>
        <bgColor indexed="64"/>
      </patternFill>
    </fill>
    <fill>
      <patternFill patternType="solid">
        <fgColor rgb="FFFF0000"/>
        <bgColor indexed="64"/>
      </patternFill>
    </fill>
    <fill>
      <patternFill patternType="solid">
        <fgColor rgb="FFE6E6E6"/>
        <bgColor indexed="64"/>
      </patternFill>
    </fill>
  </fills>
  <borders count="27">
    <border>
      <left/>
      <right/>
      <top/>
      <bottom/>
      <diagonal/>
    </border>
    <border>
      <left style="thin">
        <color rgb="FF7F7F7F"/>
      </left>
      <right style="thin">
        <color rgb="FF7F7F7F"/>
      </right>
      <top style="thin">
        <color rgb="FF7F7F7F"/>
      </top>
      <bottom style="thin">
        <color rgb="FF7F7F7F"/>
      </bottom>
      <diagonal/>
    </border>
    <border>
      <left/>
      <right style="thin">
        <color indexed="9"/>
      </right>
      <top/>
      <bottom/>
      <diagonal/>
    </border>
    <border>
      <left style="thin">
        <color indexed="9"/>
      </left>
      <right style="thin">
        <color indexed="9"/>
      </right>
      <top/>
      <bottom/>
      <diagonal/>
    </border>
    <border>
      <left style="thin">
        <color indexed="55"/>
      </left>
      <right style="thin">
        <color indexed="55"/>
      </right>
      <top/>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style="thin">
        <color indexed="55"/>
      </top>
      <bottom style="double">
        <color auto="1"/>
      </bottom>
      <diagonal/>
    </border>
    <border>
      <left/>
      <right/>
      <top/>
      <bottom style="thin">
        <color indexed="55"/>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bottom style="thick">
        <color indexed="62"/>
      </bottom>
      <diagonal/>
    </border>
    <border>
      <left/>
      <right/>
      <top/>
      <bottom style="medium">
        <color auto="1"/>
      </bottom>
      <diagonal/>
    </border>
    <border>
      <left style="thin">
        <color auto="1"/>
      </left>
      <right/>
      <top/>
      <bottom/>
      <diagonal/>
    </border>
    <border>
      <left style="thin">
        <color indexed="9"/>
      </left>
      <right/>
      <top/>
      <bottom/>
      <diagonal/>
    </border>
    <border>
      <left style="thin">
        <color indexed="55"/>
      </left>
      <right/>
      <top style="thin">
        <color indexed="55"/>
      </top>
      <bottom/>
      <diagonal/>
    </border>
    <border>
      <left style="thin">
        <color indexed="55"/>
      </left>
      <right/>
      <top style="thin">
        <color indexed="55"/>
      </top>
      <bottom style="thin">
        <color indexed="55"/>
      </bottom>
      <diagonal/>
    </border>
    <border>
      <left style="thin">
        <color indexed="55"/>
      </left>
      <right/>
      <top/>
      <bottom style="thin">
        <color indexed="55"/>
      </bottom>
      <diagonal/>
    </border>
    <border>
      <left style="thin">
        <color indexed="55"/>
      </left>
      <right/>
      <top/>
      <bottom/>
      <diagonal/>
    </border>
    <border>
      <left style="thin">
        <color indexed="55"/>
      </left>
      <right/>
      <top style="thin">
        <color indexed="55"/>
      </top>
      <bottom style="double">
        <color auto="1"/>
      </bottom>
      <diagonal/>
    </border>
    <border>
      <left style="thin">
        <color auto="1"/>
      </left>
      <right style="thin">
        <color indexed="9"/>
      </right>
      <top/>
      <bottom/>
      <diagonal/>
    </border>
    <border>
      <left style="thin">
        <color auto="1"/>
      </left>
      <right style="thin">
        <color indexed="55"/>
      </right>
      <top style="thin">
        <color indexed="55"/>
      </top>
      <bottom/>
      <diagonal/>
    </border>
    <border>
      <left style="thin">
        <color auto="1"/>
      </left>
      <right style="thin">
        <color indexed="55"/>
      </right>
      <top style="thin">
        <color indexed="55"/>
      </top>
      <bottom style="thin">
        <color indexed="55"/>
      </bottom>
      <diagonal/>
    </border>
    <border>
      <left style="thin">
        <color auto="1"/>
      </left>
      <right style="thin">
        <color indexed="55"/>
      </right>
      <top/>
      <bottom style="thin">
        <color indexed="55"/>
      </bottom>
      <diagonal/>
    </border>
    <border>
      <left style="thin">
        <color auto="1"/>
      </left>
      <right style="thin">
        <color indexed="55"/>
      </right>
      <top/>
      <bottom/>
      <diagonal/>
    </border>
    <border>
      <left style="thin">
        <color auto="1"/>
      </left>
      <right style="thin">
        <color indexed="55"/>
      </right>
      <top style="thin">
        <color indexed="55"/>
      </top>
      <bottom style="double">
        <color auto="1"/>
      </bottom>
      <diagonal/>
    </border>
  </borders>
  <cellStyleXfs count="143">
    <xf numFmtId="0" fontId="0" fillId="0" borderId="0"/>
    <xf numFmtId="9" fontId="4" fillId="0" borderId="0" applyFont="0" applyFill="0" applyBorder="0" applyAlignment="0" applyProtection="0"/>
    <xf numFmtId="0" fontId="7" fillId="3" borderId="1" applyNumberFormat="0" applyAlignment="0" applyProtection="0"/>
    <xf numFmtId="0" fontId="3" fillId="0" borderId="0"/>
    <xf numFmtId="43" fontId="17" fillId="0" borderId="0" applyFont="0" applyFill="0" applyBorder="0" applyAlignment="0" applyProtection="0"/>
    <xf numFmtId="9" fontId="17" fillId="0" borderId="0" applyFont="0" applyFill="0" applyBorder="0" applyAlignment="0" applyProtection="0"/>
    <xf numFmtId="0" fontId="17" fillId="8" borderId="0" applyNumberFormat="0" applyBorder="0" applyAlignment="0" applyProtection="0"/>
    <xf numFmtId="0" fontId="17" fillId="8" borderId="0" applyNumberFormat="0" applyBorder="0" applyAlignment="0" applyProtection="0"/>
    <xf numFmtId="0" fontId="18" fillId="9" borderId="0" applyNumberFormat="0" applyBorder="0" applyAlignment="0" applyProtection="0"/>
    <xf numFmtId="0" fontId="17" fillId="10" borderId="0" applyNumberFormat="0" applyBorder="0" applyAlignment="0" applyProtection="0"/>
    <xf numFmtId="0" fontId="17" fillId="11" borderId="0" applyNumberFormat="0" applyBorder="0" applyAlignment="0" applyProtection="0"/>
    <xf numFmtId="0" fontId="18" fillId="12" borderId="0" applyNumberFormat="0" applyBorder="0" applyAlignment="0" applyProtection="0"/>
    <xf numFmtId="0" fontId="17" fillId="10" borderId="0" applyNumberFormat="0" applyBorder="0" applyAlignment="0" applyProtection="0"/>
    <xf numFmtId="0" fontId="17" fillId="13" borderId="0" applyNumberFormat="0" applyBorder="0" applyAlignment="0" applyProtection="0"/>
    <xf numFmtId="0" fontId="18" fillId="11" borderId="0" applyNumberFormat="0" applyBorder="0" applyAlignment="0" applyProtection="0"/>
    <xf numFmtId="0" fontId="17" fillId="8" borderId="0" applyNumberFormat="0" applyBorder="0" applyAlignment="0" applyProtection="0"/>
    <xf numFmtId="0" fontId="17" fillId="11" borderId="0" applyNumberFormat="0" applyBorder="0" applyAlignment="0" applyProtection="0"/>
    <xf numFmtId="0" fontId="18" fillId="11" borderId="0" applyNumberFormat="0" applyBorder="0" applyAlignment="0" applyProtection="0"/>
    <xf numFmtId="0" fontId="17" fillId="14" borderId="0" applyNumberFormat="0" applyBorder="0" applyAlignment="0" applyProtection="0"/>
    <xf numFmtId="0" fontId="17" fillId="8" borderId="0" applyNumberFormat="0" applyBorder="0" applyAlignment="0" applyProtection="0"/>
    <xf numFmtId="0" fontId="18" fillId="9" borderId="0" applyNumberFormat="0" applyBorder="0" applyAlignment="0" applyProtection="0"/>
    <xf numFmtId="0" fontId="17" fillId="10" borderId="0" applyNumberFormat="0" applyBorder="0" applyAlignment="0" applyProtection="0"/>
    <xf numFmtId="0" fontId="17" fillId="15" borderId="0" applyNumberFormat="0" applyBorder="0" applyAlignment="0" applyProtection="0"/>
    <xf numFmtId="0" fontId="18" fillId="15"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19" fillId="18" borderId="0" applyNumberFormat="0" applyBorder="0" applyAlignment="0" applyProtection="0"/>
    <xf numFmtId="167" fontId="20" fillId="0" borderId="0"/>
    <xf numFmtId="0" fontId="21" fillId="0" borderId="0"/>
    <xf numFmtId="0" fontId="22" fillId="0" borderId="0" applyFill="0" applyProtection="0"/>
    <xf numFmtId="9" fontId="21" fillId="0" borderId="0" applyFill="0" applyBorder="0" applyAlignment="0" applyProtection="0"/>
    <xf numFmtId="9" fontId="21" fillId="0" borderId="0" applyFont="0" applyFill="0" applyBorder="0" applyAlignment="0" applyProtection="0"/>
    <xf numFmtId="4" fontId="23" fillId="19" borderId="10" applyNumberFormat="0" applyProtection="0">
      <alignment vertical="center"/>
    </xf>
    <xf numFmtId="4" fontId="24" fillId="20" borderId="10" applyNumberFormat="0" applyProtection="0">
      <alignment vertical="center"/>
    </xf>
    <xf numFmtId="4" fontId="23" fillId="20" borderId="10" applyNumberFormat="0" applyProtection="0">
      <alignment horizontal="left" vertical="center" indent="1"/>
    </xf>
    <xf numFmtId="0" fontId="23" fillId="20" borderId="10" applyNumberFormat="0" applyProtection="0">
      <alignment horizontal="left" vertical="top" indent="1"/>
    </xf>
    <xf numFmtId="4" fontId="23" fillId="21" borderId="0" applyNumberFormat="0" applyProtection="0">
      <alignment horizontal="left" vertical="center" indent="1"/>
    </xf>
    <xf numFmtId="4" fontId="22" fillId="22" borderId="10" applyNumberFormat="0" applyProtection="0">
      <alignment horizontal="right" vertical="center"/>
    </xf>
    <xf numFmtId="4" fontId="22" fillId="23" borderId="10" applyNumberFormat="0" applyProtection="0">
      <alignment horizontal="right" vertical="center"/>
    </xf>
    <xf numFmtId="4" fontId="22" fillId="24" borderId="10" applyNumberFormat="0" applyProtection="0">
      <alignment horizontal="right" vertical="center"/>
    </xf>
    <xf numFmtId="4" fontId="22" fillId="25" borderId="10" applyNumberFormat="0" applyProtection="0">
      <alignment horizontal="right" vertical="center"/>
    </xf>
    <xf numFmtId="4" fontId="22" fillId="26" borderId="10" applyNumberFormat="0" applyProtection="0">
      <alignment horizontal="right" vertical="center"/>
    </xf>
    <xf numFmtId="4" fontId="22" fillId="27" borderId="10" applyNumberFormat="0" applyProtection="0">
      <alignment horizontal="right" vertical="center"/>
    </xf>
    <xf numFmtId="4" fontId="22" fillId="28" borderId="10" applyNumberFormat="0" applyProtection="0">
      <alignment horizontal="right" vertical="center"/>
    </xf>
    <xf numFmtId="4" fontId="22" fillId="29" borderId="10" applyNumberFormat="0" applyProtection="0">
      <alignment horizontal="right" vertical="center"/>
    </xf>
    <xf numFmtId="4" fontId="22" fillId="30" borderId="10" applyNumberFormat="0" applyProtection="0">
      <alignment horizontal="right" vertical="center"/>
    </xf>
    <xf numFmtId="4" fontId="23" fillId="31" borderId="11" applyNumberFormat="0" applyProtection="0">
      <alignment horizontal="left" vertical="center" indent="1"/>
    </xf>
    <xf numFmtId="4" fontId="22" fillId="32" borderId="0" applyNumberFormat="0" applyProtection="0">
      <alignment horizontal="left" vertical="center" indent="1"/>
    </xf>
    <xf numFmtId="4" fontId="25" fillId="33" borderId="0" applyNumberFormat="0" applyProtection="0">
      <alignment horizontal="left" vertical="center" indent="1"/>
    </xf>
    <xf numFmtId="4" fontId="22" fillId="34" borderId="10" applyNumberFormat="0" applyProtection="0">
      <alignment horizontal="right" vertical="center"/>
    </xf>
    <xf numFmtId="4" fontId="22" fillId="32" borderId="0" applyNumberFormat="0" applyProtection="0">
      <alignment horizontal="left" vertical="center" indent="1"/>
    </xf>
    <xf numFmtId="4" fontId="22" fillId="21" borderId="0" applyNumberFormat="0" applyProtection="0">
      <alignment horizontal="left" vertical="center" indent="1"/>
    </xf>
    <xf numFmtId="0" fontId="21" fillId="33" borderId="10" applyNumberFormat="0" applyProtection="0">
      <alignment horizontal="left" vertical="center" indent="1"/>
    </xf>
    <xf numFmtId="0" fontId="21" fillId="33" borderId="10" applyNumberFormat="0" applyProtection="0">
      <alignment horizontal="left" vertical="top" indent="1"/>
    </xf>
    <xf numFmtId="0" fontId="21" fillId="21" borderId="10" applyNumberFormat="0" applyProtection="0">
      <alignment horizontal="left" vertical="center" indent="1"/>
    </xf>
    <xf numFmtId="0" fontId="21" fillId="21" borderId="10" applyNumberFormat="0" applyProtection="0">
      <alignment horizontal="left" vertical="top" indent="1"/>
    </xf>
    <xf numFmtId="0" fontId="21" fillId="35" borderId="10" applyNumberFormat="0" applyProtection="0">
      <alignment horizontal="left" vertical="center" indent="1"/>
    </xf>
    <xf numFmtId="0" fontId="21" fillId="35" borderId="10" applyNumberFormat="0" applyProtection="0">
      <alignment horizontal="left" vertical="top" indent="1"/>
    </xf>
    <xf numFmtId="0" fontId="21" fillId="36" borderId="10" applyNumberFormat="0" applyProtection="0">
      <alignment horizontal="left" vertical="center" indent="1"/>
    </xf>
    <xf numFmtId="0" fontId="21" fillId="36" borderId="10" applyNumberFormat="0" applyProtection="0">
      <alignment horizontal="left" vertical="top" indent="1"/>
    </xf>
    <xf numFmtId="4" fontId="22" fillId="37" borderId="10" applyNumberFormat="0" applyProtection="0">
      <alignment vertical="center"/>
    </xf>
    <xf numFmtId="4" fontId="26" fillId="37" borderId="10" applyNumberFormat="0" applyProtection="0">
      <alignment vertical="center"/>
    </xf>
    <xf numFmtId="4" fontId="22" fillId="37" borderId="10" applyNumberFormat="0" applyProtection="0">
      <alignment horizontal="left" vertical="center" indent="1"/>
    </xf>
    <xf numFmtId="0" fontId="22" fillId="37" borderId="10" applyNumberFormat="0" applyProtection="0">
      <alignment horizontal="left" vertical="top" indent="1"/>
    </xf>
    <xf numFmtId="4" fontId="22" fillId="32" borderId="10" applyNumberFormat="0" applyProtection="0">
      <alignment horizontal="right" vertical="center"/>
    </xf>
    <xf numFmtId="4" fontId="26" fillId="32" borderId="10" applyNumberFormat="0" applyProtection="0">
      <alignment horizontal="right" vertical="center"/>
    </xf>
    <xf numFmtId="4" fontId="22" fillId="34" borderId="10" applyNumberFormat="0" applyProtection="0">
      <alignment horizontal="left" vertical="center" indent="1"/>
    </xf>
    <xf numFmtId="0" fontId="22" fillId="21" borderId="10" applyNumberFormat="0" applyProtection="0">
      <alignment horizontal="left" vertical="top" indent="1"/>
    </xf>
    <xf numFmtId="4" fontId="27" fillId="38" borderId="0" applyNumberFormat="0" applyProtection="0">
      <alignment horizontal="left" vertical="center" indent="1"/>
    </xf>
    <xf numFmtId="4" fontId="28" fillId="32" borderId="10" applyNumberFormat="0" applyProtection="0">
      <alignment horizontal="right" vertical="center"/>
    </xf>
    <xf numFmtId="43" fontId="21" fillId="0" borderId="0" applyFont="0" applyFill="0" applyBorder="0" applyAlignment="0" applyProtection="0"/>
    <xf numFmtId="0" fontId="29" fillId="0" borderId="0" applyNumberFormat="0" applyFill="0" applyBorder="0" applyAlignment="0" applyProtection="0"/>
    <xf numFmtId="0" fontId="30" fillId="0" borderId="12" applyNumberFormat="0" applyFill="0" applyAlignment="0" applyProtection="0"/>
    <xf numFmtId="0" fontId="2" fillId="0" borderId="0"/>
    <xf numFmtId="9" fontId="2" fillId="0" borderId="0" applyFont="0" applyFill="0" applyBorder="0" applyAlignment="0" applyProtection="0"/>
    <xf numFmtId="0" fontId="1" fillId="0" borderId="0"/>
    <xf numFmtId="0" fontId="35" fillId="0" borderId="0"/>
    <xf numFmtId="169" fontId="35" fillId="0" borderId="0" applyFont="0" applyFill="0" applyBorder="0" applyAlignment="0" applyProtection="0"/>
    <xf numFmtId="43" fontId="35" fillId="0" borderId="0" applyFont="0" applyFill="0" applyBorder="0" applyAlignment="0" applyProtection="0"/>
    <xf numFmtId="9" fontId="35" fillId="0" borderId="0" applyFont="0" applyFill="0" applyBorder="0" applyAlignment="0" applyProtection="0"/>
    <xf numFmtId="0" fontId="39" fillId="0" borderId="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cellStyleXfs>
  <cellXfs count="165">
    <xf numFmtId="0" fontId="0" fillId="0" borderId="0" xfId="0"/>
    <xf numFmtId="0" fontId="5" fillId="0" borderId="0" xfId="0" applyFont="1"/>
    <xf numFmtId="0" fontId="6" fillId="0" borderId="0" xfId="0" applyFont="1"/>
    <xf numFmtId="0" fontId="9" fillId="0" borderId="0" xfId="0" applyFont="1"/>
    <xf numFmtId="0" fontId="10" fillId="0" borderId="0" xfId="3" applyFont="1" applyAlignment="1">
      <alignment horizontal="center"/>
    </xf>
    <xf numFmtId="0" fontId="10" fillId="0" borderId="0" xfId="3" applyFont="1"/>
    <xf numFmtId="0" fontId="11" fillId="5" borderId="0" xfId="3" applyFont="1" applyFill="1"/>
    <xf numFmtId="0" fontId="12" fillId="5" borderId="0" xfId="3" applyFont="1" applyFill="1"/>
    <xf numFmtId="0" fontId="13" fillId="5" borderId="0" xfId="3" applyFont="1" applyFill="1"/>
    <xf numFmtId="0" fontId="14" fillId="0" borderId="0" xfId="3" applyFont="1"/>
    <xf numFmtId="0" fontId="15" fillId="5" borderId="2" xfId="3" applyFont="1" applyFill="1" applyBorder="1" applyAlignment="1">
      <alignment horizontal="left"/>
    </xf>
    <xf numFmtId="0" fontId="16" fillId="6" borderId="0" xfId="3" applyFont="1" applyFill="1" applyAlignment="1">
      <alignment horizontal="left"/>
    </xf>
    <xf numFmtId="0" fontId="10" fillId="6" borderId="0" xfId="3" applyFont="1" applyFill="1"/>
    <xf numFmtId="0" fontId="10" fillId="0" borderId="0" xfId="3" applyFont="1" applyFill="1"/>
    <xf numFmtId="0" fontId="15" fillId="5" borderId="3" xfId="3" applyFont="1" applyFill="1" applyBorder="1" applyAlignment="1">
      <alignment horizontal="center"/>
    </xf>
    <xf numFmtId="0" fontId="14" fillId="0" borderId="4" xfId="3" applyFont="1" applyBorder="1" applyAlignment="1">
      <alignment horizontal="center" vertical="center"/>
    </xf>
    <xf numFmtId="41" fontId="14" fillId="6" borderId="5" xfId="4" applyNumberFormat="1" applyFont="1" applyFill="1" applyBorder="1"/>
    <xf numFmtId="0" fontId="14" fillId="0" borderId="6" xfId="3" applyFont="1" applyBorder="1" applyAlignment="1">
      <alignment horizontal="center" vertical="center"/>
    </xf>
    <xf numFmtId="43" fontId="10" fillId="0" borderId="0" xfId="4" applyFont="1"/>
    <xf numFmtId="43" fontId="10" fillId="0" borderId="0" xfId="3" applyNumberFormat="1" applyFont="1"/>
    <xf numFmtId="0" fontId="14" fillId="0" borderId="0" xfId="3" applyFont="1" applyBorder="1" applyAlignment="1">
      <alignment horizontal="center"/>
    </xf>
    <xf numFmtId="0" fontId="12" fillId="5" borderId="7" xfId="3" applyFont="1" applyFill="1" applyBorder="1"/>
    <xf numFmtId="41" fontId="12" fillId="5" borderId="7" xfId="4" applyNumberFormat="1" applyFont="1" applyFill="1" applyBorder="1"/>
    <xf numFmtId="0" fontId="14" fillId="0" borderId="0" xfId="3" quotePrefix="1" applyFont="1" applyBorder="1" applyAlignment="1">
      <alignment horizontal="center"/>
    </xf>
    <xf numFmtId="0" fontId="12" fillId="5" borderId="6" xfId="3" applyFont="1" applyFill="1" applyBorder="1"/>
    <xf numFmtId="41" fontId="12" fillId="5" borderId="6" xfId="4" applyNumberFormat="1" applyFont="1" applyFill="1" applyBorder="1"/>
    <xf numFmtId="0" fontId="10" fillId="0" borderId="0" xfId="3" applyFont="1" applyBorder="1" applyAlignment="1">
      <alignment horizontal="center"/>
    </xf>
    <xf numFmtId="0" fontId="10" fillId="0" borderId="4" xfId="3" applyFont="1" applyBorder="1"/>
    <xf numFmtId="41" fontId="10" fillId="0" borderId="4" xfId="4" applyNumberFormat="1" applyFont="1" applyFill="1" applyBorder="1"/>
    <xf numFmtId="0" fontId="10" fillId="0" borderId="8" xfId="3" applyFont="1" applyBorder="1"/>
    <xf numFmtId="41" fontId="10" fillId="6" borderId="8" xfId="4" applyNumberFormat="1" applyFont="1" applyFill="1" applyBorder="1"/>
    <xf numFmtId="0" fontId="10" fillId="0" borderId="7" xfId="3" applyFont="1" applyBorder="1"/>
    <xf numFmtId="41" fontId="10" fillId="0" borderId="7" xfId="4" applyNumberFormat="1" applyFont="1" applyBorder="1"/>
    <xf numFmtId="41" fontId="10" fillId="0" borderId="7" xfId="4" applyNumberFormat="1" applyFont="1" applyFill="1" applyBorder="1"/>
    <xf numFmtId="41" fontId="10" fillId="6" borderId="7" xfId="4" applyNumberFormat="1" applyFont="1" applyFill="1" applyBorder="1"/>
    <xf numFmtId="41" fontId="10" fillId="0" borderId="8" xfId="4" applyNumberFormat="1" applyFont="1" applyFill="1" applyBorder="1"/>
    <xf numFmtId="0" fontId="14" fillId="0" borderId="0" xfId="3" quotePrefix="1" applyFont="1" applyAlignment="1">
      <alignment horizontal="center"/>
    </xf>
    <xf numFmtId="0" fontId="14" fillId="0" borderId="0" xfId="4" applyNumberFormat="1" applyFont="1"/>
    <xf numFmtId="164" fontId="14" fillId="0" borderId="0" xfId="4" applyNumberFormat="1" applyFont="1"/>
    <xf numFmtId="41" fontId="14" fillId="0" borderId="0" xfId="4" applyNumberFormat="1" applyFont="1"/>
    <xf numFmtId="0" fontId="12" fillId="5" borderId="9" xfId="3" applyFont="1" applyFill="1" applyBorder="1" applyAlignment="1"/>
    <xf numFmtId="0" fontId="14" fillId="0" borderId="7" xfId="3" applyFont="1" applyBorder="1"/>
    <xf numFmtId="41" fontId="14" fillId="0" borderId="7" xfId="3" applyNumberFormat="1" applyFont="1" applyBorder="1"/>
    <xf numFmtId="9" fontId="14" fillId="0" borderId="0" xfId="5" applyFont="1"/>
    <xf numFmtId="165" fontId="14" fillId="0" borderId="7" xfId="3" applyNumberFormat="1" applyFont="1" applyBorder="1"/>
    <xf numFmtId="166" fontId="14" fillId="0" borderId="7" xfId="4" applyNumberFormat="1" applyFont="1" applyBorder="1"/>
    <xf numFmtId="0" fontId="14" fillId="0" borderId="0" xfId="3" applyFont="1" applyBorder="1"/>
    <xf numFmtId="43" fontId="14" fillId="0" borderId="0" xfId="4" applyFont="1" applyBorder="1"/>
    <xf numFmtId="166" fontId="14" fillId="0" borderId="0" xfId="4" applyNumberFormat="1" applyFont="1"/>
    <xf numFmtId="0" fontId="7" fillId="3" borderId="1" xfId="2"/>
    <xf numFmtId="9" fontId="7" fillId="3" borderId="1" xfId="2" applyNumberFormat="1"/>
    <xf numFmtId="3" fontId="7" fillId="3" borderId="1" xfId="2" applyNumberFormat="1"/>
    <xf numFmtId="9" fontId="7" fillId="3" borderId="1" xfId="1" applyFont="1" applyFill="1" applyBorder="1"/>
    <xf numFmtId="0" fontId="0" fillId="0" borderId="0" xfId="0" applyAlignment="1">
      <alignment horizontal="left"/>
    </xf>
    <xf numFmtId="0" fontId="7" fillId="3" borderId="1" xfId="2" applyAlignment="1">
      <alignment horizontal="center"/>
    </xf>
    <xf numFmtId="0" fontId="33" fillId="0" borderId="0" xfId="3" applyFont="1"/>
    <xf numFmtId="164" fontId="34" fillId="0" borderId="0" xfId="4" applyNumberFormat="1" applyFont="1"/>
    <xf numFmtId="41" fontId="33" fillId="0" borderId="7" xfId="4" applyNumberFormat="1" applyFont="1" applyBorder="1"/>
    <xf numFmtId="0" fontId="1" fillId="0" borderId="0" xfId="75"/>
    <xf numFmtId="10" fontId="1" fillId="0" borderId="0" xfId="75" applyNumberFormat="1"/>
    <xf numFmtId="10" fontId="7" fillId="3" borderId="1" xfId="2" applyNumberFormat="1"/>
    <xf numFmtId="168" fontId="8" fillId="4" borderId="1" xfId="1" applyNumberFormat="1" applyFont="1" applyFill="1" applyBorder="1"/>
    <xf numFmtId="0" fontId="36" fillId="0" borderId="13" xfId="76" applyFont="1" applyBorder="1" applyAlignment="1">
      <alignment horizontal="centerContinuous"/>
    </xf>
    <xf numFmtId="0" fontId="35" fillId="0" borderId="13" xfId="76" applyBorder="1" applyAlignment="1">
      <alignment horizontal="centerContinuous"/>
    </xf>
    <xf numFmtId="0" fontId="35" fillId="0" borderId="0" xfId="76"/>
    <xf numFmtId="0" fontId="35" fillId="0" borderId="0" xfId="76" applyFont="1" applyBorder="1" applyAlignment="1">
      <alignment horizontal="left"/>
    </xf>
    <xf numFmtId="170" fontId="35" fillId="0" borderId="0" xfId="77" applyNumberFormat="1" applyBorder="1" applyAlignment="1">
      <alignment horizontal="right"/>
    </xf>
    <xf numFmtId="10" fontId="35" fillId="0" borderId="0" xfId="76" applyNumberFormat="1"/>
    <xf numFmtId="166" fontId="35" fillId="0" borderId="0" xfId="78" applyNumberFormat="1"/>
    <xf numFmtId="10" fontId="35" fillId="0" borderId="0" xfId="79" applyNumberFormat="1"/>
    <xf numFmtId="164" fontId="35" fillId="0" borderId="0" xfId="78" applyNumberFormat="1"/>
    <xf numFmtId="169" fontId="35" fillId="0" borderId="0" xfId="77" applyNumberFormat="1"/>
    <xf numFmtId="10" fontId="0" fillId="0" borderId="0" xfId="79" applyNumberFormat="1" applyFont="1"/>
    <xf numFmtId="0" fontId="35" fillId="0" borderId="0" xfId="76" quotePrefix="1"/>
    <xf numFmtId="10" fontId="7" fillId="3" borderId="1" xfId="1" applyNumberFormat="1" applyFont="1" applyFill="1" applyBorder="1"/>
    <xf numFmtId="10" fontId="8" fillId="4" borderId="1" xfId="1" applyNumberFormat="1" applyFont="1" applyFill="1" applyBorder="1"/>
    <xf numFmtId="10" fontId="12" fillId="7" borderId="7" xfId="3" applyNumberFormat="1" applyFont="1" applyFill="1" applyBorder="1"/>
    <xf numFmtId="170" fontId="35" fillId="39" borderId="0" xfId="76" applyNumberFormat="1" applyFill="1"/>
    <xf numFmtId="10" fontId="35" fillId="39" borderId="0" xfId="76" applyNumberFormat="1" applyFill="1"/>
    <xf numFmtId="170" fontId="35" fillId="40" borderId="0" xfId="76" applyNumberFormat="1" applyFill="1"/>
    <xf numFmtId="0" fontId="37" fillId="0" borderId="0" xfId="76" applyFont="1"/>
    <xf numFmtId="0" fontId="6" fillId="0" borderId="0" xfId="0" applyFont="1" applyAlignment="1"/>
    <xf numFmtId="0" fontId="6" fillId="0" borderId="0" xfId="0" applyFont="1" applyAlignment="1">
      <alignment horizontal="left"/>
    </xf>
    <xf numFmtId="10" fontId="1" fillId="2" borderId="0" xfId="75" applyNumberFormat="1" applyFill="1"/>
    <xf numFmtId="0" fontId="38" fillId="0" borderId="0" xfId="0" applyFont="1" applyAlignment="1"/>
    <xf numFmtId="0" fontId="0" fillId="0" borderId="0" xfId="0" applyFont="1" applyAlignment="1"/>
    <xf numFmtId="3" fontId="33" fillId="0" borderId="7" xfId="4" applyNumberFormat="1" applyFont="1" applyBorder="1"/>
    <xf numFmtId="0" fontId="40" fillId="0" borderId="0" xfId="80" applyFont="1" applyAlignment="1"/>
    <xf numFmtId="0" fontId="40" fillId="0" borderId="0" xfId="80" applyFont="1" applyAlignment="1">
      <alignment horizontal="center"/>
    </xf>
    <xf numFmtId="0" fontId="39" fillId="0" borderId="0" xfId="80" applyFont="1" applyAlignment="1"/>
    <xf numFmtId="0" fontId="41" fillId="0" borderId="0" xfId="80" applyFont="1" applyAlignment="1"/>
    <xf numFmtId="0" fontId="42" fillId="0" borderId="0" xfId="80" applyFont="1" applyAlignment="1"/>
    <xf numFmtId="0" fontId="42" fillId="0" borderId="0" xfId="80" applyFont="1" applyAlignment="1">
      <alignment horizontal="center"/>
    </xf>
    <xf numFmtId="0" fontId="40" fillId="2" borderId="0" xfId="80" applyFont="1" applyFill="1" applyAlignment="1"/>
    <xf numFmtId="0" fontId="40" fillId="2" borderId="0" xfId="80" applyFont="1" applyFill="1" applyAlignment="1">
      <alignment horizontal="center"/>
    </xf>
    <xf numFmtId="0" fontId="43" fillId="0" borderId="0" xfId="80" applyFont="1" applyAlignment="1"/>
    <xf numFmtId="0" fontId="43" fillId="0" borderId="0" xfId="80" applyFont="1" applyAlignment="1">
      <alignment horizontal="center"/>
    </xf>
    <xf numFmtId="0" fontId="43" fillId="2" borderId="0" xfId="80" applyFont="1" applyFill="1" applyAlignment="1">
      <alignment horizontal="center"/>
    </xf>
    <xf numFmtId="0" fontId="44" fillId="2" borderId="0" xfId="80" applyFont="1" applyFill="1" applyAlignment="1">
      <alignment horizontal="center"/>
    </xf>
    <xf numFmtId="0" fontId="42" fillId="2" borderId="0" xfId="80" applyFont="1" applyFill="1" applyAlignment="1">
      <alignment horizontal="center"/>
    </xf>
    <xf numFmtId="0" fontId="45" fillId="0" borderId="0" xfId="80" applyFont="1" applyAlignment="1">
      <alignment horizontal="left"/>
    </xf>
    <xf numFmtId="0" fontId="41" fillId="2" borderId="0" xfId="80" applyFont="1" applyFill="1" applyAlignment="1"/>
    <xf numFmtId="0" fontId="42" fillId="0" borderId="0" xfId="80" applyFont="1"/>
    <xf numFmtId="0" fontId="42" fillId="0" borderId="0" xfId="80" applyFont="1" applyFill="1" applyAlignment="1"/>
    <xf numFmtId="0" fontId="42" fillId="0" borderId="0" xfId="80" applyFont="1" applyFill="1" applyAlignment="1">
      <alignment horizontal="center"/>
    </xf>
    <xf numFmtId="0" fontId="40" fillId="0" borderId="0" xfId="80" applyFont="1" applyFill="1" applyAlignment="1">
      <alignment horizontal="center"/>
    </xf>
    <xf numFmtId="0" fontId="38" fillId="0" borderId="0" xfId="80" applyFont="1" applyAlignment="1">
      <alignment horizontal="center"/>
    </xf>
    <xf numFmtId="171" fontId="42" fillId="0" borderId="0" xfId="80" applyNumberFormat="1" applyFont="1" applyAlignment="1">
      <alignment horizontal="center"/>
    </xf>
    <xf numFmtId="0" fontId="42" fillId="2" borderId="0" xfId="80" applyFont="1" applyFill="1"/>
    <xf numFmtId="0" fontId="42" fillId="2" borderId="0" xfId="80" applyFont="1" applyFill="1" applyAlignment="1"/>
    <xf numFmtId="3" fontId="42" fillId="0" borderId="0" xfId="80" applyNumberFormat="1" applyFont="1" applyAlignment="1">
      <alignment horizontal="center"/>
    </xf>
    <xf numFmtId="168" fontId="10" fillId="0" borderId="7" xfId="1" applyNumberFormat="1" applyFont="1" applyBorder="1"/>
    <xf numFmtId="11" fontId="0" fillId="0" borderId="0" xfId="0" applyNumberFormat="1"/>
    <xf numFmtId="0" fontId="0" fillId="0" borderId="0" xfId="0" applyNumberFormat="1"/>
    <xf numFmtId="168" fontId="33" fillId="0" borderId="7" xfId="1" applyNumberFormat="1" applyFont="1" applyBorder="1"/>
    <xf numFmtId="0" fontId="5" fillId="0" borderId="0" xfId="0" applyFont="1" applyAlignment="1">
      <alignment horizontal="center" vertical="center" wrapText="1"/>
    </xf>
    <xf numFmtId="0" fontId="0" fillId="0" borderId="0" xfId="0" applyAlignment="1">
      <alignment vertical="center" wrapText="1"/>
    </xf>
    <xf numFmtId="0" fontId="5" fillId="41" borderId="0" xfId="0" applyFont="1" applyFill="1" applyAlignment="1">
      <alignment vertical="center" wrapText="1"/>
    </xf>
    <xf numFmtId="0" fontId="15" fillId="5" borderId="15" xfId="3" applyFont="1" applyFill="1" applyBorder="1" applyAlignment="1">
      <alignment horizontal="center"/>
    </xf>
    <xf numFmtId="41" fontId="14" fillId="6" borderId="16" xfId="4" applyNumberFormat="1" applyFont="1" applyFill="1" applyBorder="1"/>
    <xf numFmtId="41" fontId="10" fillId="0" borderId="17" xfId="4" applyNumberFormat="1" applyFont="1" applyBorder="1"/>
    <xf numFmtId="168" fontId="33" fillId="0" borderId="17" xfId="1" applyNumberFormat="1" applyFont="1" applyBorder="1"/>
    <xf numFmtId="168" fontId="10" fillId="0" borderId="17" xfId="1" applyNumberFormat="1" applyFont="1" applyBorder="1"/>
    <xf numFmtId="41" fontId="12" fillId="5" borderId="17" xfId="4" applyNumberFormat="1" applyFont="1" applyFill="1" applyBorder="1"/>
    <xf numFmtId="41" fontId="12" fillId="5" borderId="18" xfId="4" applyNumberFormat="1" applyFont="1" applyFill="1" applyBorder="1"/>
    <xf numFmtId="41" fontId="10" fillId="0" borderId="19" xfId="4" applyNumberFormat="1" applyFont="1" applyFill="1" applyBorder="1"/>
    <xf numFmtId="41" fontId="10" fillId="6" borderId="20" xfId="4" applyNumberFormat="1" applyFont="1" applyFill="1" applyBorder="1"/>
    <xf numFmtId="41" fontId="10" fillId="0" borderId="17" xfId="4" applyNumberFormat="1" applyFont="1" applyFill="1" applyBorder="1"/>
    <xf numFmtId="41" fontId="10" fillId="6" borderId="17" xfId="4" applyNumberFormat="1" applyFont="1" applyFill="1" applyBorder="1"/>
    <xf numFmtId="0" fontId="15" fillId="5" borderId="21" xfId="3" applyFont="1" applyFill="1" applyBorder="1" applyAlignment="1">
      <alignment horizontal="center"/>
    </xf>
    <xf numFmtId="0" fontId="10" fillId="0" borderId="14" xfId="3" applyFont="1" applyBorder="1"/>
    <xf numFmtId="41" fontId="14" fillId="6" borderId="22" xfId="4" applyNumberFormat="1" applyFont="1" applyFill="1" applyBorder="1"/>
    <xf numFmtId="41" fontId="10" fillId="0" borderId="23" xfId="4" applyNumberFormat="1" applyFont="1" applyBorder="1"/>
    <xf numFmtId="168" fontId="33" fillId="0" borderId="23" xfId="1" applyNumberFormat="1" applyFont="1" applyBorder="1"/>
    <xf numFmtId="168" fontId="10" fillId="0" borderId="23" xfId="1" applyNumberFormat="1" applyFont="1" applyBorder="1"/>
    <xf numFmtId="43" fontId="10" fillId="0" borderId="14" xfId="4" applyFont="1" applyBorder="1"/>
    <xf numFmtId="41" fontId="12" fillId="5" borderId="23" xfId="4" applyNumberFormat="1" applyFont="1" applyFill="1" applyBorder="1"/>
    <xf numFmtId="41" fontId="12" fillId="5" borderId="24" xfId="4" applyNumberFormat="1" applyFont="1" applyFill="1" applyBorder="1"/>
    <xf numFmtId="41" fontId="10" fillId="0" borderId="25" xfId="4" applyNumberFormat="1" applyFont="1" applyFill="1" applyBorder="1"/>
    <xf numFmtId="41" fontId="10" fillId="6" borderId="26" xfId="4" applyNumberFormat="1" applyFont="1" applyFill="1" applyBorder="1"/>
    <xf numFmtId="41" fontId="10" fillId="0" borderId="23" xfId="4" applyNumberFormat="1" applyFont="1" applyFill="1" applyBorder="1"/>
    <xf numFmtId="41" fontId="10" fillId="6" borderId="23" xfId="4" applyNumberFormat="1" applyFont="1" applyFill="1" applyBorder="1"/>
    <xf numFmtId="164" fontId="14" fillId="0" borderId="14" xfId="4" applyNumberFormat="1" applyFont="1" applyBorder="1"/>
    <xf numFmtId="41" fontId="14" fillId="0" borderId="14" xfId="4" applyNumberFormat="1" applyFont="1" applyBorder="1"/>
    <xf numFmtId="0" fontId="0" fillId="0" borderId="0" xfId="0" quotePrefix="1"/>
    <xf numFmtId="3" fontId="0" fillId="0" borderId="0" xfId="0" applyNumberFormat="1"/>
    <xf numFmtId="9" fontId="0" fillId="0" borderId="0" xfId="1" applyFont="1"/>
    <xf numFmtId="168" fontId="0" fillId="0" borderId="0" xfId="1" applyNumberFormat="1" applyFont="1"/>
    <xf numFmtId="172" fontId="0" fillId="0" borderId="0" xfId="0" applyNumberFormat="1"/>
    <xf numFmtId="9" fontId="10" fillId="0" borderId="7" xfId="1" applyFont="1" applyBorder="1"/>
    <xf numFmtId="9" fontId="10" fillId="0" borderId="17" xfId="1" applyFont="1" applyBorder="1"/>
    <xf numFmtId="0" fontId="15" fillId="5" borderId="14" xfId="3" applyFont="1" applyFill="1" applyBorder="1" applyAlignment="1">
      <alignment horizontal="center"/>
    </xf>
    <xf numFmtId="41" fontId="10" fillId="0" borderId="14" xfId="3" applyNumberFormat="1" applyFont="1" applyBorder="1"/>
    <xf numFmtId="9" fontId="10" fillId="0" borderId="0" xfId="1" applyFont="1"/>
    <xf numFmtId="10" fontId="14" fillId="0" borderId="0" xfId="1" applyNumberFormat="1" applyFont="1"/>
    <xf numFmtId="164" fontId="14" fillId="2" borderId="0" xfId="4" applyNumberFormat="1" applyFont="1" applyFill="1"/>
    <xf numFmtId="41" fontId="14" fillId="0" borderId="0" xfId="3" applyNumberFormat="1" applyFont="1"/>
    <xf numFmtId="0" fontId="14" fillId="2" borderId="0" xfId="3" applyFont="1" applyFill="1"/>
    <xf numFmtId="2" fontId="14" fillId="0" borderId="0" xfId="4" applyNumberFormat="1" applyFont="1"/>
    <xf numFmtId="2" fontId="14" fillId="0" borderId="0" xfId="3" applyNumberFormat="1" applyFont="1"/>
    <xf numFmtId="2" fontId="14" fillId="0" borderId="14" xfId="4" applyNumberFormat="1" applyFont="1" applyBorder="1"/>
    <xf numFmtId="168" fontId="14" fillId="0" borderId="0" xfId="1" applyNumberFormat="1" applyFont="1"/>
    <xf numFmtId="43" fontId="10" fillId="0" borderId="7" xfId="4" applyNumberFormat="1" applyFont="1" applyBorder="1"/>
    <xf numFmtId="0" fontId="5" fillId="0" borderId="0" xfId="0" applyFont="1" applyAlignment="1">
      <alignment horizontal="center" vertical="center" wrapText="1"/>
    </xf>
    <xf numFmtId="2" fontId="42" fillId="0" borderId="0" xfId="80" applyNumberFormat="1" applyFont="1" applyFill="1" applyAlignment="1">
      <alignment horizontal="center"/>
    </xf>
  </cellXfs>
  <cellStyles count="143">
    <cellStyle name="Accent1 - 20%" xfId="6"/>
    <cellStyle name="Accent1 - 40%" xfId="7"/>
    <cellStyle name="Accent1 - 60%" xfId="8"/>
    <cellStyle name="Accent2 - 20%" xfId="9"/>
    <cellStyle name="Accent2 - 40%" xfId="10"/>
    <cellStyle name="Accent2 - 60%" xfId="11"/>
    <cellStyle name="Accent3 - 20%" xfId="12"/>
    <cellStyle name="Accent3 - 40%" xfId="13"/>
    <cellStyle name="Accent3 - 60%" xfId="14"/>
    <cellStyle name="Accent4 - 20%" xfId="15"/>
    <cellStyle name="Accent4 - 40%" xfId="16"/>
    <cellStyle name="Accent4 - 60%" xfId="17"/>
    <cellStyle name="Accent5 - 20%" xfId="18"/>
    <cellStyle name="Accent5 - 40%" xfId="19"/>
    <cellStyle name="Accent5 - 60%" xfId="20"/>
    <cellStyle name="Accent6 - 20%" xfId="21"/>
    <cellStyle name="Accent6 - 40%" xfId="22"/>
    <cellStyle name="Accent6 - 60%" xfId="23"/>
    <cellStyle name="Avattu hyperlinkki" xfId="82" builtinId="9" hidden="1"/>
    <cellStyle name="Avattu hyperlinkki" xfId="84" builtinId="9" hidden="1"/>
    <cellStyle name="Avattu hyperlinkki" xfId="86" builtinId="9" hidden="1"/>
    <cellStyle name="Avattu hyperlinkki" xfId="88" builtinId="9" hidden="1"/>
    <cellStyle name="Avattu hyperlinkki" xfId="90" builtinId="9" hidden="1"/>
    <cellStyle name="Avattu hyperlinkki" xfId="92" builtinId="9" hidden="1"/>
    <cellStyle name="Avattu hyperlinkki" xfId="94" builtinId="9" hidden="1"/>
    <cellStyle name="Avattu hyperlinkki" xfId="96" builtinId="9" hidden="1"/>
    <cellStyle name="Avattu hyperlinkki" xfId="98" builtinId="9" hidden="1"/>
    <cellStyle name="Avattu hyperlinkki" xfId="100" builtinId="9" hidden="1"/>
    <cellStyle name="Avattu hyperlinkki" xfId="102" builtinId="9" hidden="1"/>
    <cellStyle name="Avattu hyperlinkki" xfId="104" builtinId="9" hidden="1"/>
    <cellStyle name="Avattu hyperlinkki" xfId="106" builtinId="9" hidden="1"/>
    <cellStyle name="Avattu hyperlinkki" xfId="108" builtinId="9" hidden="1"/>
    <cellStyle name="Avattu hyperlinkki" xfId="110" builtinId="9" hidden="1"/>
    <cellStyle name="Avattu hyperlinkki" xfId="112" builtinId="9" hidden="1"/>
    <cellStyle name="Avattu hyperlinkki" xfId="114" builtinId="9" hidden="1"/>
    <cellStyle name="Avattu hyperlinkki" xfId="116" builtinId="9" hidden="1"/>
    <cellStyle name="Avattu hyperlinkki" xfId="118" builtinId="9" hidden="1"/>
    <cellStyle name="Avattu hyperlinkki" xfId="120" builtinId="9" hidden="1"/>
    <cellStyle name="Avattu hyperlinkki" xfId="122" builtinId="9" hidden="1"/>
    <cellStyle name="Avattu hyperlinkki" xfId="124" builtinId="9" hidden="1"/>
    <cellStyle name="Avattu hyperlinkki" xfId="126" builtinId="9" hidden="1"/>
    <cellStyle name="Avattu hyperlinkki" xfId="128" builtinId="9" hidden="1"/>
    <cellStyle name="Avattu hyperlinkki" xfId="130" builtinId="9" hidden="1"/>
    <cellStyle name="Avattu hyperlinkki" xfId="132" builtinId="9" hidden="1"/>
    <cellStyle name="Avattu hyperlinkki" xfId="134" builtinId="9" hidden="1"/>
    <cellStyle name="Avattu hyperlinkki" xfId="136" builtinId="9" hidden="1"/>
    <cellStyle name="Avattu hyperlinkki" xfId="138" builtinId="9" hidden="1"/>
    <cellStyle name="Avattu hyperlinkki" xfId="140" builtinId="9" hidden="1"/>
    <cellStyle name="Avattu hyperlinkki" xfId="142" builtinId="9" hidden="1"/>
    <cellStyle name="Comma 2" xfId="4"/>
    <cellStyle name="Comma 3" xfId="78"/>
    <cellStyle name="Currency 2" xfId="77"/>
    <cellStyle name="Emphasis 1" xfId="24"/>
    <cellStyle name="Emphasis 2" xfId="25"/>
    <cellStyle name="Emphasis 3" xfId="26"/>
    <cellStyle name="Excel.Chart" xfId="27"/>
    <cellStyle name="Hyperlinkki" xfId="81" builtinId="8" hidden="1"/>
    <cellStyle name="Hyperlinkki" xfId="83" builtinId="8" hidden="1"/>
    <cellStyle name="Hyperlinkki" xfId="85" builtinId="8" hidden="1"/>
    <cellStyle name="Hyperlinkki" xfId="87" builtinId="8" hidden="1"/>
    <cellStyle name="Hyperlinkki" xfId="89" builtinId="8" hidden="1"/>
    <cellStyle name="Hyperlinkki" xfId="91" builtinId="8" hidden="1"/>
    <cellStyle name="Hyperlinkki" xfId="93" builtinId="8" hidden="1"/>
    <cellStyle name="Hyperlinkki" xfId="95" builtinId="8" hidden="1"/>
    <cellStyle name="Hyperlinkki" xfId="97" builtinId="8" hidden="1"/>
    <cellStyle name="Hyperlinkki" xfId="99" builtinId="8" hidden="1"/>
    <cellStyle name="Hyperlinkki" xfId="101" builtinId="8" hidden="1"/>
    <cellStyle name="Hyperlinkki" xfId="103" builtinId="8" hidden="1"/>
    <cellStyle name="Hyperlinkki" xfId="105" builtinId="8" hidden="1"/>
    <cellStyle name="Hyperlinkki" xfId="107" builtinId="8" hidden="1"/>
    <cellStyle name="Hyperlinkki" xfId="109" builtinId="8" hidden="1"/>
    <cellStyle name="Hyperlinkki" xfId="111" builtinId="8" hidden="1"/>
    <cellStyle name="Hyperlinkki" xfId="113" builtinId="8" hidden="1"/>
    <cellStyle name="Hyperlinkki" xfId="115" builtinId="8" hidden="1"/>
    <cellStyle name="Hyperlinkki" xfId="117" builtinId="8" hidden="1"/>
    <cellStyle name="Hyperlinkki" xfId="119" builtinId="8" hidden="1"/>
    <cellStyle name="Hyperlinkki" xfId="121" builtinId="8" hidden="1"/>
    <cellStyle name="Hyperlinkki" xfId="123" builtinId="8" hidden="1"/>
    <cellStyle name="Hyperlinkki" xfId="125" builtinId="8" hidden="1"/>
    <cellStyle name="Hyperlinkki" xfId="127" builtinId="8" hidden="1"/>
    <cellStyle name="Hyperlinkki" xfId="129" builtinId="8" hidden="1"/>
    <cellStyle name="Hyperlinkki" xfId="131" builtinId="8" hidden="1"/>
    <cellStyle name="Hyperlinkki" xfId="133" builtinId="8" hidden="1"/>
    <cellStyle name="Hyperlinkki" xfId="135" builtinId="8" hidden="1"/>
    <cellStyle name="Hyperlinkki" xfId="137" builtinId="8" hidden="1"/>
    <cellStyle name="Hyperlinkki" xfId="139" builtinId="8" hidden="1"/>
    <cellStyle name="Hyperlinkki" xfId="141" builtinId="8" hidden="1"/>
    <cellStyle name="Normaali" xfId="0" builtinId="0"/>
    <cellStyle name="Normal 2" xfId="3"/>
    <cellStyle name="Normal 2 3" xfId="28"/>
    <cellStyle name="Normal 3" xfId="29"/>
    <cellStyle name="Normal 4" xfId="73"/>
    <cellStyle name="Normal 5" xfId="75"/>
    <cellStyle name="Normal 6" xfId="76"/>
    <cellStyle name="Normal 7" xfId="80"/>
    <cellStyle name="Percent 2" xfId="5"/>
    <cellStyle name="Percent 3" xfId="30"/>
    <cellStyle name="Percent 4" xfId="74"/>
    <cellStyle name="Percent 5" xfId="79"/>
    <cellStyle name="Porcentagem 2" xfId="31"/>
    <cellStyle name="Prosentti" xfId="1" builtinId="5"/>
    <cellStyle name="SAPBEXaggData" xfId="32"/>
    <cellStyle name="SAPBEXaggDataEmph" xfId="33"/>
    <cellStyle name="SAPBEXaggItem" xfId="34"/>
    <cellStyle name="SAPBEXaggItemX" xfId="35"/>
    <cellStyle name="SAPBEXchaText" xfId="36"/>
    <cellStyle name="SAPBEXexcBad7" xfId="37"/>
    <cellStyle name="SAPBEXexcBad8" xfId="38"/>
    <cellStyle name="SAPBEXexcBad9" xfId="39"/>
    <cellStyle name="SAPBEXexcCritical4" xfId="40"/>
    <cellStyle name="SAPBEXexcCritical5" xfId="41"/>
    <cellStyle name="SAPBEXexcCritical6" xfId="42"/>
    <cellStyle name="SAPBEXexcGood1" xfId="43"/>
    <cellStyle name="SAPBEXexcGood2" xfId="44"/>
    <cellStyle name="SAPBEXexcGood3" xfId="45"/>
    <cellStyle name="SAPBEXfilterDrill" xfId="46"/>
    <cellStyle name="SAPBEXfilterItem" xfId="47"/>
    <cellStyle name="SAPBEXfilterText" xfId="48"/>
    <cellStyle name="SAPBEXformats" xfId="49"/>
    <cellStyle name="SAPBEXheaderItem" xfId="50"/>
    <cellStyle name="SAPBEXheaderText" xfId="51"/>
    <cellStyle name="SAPBEXHLevel0" xfId="52"/>
    <cellStyle name="SAPBEXHLevel0X" xfId="53"/>
    <cellStyle name="SAPBEXHLevel1" xfId="54"/>
    <cellStyle name="SAPBEXHLevel1X" xfId="55"/>
    <cellStyle name="SAPBEXHLevel2" xfId="56"/>
    <cellStyle name="SAPBEXHLevel2X" xfId="57"/>
    <cellStyle name="SAPBEXHLevel3" xfId="58"/>
    <cellStyle name="SAPBEXHLevel3X" xfId="59"/>
    <cellStyle name="SAPBEXresData" xfId="60"/>
    <cellStyle name="SAPBEXresDataEmph" xfId="61"/>
    <cellStyle name="SAPBEXresItem" xfId="62"/>
    <cellStyle name="SAPBEXresItemX" xfId="63"/>
    <cellStyle name="SAPBEXstdData" xfId="64"/>
    <cellStyle name="SAPBEXstdDataEmph" xfId="65"/>
    <cellStyle name="SAPBEXstdItem" xfId="66"/>
    <cellStyle name="SAPBEXstdItemX" xfId="67"/>
    <cellStyle name="SAPBEXtitle" xfId="68"/>
    <cellStyle name="SAPBEXundefined" xfId="69"/>
    <cellStyle name="Separador de milhares 2" xfId="70"/>
    <cellStyle name="Sheet Title" xfId="71"/>
    <cellStyle name="Syöttö" xfId="2" builtinId="20"/>
    <cellStyle name="Título 1 1" xfId="72"/>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styles" Target="styles.xml"/><Relationship Id="rId21" Type="http://schemas.openxmlformats.org/officeDocument/2006/relationships/sharedStrings" Target="sharedStrings.xml"/><Relationship Id="rId22"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externalLink" Target="externalLinks/externalLink1.xml"/><Relationship Id="rId17" Type="http://schemas.openxmlformats.org/officeDocument/2006/relationships/externalLink" Target="externalLinks/externalLink2.xml"/><Relationship Id="rId18" Type="http://schemas.openxmlformats.org/officeDocument/2006/relationships/externalLink" Target="externalLinks/externalLink3.xml"/><Relationship Id="rId19" Type="http://schemas.openxmlformats.org/officeDocument/2006/relationships/theme" Target="theme/theme1.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charts/_rels/chart2.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3.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4.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5.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6.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'1.2 r(f) risk free rate'!$E$11:$E$99</c:f>
              <c:numCache>
                <c:formatCode>0.00%</c:formatCode>
                <c:ptCount val="89"/>
                <c:pt idx="0">
                  <c:v>0.0084</c:v>
                </c:pt>
                <c:pt idx="1">
                  <c:v>0.042</c:v>
                </c:pt>
                <c:pt idx="2">
                  <c:v>0.0454</c:v>
                </c:pt>
                <c:pt idx="3">
                  <c:v>-0.0256</c:v>
                </c:pt>
                <c:pt idx="4">
                  <c:v>0.0879</c:v>
                </c:pt>
                <c:pt idx="5">
                  <c:v>0.0186</c:v>
                </c:pt>
                <c:pt idx="6">
                  <c:v>0.0796</c:v>
                </c:pt>
                <c:pt idx="7">
                  <c:v>0.0447</c:v>
                </c:pt>
                <c:pt idx="8">
                  <c:v>0.0502</c:v>
                </c:pt>
                <c:pt idx="9">
                  <c:v>0.0138</c:v>
                </c:pt>
                <c:pt idx="10">
                  <c:v>0.0421</c:v>
                </c:pt>
                <c:pt idx="11">
                  <c:v>0.0441</c:v>
                </c:pt>
                <c:pt idx="12">
                  <c:v>0.054</c:v>
                </c:pt>
                <c:pt idx="13">
                  <c:v>-0.0202</c:v>
                </c:pt>
                <c:pt idx="14">
                  <c:v>0.0229</c:v>
                </c:pt>
                <c:pt idx="15">
                  <c:v>0.0249</c:v>
                </c:pt>
                <c:pt idx="16">
                  <c:v>0.0258</c:v>
                </c:pt>
                <c:pt idx="17">
                  <c:v>0.038</c:v>
                </c:pt>
                <c:pt idx="18">
                  <c:v>0.0313</c:v>
                </c:pt>
                <c:pt idx="19">
                  <c:v>0.0092</c:v>
                </c:pt>
                <c:pt idx="20">
                  <c:v>0.0195</c:v>
                </c:pt>
                <c:pt idx="21">
                  <c:v>0.0466</c:v>
                </c:pt>
                <c:pt idx="22">
                  <c:v>0.0043</c:v>
                </c:pt>
                <c:pt idx="23">
                  <c:v>-0.003</c:v>
                </c:pt>
                <c:pt idx="24">
                  <c:v>0.0227</c:v>
                </c:pt>
                <c:pt idx="25">
                  <c:v>0.0414</c:v>
                </c:pt>
                <c:pt idx="26">
                  <c:v>0.0329</c:v>
                </c:pt>
                <c:pt idx="27">
                  <c:v>-0.0134</c:v>
                </c:pt>
                <c:pt idx="28">
                  <c:v>-0.0226</c:v>
                </c:pt>
                <c:pt idx="29">
                  <c:v>0.068</c:v>
                </c:pt>
                <c:pt idx="30">
                  <c:v>-0.021</c:v>
                </c:pt>
                <c:pt idx="31">
                  <c:v>-0.0265</c:v>
                </c:pt>
                <c:pt idx="32">
                  <c:v>0.1164</c:v>
                </c:pt>
                <c:pt idx="33">
                  <c:v>0.0206</c:v>
                </c:pt>
                <c:pt idx="34">
                  <c:v>0.0569</c:v>
                </c:pt>
                <c:pt idx="35">
                  <c:v>0.0168</c:v>
                </c:pt>
                <c:pt idx="36">
                  <c:v>0.0373</c:v>
                </c:pt>
                <c:pt idx="37">
                  <c:v>0.0072</c:v>
                </c:pt>
                <c:pt idx="38">
                  <c:v>0.0291</c:v>
                </c:pt>
                <c:pt idx="39">
                  <c:v>-0.0158</c:v>
                </c:pt>
                <c:pt idx="40">
                  <c:v>0.0327</c:v>
                </c:pt>
                <c:pt idx="41">
                  <c:v>-0.0501</c:v>
                </c:pt>
                <c:pt idx="42">
                  <c:v>0.1675</c:v>
                </c:pt>
                <c:pt idx="43">
                  <c:v>0.0979</c:v>
                </c:pt>
                <c:pt idx="44">
                  <c:v>0.0282</c:v>
                </c:pt>
                <c:pt idx="45">
                  <c:v>0.0366</c:v>
                </c:pt>
                <c:pt idx="46">
                  <c:v>0.0199</c:v>
                </c:pt>
                <c:pt idx="47">
                  <c:v>0.0361</c:v>
                </c:pt>
                <c:pt idx="48">
                  <c:v>0.1598</c:v>
                </c:pt>
                <c:pt idx="49">
                  <c:v>0.0129</c:v>
                </c:pt>
                <c:pt idx="50">
                  <c:v>-0.0078</c:v>
                </c:pt>
                <c:pt idx="51">
                  <c:v>0.0067</c:v>
                </c:pt>
                <c:pt idx="52">
                  <c:v>-0.0299</c:v>
                </c:pt>
                <c:pt idx="53">
                  <c:v>0.082</c:v>
                </c:pt>
                <c:pt idx="54">
                  <c:v>0.3281</c:v>
                </c:pt>
                <c:pt idx="55">
                  <c:v>0.032</c:v>
                </c:pt>
                <c:pt idx="56">
                  <c:v>0.1373</c:v>
                </c:pt>
                <c:pt idx="57">
                  <c:v>0.2571</c:v>
                </c:pt>
                <c:pt idx="58">
                  <c:v>0.2428</c:v>
                </c:pt>
                <c:pt idx="59">
                  <c:v>-0.0496</c:v>
                </c:pt>
                <c:pt idx="60">
                  <c:v>0.0822</c:v>
                </c:pt>
                <c:pt idx="61">
                  <c:v>0.1769</c:v>
                </c:pt>
                <c:pt idx="62">
                  <c:v>0.0624</c:v>
                </c:pt>
                <c:pt idx="63">
                  <c:v>0.15</c:v>
                </c:pt>
                <c:pt idx="64">
                  <c:v>0.0936</c:v>
                </c:pt>
                <c:pt idx="65">
                  <c:v>0.1421</c:v>
                </c:pt>
                <c:pt idx="66">
                  <c:v>-0.0804</c:v>
                </c:pt>
                <c:pt idx="67">
                  <c:v>0.2348</c:v>
                </c:pt>
                <c:pt idx="68">
                  <c:v>0.0143</c:v>
                </c:pt>
                <c:pt idx="69">
                  <c:v>0.0994</c:v>
                </c:pt>
                <c:pt idx="70">
                  <c:v>0.1492</c:v>
                </c:pt>
                <c:pt idx="71">
                  <c:v>-0.0825</c:v>
                </c:pt>
                <c:pt idx="72">
                  <c:v>0.1666</c:v>
                </c:pt>
                <c:pt idx="73">
                  <c:v>0.0557</c:v>
                </c:pt>
                <c:pt idx="74">
                  <c:v>0.1512</c:v>
                </c:pt>
                <c:pt idx="75">
                  <c:v>0.0038</c:v>
                </c:pt>
                <c:pt idx="76">
                  <c:v>0.0449</c:v>
                </c:pt>
                <c:pt idx="77">
                  <c:v>0.0287</c:v>
                </c:pt>
                <c:pt idx="78">
                  <c:v>0.0196</c:v>
                </c:pt>
                <c:pt idx="79">
                  <c:v>0.1021</c:v>
                </c:pt>
                <c:pt idx="80">
                  <c:v>0.201</c:v>
                </c:pt>
                <c:pt idx="81">
                  <c:v>-0.1112</c:v>
                </c:pt>
                <c:pt idx="82">
                  <c:v>0.0846</c:v>
                </c:pt>
                <c:pt idx="83">
                  <c:v>0.1604</c:v>
                </c:pt>
                <c:pt idx="84">
                  <c:v>0.0297</c:v>
                </c:pt>
                <c:pt idx="85">
                  <c:v>-0.091</c:v>
                </c:pt>
                <c:pt idx="86">
                  <c:v>0.1075</c:v>
                </c:pt>
                <c:pt idx="87">
                  <c:v>0.0128</c:v>
                </c:pt>
                <c:pt idx="88">
                  <c:v>0.0069</c:v>
                </c:pt>
              </c:numCache>
            </c:numRef>
          </c:val>
          <c:smooth val="0"/>
          <c:extLst xmlns:c16r2="http://schemas.microsoft.com/office/drawing/2015/06/chart">
            <c:ext xmlns:c16="http://schemas.microsoft.com/office/drawing/2014/chart" uri="{C3380CC4-5D6E-409C-BE32-E72D297353CC}">
              <c16:uniqueId val="{00000000-7240-45E2-B808-218E28520AEC}"/>
            </c:ext>
          </c:extLst>
        </c:ser>
        <c:dLbls>
          <c:showLegendKey val="0"/>
          <c:showVal val="0"/>
          <c:showCatName val="0"/>
          <c:showSerName val="0"/>
          <c:showPercent val="0"/>
          <c:showBubbleSize val="0"/>
        </c:dLbls>
        <c:marker val="1"/>
        <c:smooth val="0"/>
        <c:axId val="2129929368"/>
        <c:axId val="2129932312"/>
      </c:lineChart>
      <c:catAx>
        <c:axId val="2129929368"/>
        <c:scaling>
          <c:orientation val="minMax"/>
        </c:scaling>
        <c:delete val="0"/>
        <c:axPos val="b"/>
        <c:majorTickMark val="out"/>
        <c:minorTickMark val="none"/>
        <c:tickLblPos val="nextTo"/>
        <c:crossAx val="2129932312"/>
        <c:crosses val="autoZero"/>
        <c:auto val="1"/>
        <c:lblAlgn val="ctr"/>
        <c:lblOffset val="100"/>
        <c:noMultiLvlLbl val="0"/>
      </c:catAx>
      <c:valAx>
        <c:axId val="2129932312"/>
        <c:scaling>
          <c:orientation val="minMax"/>
        </c:scaling>
        <c:delete val="0"/>
        <c:axPos val="l"/>
        <c:majorGridlines/>
        <c:numFmt formatCode="0.00%" sourceLinked="1"/>
        <c:majorTickMark val="out"/>
        <c:minorTickMark val="none"/>
        <c:tickLblPos val="nextTo"/>
        <c:crossAx val="212992936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fi-FI"/>
              <a:t>Depreciation (M USD)</a:t>
            </a:r>
          </a:p>
        </c:rich>
      </c:tx>
      <c:layout/>
      <c:overlay val="0"/>
    </c:title>
    <c:autoTitleDeleted val="0"/>
    <c:plotArea>
      <c:layout/>
      <c:lineChart>
        <c:grouping val="standard"/>
        <c:varyColors val="0"/>
        <c:ser>
          <c:idx val="0"/>
          <c:order val="0"/>
          <c:tx>
            <c:strRef>
              <c:f>'3.2 Costs'!$B$51</c:f>
              <c:strCache>
                <c:ptCount val="1"/>
                <c:pt idx="0">
                  <c:v>Depreciation</c:v>
                </c:pt>
              </c:strCache>
            </c:strRef>
          </c:tx>
          <c:cat>
            <c:numRef>
              <c:f>'3.2 Costs'!$C$50:$G$50</c:f>
              <c:numCache>
                <c:formatCode>General</c:formatCode>
                <c:ptCount val="5"/>
                <c:pt idx="0">
                  <c:v>2012.0</c:v>
                </c:pt>
                <c:pt idx="1">
                  <c:v>2013.0</c:v>
                </c:pt>
                <c:pt idx="2">
                  <c:v>2014.0</c:v>
                </c:pt>
                <c:pt idx="3">
                  <c:v>2015.0</c:v>
                </c:pt>
                <c:pt idx="4">
                  <c:v>2016.0</c:v>
                </c:pt>
              </c:numCache>
            </c:numRef>
          </c:cat>
          <c:val>
            <c:numRef>
              <c:f>'3.2 Costs'!$C$51:$G$51</c:f>
              <c:numCache>
                <c:formatCode>General</c:formatCode>
                <c:ptCount val="5"/>
                <c:pt idx="0">
                  <c:v>54.0</c:v>
                </c:pt>
                <c:pt idx="1">
                  <c:v>94.0</c:v>
                </c:pt>
                <c:pt idx="2">
                  <c:v>172.0</c:v>
                </c:pt>
                <c:pt idx="3">
                  <c:v>258.0</c:v>
                </c:pt>
                <c:pt idx="4">
                  <c:v>333.0</c:v>
                </c:pt>
              </c:numCache>
            </c:numRef>
          </c:val>
          <c:smooth val="0"/>
        </c:ser>
        <c:dLbls>
          <c:showLegendKey val="0"/>
          <c:showVal val="0"/>
          <c:showCatName val="0"/>
          <c:showSerName val="0"/>
          <c:showPercent val="0"/>
          <c:showBubbleSize val="0"/>
        </c:dLbls>
        <c:marker val="1"/>
        <c:smooth val="0"/>
        <c:axId val="-2130232856"/>
        <c:axId val="-2130293448"/>
      </c:lineChart>
      <c:catAx>
        <c:axId val="-2130232856"/>
        <c:scaling>
          <c:orientation val="minMax"/>
        </c:scaling>
        <c:delete val="0"/>
        <c:axPos val="b"/>
        <c:majorGridlines/>
        <c:numFmt formatCode="General" sourceLinked="1"/>
        <c:majorTickMark val="out"/>
        <c:minorTickMark val="none"/>
        <c:tickLblPos val="nextTo"/>
        <c:crossAx val="-2130293448"/>
        <c:crosses val="autoZero"/>
        <c:auto val="1"/>
        <c:lblAlgn val="ctr"/>
        <c:lblOffset val="100"/>
        <c:noMultiLvlLbl val="0"/>
      </c:catAx>
      <c:valAx>
        <c:axId val="-2130293448"/>
        <c:scaling>
          <c:orientation val="minMax"/>
        </c:scaling>
        <c:delete val="0"/>
        <c:axPos val="l"/>
        <c:majorGridlines/>
        <c:numFmt formatCode="General" sourceLinked="1"/>
        <c:majorTickMark val="out"/>
        <c:minorTickMark val="none"/>
        <c:tickLblPos val="nextTo"/>
        <c:crossAx val="-2130232856"/>
        <c:crosses val="autoZero"/>
        <c:crossBetween val="midCat"/>
      </c:valAx>
    </c:plotArea>
    <c:legend>
      <c:legendPos val="b"/>
      <c:layout/>
      <c:overlay val="0"/>
    </c:legend>
    <c:plotVisOnly val="1"/>
    <c:dispBlanksAs val="gap"/>
    <c:showDLblsOverMax val="0"/>
  </c:chart>
  <c:printSettings>
    <c:headerFooter/>
    <c:pageMargins b="1.0" l="0.75" r="0.75" t="1.0"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fi-FI"/>
              <a:t>Depreciation as a % of revenue (%)</a:t>
            </a:r>
          </a:p>
        </c:rich>
      </c:tx>
      <c:layout/>
      <c:overlay val="0"/>
    </c:title>
    <c:autoTitleDeleted val="0"/>
    <c:plotArea>
      <c:layout/>
      <c:lineChart>
        <c:grouping val="standard"/>
        <c:varyColors val="0"/>
        <c:ser>
          <c:idx val="0"/>
          <c:order val="0"/>
          <c:tx>
            <c:strRef>
              <c:f>'3.2 Costs'!$B$52</c:f>
              <c:strCache>
                <c:ptCount val="1"/>
                <c:pt idx="0">
                  <c:v>Depreciation / revenue</c:v>
                </c:pt>
              </c:strCache>
            </c:strRef>
          </c:tx>
          <c:cat>
            <c:numRef>
              <c:f>'3.2 Costs'!$C$50:$G$50</c:f>
              <c:numCache>
                <c:formatCode>General</c:formatCode>
                <c:ptCount val="5"/>
                <c:pt idx="0">
                  <c:v>2012.0</c:v>
                </c:pt>
                <c:pt idx="1">
                  <c:v>2013.0</c:v>
                </c:pt>
                <c:pt idx="2">
                  <c:v>2014.0</c:v>
                </c:pt>
                <c:pt idx="3">
                  <c:v>2015.0</c:v>
                </c:pt>
                <c:pt idx="4">
                  <c:v>2016.0</c:v>
                </c:pt>
              </c:numCache>
            </c:numRef>
          </c:cat>
          <c:val>
            <c:numRef>
              <c:f>'3.2 Costs'!$C$52:$G$52</c:f>
              <c:numCache>
                <c:formatCode>0.00</c:formatCode>
                <c:ptCount val="5"/>
                <c:pt idx="0">
                  <c:v>0.230283911671924</c:v>
                </c:pt>
                <c:pt idx="1">
                  <c:v>0.165413533834586</c:v>
                </c:pt>
                <c:pt idx="2">
                  <c:v>0.148966500356379</c:v>
                </c:pt>
                <c:pt idx="3">
                  <c:v>0.141118124436429</c:v>
                </c:pt>
                <c:pt idx="4">
                  <c:v>0.158893280632411</c:v>
                </c:pt>
              </c:numCache>
            </c:numRef>
          </c:val>
          <c:smooth val="0"/>
        </c:ser>
        <c:dLbls>
          <c:showLegendKey val="0"/>
          <c:showVal val="0"/>
          <c:showCatName val="0"/>
          <c:showSerName val="0"/>
          <c:showPercent val="0"/>
          <c:showBubbleSize val="0"/>
        </c:dLbls>
        <c:marker val="1"/>
        <c:smooth val="0"/>
        <c:axId val="-2127116248"/>
        <c:axId val="-2142112216"/>
      </c:lineChart>
      <c:catAx>
        <c:axId val="-2127116248"/>
        <c:scaling>
          <c:orientation val="minMax"/>
        </c:scaling>
        <c:delete val="0"/>
        <c:axPos val="b"/>
        <c:majorGridlines/>
        <c:numFmt formatCode="General" sourceLinked="1"/>
        <c:majorTickMark val="out"/>
        <c:minorTickMark val="none"/>
        <c:tickLblPos val="nextTo"/>
        <c:crossAx val="-2142112216"/>
        <c:crosses val="autoZero"/>
        <c:auto val="1"/>
        <c:lblAlgn val="ctr"/>
        <c:lblOffset val="100"/>
        <c:noMultiLvlLbl val="0"/>
      </c:catAx>
      <c:valAx>
        <c:axId val="-2142112216"/>
        <c:scaling>
          <c:orientation val="minMax"/>
        </c:scaling>
        <c:delete val="0"/>
        <c:axPos val="l"/>
        <c:majorGridlines/>
        <c:numFmt formatCode="0.00" sourceLinked="1"/>
        <c:majorTickMark val="out"/>
        <c:minorTickMark val="none"/>
        <c:tickLblPos val="nextTo"/>
        <c:crossAx val="-2127116248"/>
        <c:crosses val="autoZero"/>
        <c:crossBetween val="midCat"/>
      </c:valAx>
    </c:plotArea>
    <c:legend>
      <c:legendPos val="b"/>
      <c:layout/>
      <c:overlay val="0"/>
    </c:legend>
    <c:plotVisOnly val="1"/>
    <c:dispBlanksAs val="gap"/>
    <c:showDLblsOverMax val="0"/>
  </c:chart>
  <c:printSettings>
    <c:headerFooter/>
    <c:pageMargins b="1.0" l="0.75" r="0.75" t="1.0"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lineChart>
        <c:grouping val="standard"/>
        <c:varyColors val="0"/>
        <c:ser>
          <c:idx val="0"/>
          <c:order val="0"/>
          <c:tx>
            <c:strRef>
              <c:f>'3.2 Costs'!$B$55</c:f>
              <c:strCache>
                <c:ptCount val="1"/>
                <c:pt idx="0">
                  <c:v>(Cost of revenue - TAC) / revenue</c:v>
                </c:pt>
              </c:strCache>
            </c:strRef>
          </c:tx>
          <c:cat>
            <c:numRef>
              <c:f>'3.2 Costs'!$C$54:$G$54</c:f>
              <c:numCache>
                <c:formatCode>General</c:formatCode>
                <c:ptCount val="5"/>
                <c:pt idx="0">
                  <c:v>2012.0</c:v>
                </c:pt>
                <c:pt idx="1">
                  <c:v>2013.0</c:v>
                </c:pt>
                <c:pt idx="2">
                  <c:v>2014.0</c:v>
                </c:pt>
                <c:pt idx="3">
                  <c:v>2015.0</c:v>
                </c:pt>
                <c:pt idx="4">
                  <c:v>2016.0</c:v>
                </c:pt>
              </c:numCache>
            </c:numRef>
          </c:cat>
          <c:val>
            <c:numRef>
              <c:f>'3.2 Costs'!$C$55:$G$55</c:f>
              <c:numCache>
                <c:formatCode>General</c:formatCode>
                <c:ptCount val="5"/>
                <c:pt idx="0">
                  <c:v>0.351940063091483</c:v>
                </c:pt>
                <c:pt idx="1">
                  <c:v>0.346503759398496</c:v>
                </c:pt>
                <c:pt idx="2">
                  <c:v>0.262890235210264</c:v>
                </c:pt>
                <c:pt idx="3">
                  <c:v>0.273669972948602</c:v>
                </c:pt>
                <c:pt idx="4">
                  <c:v>0.312252964426877</c:v>
                </c:pt>
              </c:numCache>
            </c:numRef>
          </c:val>
          <c:smooth val="0"/>
        </c:ser>
        <c:dLbls>
          <c:showLegendKey val="0"/>
          <c:showVal val="0"/>
          <c:showCatName val="0"/>
          <c:showSerName val="0"/>
          <c:showPercent val="0"/>
          <c:showBubbleSize val="0"/>
        </c:dLbls>
        <c:marker val="1"/>
        <c:smooth val="0"/>
        <c:axId val="-2121401272"/>
        <c:axId val="-2140325016"/>
      </c:lineChart>
      <c:catAx>
        <c:axId val="-2121401272"/>
        <c:scaling>
          <c:orientation val="minMax"/>
        </c:scaling>
        <c:delete val="0"/>
        <c:axPos val="b"/>
        <c:numFmt formatCode="General" sourceLinked="1"/>
        <c:majorTickMark val="out"/>
        <c:minorTickMark val="none"/>
        <c:tickLblPos val="nextTo"/>
        <c:crossAx val="-2140325016"/>
        <c:crosses val="autoZero"/>
        <c:auto val="1"/>
        <c:lblAlgn val="ctr"/>
        <c:lblOffset val="100"/>
        <c:noMultiLvlLbl val="0"/>
      </c:catAx>
      <c:valAx>
        <c:axId val="-2140325016"/>
        <c:scaling>
          <c:orientation val="minMax"/>
        </c:scaling>
        <c:delete val="0"/>
        <c:axPos val="l"/>
        <c:majorGridlines/>
        <c:numFmt formatCode="General" sourceLinked="1"/>
        <c:majorTickMark val="out"/>
        <c:minorTickMark val="none"/>
        <c:tickLblPos val="nextTo"/>
        <c:crossAx val="-2121401272"/>
        <c:crosses val="autoZero"/>
        <c:crossBetween val="midCat"/>
      </c:valAx>
    </c:plotArea>
    <c:legend>
      <c:legendPos val="b"/>
      <c:layout/>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i-FI"/>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forward val="4.0"/>
            <c:dispRSqr val="0"/>
            <c:dispEq val="0"/>
          </c:trendline>
          <c:xVal>
            <c:numRef>
              <c:f>'3.1 Revenue'!$C$16:$G$16</c:f>
              <c:numCache>
                <c:formatCode>General</c:formatCode>
                <c:ptCount val="5"/>
                <c:pt idx="0">
                  <c:v>2012.0</c:v>
                </c:pt>
                <c:pt idx="1">
                  <c:v>2013.0</c:v>
                </c:pt>
                <c:pt idx="2">
                  <c:v>2014.0</c:v>
                </c:pt>
                <c:pt idx="3">
                  <c:v>2015.0</c:v>
                </c:pt>
                <c:pt idx="4">
                  <c:v>2016.0</c:v>
                </c:pt>
              </c:numCache>
            </c:numRef>
          </c:xVal>
          <c:yVal>
            <c:numRef>
              <c:f>'3.1 Revenue'!$C$17:$G$17</c:f>
              <c:numCache>
                <c:formatCode>General</c:formatCode>
                <c:ptCount val="5"/>
                <c:pt idx="0">
                  <c:v>198.0</c:v>
                </c:pt>
                <c:pt idx="1">
                  <c:v>120.0</c:v>
                </c:pt>
                <c:pt idx="2">
                  <c:v>111.0</c:v>
                </c:pt>
                <c:pt idx="3">
                  <c:v>59.0</c:v>
                </c:pt>
                <c:pt idx="4">
                  <c:v>13.0</c:v>
                </c:pt>
              </c:numCache>
            </c:numRef>
          </c:yVal>
          <c:smooth val="0"/>
          <c:extLst xmlns:c16r2="http://schemas.microsoft.com/office/drawing/2015/06/chart">
            <c:ext xmlns:c16="http://schemas.microsoft.com/office/drawing/2014/chart" uri="{C3380CC4-5D6E-409C-BE32-E72D297353CC}">
              <c16:uniqueId val="{00000000-B318-4888-B16E-1048BF28B1ED}"/>
            </c:ext>
          </c:extLst>
        </c:ser>
        <c:dLbls>
          <c:showLegendKey val="0"/>
          <c:showVal val="0"/>
          <c:showCatName val="0"/>
          <c:showSerName val="0"/>
          <c:showPercent val="0"/>
          <c:showBubbleSize val="0"/>
        </c:dLbls>
        <c:axId val="-2130492488"/>
        <c:axId val="-2130496216"/>
      </c:scatterChart>
      <c:valAx>
        <c:axId val="-2130492488"/>
        <c:scaling>
          <c:orientation val="minMax"/>
          <c:max val="202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i-FI"/>
          </a:p>
        </c:txPr>
        <c:crossAx val="-2130496216"/>
        <c:crosses val="autoZero"/>
        <c:crossBetween val="midCat"/>
        <c:majorUnit val="1.0"/>
      </c:valAx>
      <c:valAx>
        <c:axId val="-2130496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i-FI"/>
          </a:p>
        </c:txPr>
        <c:crossAx val="-2130492488"/>
        <c:crosses val="autoZero"/>
        <c:crossBetween val="midCat"/>
        <c:majorUnit val="1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i-FI"/>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i-FI"/>
        </a:p>
      </c:txPr>
    </c:title>
    <c:autoTitleDeleted val="0"/>
    <c:plotArea>
      <c:layout/>
      <c:scatterChart>
        <c:scatterStyle val="lineMarker"/>
        <c:varyColors val="0"/>
        <c:ser>
          <c:idx val="0"/>
          <c:order val="0"/>
          <c:tx>
            <c:strRef>
              <c:f>'3.1 Revenue'!$B$29</c:f>
              <c:strCache>
                <c:ptCount val="1"/>
                <c:pt idx="0">
                  <c:v>Revenue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forward val="3.0"/>
            <c:dispRSqr val="0"/>
            <c:dispEq val="0"/>
          </c:trendline>
          <c:xVal>
            <c:numRef>
              <c:f>'3.1 Revenue'!$C$28:$F$28</c:f>
              <c:numCache>
                <c:formatCode>General</c:formatCode>
                <c:ptCount val="4"/>
                <c:pt idx="0">
                  <c:v>2013.0</c:v>
                </c:pt>
                <c:pt idx="1">
                  <c:v>2014.0</c:v>
                </c:pt>
                <c:pt idx="2">
                  <c:v>2015.0</c:v>
                </c:pt>
                <c:pt idx="3">
                  <c:v>2016.0</c:v>
                </c:pt>
              </c:numCache>
            </c:numRef>
          </c:xVal>
          <c:yVal>
            <c:numRef>
              <c:f>'3.1 Revenue'!$C$29:$F$29</c:f>
              <c:numCache>
                <c:formatCode>General</c:formatCode>
                <c:ptCount val="4"/>
                <c:pt idx="0">
                  <c:v>665.0</c:v>
                </c:pt>
                <c:pt idx="1">
                  <c:v>1400.0</c:v>
                </c:pt>
                <c:pt idx="2">
                  <c:v>2220.0</c:v>
                </c:pt>
                <c:pt idx="3">
                  <c:v>2500.0</c:v>
                </c:pt>
              </c:numCache>
            </c:numRef>
          </c:yVal>
          <c:smooth val="0"/>
          <c:extLst xmlns:c16r2="http://schemas.microsoft.com/office/drawing/2015/06/chart">
            <c:ext xmlns:c16="http://schemas.microsoft.com/office/drawing/2014/chart" uri="{C3380CC4-5D6E-409C-BE32-E72D297353CC}">
              <c16:uniqueId val="{00000000-49A8-42B1-A3B2-7885BC8C7EBF}"/>
            </c:ext>
          </c:extLst>
        </c:ser>
        <c:dLbls>
          <c:showLegendKey val="0"/>
          <c:showVal val="0"/>
          <c:showCatName val="0"/>
          <c:showSerName val="0"/>
          <c:showPercent val="0"/>
          <c:showBubbleSize val="0"/>
        </c:dLbls>
        <c:axId val="-2130534616"/>
        <c:axId val="-2130538248"/>
      </c:scatterChart>
      <c:valAx>
        <c:axId val="-2130534616"/>
        <c:scaling>
          <c:orientation val="minMax"/>
          <c:max val="2020.0"/>
          <c:min val="2013.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i-FI"/>
          </a:p>
        </c:txPr>
        <c:crossAx val="-2130538248"/>
        <c:crosses val="autoZero"/>
        <c:crossBetween val="midCat"/>
        <c:majorUnit val="1.0"/>
      </c:valAx>
      <c:valAx>
        <c:axId val="-2130538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i-FI"/>
          </a:p>
        </c:txPr>
        <c:crossAx val="-21305346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i-FI"/>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
            </a:r>
            <a:r>
              <a:rPr lang="en-US" baseline="0"/>
              <a:t> change in revenue</a:t>
            </a:r>
          </a:p>
        </c:rich>
      </c:tx>
      <c:overlay val="0"/>
      <c:spPr>
        <a:noFill/>
        <a:ln>
          <a:noFill/>
        </a:ln>
        <a:effectLst/>
      </c:spPr>
    </c:title>
    <c:autoTitleDeleted val="0"/>
    <c:plotArea>
      <c:layout/>
      <c:scatterChart>
        <c:scatterStyle val="lineMarker"/>
        <c:varyColors val="0"/>
        <c:ser>
          <c:idx val="0"/>
          <c:order val="0"/>
          <c:tx>
            <c:strRef>
              <c:f>'3.1 Revenue'!$B$17</c:f>
              <c:strCache>
                <c:ptCount val="1"/>
                <c:pt idx="0">
                  <c:v>Advertising</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forward val="3.0"/>
            <c:dispRSqr val="0"/>
            <c:dispEq val="0"/>
          </c:trendline>
          <c:xVal>
            <c:numRef>
              <c:f>'3.1 Revenue'!$C$16:$H$16</c:f>
              <c:numCache>
                <c:formatCode>General</c:formatCode>
                <c:ptCount val="6"/>
                <c:pt idx="0">
                  <c:v>2012.0</c:v>
                </c:pt>
                <c:pt idx="1">
                  <c:v>2013.0</c:v>
                </c:pt>
                <c:pt idx="2">
                  <c:v>2014.0</c:v>
                </c:pt>
                <c:pt idx="3">
                  <c:v>2015.0</c:v>
                </c:pt>
                <c:pt idx="4">
                  <c:v>2016.0</c:v>
                </c:pt>
                <c:pt idx="5">
                  <c:v>2017.0</c:v>
                </c:pt>
              </c:numCache>
            </c:numRef>
          </c:xVal>
          <c:yVal>
            <c:numRef>
              <c:f>'3.1 Revenue'!$C$17:$H$17</c:f>
              <c:numCache>
                <c:formatCode>General</c:formatCode>
                <c:ptCount val="6"/>
                <c:pt idx="0">
                  <c:v>198.0</c:v>
                </c:pt>
                <c:pt idx="1">
                  <c:v>120.0</c:v>
                </c:pt>
                <c:pt idx="2">
                  <c:v>111.0</c:v>
                </c:pt>
                <c:pt idx="3">
                  <c:v>59.0</c:v>
                </c:pt>
                <c:pt idx="4">
                  <c:v>13.0</c:v>
                </c:pt>
                <c:pt idx="5">
                  <c:v>-7.0</c:v>
                </c:pt>
              </c:numCache>
            </c:numRef>
          </c:yVal>
          <c:smooth val="0"/>
          <c:extLst xmlns:c16r2="http://schemas.microsoft.com/office/drawing/2015/06/chart">
            <c:ext xmlns:c16="http://schemas.microsoft.com/office/drawing/2014/chart" uri="{C3380CC4-5D6E-409C-BE32-E72D297353CC}">
              <c16:uniqueId val="{00000000-10FF-45E2-92F8-8A9E672088F2}"/>
            </c:ext>
          </c:extLst>
        </c:ser>
        <c:dLbls>
          <c:showLegendKey val="0"/>
          <c:showVal val="0"/>
          <c:showCatName val="0"/>
          <c:showSerName val="0"/>
          <c:showPercent val="0"/>
          <c:showBubbleSize val="0"/>
        </c:dLbls>
        <c:axId val="-2130576168"/>
        <c:axId val="-2130579752"/>
      </c:scatterChart>
      <c:valAx>
        <c:axId val="-2130576168"/>
        <c:scaling>
          <c:orientation val="minMax"/>
          <c:max val="2020.0"/>
          <c:min val="2012.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i-FI"/>
          </a:p>
        </c:txPr>
        <c:crossAx val="-2130579752"/>
        <c:crosses val="autoZero"/>
        <c:crossBetween val="midCat"/>
      </c:valAx>
      <c:valAx>
        <c:axId val="-2130579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i-FI"/>
          </a:p>
        </c:txPr>
        <c:crossAx val="-2130576168"/>
        <c:crosses val="autoZero"/>
        <c:crossBetween val="midCat"/>
        <c:majorUnit val="3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i-FI"/>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i-FI"/>
        </a:p>
      </c:txPr>
    </c:title>
    <c:autoTitleDeleted val="0"/>
    <c:plotArea>
      <c:layout/>
      <c:scatterChart>
        <c:scatterStyle val="lineMarker"/>
        <c:varyColors val="0"/>
        <c:ser>
          <c:idx val="0"/>
          <c:order val="0"/>
          <c:tx>
            <c:strRef>
              <c:f>'3.1 Revenue'!$A$34</c:f>
              <c:strCache>
                <c:ptCount val="1"/>
                <c:pt idx="0">
                  <c:v>Revenue</c:v>
                </c:pt>
              </c:strCache>
            </c:strRef>
          </c:tx>
          <c:spPr>
            <a:ln w="19050" cap="rnd">
              <a:noFill/>
              <a:round/>
            </a:ln>
            <a:effectLst/>
          </c:spPr>
          <c:marker>
            <c:symbol val="circle"/>
            <c:size val="5"/>
            <c:spPr>
              <a:solidFill>
                <a:schemeClr val="accent1"/>
              </a:solidFill>
              <a:ln w="9525">
                <a:solidFill>
                  <a:schemeClr val="accent1"/>
                </a:solidFill>
              </a:ln>
              <a:effectLst/>
            </c:spPr>
          </c:marker>
          <c:xVal>
            <c:numRef>
              <c:f>'3.1 Revenue'!$B$33:$J$33</c:f>
              <c:numCache>
                <c:formatCode>General</c:formatCode>
                <c:ptCount val="9"/>
                <c:pt idx="0">
                  <c:v>2012.0</c:v>
                </c:pt>
                <c:pt idx="1">
                  <c:v>2013.0</c:v>
                </c:pt>
                <c:pt idx="2">
                  <c:v>2014.0</c:v>
                </c:pt>
                <c:pt idx="3">
                  <c:v>2015.0</c:v>
                </c:pt>
                <c:pt idx="4">
                  <c:v>2016.0</c:v>
                </c:pt>
                <c:pt idx="5">
                  <c:v>2017.0</c:v>
                </c:pt>
                <c:pt idx="6">
                  <c:v>2018.0</c:v>
                </c:pt>
                <c:pt idx="7">
                  <c:v>2019.0</c:v>
                </c:pt>
                <c:pt idx="8">
                  <c:v>2020.0</c:v>
                </c:pt>
              </c:numCache>
            </c:numRef>
          </c:xVal>
          <c:yVal>
            <c:numRef>
              <c:f>'3.1 Revenue'!$B$34:$J$34</c:f>
              <c:numCache>
                <c:formatCode>General</c:formatCode>
                <c:ptCount val="9"/>
                <c:pt idx="0">
                  <c:v>317.0</c:v>
                </c:pt>
                <c:pt idx="1">
                  <c:v>665.0</c:v>
                </c:pt>
                <c:pt idx="2">
                  <c:v>1400.0</c:v>
                </c:pt>
                <c:pt idx="3">
                  <c:v>2220.0</c:v>
                </c:pt>
                <c:pt idx="4">
                  <c:v>2500.0</c:v>
                </c:pt>
                <c:pt idx="5">
                  <c:v>2300.0</c:v>
                </c:pt>
                <c:pt idx="6">
                  <c:v>2211.0</c:v>
                </c:pt>
                <c:pt idx="7">
                  <c:v>2170.0</c:v>
                </c:pt>
                <c:pt idx="8">
                  <c:v>2150.0</c:v>
                </c:pt>
              </c:numCache>
            </c:numRef>
          </c:yVal>
          <c:smooth val="0"/>
          <c:extLst xmlns:c16r2="http://schemas.microsoft.com/office/drawing/2015/06/chart">
            <c:ext xmlns:c16="http://schemas.microsoft.com/office/drawing/2014/chart" uri="{C3380CC4-5D6E-409C-BE32-E72D297353CC}">
              <c16:uniqueId val="{00000000-4D6C-405B-A8D7-8E0DCA763618}"/>
            </c:ext>
          </c:extLst>
        </c:ser>
        <c:dLbls>
          <c:showLegendKey val="0"/>
          <c:showVal val="0"/>
          <c:showCatName val="0"/>
          <c:showSerName val="0"/>
          <c:showPercent val="0"/>
          <c:showBubbleSize val="0"/>
        </c:dLbls>
        <c:axId val="-2130612696"/>
        <c:axId val="-2130616184"/>
      </c:scatterChart>
      <c:valAx>
        <c:axId val="-21306126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i-FI"/>
          </a:p>
        </c:txPr>
        <c:crossAx val="-2130616184"/>
        <c:crosses val="autoZero"/>
        <c:crossBetween val="midCat"/>
      </c:valAx>
      <c:valAx>
        <c:axId val="-2130616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i-FI"/>
          </a:p>
        </c:txPr>
        <c:crossAx val="-21306126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i-FI"/>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i-FI"/>
        </a:p>
      </c:txPr>
    </c:title>
    <c:autoTitleDeleted val="0"/>
    <c:plotArea>
      <c:layout/>
      <c:lineChart>
        <c:grouping val="standard"/>
        <c:varyColors val="0"/>
        <c:ser>
          <c:idx val="1"/>
          <c:order val="0"/>
          <c:tx>
            <c:strRef>
              <c:f>'3.1 Revenue'!$C$64</c:f>
              <c:strCache>
                <c:ptCount val="1"/>
                <c:pt idx="0">
                  <c:v>Change to previous year</c:v>
                </c:pt>
              </c:strCache>
            </c:strRef>
          </c:tx>
          <c:spPr>
            <a:ln w="28575" cap="rnd">
              <a:solidFill>
                <a:schemeClr val="accent2"/>
              </a:solidFill>
              <a:round/>
            </a:ln>
            <a:effectLst/>
          </c:spPr>
          <c:marker>
            <c:symbol val="none"/>
          </c:marker>
          <c:trendline>
            <c:spPr>
              <a:ln w="19050" cap="rnd">
                <a:solidFill>
                  <a:schemeClr val="accent2"/>
                </a:solidFill>
                <a:prstDash val="sysDot"/>
              </a:ln>
              <a:effectLst/>
            </c:spPr>
            <c:trendlineType val="poly"/>
            <c:order val="2"/>
            <c:dispRSqr val="0"/>
            <c:dispEq val="0"/>
          </c:trendline>
          <c:cat>
            <c:numRef>
              <c:f>'3.1 Revenue'!$A$65:$A$69</c:f>
              <c:numCache>
                <c:formatCode>General</c:formatCode>
                <c:ptCount val="5"/>
                <c:pt idx="0">
                  <c:v>2016.0</c:v>
                </c:pt>
                <c:pt idx="1">
                  <c:v>2015.0</c:v>
                </c:pt>
                <c:pt idx="2">
                  <c:v>2014.0</c:v>
                </c:pt>
                <c:pt idx="3">
                  <c:v>2013.0</c:v>
                </c:pt>
                <c:pt idx="4">
                  <c:v>2012.0</c:v>
                </c:pt>
              </c:numCache>
            </c:numRef>
          </c:cat>
          <c:val>
            <c:numRef>
              <c:f>'3.1 Revenue'!$C$65:$C$69</c:f>
              <c:numCache>
                <c:formatCode>0.0\ %</c:formatCode>
                <c:ptCount val="5"/>
                <c:pt idx="0">
                  <c:v>0.26</c:v>
                </c:pt>
                <c:pt idx="1">
                  <c:v>0.52</c:v>
                </c:pt>
                <c:pt idx="2" formatCode="0%">
                  <c:v>1.094194245422495</c:v>
                </c:pt>
                <c:pt idx="3" formatCode="0%">
                  <c:v>0.480552281528877</c:v>
                </c:pt>
              </c:numCache>
            </c:numRef>
          </c:val>
          <c:smooth val="0"/>
          <c:extLst xmlns:c16r2="http://schemas.microsoft.com/office/drawing/2015/06/chart">
            <c:ext xmlns:c16="http://schemas.microsoft.com/office/drawing/2014/chart" uri="{C3380CC4-5D6E-409C-BE32-E72D297353CC}">
              <c16:uniqueId val="{00000001-4C6D-453B-B175-11D2905DB425}"/>
            </c:ext>
          </c:extLst>
        </c:ser>
        <c:dLbls>
          <c:showLegendKey val="0"/>
          <c:showVal val="0"/>
          <c:showCatName val="0"/>
          <c:showSerName val="0"/>
          <c:showPercent val="0"/>
          <c:showBubbleSize val="0"/>
        </c:dLbls>
        <c:marker val="1"/>
        <c:smooth val="0"/>
        <c:axId val="-2130654136"/>
        <c:axId val="-2130657496"/>
      </c:lineChart>
      <c:catAx>
        <c:axId val="-2130654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i-FI"/>
          </a:p>
        </c:txPr>
        <c:crossAx val="-2130657496"/>
        <c:crosses val="autoZero"/>
        <c:auto val="1"/>
        <c:lblAlgn val="ctr"/>
        <c:lblOffset val="100"/>
        <c:noMultiLvlLbl val="0"/>
      </c:catAx>
      <c:valAx>
        <c:axId val="-2130657496"/>
        <c:scaling>
          <c:orientation val="minMax"/>
        </c:scaling>
        <c:delete val="0"/>
        <c:axPos val="l"/>
        <c:majorGridlines>
          <c:spPr>
            <a:ln w="9525" cap="flat" cmpd="sng" algn="ctr">
              <a:solidFill>
                <a:schemeClr val="tx1">
                  <a:lumMod val="15000"/>
                  <a:lumOff val="85000"/>
                </a:schemeClr>
              </a:solidFill>
              <a:round/>
            </a:ln>
            <a:effectLst/>
          </c:spPr>
        </c:majorGridlines>
        <c:numFmt formatCode="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i-FI"/>
          </a:p>
        </c:txPr>
        <c:crossAx val="-21306541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i-FI"/>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i-FI"/>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600"/>
            </a:pPr>
            <a:r>
              <a:rPr lang="fi-FI" sz="1600"/>
              <a:t>Growth rates (%)</a:t>
            </a:r>
          </a:p>
        </c:rich>
      </c:tx>
      <c:layout>
        <c:manualLayout>
          <c:xMode val="edge"/>
          <c:yMode val="edge"/>
          <c:x val="0.287608680246493"/>
          <c:y val="0.0317460317460317"/>
        </c:manualLayout>
      </c:layout>
      <c:overlay val="0"/>
    </c:title>
    <c:autoTitleDeleted val="0"/>
    <c:plotArea>
      <c:layout/>
      <c:lineChart>
        <c:grouping val="standard"/>
        <c:varyColors val="0"/>
        <c:ser>
          <c:idx val="0"/>
          <c:order val="0"/>
          <c:tx>
            <c:strRef>
              <c:f>'3.1 Revenue'!$G$65</c:f>
              <c:strCache>
                <c:ptCount val="1"/>
                <c:pt idx="0">
                  <c:v>Advertising</c:v>
                </c:pt>
              </c:strCache>
            </c:strRef>
          </c:tx>
          <c:cat>
            <c:numRef>
              <c:f>'3.1 Revenue'!$H$64:$L$64</c:f>
              <c:numCache>
                <c:formatCode>General</c:formatCode>
                <c:ptCount val="5"/>
                <c:pt idx="0">
                  <c:v>2012.0</c:v>
                </c:pt>
                <c:pt idx="1">
                  <c:v>2013.0</c:v>
                </c:pt>
                <c:pt idx="2">
                  <c:v>2014.0</c:v>
                </c:pt>
                <c:pt idx="3">
                  <c:v>2015.0</c:v>
                </c:pt>
                <c:pt idx="4">
                  <c:v>2016.0</c:v>
                </c:pt>
              </c:numCache>
            </c:numRef>
          </c:cat>
          <c:val>
            <c:numRef>
              <c:f>'3.1 Revenue'!$H$65:$L$65</c:f>
              <c:numCache>
                <c:formatCode>General</c:formatCode>
                <c:ptCount val="5"/>
                <c:pt idx="0">
                  <c:v>198.0</c:v>
                </c:pt>
                <c:pt idx="1">
                  <c:v>120.0</c:v>
                </c:pt>
                <c:pt idx="2">
                  <c:v>111.0</c:v>
                </c:pt>
                <c:pt idx="3">
                  <c:v>59.0</c:v>
                </c:pt>
                <c:pt idx="4">
                  <c:v>13.0</c:v>
                </c:pt>
              </c:numCache>
            </c:numRef>
          </c:val>
          <c:smooth val="0"/>
        </c:ser>
        <c:ser>
          <c:idx val="1"/>
          <c:order val="1"/>
          <c:tx>
            <c:strRef>
              <c:f>'3.1 Revenue'!$G$66</c:f>
              <c:strCache>
                <c:ptCount val="1"/>
                <c:pt idx="0">
                  <c:v>Data Licensing</c:v>
                </c:pt>
              </c:strCache>
            </c:strRef>
          </c:tx>
          <c:cat>
            <c:numRef>
              <c:f>'3.1 Revenue'!$H$64:$L$64</c:f>
              <c:numCache>
                <c:formatCode>General</c:formatCode>
                <c:ptCount val="5"/>
                <c:pt idx="0">
                  <c:v>2012.0</c:v>
                </c:pt>
                <c:pt idx="1">
                  <c:v>2013.0</c:v>
                </c:pt>
                <c:pt idx="2">
                  <c:v>2014.0</c:v>
                </c:pt>
                <c:pt idx="3">
                  <c:v>2015.0</c:v>
                </c:pt>
                <c:pt idx="4">
                  <c:v>2016.0</c:v>
                </c:pt>
              </c:numCache>
            </c:numRef>
          </c:cat>
          <c:val>
            <c:numRef>
              <c:f>'3.1 Revenue'!$H$66:$L$66</c:f>
              <c:numCache>
                <c:formatCode>General</c:formatCode>
                <c:ptCount val="5"/>
                <c:pt idx="1">
                  <c:v>48.0</c:v>
                </c:pt>
                <c:pt idx="2">
                  <c:v>109.0</c:v>
                </c:pt>
                <c:pt idx="3">
                  <c:v>52.0</c:v>
                </c:pt>
                <c:pt idx="4">
                  <c:v>26.0</c:v>
                </c:pt>
              </c:numCache>
            </c:numRef>
          </c:val>
          <c:smooth val="0"/>
        </c:ser>
        <c:dLbls>
          <c:showLegendKey val="0"/>
          <c:showVal val="0"/>
          <c:showCatName val="0"/>
          <c:showSerName val="0"/>
          <c:showPercent val="0"/>
          <c:showBubbleSize val="0"/>
        </c:dLbls>
        <c:marker val="1"/>
        <c:smooth val="0"/>
        <c:axId val="-2130686264"/>
        <c:axId val="-2130689256"/>
      </c:lineChart>
      <c:catAx>
        <c:axId val="-2130686264"/>
        <c:scaling>
          <c:orientation val="minMax"/>
        </c:scaling>
        <c:delete val="0"/>
        <c:axPos val="b"/>
        <c:majorGridlines/>
        <c:numFmt formatCode="General" sourceLinked="1"/>
        <c:majorTickMark val="out"/>
        <c:minorTickMark val="none"/>
        <c:tickLblPos val="nextTo"/>
        <c:crossAx val="-2130689256"/>
        <c:crosses val="autoZero"/>
        <c:auto val="1"/>
        <c:lblAlgn val="ctr"/>
        <c:lblOffset val="100"/>
        <c:noMultiLvlLbl val="0"/>
      </c:catAx>
      <c:valAx>
        <c:axId val="-2130689256"/>
        <c:scaling>
          <c:orientation val="minMax"/>
          <c:max val="200.0"/>
        </c:scaling>
        <c:delete val="0"/>
        <c:axPos val="l"/>
        <c:majorGridlines/>
        <c:numFmt formatCode="General" sourceLinked="1"/>
        <c:majorTickMark val="out"/>
        <c:minorTickMark val="none"/>
        <c:tickLblPos val="nextTo"/>
        <c:crossAx val="-2130686264"/>
        <c:crosses val="autoZero"/>
        <c:crossBetween val="midCat"/>
      </c:valAx>
    </c:plotArea>
    <c:legend>
      <c:legendPos val="b"/>
      <c:overlay val="0"/>
    </c:legend>
    <c:plotVisOnly val="1"/>
    <c:dispBlanksAs val="gap"/>
    <c:showDLblsOverMax val="0"/>
  </c:chart>
  <c:printSettings>
    <c:headerFooter/>
    <c:pageMargins b="1.0" l="0.75" r="0.75" t="1.0"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600"/>
            </a:pPr>
            <a:r>
              <a:rPr lang="fi-FI" sz="1600"/>
              <a:t>Growth in</a:t>
            </a:r>
            <a:r>
              <a:rPr lang="fi-FI" sz="1600" baseline="0"/>
              <a:t> advertising revenue (%)</a:t>
            </a:r>
            <a:endParaRPr lang="fi-FI" sz="1600"/>
          </a:p>
        </c:rich>
      </c:tx>
      <c:overlay val="0"/>
    </c:title>
    <c:autoTitleDeleted val="0"/>
    <c:plotArea>
      <c:layout/>
      <c:lineChart>
        <c:grouping val="standard"/>
        <c:varyColors val="0"/>
        <c:ser>
          <c:idx val="0"/>
          <c:order val="0"/>
          <c:tx>
            <c:strRef>
              <c:f>'3.1 Revenue'!$B$17</c:f>
              <c:strCache>
                <c:ptCount val="1"/>
                <c:pt idx="0">
                  <c:v>Advertising</c:v>
                </c:pt>
              </c:strCache>
            </c:strRef>
          </c:tx>
          <c:cat>
            <c:numRef>
              <c:f>'3.1 Revenue'!$C$16:$L$16</c:f>
              <c:numCache>
                <c:formatCode>General</c:formatCode>
                <c:ptCount val="10"/>
                <c:pt idx="0">
                  <c:v>2012.0</c:v>
                </c:pt>
                <c:pt idx="1">
                  <c:v>2013.0</c:v>
                </c:pt>
                <c:pt idx="2">
                  <c:v>2014.0</c:v>
                </c:pt>
                <c:pt idx="3">
                  <c:v>2015.0</c:v>
                </c:pt>
                <c:pt idx="4">
                  <c:v>2016.0</c:v>
                </c:pt>
                <c:pt idx="5">
                  <c:v>2017.0</c:v>
                </c:pt>
                <c:pt idx="6">
                  <c:v>2018.0</c:v>
                </c:pt>
                <c:pt idx="7">
                  <c:v>2019.0</c:v>
                </c:pt>
                <c:pt idx="8">
                  <c:v>2020.0</c:v>
                </c:pt>
                <c:pt idx="9">
                  <c:v>2021.0</c:v>
                </c:pt>
              </c:numCache>
            </c:numRef>
          </c:cat>
          <c:val>
            <c:numRef>
              <c:f>'3.1 Revenue'!$C$17:$L$17</c:f>
              <c:numCache>
                <c:formatCode>General</c:formatCode>
                <c:ptCount val="10"/>
                <c:pt idx="0">
                  <c:v>198.0</c:v>
                </c:pt>
                <c:pt idx="1">
                  <c:v>120.0</c:v>
                </c:pt>
                <c:pt idx="2">
                  <c:v>111.0</c:v>
                </c:pt>
                <c:pt idx="3">
                  <c:v>59.0</c:v>
                </c:pt>
                <c:pt idx="4">
                  <c:v>13.0</c:v>
                </c:pt>
                <c:pt idx="5">
                  <c:v>-7.0</c:v>
                </c:pt>
                <c:pt idx="6">
                  <c:v>-7.5</c:v>
                </c:pt>
                <c:pt idx="7">
                  <c:v>-8.0</c:v>
                </c:pt>
                <c:pt idx="8">
                  <c:v>-8.5</c:v>
                </c:pt>
                <c:pt idx="9">
                  <c:v>-9.5</c:v>
                </c:pt>
              </c:numCache>
            </c:numRef>
          </c:val>
          <c:smooth val="0"/>
        </c:ser>
        <c:dLbls>
          <c:showLegendKey val="0"/>
          <c:showVal val="0"/>
          <c:showCatName val="0"/>
          <c:showSerName val="0"/>
          <c:showPercent val="0"/>
          <c:showBubbleSize val="0"/>
        </c:dLbls>
        <c:marker val="1"/>
        <c:smooth val="0"/>
        <c:axId val="-2129346408"/>
        <c:axId val="-2129343464"/>
      </c:lineChart>
      <c:catAx>
        <c:axId val="-2129346408"/>
        <c:scaling>
          <c:orientation val="minMax"/>
        </c:scaling>
        <c:delete val="0"/>
        <c:axPos val="b"/>
        <c:majorGridlines/>
        <c:numFmt formatCode="General" sourceLinked="1"/>
        <c:majorTickMark val="out"/>
        <c:minorTickMark val="none"/>
        <c:tickLblPos val="nextTo"/>
        <c:crossAx val="-2129343464"/>
        <c:crosses val="autoZero"/>
        <c:auto val="1"/>
        <c:lblAlgn val="ctr"/>
        <c:lblOffset val="200"/>
        <c:noMultiLvlLbl val="0"/>
      </c:catAx>
      <c:valAx>
        <c:axId val="-2129343464"/>
        <c:scaling>
          <c:orientation val="minMax"/>
        </c:scaling>
        <c:delete val="0"/>
        <c:axPos val="l"/>
        <c:majorGridlines/>
        <c:numFmt formatCode="General" sourceLinked="1"/>
        <c:majorTickMark val="out"/>
        <c:minorTickMark val="none"/>
        <c:tickLblPos val="nextTo"/>
        <c:crossAx val="-2129346408"/>
        <c:crosses val="autoZero"/>
        <c:crossBetween val="midCat"/>
      </c:valAx>
    </c:plotArea>
    <c:legend>
      <c:legendPos val="b"/>
      <c:overlay val="0"/>
    </c:legend>
    <c:plotVisOnly val="1"/>
    <c:dispBlanksAs val="gap"/>
    <c:showDLblsOverMax val="0"/>
  </c:chart>
  <c:printSettings>
    <c:headerFooter/>
    <c:pageMargins b="1.0" l="0.75" r="0.75" t="1.0"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fi-FI" sz="1600"/>
              <a:t>Growth in data licensing revenue</a:t>
            </a:r>
            <a:r>
              <a:rPr lang="fi-FI" sz="1600" baseline="0"/>
              <a:t> (%)</a:t>
            </a:r>
            <a:endParaRPr lang="fi-FI" sz="1600"/>
          </a:p>
        </c:rich>
      </c:tx>
      <c:overlay val="0"/>
    </c:title>
    <c:autoTitleDeleted val="0"/>
    <c:plotArea>
      <c:layout/>
      <c:lineChart>
        <c:grouping val="standard"/>
        <c:varyColors val="0"/>
        <c:ser>
          <c:idx val="0"/>
          <c:order val="0"/>
          <c:tx>
            <c:strRef>
              <c:f>'3.1 Revenue'!$E$72</c:f>
              <c:strCache>
                <c:ptCount val="1"/>
                <c:pt idx="0">
                  <c:v>Data Licensing</c:v>
                </c:pt>
              </c:strCache>
            </c:strRef>
          </c:tx>
          <c:cat>
            <c:numRef>
              <c:f>'3.1 Revenue'!$F$71:$N$71</c:f>
              <c:numCache>
                <c:formatCode>General</c:formatCode>
                <c:ptCount val="9"/>
                <c:pt idx="0">
                  <c:v>2013.0</c:v>
                </c:pt>
                <c:pt idx="1">
                  <c:v>2014.0</c:v>
                </c:pt>
                <c:pt idx="2">
                  <c:v>2015.0</c:v>
                </c:pt>
                <c:pt idx="3">
                  <c:v>2016.0</c:v>
                </c:pt>
                <c:pt idx="4">
                  <c:v>2017.0</c:v>
                </c:pt>
                <c:pt idx="5">
                  <c:v>2018.0</c:v>
                </c:pt>
                <c:pt idx="6">
                  <c:v>2019.0</c:v>
                </c:pt>
                <c:pt idx="7">
                  <c:v>2020.0</c:v>
                </c:pt>
                <c:pt idx="8">
                  <c:v>2021.0</c:v>
                </c:pt>
              </c:numCache>
            </c:numRef>
          </c:cat>
          <c:val>
            <c:numRef>
              <c:f>'3.1 Revenue'!$F$72:$N$72</c:f>
              <c:numCache>
                <c:formatCode>General</c:formatCode>
                <c:ptCount val="9"/>
                <c:pt idx="0">
                  <c:v>48.0</c:v>
                </c:pt>
                <c:pt idx="1">
                  <c:v>109.0</c:v>
                </c:pt>
                <c:pt idx="2">
                  <c:v>52.0</c:v>
                </c:pt>
                <c:pt idx="3">
                  <c:v>26.0</c:v>
                </c:pt>
                <c:pt idx="4">
                  <c:v>26.0</c:v>
                </c:pt>
                <c:pt idx="5">
                  <c:v>20.0</c:v>
                </c:pt>
                <c:pt idx="6">
                  <c:v>15.0</c:v>
                </c:pt>
                <c:pt idx="7">
                  <c:v>10.0</c:v>
                </c:pt>
                <c:pt idx="8">
                  <c:v>5.0</c:v>
                </c:pt>
              </c:numCache>
            </c:numRef>
          </c:val>
          <c:smooth val="0"/>
        </c:ser>
        <c:dLbls>
          <c:showLegendKey val="0"/>
          <c:showVal val="0"/>
          <c:showCatName val="0"/>
          <c:showSerName val="0"/>
          <c:showPercent val="0"/>
          <c:showBubbleSize val="0"/>
        </c:dLbls>
        <c:marker val="1"/>
        <c:smooth val="0"/>
        <c:axId val="-2129316536"/>
        <c:axId val="-2129313592"/>
      </c:lineChart>
      <c:catAx>
        <c:axId val="-2129316536"/>
        <c:scaling>
          <c:orientation val="minMax"/>
        </c:scaling>
        <c:delete val="0"/>
        <c:axPos val="b"/>
        <c:majorGridlines/>
        <c:numFmt formatCode="General" sourceLinked="1"/>
        <c:majorTickMark val="out"/>
        <c:minorTickMark val="none"/>
        <c:tickLblPos val="nextTo"/>
        <c:crossAx val="-2129313592"/>
        <c:crosses val="autoZero"/>
        <c:auto val="1"/>
        <c:lblAlgn val="ctr"/>
        <c:lblOffset val="100"/>
        <c:noMultiLvlLbl val="0"/>
      </c:catAx>
      <c:valAx>
        <c:axId val="-2129313592"/>
        <c:scaling>
          <c:orientation val="minMax"/>
        </c:scaling>
        <c:delete val="0"/>
        <c:axPos val="l"/>
        <c:majorGridlines/>
        <c:numFmt formatCode="General" sourceLinked="1"/>
        <c:majorTickMark val="out"/>
        <c:minorTickMark val="none"/>
        <c:tickLblPos val="nextTo"/>
        <c:crossAx val="-2129316536"/>
        <c:crosses val="autoZero"/>
        <c:crossBetween val="between"/>
      </c:valAx>
    </c:plotArea>
    <c:legend>
      <c:legendPos val="b"/>
      <c:overlay val="0"/>
    </c:legend>
    <c:plotVisOnly val="1"/>
    <c:dispBlanksAs val="gap"/>
    <c:showDLblsOverMax val="0"/>
  </c:chart>
  <c:printSettings>
    <c:headerFooter/>
    <c:pageMargins b="1.0" l="0.75" r="0.75" t="1.0"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8.png"/><Relationship Id="rId2" Type="http://schemas.openxmlformats.org/officeDocument/2006/relationships/image" Target="../media/image9.png"/><Relationship Id="rId3" Type="http://schemas.openxmlformats.org/officeDocument/2006/relationships/image" Target="../media/image10.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image" Target="../media/image13.png"/><Relationship Id="rId4" Type="http://schemas.openxmlformats.org/officeDocument/2006/relationships/image" Target="../media/image14.png"/><Relationship Id="rId5" Type="http://schemas.openxmlformats.org/officeDocument/2006/relationships/image" Target="../media/image15.png"/><Relationship Id="rId6" Type="http://schemas.openxmlformats.org/officeDocument/2006/relationships/image" Target="../media/image16.png"/><Relationship Id="rId1" Type="http://schemas.openxmlformats.org/officeDocument/2006/relationships/image" Target="../media/image11.png"/><Relationship Id="rId2" Type="http://schemas.openxmlformats.org/officeDocument/2006/relationships/image" Target="../media/image12.png"/></Relationships>
</file>

<file path=xl/drawings/_rels/drawing6.xml.rels><?xml version="1.0" encoding="UTF-8" standalone="yes"?>
<Relationships xmlns="http://schemas.openxmlformats.org/package/2006/relationships"><Relationship Id="rId3" Type="http://schemas.openxmlformats.org/officeDocument/2006/relationships/image" Target="../media/image13.png"/><Relationship Id="rId4" Type="http://schemas.openxmlformats.org/officeDocument/2006/relationships/image" Target="../media/image14.png"/><Relationship Id="rId5" Type="http://schemas.openxmlformats.org/officeDocument/2006/relationships/image" Target="../media/image15.png"/><Relationship Id="rId6" Type="http://schemas.openxmlformats.org/officeDocument/2006/relationships/image" Target="../media/image16.png"/><Relationship Id="rId1" Type="http://schemas.openxmlformats.org/officeDocument/2006/relationships/image" Target="../media/image11.png"/><Relationship Id="rId2" Type="http://schemas.openxmlformats.org/officeDocument/2006/relationships/image" Target="../media/image12.png"/></Relationships>
</file>

<file path=xl/drawings/_rels/drawing7.xml.rels><?xml version="1.0" encoding="UTF-8" standalone="yes"?>
<Relationships xmlns="http://schemas.openxmlformats.org/package/2006/relationships"><Relationship Id="rId3" Type="http://schemas.openxmlformats.org/officeDocument/2006/relationships/image" Target="../media/image13.png"/><Relationship Id="rId4" Type="http://schemas.openxmlformats.org/officeDocument/2006/relationships/image" Target="../media/image14.png"/><Relationship Id="rId5" Type="http://schemas.openxmlformats.org/officeDocument/2006/relationships/image" Target="../media/image15.png"/><Relationship Id="rId6" Type="http://schemas.openxmlformats.org/officeDocument/2006/relationships/image" Target="../media/image16.png"/><Relationship Id="rId1" Type="http://schemas.openxmlformats.org/officeDocument/2006/relationships/image" Target="../media/image11.png"/><Relationship Id="rId2" Type="http://schemas.openxmlformats.org/officeDocument/2006/relationships/image" Target="../media/image12.png"/></Relationships>
</file>

<file path=xl/drawings/_rels/drawing8.xml.rels><?xml version="1.0" encoding="UTF-8" standalone="yes"?>
<Relationships xmlns="http://schemas.openxmlformats.org/package/2006/relationships"><Relationship Id="rId3" Type="http://schemas.openxmlformats.org/officeDocument/2006/relationships/chart" Target="../charts/chart4.xml"/><Relationship Id="rId4" Type="http://schemas.openxmlformats.org/officeDocument/2006/relationships/chart" Target="../charts/chart5.xml"/><Relationship Id="rId5" Type="http://schemas.openxmlformats.org/officeDocument/2006/relationships/chart" Target="../charts/chart6.xml"/><Relationship Id="rId6" Type="http://schemas.openxmlformats.org/officeDocument/2006/relationships/chart" Target="../charts/chart7.xml"/><Relationship Id="rId7" Type="http://schemas.openxmlformats.org/officeDocument/2006/relationships/chart" Target="../charts/chart8.xml"/><Relationship Id="rId8" Type="http://schemas.openxmlformats.org/officeDocument/2006/relationships/chart" Target="../charts/chart9.xml"/><Relationship Id="rId1" Type="http://schemas.openxmlformats.org/officeDocument/2006/relationships/chart" Target="../charts/chart2.xml"/><Relationship Id="rId2" Type="http://schemas.openxmlformats.org/officeDocument/2006/relationships/chart" Target="../charts/chart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0.xml"/><Relationship Id="rId2" Type="http://schemas.openxmlformats.org/officeDocument/2006/relationships/chart" Target="../charts/chart11.xml"/><Relationship Id="rId3"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editAs="oneCell">
    <xdr:from>
      <xdr:col>0</xdr:col>
      <xdr:colOff>47625</xdr:colOff>
      <xdr:row>9</xdr:row>
      <xdr:rowOff>114300</xdr:rowOff>
    </xdr:from>
    <xdr:to>
      <xdr:col>11</xdr:col>
      <xdr:colOff>170702</xdr:colOff>
      <xdr:row>12</xdr:row>
      <xdr:rowOff>28529</xdr:rowOff>
    </xdr:to>
    <xdr:pic>
      <xdr:nvPicPr>
        <xdr:cNvPr id="2" name="Picture 1"/>
        <xdr:cNvPicPr>
          <a:picLocks noChangeAspect="1"/>
        </xdr:cNvPicPr>
      </xdr:nvPicPr>
      <xdr:blipFill>
        <a:blip xmlns:r="http://schemas.openxmlformats.org/officeDocument/2006/relationships" r:embed="rId1"/>
        <a:stretch>
          <a:fillRect/>
        </a:stretch>
      </xdr:blipFill>
      <xdr:spPr>
        <a:xfrm>
          <a:off x="47625" y="1485900"/>
          <a:ext cx="5990477" cy="371429"/>
        </a:xfrm>
        <a:prstGeom prst="rect">
          <a:avLst/>
        </a:prstGeom>
      </xdr:spPr>
    </xdr:pic>
    <xdr:clientData/>
  </xdr:twoCellAnchor>
  <xdr:twoCellAnchor editAs="oneCell">
    <xdr:from>
      <xdr:col>0</xdr:col>
      <xdr:colOff>85725</xdr:colOff>
      <xdr:row>14</xdr:row>
      <xdr:rowOff>76200</xdr:rowOff>
    </xdr:from>
    <xdr:to>
      <xdr:col>10</xdr:col>
      <xdr:colOff>446963</xdr:colOff>
      <xdr:row>20</xdr:row>
      <xdr:rowOff>85610</xdr:rowOff>
    </xdr:to>
    <xdr:pic>
      <xdr:nvPicPr>
        <xdr:cNvPr id="3" name="Picture 2"/>
        <xdr:cNvPicPr>
          <a:picLocks noChangeAspect="1"/>
        </xdr:cNvPicPr>
      </xdr:nvPicPr>
      <xdr:blipFill>
        <a:blip xmlns:r="http://schemas.openxmlformats.org/officeDocument/2006/relationships" r:embed="rId2"/>
        <a:stretch>
          <a:fillRect/>
        </a:stretch>
      </xdr:blipFill>
      <xdr:spPr>
        <a:xfrm>
          <a:off x="85725" y="2209800"/>
          <a:ext cx="5695238" cy="923810"/>
        </a:xfrm>
        <a:prstGeom prst="rect">
          <a:avLst/>
        </a:prstGeom>
      </xdr:spPr>
    </xdr:pic>
    <xdr:clientData/>
  </xdr:twoCellAnchor>
  <xdr:twoCellAnchor editAs="oneCell">
    <xdr:from>
      <xdr:col>0</xdr:col>
      <xdr:colOff>161925</xdr:colOff>
      <xdr:row>23</xdr:row>
      <xdr:rowOff>95250</xdr:rowOff>
    </xdr:from>
    <xdr:to>
      <xdr:col>11</xdr:col>
      <xdr:colOff>56430</xdr:colOff>
      <xdr:row>26</xdr:row>
      <xdr:rowOff>57098</xdr:rowOff>
    </xdr:to>
    <xdr:pic>
      <xdr:nvPicPr>
        <xdr:cNvPr id="4" name="Picture 3"/>
        <xdr:cNvPicPr>
          <a:picLocks noChangeAspect="1"/>
        </xdr:cNvPicPr>
      </xdr:nvPicPr>
      <xdr:blipFill>
        <a:blip xmlns:r="http://schemas.openxmlformats.org/officeDocument/2006/relationships" r:embed="rId3"/>
        <a:stretch>
          <a:fillRect/>
        </a:stretch>
      </xdr:blipFill>
      <xdr:spPr>
        <a:xfrm>
          <a:off x="161925" y="3600450"/>
          <a:ext cx="5761905" cy="419048"/>
        </a:xfrm>
        <a:prstGeom prst="rect">
          <a:avLst/>
        </a:prstGeom>
      </xdr:spPr>
    </xdr:pic>
    <xdr:clientData/>
  </xdr:twoCellAnchor>
  <xdr:twoCellAnchor editAs="oneCell">
    <xdr:from>
      <xdr:col>0</xdr:col>
      <xdr:colOff>390525</xdr:colOff>
      <xdr:row>26</xdr:row>
      <xdr:rowOff>47625</xdr:rowOff>
    </xdr:from>
    <xdr:to>
      <xdr:col>10</xdr:col>
      <xdr:colOff>494621</xdr:colOff>
      <xdr:row>28</xdr:row>
      <xdr:rowOff>123777</xdr:rowOff>
    </xdr:to>
    <xdr:pic>
      <xdr:nvPicPr>
        <xdr:cNvPr id="5" name="Picture 4"/>
        <xdr:cNvPicPr>
          <a:picLocks noChangeAspect="1"/>
        </xdr:cNvPicPr>
      </xdr:nvPicPr>
      <xdr:blipFill>
        <a:blip xmlns:r="http://schemas.openxmlformats.org/officeDocument/2006/relationships" r:embed="rId4"/>
        <a:stretch>
          <a:fillRect/>
        </a:stretch>
      </xdr:blipFill>
      <xdr:spPr>
        <a:xfrm>
          <a:off x="390525" y="4010025"/>
          <a:ext cx="5438096" cy="380952"/>
        </a:xfrm>
        <a:prstGeom prst="rect">
          <a:avLst/>
        </a:prstGeom>
      </xdr:spPr>
    </xdr:pic>
    <xdr:clientData/>
  </xdr:twoCellAnchor>
  <xdr:twoCellAnchor editAs="oneCell">
    <xdr:from>
      <xdr:col>0</xdr:col>
      <xdr:colOff>438150</xdr:colOff>
      <xdr:row>38</xdr:row>
      <xdr:rowOff>47625</xdr:rowOff>
    </xdr:from>
    <xdr:to>
      <xdr:col>9</xdr:col>
      <xdr:colOff>532788</xdr:colOff>
      <xdr:row>42</xdr:row>
      <xdr:rowOff>18977</xdr:rowOff>
    </xdr:to>
    <xdr:pic>
      <xdr:nvPicPr>
        <xdr:cNvPr id="6" name="Picture 5"/>
        <xdr:cNvPicPr>
          <a:picLocks noChangeAspect="1"/>
        </xdr:cNvPicPr>
      </xdr:nvPicPr>
      <xdr:blipFill>
        <a:blip xmlns:r="http://schemas.openxmlformats.org/officeDocument/2006/relationships" r:embed="rId5"/>
        <a:stretch>
          <a:fillRect/>
        </a:stretch>
      </xdr:blipFill>
      <xdr:spPr>
        <a:xfrm>
          <a:off x="438150" y="5838825"/>
          <a:ext cx="4895238" cy="580952"/>
        </a:xfrm>
        <a:prstGeom prst="rect">
          <a:avLst/>
        </a:prstGeom>
      </xdr:spPr>
    </xdr:pic>
    <xdr:clientData/>
  </xdr:twoCellAnchor>
  <xdr:twoCellAnchor editAs="oneCell">
    <xdr:from>
      <xdr:col>0</xdr:col>
      <xdr:colOff>371475</xdr:colOff>
      <xdr:row>49</xdr:row>
      <xdr:rowOff>47625</xdr:rowOff>
    </xdr:from>
    <xdr:to>
      <xdr:col>11</xdr:col>
      <xdr:colOff>151694</xdr:colOff>
      <xdr:row>53</xdr:row>
      <xdr:rowOff>57073</xdr:rowOff>
    </xdr:to>
    <xdr:pic>
      <xdr:nvPicPr>
        <xdr:cNvPr id="7" name="Picture 6"/>
        <xdr:cNvPicPr>
          <a:picLocks noChangeAspect="1"/>
        </xdr:cNvPicPr>
      </xdr:nvPicPr>
      <xdr:blipFill>
        <a:blip xmlns:r="http://schemas.openxmlformats.org/officeDocument/2006/relationships" r:embed="rId6"/>
        <a:stretch>
          <a:fillRect/>
        </a:stretch>
      </xdr:blipFill>
      <xdr:spPr>
        <a:xfrm>
          <a:off x="371475" y="7515225"/>
          <a:ext cx="5647619" cy="619048"/>
        </a:xfrm>
        <a:prstGeom prst="rect">
          <a:avLst/>
        </a:prstGeom>
      </xdr:spPr>
    </xdr:pic>
    <xdr:clientData/>
  </xdr:twoCellAnchor>
  <xdr:twoCellAnchor editAs="oneCell">
    <xdr:from>
      <xdr:col>15</xdr:col>
      <xdr:colOff>333375</xdr:colOff>
      <xdr:row>39</xdr:row>
      <xdr:rowOff>19050</xdr:rowOff>
    </xdr:from>
    <xdr:to>
      <xdr:col>28</xdr:col>
      <xdr:colOff>199175</xdr:colOff>
      <xdr:row>82</xdr:row>
      <xdr:rowOff>132517</xdr:rowOff>
    </xdr:to>
    <xdr:pic>
      <xdr:nvPicPr>
        <xdr:cNvPr id="8" name="Picture 7"/>
        <xdr:cNvPicPr>
          <a:picLocks noChangeAspect="1"/>
        </xdr:cNvPicPr>
      </xdr:nvPicPr>
      <xdr:blipFill>
        <a:blip xmlns:r="http://schemas.openxmlformats.org/officeDocument/2006/relationships" r:embed="rId7"/>
        <a:stretch>
          <a:fillRect/>
        </a:stretch>
      </xdr:blipFill>
      <xdr:spPr>
        <a:xfrm>
          <a:off x="8334375" y="5962650"/>
          <a:ext cx="6800000" cy="666666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389747</xdr:colOff>
      <xdr:row>2</xdr:row>
      <xdr:rowOff>83613</xdr:rowOff>
    </xdr:from>
    <xdr:to>
      <xdr:col>10</xdr:col>
      <xdr:colOff>382985</xdr:colOff>
      <xdr:row>15</xdr:row>
      <xdr:rowOff>124476</xdr:rowOff>
    </xdr:to>
    <xdr:pic>
      <xdr:nvPicPr>
        <xdr:cNvPr id="3" name="Picture 2"/>
        <xdr:cNvPicPr>
          <a:picLocks noChangeAspect="1"/>
        </xdr:cNvPicPr>
      </xdr:nvPicPr>
      <xdr:blipFill>
        <a:blip xmlns:r="http://schemas.openxmlformats.org/officeDocument/2006/relationships" r:embed="rId1"/>
        <a:stretch>
          <a:fillRect/>
        </a:stretch>
      </xdr:blipFill>
      <xdr:spPr>
        <a:xfrm>
          <a:off x="389747" y="397378"/>
          <a:ext cx="7229698" cy="2080333"/>
        </a:xfrm>
        <a:prstGeom prst="rect">
          <a:avLst/>
        </a:prstGeom>
      </xdr:spPr>
    </xdr:pic>
    <xdr:clientData/>
  </xdr:twoCellAnchor>
  <xdr:twoCellAnchor editAs="oneCell">
    <xdr:from>
      <xdr:col>3</xdr:col>
      <xdr:colOff>212912</xdr:colOff>
      <xdr:row>31</xdr:row>
      <xdr:rowOff>44823</xdr:rowOff>
    </xdr:from>
    <xdr:to>
      <xdr:col>9</xdr:col>
      <xdr:colOff>251791</xdr:colOff>
      <xdr:row>33</xdr:row>
      <xdr:rowOff>121534</xdr:rowOff>
    </xdr:to>
    <xdr:pic>
      <xdr:nvPicPr>
        <xdr:cNvPr id="5" name="Picture 4"/>
        <xdr:cNvPicPr>
          <a:picLocks noChangeAspect="1"/>
        </xdr:cNvPicPr>
      </xdr:nvPicPr>
      <xdr:blipFill>
        <a:blip xmlns:r="http://schemas.openxmlformats.org/officeDocument/2006/relationships" r:embed="rId2"/>
        <a:stretch>
          <a:fillRect/>
        </a:stretch>
      </xdr:blipFill>
      <xdr:spPr>
        <a:xfrm>
          <a:off x="1826559" y="4280647"/>
          <a:ext cx="5123810" cy="390476"/>
        </a:xfrm>
        <a:prstGeom prst="rect">
          <a:avLst/>
        </a:prstGeom>
      </xdr:spPr>
    </xdr:pic>
    <xdr:clientData/>
  </xdr:twoCellAnchor>
  <xdr:twoCellAnchor editAs="oneCell">
    <xdr:from>
      <xdr:col>3</xdr:col>
      <xdr:colOff>44824</xdr:colOff>
      <xdr:row>43</xdr:row>
      <xdr:rowOff>78441</xdr:rowOff>
    </xdr:from>
    <xdr:to>
      <xdr:col>8</xdr:col>
      <xdr:colOff>47651</xdr:colOff>
      <xdr:row>45</xdr:row>
      <xdr:rowOff>107533</xdr:rowOff>
    </xdr:to>
    <xdr:pic>
      <xdr:nvPicPr>
        <xdr:cNvPr id="6" name="Picture 5"/>
        <xdr:cNvPicPr>
          <a:picLocks noChangeAspect="1"/>
        </xdr:cNvPicPr>
      </xdr:nvPicPr>
      <xdr:blipFill>
        <a:blip xmlns:r="http://schemas.openxmlformats.org/officeDocument/2006/relationships" r:embed="rId3"/>
        <a:stretch>
          <a:fillRect/>
        </a:stretch>
      </xdr:blipFill>
      <xdr:spPr>
        <a:xfrm>
          <a:off x="1658471" y="7194176"/>
          <a:ext cx="4580953" cy="34285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38100</xdr:colOff>
      <xdr:row>13</xdr:row>
      <xdr:rowOff>85725</xdr:rowOff>
    </xdr:from>
    <xdr:to>
      <xdr:col>2</xdr:col>
      <xdr:colOff>257175</xdr:colOff>
      <xdr:row>13</xdr:row>
      <xdr:rowOff>85725</xdr:rowOff>
    </xdr:to>
    <xdr:sp macro="" textlink="">
      <xdr:nvSpPr>
        <xdr:cNvPr id="2" name="Line 2"/>
        <xdr:cNvSpPr>
          <a:spLocks noChangeShapeType="1"/>
        </xdr:cNvSpPr>
      </xdr:nvSpPr>
      <xdr:spPr bwMode="auto">
        <a:xfrm flipH="1">
          <a:off x="2238375" y="2390775"/>
          <a:ext cx="219075" cy="0"/>
        </a:xfrm>
        <a:prstGeom prst="line">
          <a:avLst/>
        </a:prstGeom>
        <a:noFill/>
        <a:ln w="9525">
          <a:solidFill>
            <a:srgbClr xmlns:mc="http://schemas.openxmlformats.org/markup-compatibility/2006" xmlns:a14="http://schemas.microsoft.com/office/drawing/2010/main" val="DD0806"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47625</xdr:colOff>
      <xdr:row>15</xdr:row>
      <xdr:rowOff>66675</xdr:rowOff>
    </xdr:from>
    <xdr:to>
      <xdr:col>2</xdr:col>
      <xdr:colOff>266700</xdr:colOff>
      <xdr:row>15</xdr:row>
      <xdr:rowOff>66675</xdr:rowOff>
    </xdr:to>
    <xdr:sp macro="" textlink="">
      <xdr:nvSpPr>
        <xdr:cNvPr id="3" name="Line 3"/>
        <xdr:cNvSpPr>
          <a:spLocks noChangeShapeType="1"/>
        </xdr:cNvSpPr>
      </xdr:nvSpPr>
      <xdr:spPr bwMode="auto">
        <a:xfrm flipH="1">
          <a:off x="2247900" y="2752725"/>
          <a:ext cx="219075" cy="0"/>
        </a:xfrm>
        <a:prstGeom prst="line">
          <a:avLst/>
        </a:prstGeom>
        <a:noFill/>
        <a:ln w="9525">
          <a:solidFill>
            <a:srgbClr xmlns:mc="http://schemas.openxmlformats.org/markup-compatibility/2006" xmlns:a14="http://schemas.microsoft.com/office/drawing/2010/main" val="DD0806"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38100</xdr:colOff>
      <xdr:row>14</xdr:row>
      <xdr:rowOff>66675</xdr:rowOff>
    </xdr:from>
    <xdr:to>
      <xdr:col>2</xdr:col>
      <xdr:colOff>257175</xdr:colOff>
      <xdr:row>14</xdr:row>
      <xdr:rowOff>66675</xdr:rowOff>
    </xdr:to>
    <xdr:sp macro="" textlink="">
      <xdr:nvSpPr>
        <xdr:cNvPr id="4" name="Line 4"/>
        <xdr:cNvSpPr>
          <a:spLocks noChangeShapeType="1"/>
        </xdr:cNvSpPr>
      </xdr:nvSpPr>
      <xdr:spPr bwMode="auto">
        <a:xfrm flipH="1">
          <a:off x="2238375" y="2562225"/>
          <a:ext cx="219075" cy="0"/>
        </a:xfrm>
        <a:prstGeom prst="line">
          <a:avLst/>
        </a:prstGeom>
        <a:noFill/>
        <a:ln w="9525">
          <a:solidFill>
            <a:srgbClr xmlns:mc="http://schemas.openxmlformats.org/markup-compatibility/2006" xmlns:a14="http://schemas.microsoft.com/office/drawing/2010/main" val="DD0806"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390525</xdr:colOff>
      <xdr:row>80</xdr:row>
      <xdr:rowOff>61912</xdr:rowOff>
    </xdr:from>
    <xdr:to>
      <xdr:col>16</xdr:col>
      <xdr:colOff>161925</xdr:colOff>
      <xdr:row>94</xdr:row>
      <xdr:rowOff>138112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22</xdr:col>
      <xdr:colOff>416718</xdr:colOff>
      <xdr:row>60</xdr:row>
      <xdr:rowOff>67108</xdr:rowOff>
    </xdr:from>
    <xdr:to>
      <xdr:col>29</xdr:col>
      <xdr:colOff>313868</xdr:colOff>
      <xdr:row>63</xdr:row>
      <xdr:rowOff>86084</xdr:rowOff>
    </xdr:to>
    <xdr:pic>
      <xdr:nvPicPr>
        <xdr:cNvPr id="2" name="Picture 1"/>
        <xdr:cNvPicPr>
          <a:picLocks noChangeAspect="1"/>
        </xdr:cNvPicPr>
      </xdr:nvPicPr>
      <xdr:blipFill>
        <a:blip xmlns:r="http://schemas.openxmlformats.org/officeDocument/2006/relationships" r:embed="rId1"/>
        <a:stretch>
          <a:fillRect/>
        </a:stretch>
      </xdr:blipFill>
      <xdr:spPr>
        <a:xfrm>
          <a:off x="19252406" y="6258358"/>
          <a:ext cx="3647619" cy="590476"/>
        </a:xfrm>
        <a:prstGeom prst="rect">
          <a:avLst/>
        </a:prstGeom>
      </xdr:spPr>
    </xdr:pic>
    <xdr:clientData/>
  </xdr:twoCellAnchor>
  <xdr:twoCellAnchor editAs="oneCell">
    <xdr:from>
      <xdr:col>20</xdr:col>
      <xdr:colOff>83343</xdr:colOff>
      <xdr:row>28</xdr:row>
      <xdr:rowOff>154781</xdr:rowOff>
    </xdr:from>
    <xdr:to>
      <xdr:col>30</xdr:col>
      <xdr:colOff>449341</xdr:colOff>
      <xdr:row>44</xdr:row>
      <xdr:rowOff>49638</xdr:rowOff>
    </xdr:to>
    <xdr:pic>
      <xdr:nvPicPr>
        <xdr:cNvPr id="4" name="Picture 3"/>
        <xdr:cNvPicPr>
          <a:picLocks noChangeAspect="1"/>
        </xdr:cNvPicPr>
      </xdr:nvPicPr>
      <xdr:blipFill>
        <a:blip xmlns:r="http://schemas.openxmlformats.org/officeDocument/2006/relationships" r:embed="rId2"/>
        <a:stretch>
          <a:fillRect/>
        </a:stretch>
      </xdr:blipFill>
      <xdr:spPr>
        <a:xfrm>
          <a:off x="17847468" y="3048000"/>
          <a:ext cx="5723810" cy="2942857"/>
        </a:xfrm>
        <a:prstGeom prst="rect">
          <a:avLst/>
        </a:prstGeom>
      </xdr:spPr>
    </xdr:pic>
    <xdr:clientData/>
  </xdr:twoCellAnchor>
  <xdr:twoCellAnchor editAs="oneCell">
    <xdr:from>
      <xdr:col>19</xdr:col>
      <xdr:colOff>321468</xdr:colOff>
      <xdr:row>67</xdr:row>
      <xdr:rowOff>126639</xdr:rowOff>
    </xdr:from>
    <xdr:to>
      <xdr:col>30</xdr:col>
      <xdr:colOff>532636</xdr:colOff>
      <xdr:row>113</xdr:row>
      <xdr:rowOff>4911</xdr:rowOff>
    </xdr:to>
    <xdr:pic>
      <xdr:nvPicPr>
        <xdr:cNvPr id="5" name="Picture 4"/>
        <xdr:cNvPicPr>
          <a:picLocks noChangeAspect="1"/>
        </xdr:cNvPicPr>
      </xdr:nvPicPr>
      <xdr:blipFill>
        <a:blip xmlns:r="http://schemas.openxmlformats.org/officeDocument/2006/relationships" r:embed="rId3"/>
        <a:stretch>
          <a:fillRect/>
        </a:stretch>
      </xdr:blipFill>
      <xdr:spPr>
        <a:xfrm>
          <a:off x="17549812" y="7460889"/>
          <a:ext cx="6104762" cy="8628572"/>
        </a:xfrm>
        <a:prstGeom prst="rect">
          <a:avLst/>
        </a:prstGeom>
      </xdr:spPr>
    </xdr:pic>
    <xdr:clientData/>
  </xdr:twoCellAnchor>
  <xdr:twoCellAnchor editAs="oneCell">
    <xdr:from>
      <xdr:col>5</xdr:col>
      <xdr:colOff>59530</xdr:colOff>
      <xdr:row>70</xdr:row>
      <xdr:rowOff>107156</xdr:rowOff>
    </xdr:from>
    <xdr:to>
      <xdr:col>9</xdr:col>
      <xdr:colOff>932755</xdr:colOff>
      <xdr:row>82</xdr:row>
      <xdr:rowOff>30680</xdr:rowOff>
    </xdr:to>
    <xdr:pic>
      <xdr:nvPicPr>
        <xdr:cNvPr id="8" name="Picture 7"/>
        <xdr:cNvPicPr>
          <a:picLocks noChangeAspect="1"/>
        </xdr:cNvPicPr>
      </xdr:nvPicPr>
      <xdr:blipFill>
        <a:blip xmlns:r="http://schemas.openxmlformats.org/officeDocument/2006/relationships" r:embed="rId4"/>
        <a:stretch>
          <a:fillRect/>
        </a:stretch>
      </xdr:blipFill>
      <xdr:spPr>
        <a:xfrm>
          <a:off x="5453061" y="10656094"/>
          <a:ext cx="5552381" cy="2209524"/>
        </a:xfrm>
        <a:prstGeom prst="rect">
          <a:avLst/>
        </a:prstGeom>
      </xdr:spPr>
    </xdr:pic>
    <xdr:clientData/>
  </xdr:twoCellAnchor>
  <xdr:twoCellAnchor editAs="oneCell">
    <xdr:from>
      <xdr:col>9</xdr:col>
      <xdr:colOff>59531</xdr:colOff>
      <xdr:row>29</xdr:row>
      <xdr:rowOff>47627</xdr:rowOff>
    </xdr:from>
    <xdr:to>
      <xdr:col>12</xdr:col>
      <xdr:colOff>294815</xdr:colOff>
      <xdr:row>41</xdr:row>
      <xdr:rowOff>94960</xdr:rowOff>
    </xdr:to>
    <xdr:pic>
      <xdr:nvPicPr>
        <xdr:cNvPr id="11" name="Picture 10"/>
        <xdr:cNvPicPr>
          <a:picLocks noChangeAspect="1"/>
        </xdr:cNvPicPr>
      </xdr:nvPicPr>
      <xdr:blipFill>
        <a:blip xmlns:r="http://schemas.openxmlformats.org/officeDocument/2006/relationships" r:embed="rId5"/>
        <a:stretch>
          <a:fillRect/>
        </a:stretch>
      </xdr:blipFill>
      <xdr:spPr>
        <a:xfrm>
          <a:off x="10358437" y="6560346"/>
          <a:ext cx="3676191" cy="2333333"/>
        </a:xfrm>
        <a:prstGeom prst="rect">
          <a:avLst/>
        </a:prstGeom>
      </xdr:spPr>
    </xdr:pic>
    <xdr:clientData/>
  </xdr:twoCellAnchor>
  <xdr:twoCellAnchor editAs="oneCell">
    <xdr:from>
      <xdr:col>9</xdr:col>
      <xdr:colOff>122073</xdr:colOff>
      <xdr:row>5</xdr:row>
      <xdr:rowOff>43022</xdr:rowOff>
    </xdr:from>
    <xdr:to>
      <xdr:col>11</xdr:col>
      <xdr:colOff>1378244</xdr:colOff>
      <xdr:row>17</xdr:row>
      <xdr:rowOff>92235</xdr:rowOff>
    </xdr:to>
    <xdr:pic>
      <xdr:nvPicPr>
        <xdr:cNvPr id="12" name="Picture 11"/>
        <xdr:cNvPicPr>
          <a:picLocks noChangeAspect="1"/>
        </xdr:cNvPicPr>
      </xdr:nvPicPr>
      <xdr:blipFill>
        <a:blip xmlns:r="http://schemas.openxmlformats.org/officeDocument/2006/relationships" r:embed="rId6"/>
        <a:stretch>
          <a:fillRect/>
        </a:stretch>
      </xdr:blipFill>
      <xdr:spPr>
        <a:xfrm>
          <a:off x="11562233" y="1455262"/>
          <a:ext cx="3572651" cy="197961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22</xdr:col>
      <xdr:colOff>416718</xdr:colOff>
      <xdr:row>62</xdr:row>
      <xdr:rowOff>67108</xdr:rowOff>
    </xdr:from>
    <xdr:to>
      <xdr:col>29</xdr:col>
      <xdr:colOff>313868</xdr:colOff>
      <xdr:row>65</xdr:row>
      <xdr:rowOff>86084</xdr:rowOff>
    </xdr:to>
    <xdr:pic>
      <xdr:nvPicPr>
        <xdr:cNvPr id="2" name="Picture 1"/>
        <xdr:cNvPicPr>
          <a:picLocks noChangeAspect="1"/>
        </xdr:cNvPicPr>
      </xdr:nvPicPr>
      <xdr:blipFill>
        <a:blip xmlns:r="http://schemas.openxmlformats.org/officeDocument/2006/relationships" r:embed="rId1"/>
        <a:stretch>
          <a:fillRect/>
        </a:stretch>
      </xdr:blipFill>
      <xdr:spPr>
        <a:xfrm>
          <a:off x="22086093" y="10801783"/>
          <a:ext cx="3630950" cy="590476"/>
        </a:xfrm>
        <a:prstGeom prst="rect">
          <a:avLst/>
        </a:prstGeom>
      </xdr:spPr>
    </xdr:pic>
    <xdr:clientData/>
  </xdr:twoCellAnchor>
  <xdr:twoCellAnchor editAs="oneCell">
    <xdr:from>
      <xdr:col>20</xdr:col>
      <xdr:colOff>83343</xdr:colOff>
      <xdr:row>28</xdr:row>
      <xdr:rowOff>154781</xdr:rowOff>
    </xdr:from>
    <xdr:to>
      <xdr:col>30</xdr:col>
      <xdr:colOff>449341</xdr:colOff>
      <xdr:row>44</xdr:row>
      <xdr:rowOff>49638</xdr:rowOff>
    </xdr:to>
    <xdr:pic>
      <xdr:nvPicPr>
        <xdr:cNvPr id="3" name="Picture 2"/>
        <xdr:cNvPicPr>
          <a:picLocks noChangeAspect="1"/>
        </xdr:cNvPicPr>
      </xdr:nvPicPr>
      <xdr:blipFill>
        <a:blip xmlns:r="http://schemas.openxmlformats.org/officeDocument/2006/relationships" r:embed="rId2"/>
        <a:stretch>
          <a:fillRect/>
        </a:stretch>
      </xdr:blipFill>
      <xdr:spPr>
        <a:xfrm>
          <a:off x="20685918" y="6126956"/>
          <a:ext cx="5699998" cy="2942857"/>
        </a:xfrm>
        <a:prstGeom prst="rect">
          <a:avLst/>
        </a:prstGeom>
      </xdr:spPr>
    </xdr:pic>
    <xdr:clientData/>
  </xdr:twoCellAnchor>
  <xdr:twoCellAnchor editAs="oneCell">
    <xdr:from>
      <xdr:col>19</xdr:col>
      <xdr:colOff>321468</xdr:colOff>
      <xdr:row>69</xdr:row>
      <xdr:rowOff>126639</xdr:rowOff>
    </xdr:from>
    <xdr:to>
      <xdr:col>30</xdr:col>
      <xdr:colOff>532636</xdr:colOff>
      <xdr:row>114</xdr:row>
      <xdr:rowOff>182711</xdr:rowOff>
    </xdr:to>
    <xdr:pic>
      <xdr:nvPicPr>
        <xdr:cNvPr id="4" name="Picture 3"/>
        <xdr:cNvPicPr>
          <a:picLocks noChangeAspect="1"/>
        </xdr:cNvPicPr>
      </xdr:nvPicPr>
      <xdr:blipFill>
        <a:blip xmlns:r="http://schemas.openxmlformats.org/officeDocument/2006/relationships" r:embed="rId3"/>
        <a:stretch>
          <a:fillRect/>
        </a:stretch>
      </xdr:blipFill>
      <xdr:spPr>
        <a:xfrm>
          <a:off x="20390643" y="12194814"/>
          <a:ext cx="6078568" cy="8628572"/>
        </a:xfrm>
        <a:prstGeom prst="rect">
          <a:avLst/>
        </a:prstGeom>
      </xdr:spPr>
    </xdr:pic>
    <xdr:clientData/>
  </xdr:twoCellAnchor>
  <xdr:twoCellAnchor editAs="oneCell">
    <xdr:from>
      <xdr:col>5</xdr:col>
      <xdr:colOff>59530</xdr:colOff>
      <xdr:row>72</xdr:row>
      <xdr:rowOff>107156</xdr:rowOff>
    </xdr:from>
    <xdr:to>
      <xdr:col>9</xdr:col>
      <xdr:colOff>932755</xdr:colOff>
      <xdr:row>84</xdr:row>
      <xdr:rowOff>30680</xdr:rowOff>
    </xdr:to>
    <xdr:pic>
      <xdr:nvPicPr>
        <xdr:cNvPr id="5" name="Picture 4"/>
        <xdr:cNvPicPr>
          <a:picLocks noChangeAspect="1"/>
        </xdr:cNvPicPr>
      </xdr:nvPicPr>
      <xdr:blipFill>
        <a:blip xmlns:r="http://schemas.openxmlformats.org/officeDocument/2006/relationships" r:embed="rId4"/>
        <a:stretch>
          <a:fillRect/>
        </a:stretch>
      </xdr:blipFill>
      <xdr:spPr>
        <a:xfrm>
          <a:off x="5669755" y="12746831"/>
          <a:ext cx="5559525" cy="2209524"/>
        </a:xfrm>
        <a:prstGeom prst="rect">
          <a:avLst/>
        </a:prstGeom>
      </xdr:spPr>
    </xdr:pic>
    <xdr:clientData/>
  </xdr:twoCellAnchor>
  <xdr:twoCellAnchor editAs="oneCell">
    <xdr:from>
      <xdr:col>12</xdr:col>
      <xdr:colOff>392894</xdr:colOff>
      <xdr:row>26</xdr:row>
      <xdr:rowOff>178595</xdr:rowOff>
    </xdr:from>
    <xdr:to>
      <xdr:col>16</xdr:col>
      <xdr:colOff>282898</xdr:colOff>
      <xdr:row>39</xdr:row>
      <xdr:rowOff>35428</xdr:rowOff>
    </xdr:to>
    <xdr:pic>
      <xdr:nvPicPr>
        <xdr:cNvPr id="6" name="Picture 5"/>
        <xdr:cNvPicPr>
          <a:picLocks noChangeAspect="1"/>
        </xdr:cNvPicPr>
      </xdr:nvPicPr>
      <xdr:blipFill>
        <a:blip xmlns:r="http://schemas.openxmlformats.org/officeDocument/2006/relationships" r:embed="rId5"/>
        <a:stretch>
          <a:fillRect/>
        </a:stretch>
      </xdr:blipFill>
      <xdr:spPr>
        <a:xfrm>
          <a:off x="14127944" y="5769770"/>
          <a:ext cx="3680954" cy="2333333"/>
        </a:xfrm>
        <a:prstGeom prst="rect">
          <a:avLst/>
        </a:prstGeom>
      </xdr:spPr>
    </xdr:pic>
    <xdr:clientData/>
  </xdr:twoCellAnchor>
  <xdr:twoCellAnchor editAs="oneCell">
    <xdr:from>
      <xdr:col>11</xdr:col>
      <xdr:colOff>333358</xdr:colOff>
      <xdr:row>36</xdr:row>
      <xdr:rowOff>166687</xdr:rowOff>
    </xdr:from>
    <xdr:to>
      <xdr:col>14</xdr:col>
      <xdr:colOff>91563</xdr:colOff>
      <xdr:row>50</xdr:row>
      <xdr:rowOff>0</xdr:rowOff>
    </xdr:to>
    <xdr:pic>
      <xdr:nvPicPr>
        <xdr:cNvPr id="7" name="Picture 6"/>
        <xdr:cNvPicPr>
          <a:picLocks noChangeAspect="1"/>
        </xdr:cNvPicPr>
      </xdr:nvPicPr>
      <xdr:blipFill>
        <a:blip xmlns:r="http://schemas.openxmlformats.org/officeDocument/2006/relationships" r:embed="rId6"/>
        <a:stretch>
          <a:fillRect/>
        </a:stretch>
      </xdr:blipFill>
      <xdr:spPr>
        <a:xfrm>
          <a:off x="12715858" y="7662862"/>
          <a:ext cx="3206255" cy="250031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22</xdr:col>
      <xdr:colOff>416718</xdr:colOff>
      <xdr:row>62</xdr:row>
      <xdr:rowOff>67108</xdr:rowOff>
    </xdr:from>
    <xdr:to>
      <xdr:col>29</xdr:col>
      <xdr:colOff>313868</xdr:colOff>
      <xdr:row>65</xdr:row>
      <xdr:rowOff>86084</xdr:rowOff>
    </xdr:to>
    <xdr:pic>
      <xdr:nvPicPr>
        <xdr:cNvPr id="2" name="Picture 1"/>
        <xdr:cNvPicPr>
          <a:picLocks noChangeAspect="1"/>
        </xdr:cNvPicPr>
      </xdr:nvPicPr>
      <xdr:blipFill>
        <a:blip xmlns:r="http://schemas.openxmlformats.org/officeDocument/2006/relationships" r:embed="rId1"/>
        <a:stretch>
          <a:fillRect/>
        </a:stretch>
      </xdr:blipFill>
      <xdr:spPr>
        <a:xfrm>
          <a:off x="22086093" y="10801783"/>
          <a:ext cx="3630950" cy="590476"/>
        </a:xfrm>
        <a:prstGeom prst="rect">
          <a:avLst/>
        </a:prstGeom>
      </xdr:spPr>
    </xdr:pic>
    <xdr:clientData/>
  </xdr:twoCellAnchor>
  <xdr:twoCellAnchor editAs="oneCell">
    <xdr:from>
      <xdr:col>20</xdr:col>
      <xdr:colOff>83343</xdr:colOff>
      <xdr:row>28</xdr:row>
      <xdr:rowOff>154781</xdr:rowOff>
    </xdr:from>
    <xdr:to>
      <xdr:col>30</xdr:col>
      <xdr:colOff>449340</xdr:colOff>
      <xdr:row>44</xdr:row>
      <xdr:rowOff>49638</xdr:rowOff>
    </xdr:to>
    <xdr:pic>
      <xdr:nvPicPr>
        <xdr:cNvPr id="3" name="Picture 2"/>
        <xdr:cNvPicPr>
          <a:picLocks noChangeAspect="1"/>
        </xdr:cNvPicPr>
      </xdr:nvPicPr>
      <xdr:blipFill>
        <a:blip xmlns:r="http://schemas.openxmlformats.org/officeDocument/2006/relationships" r:embed="rId2"/>
        <a:stretch>
          <a:fillRect/>
        </a:stretch>
      </xdr:blipFill>
      <xdr:spPr>
        <a:xfrm>
          <a:off x="20685918" y="6126956"/>
          <a:ext cx="5699998" cy="2942857"/>
        </a:xfrm>
        <a:prstGeom prst="rect">
          <a:avLst/>
        </a:prstGeom>
      </xdr:spPr>
    </xdr:pic>
    <xdr:clientData/>
  </xdr:twoCellAnchor>
  <xdr:twoCellAnchor editAs="oneCell">
    <xdr:from>
      <xdr:col>19</xdr:col>
      <xdr:colOff>321468</xdr:colOff>
      <xdr:row>69</xdr:row>
      <xdr:rowOff>126639</xdr:rowOff>
    </xdr:from>
    <xdr:to>
      <xdr:col>30</xdr:col>
      <xdr:colOff>532636</xdr:colOff>
      <xdr:row>114</xdr:row>
      <xdr:rowOff>182711</xdr:rowOff>
    </xdr:to>
    <xdr:pic>
      <xdr:nvPicPr>
        <xdr:cNvPr id="4" name="Picture 3"/>
        <xdr:cNvPicPr>
          <a:picLocks noChangeAspect="1"/>
        </xdr:cNvPicPr>
      </xdr:nvPicPr>
      <xdr:blipFill>
        <a:blip xmlns:r="http://schemas.openxmlformats.org/officeDocument/2006/relationships" r:embed="rId3"/>
        <a:stretch>
          <a:fillRect/>
        </a:stretch>
      </xdr:blipFill>
      <xdr:spPr>
        <a:xfrm>
          <a:off x="20390643" y="12194814"/>
          <a:ext cx="6078568" cy="8628572"/>
        </a:xfrm>
        <a:prstGeom prst="rect">
          <a:avLst/>
        </a:prstGeom>
      </xdr:spPr>
    </xdr:pic>
    <xdr:clientData/>
  </xdr:twoCellAnchor>
  <xdr:twoCellAnchor editAs="oneCell">
    <xdr:from>
      <xdr:col>5</xdr:col>
      <xdr:colOff>59530</xdr:colOff>
      <xdr:row>72</xdr:row>
      <xdr:rowOff>95250</xdr:rowOff>
    </xdr:from>
    <xdr:to>
      <xdr:col>9</xdr:col>
      <xdr:colOff>551755</xdr:colOff>
      <xdr:row>84</xdr:row>
      <xdr:rowOff>18774</xdr:rowOff>
    </xdr:to>
    <xdr:pic>
      <xdr:nvPicPr>
        <xdr:cNvPr id="5" name="Picture 4"/>
        <xdr:cNvPicPr>
          <a:picLocks noChangeAspect="1"/>
        </xdr:cNvPicPr>
      </xdr:nvPicPr>
      <xdr:blipFill>
        <a:blip xmlns:r="http://schemas.openxmlformats.org/officeDocument/2006/relationships" r:embed="rId4"/>
        <a:stretch>
          <a:fillRect/>
        </a:stretch>
      </xdr:blipFill>
      <xdr:spPr>
        <a:xfrm>
          <a:off x="5679280" y="12739688"/>
          <a:ext cx="5552381" cy="2209524"/>
        </a:xfrm>
        <a:prstGeom prst="rect">
          <a:avLst/>
        </a:prstGeom>
      </xdr:spPr>
    </xdr:pic>
    <xdr:clientData/>
  </xdr:twoCellAnchor>
  <xdr:twoCellAnchor editAs="oneCell">
    <xdr:from>
      <xdr:col>10</xdr:col>
      <xdr:colOff>988208</xdr:colOff>
      <xdr:row>15</xdr:row>
      <xdr:rowOff>107158</xdr:rowOff>
    </xdr:from>
    <xdr:to>
      <xdr:col>14</xdr:col>
      <xdr:colOff>104305</xdr:colOff>
      <xdr:row>27</xdr:row>
      <xdr:rowOff>154491</xdr:rowOff>
    </xdr:to>
    <xdr:pic>
      <xdr:nvPicPr>
        <xdr:cNvPr id="6" name="Picture 5"/>
        <xdr:cNvPicPr>
          <a:picLocks noChangeAspect="1"/>
        </xdr:cNvPicPr>
      </xdr:nvPicPr>
      <xdr:blipFill>
        <a:blip xmlns:r="http://schemas.openxmlformats.org/officeDocument/2006/relationships" r:embed="rId5"/>
        <a:stretch>
          <a:fillRect/>
        </a:stretch>
      </xdr:blipFill>
      <xdr:spPr>
        <a:xfrm>
          <a:off x="12751583" y="3607596"/>
          <a:ext cx="3676191" cy="2333333"/>
        </a:xfrm>
        <a:prstGeom prst="rect">
          <a:avLst/>
        </a:prstGeom>
      </xdr:spPr>
    </xdr:pic>
    <xdr:clientData/>
  </xdr:twoCellAnchor>
  <xdr:twoCellAnchor editAs="oneCell">
    <xdr:from>
      <xdr:col>11</xdr:col>
      <xdr:colOff>59515</xdr:colOff>
      <xdr:row>27</xdr:row>
      <xdr:rowOff>95249</xdr:rowOff>
    </xdr:from>
    <xdr:to>
      <xdr:col>13</xdr:col>
      <xdr:colOff>865470</xdr:colOff>
      <xdr:row>40</xdr:row>
      <xdr:rowOff>119062</xdr:rowOff>
    </xdr:to>
    <xdr:pic>
      <xdr:nvPicPr>
        <xdr:cNvPr id="7" name="Picture 6"/>
        <xdr:cNvPicPr>
          <a:picLocks noChangeAspect="1"/>
        </xdr:cNvPicPr>
      </xdr:nvPicPr>
      <xdr:blipFill>
        <a:blip xmlns:r="http://schemas.openxmlformats.org/officeDocument/2006/relationships" r:embed="rId6"/>
        <a:stretch>
          <a:fillRect/>
        </a:stretch>
      </xdr:blipFill>
      <xdr:spPr>
        <a:xfrm>
          <a:off x="12930171" y="5881687"/>
          <a:ext cx="3211018" cy="250031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11</xdr:col>
      <xdr:colOff>380999</xdr:colOff>
      <xdr:row>15</xdr:row>
      <xdr:rowOff>5862</xdr:rowOff>
    </xdr:from>
    <xdr:to>
      <xdr:col>21</xdr:col>
      <xdr:colOff>241788</xdr:colOff>
      <xdr:row>39</xdr:row>
      <xdr:rowOff>117231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449409</xdr:colOff>
      <xdr:row>70</xdr:row>
      <xdr:rowOff>59360</xdr:rowOff>
    </xdr:from>
    <xdr:to>
      <xdr:col>23</xdr:col>
      <xdr:colOff>211805</xdr:colOff>
      <xdr:row>88</xdr:row>
      <xdr:rowOff>32984</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234784</xdr:colOff>
      <xdr:row>4</xdr:row>
      <xdr:rowOff>96715</xdr:rowOff>
    </xdr:from>
    <xdr:to>
      <xdr:col>21</xdr:col>
      <xdr:colOff>527861</xdr:colOff>
      <xdr:row>34</xdr:row>
      <xdr:rowOff>98181</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391989</xdr:colOff>
      <xdr:row>43</xdr:row>
      <xdr:rowOff>101113</xdr:rowOff>
    </xdr:from>
    <xdr:to>
      <xdr:col>26</xdr:col>
      <xdr:colOff>150200</xdr:colOff>
      <xdr:row>61</xdr:row>
      <xdr:rowOff>74737</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512885</xdr:colOff>
      <xdr:row>39</xdr:row>
      <xdr:rowOff>86458</xdr:rowOff>
    </xdr:from>
    <xdr:to>
      <xdr:col>10</xdr:col>
      <xdr:colOff>329712</xdr:colOff>
      <xdr:row>57</xdr:row>
      <xdr:rowOff>60081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93134</xdr:colOff>
      <xdr:row>40</xdr:row>
      <xdr:rowOff>59267</xdr:rowOff>
    </xdr:from>
    <xdr:to>
      <xdr:col>17</xdr:col>
      <xdr:colOff>42335</xdr:colOff>
      <xdr:row>61</xdr:row>
      <xdr:rowOff>59267</xdr:rowOff>
    </xdr:to>
    <xdr:graphicFrame macro="">
      <xdr:nvGraphicFramePr>
        <xdr:cNvPr id="4" name="Kaavi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486834</xdr:colOff>
      <xdr:row>7</xdr:row>
      <xdr:rowOff>143933</xdr:rowOff>
    </xdr:from>
    <xdr:to>
      <xdr:col>18</xdr:col>
      <xdr:colOff>452967</xdr:colOff>
      <xdr:row>25</xdr:row>
      <xdr:rowOff>143933</xdr:rowOff>
    </xdr:to>
    <xdr:graphicFrame macro="">
      <xdr:nvGraphicFramePr>
        <xdr:cNvPr id="6" name="Kaavio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385234</xdr:colOff>
      <xdr:row>41</xdr:row>
      <xdr:rowOff>118533</xdr:rowOff>
    </xdr:from>
    <xdr:to>
      <xdr:col>15</xdr:col>
      <xdr:colOff>393700</xdr:colOff>
      <xdr:row>59</xdr:row>
      <xdr:rowOff>118533</xdr:rowOff>
    </xdr:to>
    <xdr:graphicFrame macro="">
      <xdr:nvGraphicFramePr>
        <xdr:cNvPr id="10" name="Kaavio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10</xdr:col>
      <xdr:colOff>628650</xdr:colOff>
      <xdr:row>31</xdr:row>
      <xdr:rowOff>120650</xdr:rowOff>
    </xdr:from>
    <xdr:to>
      <xdr:col>15</xdr:col>
      <xdr:colOff>628650</xdr:colOff>
      <xdr:row>46</xdr:row>
      <xdr:rowOff>6350</xdr:rowOff>
    </xdr:to>
    <xdr:graphicFrame macro="">
      <xdr:nvGraphicFramePr>
        <xdr:cNvPr id="2" name="Kaavi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247650</xdr:colOff>
      <xdr:row>46</xdr:row>
      <xdr:rowOff>95250</xdr:rowOff>
    </xdr:from>
    <xdr:to>
      <xdr:col>15</xdr:col>
      <xdr:colOff>247650</xdr:colOff>
      <xdr:row>60</xdr:row>
      <xdr:rowOff>171450</xdr:rowOff>
    </xdr:to>
    <xdr:graphicFrame macro="">
      <xdr:nvGraphicFramePr>
        <xdr:cNvPr id="3" name="Kaavi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819150</xdr:colOff>
      <xdr:row>31</xdr:row>
      <xdr:rowOff>184150</xdr:rowOff>
    </xdr:from>
    <xdr:to>
      <xdr:col>12</xdr:col>
      <xdr:colOff>819150</xdr:colOff>
      <xdr:row>46</xdr:row>
      <xdr:rowOff>69850</xdr:rowOff>
    </xdr:to>
    <xdr:graphicFrame macro="">
      <xdr:nvGraphicFramePr>
        <xdr:cNvPr id="5" name="Kaavi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onepoyry-my.sharepoint.com/Users/EVL149/Documents/Projects/Strategy/Lenzing/Cost%20competitiveness/Summary%20files/SUM%20DP%201Q15_OLD%20PJJ_2.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2012%20Apura&#231;&#227;o%20de%20Metas%20VID%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www.portalvotorantim.com.br/Paulo/rateio%20Igarassu.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riceUpdateQuestion"/>
      <sheetName val="FillTransFilesQuestion"/>
      <sheetName val="InputA"/>
      <sheetName val="TransposeA"/>
      <sheetName val="InputB"/>
      <sheetName val="TransposeB"/>
      <sheetName val="InputC"/>
      <sheetName val="TransposeC"/>
      <sheetName val="InputD"/>
      <sheetName val="TransposeD"/>
      <sheetName val="InputE"/>
      <sheetName val="TransposeE"/>
      <sheetName val="InputF"/>
      <sheetName val="TransposeF"/>
      <sheetName val="PriceVectors"/>
      <sheetName val="TransposePV"/>
      <sheetName val="PulpPrice"/>
      <sheetName val="Regions"/>
      <sheetName val="AI_Calc"/>
      <sheetName val="Overrides"/>
      <sheetName val="TransOverrides"/>
      <sheetName val="Check"/>
      <sheetName val="DissPulp Tables"/>
      <sheetName val="Comparison 3Q-4Q"/>
      <sheetName val="Summary"/>
      <sheetName val="Prices"/>
      <sheetName val="Pulps"/>
      <sheetName val="WACC"/>
      <sheetName val="Coating"/>
      <sheetName val="Curve"/>
      <sheetName val="Scatter chart"/>
      <sheetName val="ScatterQuestion"/>
      <sheetName val="XYQuestion"/>
      <sheetName val="Bubble chart"/>
      <sheetName val="CBR"/>
      <sheetName val="PP"/>
      <sheetName val="DIFFCHART"/>
      <sheetName val="DIFFQuestion"/>
      <sheetName val="Macros1"/>
      <sheetName val="Sort selection 1"/>
      <sheetName val="CBRQuestion"/>
      <sheetName val="Macros2"/>
      <sheetName val="PrintQuestion"/>
      <sheetName val="Macros3"/>
      <sheetName val="Functions"/>
      <sheetName val="Scatter selection"/>
      <sheetName val="Priceschart"/>
      <sheetName val="PRICEQuestion"/>
      <sheetName val="BubblechartQuestion"/>
      <sheetName val="Average costs"/>
      <sheetName val="Helpsheet"/>
      <sheetName val="D"/>
      <sheetName val="E"/>
      <sheetName val="F"/>
      <sheetName val="G"/>
      <sheetName val="H"/>
      <sheetName val="I"/>
      <sheetName val="J"/>
      <sheetName val="K"/>
      <sheetName val="L"/>
      <sheetName val="M"/>
      <sheetName val="N"/>
      <sheetName val="O"/>
      <sheetName val="P"/>
      <sheetName val="Q"/>
      <sheetName val="R"/>
      <sheetName val="S"/>
      <sheetName val="T"/>
      <sheetName val="U"/>
      <sheetName val="V"/>
      <sheetName val="W"/>
      <sheetName val="X"/>
      <sheetName val="Y"/>
      <sheetName val="Z"/>
      <sheetName val="AA"/>
      <sheetName val="AB"/>
      <sheetName val="AC"/>
      <sheetName val="AD"/>
      <sheetName val="AE"/>
      <sheetName val="AF"/>
      <sheetName val="AG"/>
      <sheetName val="AH"/>
      <sheetName val="AI"/>
      <sheetName val="AJ"/>
      <sheetName val="AK"/>
      <sheetName val="AL"/>
      <sheetName val="AM"/>
      <sheetName val="AN"/>
      <sheetName val="AO"/>
      <sheetName val="AP"/>
      <sheetName val="AQ"/>
      <sheetName val="AR"/>
      <sheetName val="AS"/>
      <sheetName val="AT"/>
      <sheetName val="AU"/>
      <sheetName val="AV"/>
      <sheetName val="AW"/>
      <sheetName val="AX"/>
      <sheetName val="AY"/>
      <sheetName val="AZ"/>
      <sheetName val="BA"/>
      <sheetName val="BB"/>
      <sheetName val="BC"/>
      <sheetName val="BD"/>
      <sheetName val="BE"/>
      <sheetName val="BF"/>
      <sheetName val="BG"/>
      <sheetName val="BH"/>
      <sheetName val="BI"/>
      <sheetName val="BJ"/>
      <sheetName val="BK"/>
      <sheetName val="BL"/>
      <sheetName val="BM"/>
      <sheetName val="BN"/>
      <sheetName val="BO"/>
      <sheetName val="BP"/>
      <sheetName val="BQ"/>
      <sheetName val="BR"/>
      <sheetName val="BS"/>
      <sheetName val="BT"/>
      <sheetName val="BU"/>
      <sheetName val="BV"/>
      <sheetName val="BW"/>
      <sheetName val="BX"/>
      <sheetName val="BY"/>
      <sheetName val="BZ"/>
      <sheetName val="CA"/>
      <sheetName val="CB"/>
      <sheetName val="CC"/>
      <sheetName val="CD"/>
      <sheetName val="CE"/>
      <sheetName val="CF"/>
      <sheetName val="CG"/>
      <sheetName val="CH"/>
      <sheetName val="CI"/>
      <sheetName val="CJ"/>
      <sheetName val="CK"/>
      <sheetName val="CL"/>
      <sheetName val="CM"/>
      <sheetName val="CN"/>
      <sheetName val="CO"/>
      <sheetName val="CP"/>
      <sheetName val="CQ"/>
      <sheetName val="CR"/>
      <sheetName val="CS"/>
      <sheetName val="CT"/>
      <sheetName val="CU"/>
      <sheetName val="CV"/>
      <sheetName val="CW"/>
      <sheetName val="CX"/>
      <sheetName val="CY"/>
      <sheetName val="CZ"/>
      <sheetName val="DA"/>
      <sheetName val="DB"/>
      <sheetName val="DC"/>
      <sheetName val="DD"/>
      <sheetName val="DE"/>
      <sheetName val="DF"/>
      <sheetName val="DG"/>
      <sheetName val="DH"/>
      <sheetName val="DI"/>
      <sheetName val="DJ"/>
      <sheetName val="DK"/>
      <sheetName val="DL"/>
      <sheetName val="DM"/>
      <sheetName val="DN"/>
      <sheetName val="DO"/>
      <sheetName val="DP"/>
      <sheetName val="DQ"/>
      <sheetName val="DR"/>
      <sheetName val="DS"/>
      <sheetName val="Subregions1"/>
      <sheetName val="Subregions"/>
      <sheetName val="Plantation wood"/>
      <sheetName val="Bundesländer"/>
      <sheetName val="Marketdata"/>
      <sheetName val="Transportationcosts"/>
      <sheetName val="Pulptable"/>
      <sheetName val="Instruction"/>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ow r="3">
          <cell r="A3">
            <v>110</v>
          </cell>
          <cell r="B3" t="str">
            <v>FIM</v>
          </cell>
          <cell r="C3">
            <v>4.3418504454505626</v>
          </cell>
          <cell r="E3">
            <v>750</v>
          </cell>
          <cell r="F3">
            <v>0</v>
          </cell>
          <cell r="G3">
            <v>0</v>
          </cell>
          <cell r="H3">
            <v>0</v>
          </cell>
          <cell r="I3">
            <v>100</v>
          </cell>
          <cell r="J3">
            <v>0</v>
          </cell>
          <cell r="K3">
            <v>0</v>
          </cell>
        </row>
        <row r="4">
          <cell r="A4">
            <v>111</v>
          </cell>
          <cell r="B4" t="str">
            <v>FIM</v>
          </cell>
          <cell r="C4">
            <v>4.3418504454505626</v>
          </cell>
          <cell r="E4">
            <v>50500</v>
          </cell>
          <cell r="F4">
            <v>40</v>
          </cell>
          <cell r="G4">
            <v>0</v>
          </cell>
          <cell r="H4">
            <v>60</v>
          </cell>
          <cell r="I4">
            <v>0</v>
          </cell>
          <cell r="J4">
            <v>0</v>
          </cell>
          <cell r="K4">
            <v>0</v>
          </cell>
        </row>
        <row r="5">
          <cell r="A5">
            <v>112</v>
          </cell>
          <cell r="B5" t="str">
            <v>FIM</v>
          </cell>
          <cell r="C5">
            <v>4.3418504454505626</v>
          </cell>
          <cell r="E5">
            <v>104850</v>
          </cell>
          <cell r="F5">
            <v>0</v>
          </cell>
          <cell r="G5">
            <v>0</v>
          </cell>
          <cell r="H5">
            <v>0</v>
          </cell>
          <cell r="I5">
            <v>100</v>
          </cell>
          <cell r="J5">
            <v>0</v>
          </cell>
          <cell r="K5">
            <v>0</v>
          </cell>
        </row>
        <row r="6">
          <cell r="A6">
            <v>210</v>
          </cell>
          <cell r="B6" t="str">
            <v>DEM</v>
          </cell>
          <cell r="C6">
            <v>1.4282386446618958</v>
          </cell>
          <cell r="E6">
            <v>142400</v>
          </cell>
          <cell r="F6">
            <v>28</v>
          </cell>
          <cell r="G6">
            <v>25</v>
          </cell>
          <cell r="H6">
            <v>0</v>
          </cell>
          <cell r="I6">
            <v>47</v>
          </cell>
          <cell r="J6">
            <v>0</v>
          </cell>
          <cell r="K6">
            <v>0</v>
          </cell>
        </row>
        <row r="7">
          <cell r="A7">
            <v>211</v>
          </cell>
          <cell r="B7" t="str">
            <v>DEM</v>
          </cell>
          <cell r="C7">
            <v>1.4282386446618958</v>
          </cell>
          <cell r="E7">
            <v>145200</v>
          </cell>
          <cell r="F7">
            <v>3</v>
          </cell>
          <cell r="G7">
            <v>28</v>
          </cell>
          <cell r="H7">
            <v>32</v>
          </cell>
          <cell r="I7">
            <v>37</v>
          </cell>
          <cell r="J7">
            <v>0</v>
          </cell>
          <cell r="K7">
            <v>0</v>
          </cell>
        </row>
        <row r="8">
          <cell r="A8">
            <v>212</v>
          </cell>
          <cell r="B8" t="str">
            <v>DEM</v>
          </cell>
          <cell r="C8">
            <v>1.4282386446618958</v>
          </cell>
          <cell r="E8">
            <v>216070</v>
          </cell>
          <cell r="F8">
            <v>0</v>
          </cell>
          <cell r="G8">
            <v>100</v>
          </cell>
          <cell r="H8">
            <v>0</v>
          </cell>
          <cell r="I8">
            <v>0</v>
          </cell>
          <cell r="J8">
            <v>0</v>
          </cell>
          <cell r="K8">
            <v>0</v>
          </cell>
        </row>
        <row r="9">
          <cell r="A9">
            <v>220</v>
          </cell>
          <cell r="B9" t="str">
            <v>FRF</v>
          </cell>
          <cell r="C9">
            <v>4.7901051555425731</v>
          </cell>
          <cell r="E9">
            <v>266500</v>
          </cell>
          <cell r="F9">
            <v>40</v>
          </cell>
          <cell r="G9">
            <v>0</v>
          </cell>
          <cell r="H9">
            <v>0</v>
          </cell>
          <cell r="I9">
            <v>60</v>
          </cell>
          <cell r="J9">
            <v>0</v>
          </cell>
          <cell r="K9">
            <v>0</v>
          </cell>
        </row>
        <row r="10">
          <cell r="A10">
            <v>230</v>
          </cell>
          <cell r="B10" t="str">
            <v>BEF</v>
          </cell>
          <cell r="C10">
            <v>29.45808383233533</v>
          </cell>
          <cell r="E10">
            <v>330060</v>
          </cell>
          <cell r="F10">
            <v>0</v>
          </cell>
          <cell r="G10">
            <v>0</v>
          </cell>
          <cell r="H10">
            <v>100</v>
          </cell>
          <cell r="I10">
            <v>0</v>
          </cell>
          <cell r="J10">
            <v>0</v>
          </cell>
          <cell r="K10">
            <v>0</v>
          </cell>
        </row>
        <row r="11">
          <cell r="A11">
            <v>240</v>
          </cell>
          <cell r="B11" t="str">
            <v>NLG</v>
          </cell>
          <cell r="C11">
            <v>1.6092522272528114</v>
          </cell>
          <cell r="E11">
            <v>346270</v>
          </cell>
          <cell r="F11">
            <v>25</v>
          </cell>
          <cell r="G11">
            <v>0</v>
          </cell>
          <cell r="H11">
            <v>75</v>
          </cell>
          <cell r="I11">
            <v>0</v>
          </cell>
          <cell r="J11">
            <v>0</v>
          </cell>
          <cell r="K11">
            <v>0</v>
          </cell>
        </row>
        <row r="12">
          <cell r="A12">
            <v>250</v>
          </cell>
          <cell r="B12" t="str">
            <v>ITL</v>
          </cell>
          <cell r="C12">
            <v>1413.955016795677</v>
          </cell>
          <cell r="E12">
            <v>358660</v>
          </cell>
          <cell r="F12">
            <v>0</v>
          </cell>
          <cell r="G12">
            <v>0</v>
          </cell>
          <cell r="H12">
            <v>100</v>
          </cell>
          <cell r="I12">
            <v>0</v>
          </cell>
          <cell r="J12">
            <v>0</v>
          </cell>
          <cell r="K12">
            <v>0</v>
          </cell>
        </row>
        <row r="13">
          <cell r="A13">
            <v>260</v>
          </cell>
          <cell r="B13" t="str">
            <v>ATS</v>
          </cell>
          <cell r="C13">
            <v>10.048415364393165</v>
          </cell>
          <cell r="E13">
            <v>358700</v>
          </cell>
          <cell r="F13">
            <v>0</v>
          </cell>
          <cell r="G13">
            <v>0</v>
          </cell>
          <cell r="H13">
            <v>100</v>
          </cell>
          <cell r="I13">
            <v>0</v>
          </cell>
          <cell r="J13">
            <v>0</v>
          </cell>
          <cell r="K13">
            <v>0</v>
          </cell>
        </row>
        <row r="14">
          <cell r="A14">
            <v>280</v>
          </cell>
          <cell r="B14" t="str">
            <v>PTE</v>
          </cell>
          <cell r="C14">
            <v>146.40134365415511</v>
          </cell>
          <cell r="E14">
            <v>368850</v>
          </cell>
          <cell r="F14">
            <v>10</v>
          </cell>
          <cell r="G14">
            <v>0</v>
          </cell>
          <cell r="H14">
            <v>0</v>
          </cell>
          <cell r="I14">
            <v>90</v>
          </cell>
          <cell r="J14">
            <v>0</v>
          </cell>
          <cell r="K14">
            <v>0</v>
          </cell>
        </row>
        <row r="15">
          <cell r="A15">
            <v>290</v>
          </cell>
          <cell r="B15" t="str">
            <v>ESP</v>
          </cell>
          <cell r="C15">
            <v>121.50284796261136</v>
          </cell>
          <cell r="E15">
            <v>383500</v>
          </cell>
          <cell r="F15">
            <v>20</v>
          </cell>
          <cell r="G15">
            <v>0</v>
          </cell>
          <cell r="H15">
            <v>0</v>
          </cell>
          <cell r="I15">
            <v>80</v>
          </cell>
          <cell r="J15">
            <v>0</v>
          </cell>
          <cell r="K15">
            <v>0</v>
          </cell>
        </row>
        <row r="16">
          <cell r="B16" t="str">
            <v>IEP</v>
          </cell>
          <cell r="C16">
            <v>0.78756400000000004</v>
          </cell>
          <cell r="E16">
            <v>506450</v>
          </cell>
          <cell r="F16">
            <v>0</v>
          </cell>
          <cell r="G16">
            <v>0</v>
          </cell>
          <cell r="H16">
            <v>100</v>
          </cell>
          <cell r="I16">
            <v>0</v>
          </cell>
          <cell r="J16">
            <v>0</v>
          </cell>
          <cell r="K16">
            <v>0</v>
          </cell>
        </row>
        <row r="17">
          <cell r="E17">
            <v>507350</v>
          </cell>
          <cell r="F17">
            <v>0</v>
          </cell>
          <cell r="G17">
            <v>0</v>
          </cell>
          <cell r="H17">
            <v>100</v>
          </cell>
          <cell r="I17">
            <v>0</v>
          </cell>
          <cell r="J17">
            <v>0</v>
          </cell>
          <cell r="K17">
            <v>0</v>
          </cell>
        </row>
        <row r="18">
          <cell r="A18">
            <v>296</v>
          </cell>
          <cell r="B18" t="str">
            <v>SKK</v>
          </cell>
          <cell r="C18">
            <v>30.126000000000001</v>
          </cell>
          <cell r="E18">
            <v>509600</v>
          </cell>
          <cell r="F18">
            <v>0</v>
          </cell>
          <cell r="G18">
            <v>0</v>
          </cell>
          <cell r="H18">
            <v>100</v>
          </cell>
          <cell r="I18">
            <v>0</v>
          </cell>
          <cell r="J18">
            <v>0</v>
          </cell>
          <cell r="K18">
            <v>0</v>
          </cell>
        </row>
        <row r="19">
          <cell r="B19" t="str">
            <v>GRD</v>
          </cell>
          <cell r="C19">
            <v>340.75</v>
          </cell>
          <cell r="E19">
            <v>520075</v>
          </cell>
          <cell r="F19">
            <v>0</v>
          </cell>
          <cell r="G19">
            <v>100</v>
          </cell>
          <cell r="H19">
            <v>0</v>
          </cell>
          <cell r="I19">
            <v>0</v>
          </cell>
          <cell r="J19">
            <v>0</v>
          </cell>
          <cell r="K19">
            <v>0</v>
          </cell>
        </row>
        <row r="20">
          <cell r="E20">
            <v>286700</v>
          </cell>
          <cell r="F20">
            <v>5</v>
          </cell>
          <cell r="G20">
            <v>0</v>
          </cell>
          <cell r="H20">
            <v>69</v>
          </cell>
          <cell r="I20">
            <v>2</v>
          </cell>
          <cell r="J20">
            <v>24</v>
          </cell>
          <cell r="K20">
            <v>0</v>
          </cell>
        </row>
        <row r="21">
          <cell r="E21">
            <v>530075</v>
          </cell>
          <cell r="F21">
            <v>0</v>
          </cell>
          <cell r="G21">
            <v>0</v>
          </cell>
          <cell r="H21">
            <v>0</v>
          </cell>
          <cell r="I21">
            <v>100</v>
          </cell>
          <cell r="J21">
            <v>0</v>
          </cell>
          <cell r="K21">
            <v>0</v>
          </cell>
        </row>
        <row r="22">
          <cell r="E22">
            <v>705000</v>
          </cell>
          <cell r="F22">
            <v>0</v>
          </cell>
          <cell r="G22">
            <v>0</v>
          </cell>
          <cell r="H22">
            <v>0</v>
          </cell>
          <cell r="I22">
            <v>100</v>
          </cell>
          <cell r="J22">
            <v>0</v>
          </cell>
          <cell r="K22">
            <v>0</v>
          </cell>
        </row>
        <row r="23">
          <cell r="E23">
            <v>718000</v>
          </cell>
          <cell r="F23">
            <v>0</v>
          </cell>
          <cell r="G23">
            <v>0</v>
          </cell>
          <cell r="H23">
            <v>0</v>
          </cell>
          <cell r="I23">
            <v>100</v>
          </cell>
          <cell r="J23">
            <v>0</v>
          </cell>
          <cell r="K23">
            <v>0</v>
          </cell>
        </row>
        <row r="24">
          <cell r="E24">
            <v>418400</v>
          </cell>
          <cell r="F24">
            <v>5</v>
          </cell>
          <cell r="G24">
            <v>25</v>
          </cell>
          <cell r="H24">
            <v>0</v>
          </cell>
          <cell r="I24">
            <v>70</v>
          </cell>
          <cell r="J24">
            <v>0</v>
          </cell>
          <cell r="K24">
            <v>0</v>
          </cell>
        </row>
        <row r="25">
          <cell r="E25">
            <v>719900</v>
          </cell>
          <cell r="F25">
            <v>0</v>
          </cell>
          <cell r="G25">
            <v>0</v>
          </cell>
          <cell r="H25">
            <v>0</v>
          </cell>
          <cell r="I25">
            <v>100</v>
          </cell>
          <cell r="J25">
            <v>0</v>
          </cell>
          <cell r="K25">
            <v>0</v>
          </cell>
        </row>
        <row r="26">
          <cell r="E26">
            <v>728000</v>
          </cell>
          <cell r="F26">
            <v>20</v>
          </cell>
          <cell r="G26">
            <v>0</v>
          </cell>
          <cell r="H26">
            <v>0</v>
          </cell>
          <cell r="I26">
            <v>80</v>
          </cell>
          <cell r="J26">
            <v>0</v>
          </cell>
          <cell r="K26">
            <v>0</v>
          </cell>
        </row>
        <row r="27">
          <cell r="E27">
            <v>751050</v>
          </cell>
          <cell r="F27">
            <v>17</v>
          </cell>
          <cell r="G27">
            <v>66</v>
          </cell>
          <cell r="H27">
            <v>17</v>
          </cell>
          <cell r="I27">
            <v>0</v>
          </cell>
          <cell r="J27">
            <v>0</v>
          </cell>
          <cell r="K27">
            <v>0</v>
          </cell>
        </row>
        <row r="28">
          <cell r="E28">
            <v>764800</v>
          </cell>
          <cell r="F28">
            <v>0</v>
          </cell>
          <cell r="G28">
            <v>0</v>
          </cell>
          <cell r="H28">
            <v>100</v>
          </cell>
          <cell r="I28">
            <v>0</v>
          </cell>
          <cell r="J28">
            <v>0</v>
          </cell>
          <cell r="K28">
            <v>0</v>
          </cell>
        </row>
        <row r="29">
          <cell r="E29">
            <v>768100</v>
          </cell>
          <cell r="F29">
            <v>10</v>
          </cell>
          <cell r="G29">
            <v>0</v>
          </cell>
          <cell r="H29">
            <v>90</v>
          </cell>
          <cell r="I29">
            <v>0</v>
          </cell>
          <cell r="J29">
            <v>0</v>
          </cell>
          <cell r="K29">
            <v>0</v>
          </cell>
        </row>
        <row r="30">
          <cell r="E30">
            <v>780050</v>
          </cell>
          <cell r="F30">
            <v>0</v>
          </cell>
          <cell r="G30">
            <v>0</v>
          </cell>
          <cell r="H30">
            <v>100</v>
          </cell>
          <cell r="I30">
            <v>0</v>
          </cell>
          <cell r="J30">
            <v>0</v>
          </cell>
          <cell r="K30">
            <v>0</v>
          </cell>
        </row>
        <row r="31">
          <cell r="E31">
            <v>783200</v>
          </cell>
          <cell r="F31">
            <v>25</v>
          </cell>
          <cell r="G31">
            <v>0</v>
          </cell>
          <cell r="H31">
            <v>75</v>
          </cell>
          <cell r="I31">
            <v>0</v>
          </cell>
          <cell r="J31">
            <v>0</v>
          </cell>
          <cell r="K31">
            <v>0</v>
          </cell>
        </row>
        <row r="32">
          <cell r="E32">
            <v>783380</v>
          </cell>
          <cell r="F32">
            <v>40</v>
          </cell>
          <cell r="G32">
            <v>0</v>
          </cell>
          <cell r="H32">
            <v>0</v>
          </cell>
          <cell r="I32">
            <v>60</v>
          </cell>
          <cell r="J32">
            <v>0</v>
          </cell>
          <cell r="K32">
            <v>0</v>
          </cell>
        </row>
        <row r="33">
          <cell r="E33">
            <v>792200</v>
          </cell>
          <cell r="F33">
            <v>15</v>
          </cell>
          <cell r="G33">
            <v>0</v>
          </cell>
          <cell r="H33">
            <v>85</v>
          </cell>
          <cell r="I33">
            <v>0</v>
          </cell>
          <cell r="J33">
            <v>0</v>
          </cell>
          <cell r="K33">
            <v>0</v>
          </cell>
        </row>
        <row r="34">
          <cell r="E34">
            <v>800500</v>
          </cell>
          <cell r="F34">
            <v>0</v>
          </cell>
          <cell r="G34">
            <v>5</v>
          </cell>
          <cell r="H34">
            <v>0</v>
          </cell>
          <cell r="I34">
            <v>95</v>
          </cell>
          <cell r="J34">
            <v>0</v>
          </cell>
          <cell r="K34">
            <v>0</v>
          </cell>
        </row>
        <row r="35">
          <cell r="E35">
            <v>801600</v>
          </cell>
          <cell r="F35">
            <v>20</v>
          </cell>
          <cell r="G35">
            <v>0</v>
          </cell>
          <cell r="H35">
            <v>0</v>
          </cell>
          <cell r="I35">
            <v>80</v>
          </cell>
          <cell r="J35">
            <v>0</v>
          </cell>
          <cell r="K35">
            <v>0</v>
          </cell>
        </row>
        <row r="36">
          <cell r="E36">
            <v>801900</v>
          </cell>
          <cell r="F36">
            <v>0</v>
          </cell>
          <cell r="G36">
            <v>5</v>
          </cell>
          <cell r="H36">
            <v>0</v>
          </cell>
          <cell r="I36">
            <v>95</v>
          </cell>
          <cell r="J36">
            <v>0</v>
          </cell>
          <cell r="K36">
            <v>0</v>
          </cell>
        </row>
        <row r="37">
          <cell r="E37">
            <v>802800</v>
          </cell>
          <cell r="F37">
            <v>20</v>
          </cell>
          <cell r="G37">
            <v>50</v>
          </cell>
          <cell r="H37">
            <v>0</v>
          </cell>
          <cell r="I37">
            <v>30</v>
          </cell>
          <cell r="J37">
            <v>0</v>
          </cell>
          <cell r="K37">
            <v>0</v>
          </cell>
        </row>
        <row r="38">
          <cell r="E38">
            <v>803000</v>
          </cell>
          <cell r="F38">
            <v>0</v>
          </cell>
          <cell r="G38">
            <v>30</v>
          </cell>
          <cell r="H38">
            <v>0</v>
          </cell>
          <cell r="I38">
            <v>70</v>
          </cell>
          <cell r="J38">
            <v>0</v>
          </cell>
          <cell r="K38">
            <v>0</v>
          </cell>
        </row>
        <row r="39">
          <cell r="E39">
            <v>804000</v>
          </cell>
          <cell r="F39">
            <v>55</v>
          </cell>
          <cell r="G39">
            <v>0</v>
          </cell>
          <cell r="H39">
            <v>0</v>
          </cell>
          <cell r="I39">
            <v>45</v>
          </cell>
          <cell r="J39">
            <v>0</v>
          </cell>
          <cell r="K39">
            <v>0</v>
          </cell>
        </row>
        <row r="40">
          <cell r="E40">
            <v>804200</v>
          </cell>
          <cell r="F40">
            <v>0</v>
          </cell>
          <cell r="G40">
            <v>0</v>
          </cell>
          <cell r="H40">
            <v>0</v>
          </cell>
          <cell r="I40">
            <v>100</v>
          </cell>
          <cell r="J40">
            <v>0</v>
          </cell>
          <cell r="K40">
            <v>0</v>
          </cell>
        </row>
        <row r="41">
          <cell r="E41">
            <v>805300</v>
          </cell>
          <cell r="F41">
            <v>15</v>
          </cell>
          <cell r="G41">
            <v>10</v>
          </cell>
          <cell r="H41">
            <v>45</v>
          </cell>
          <cell r="I41">
            <v>30</v>
          </cell>
          <cell r="J41">
            <v>0</v>
          </cell>
          <cell r="K41">
            <v>0</v>
          </cell>
        </row>
        <row r="42">
          <cell r="E42">
            <v>807000</v>
          </cell>
          <cell r="F42">
            <v>0</v>
          </cell>
          <cell r="G42">
            <v>0</v>
          </cell>
          <cell r="H42">
            <v>0</v>
          </cell>
          <cell r="I42">
            <v>100</v>
          </cell>
          <cell r="J42">
            <v>0</v>
          </cell>
          <cell r="K42">
            <v>0</v>
          </cell>
        </row>
        <row r="43">
          <cell r="E43">
            <v>807200</v>
          </cell>
          <cell r="F43">
            <v>19</v>
          </cell>
          <cell r="G43">
            <v>11</v>
          </cell>
          <cell r="H43">
            <v>60</v>
          </cell>
          <cell r="I43">
            <v>10</v>
          </cell>
          <cell r="J43">
            <v>0</v>
          </cell>
          <cell r="K43">
            <v>0</v>
          </cell>
        </row>
        <row r="44">
          <cell r="E44">
            <v>807202</v>
          </cell>
          <cell r="F44">
            <v>19</v>
          </cell>
          <cell r="G44">
            <v>11</v>
          </cell>
          <cell r="H44">
            <v>60</v>
          </cell>
          <cell r="I44">
            <v>10</v>
          </cell>
          <cell r="J44">
            <v>0</v>
          </cell>
          <cell r="K44">
            <v>0</v>
          </cell>
        </row>
        <row r="45">
          <cell r="E45">
            <v>807203</v>
          </cell>
          <cell r="F45">
            <v>19</v>
          </cell>
          <cell r="G45">
            <v>11</v>
          </cell>
          <cell r="H45">
            <v>60</v>
          </cell>
          <cell r="I45">
            <v>10</v>
          </cell>
          <cell r="J45">
            <v>0</v>
          </cell>
          <cell r="K45">
            <v>0</v>
          </cell>
        </row>
        <row r="46">
          <cell r="E46">
            <v>808700</v>
          </cell>
          <cell r="F46">
            <v>0</v>
          </cell>
          <cell r="G46">
            <v>30</v>
          </cell>
          <cell r="H46">
            <v>0</v>
          </cell>
          <cell r="I46">
            <v>70</v>
          </cell>
          <cell r="J46">
            <v>0</v>
          </cell>
          <cell r="K46">
            <v>0</v>
          </cell>
        </row>
        <row r="47">
          <cell r="E47">
            <v>812470</v>
          </cell>
          <cell r="F47">
            <v>100</v>
          </cell>
          <cell r="G47">
            <v>0</v>
          </cell>
          <cell r="H47">
            <v>0</v>
          </cell>
          <cell r="I47">
            <v>0</v>
          </cell>
          <cell r="J47">
            <v>0</v>
          </cell>
          <cell r="K47">
            <v>0</v>
          </cell>
        </row>
        <row r="48">
          <cell r="E48">
            <v>815000</v>
          </cell>
          <cell r="F48">
            <v>0</v>
          </cell>
          <cell r="G48">
            <v>0</v>
          </cell>
          <cell r="H48">
            <v>0</v>
          </cell>
          <cell r="I48">
            <v>100</v>
          </cell>
          <cell r="J48">
            <v>0</v>
          </cell>
          <cell r="K48">
            <v>0</v>
          </cell>
        </row>
        <row r="49">
          <cell r="E49">
            <v>999000</v>
          </cell>
          <cell r="F49">
            <v>0</v>
          </cell>
          <cell r="G49">
            <v>0</v>
          </cell>
          <cell r="H49">
            <v>100</v>
          </cell>
          <cell r="I49">
            <v>0</v>
          </cell>
          <cell r="J49">
            <v>0</v>
          </cell>
          <cell r="K49">
            <v>0</v>
          </cell>
        </row>
        <row r="50">
          <cell r="E50">
            <v>358710</v>
          </cell>
          <cell r="F50">
            <v>0</v>
          </cell>
          <cell r="G50">
            <v>0</v>
          </cell>
          <cell r="H50">
            <v>100</v>
          </cell>
          <cell r="I50">
            <v>0</v>
          </cell>
          <cell r="J50">
            <v>0</v>
          </cell>
          <cell r="K50">
            <v>0</v>
          </cell>
        </row>
        <row r="51">
          <cell r="E51">
            <v>319200</v>
          </cell>
          <cell r="F51">
            <v>5</v>
          </cell>
          <cell r="G51">
            <v>0</v>
          </cell>
          <cell r="H51">
            <v>0</v>
          </cell>
          <cell r="I51">
            <v>95</v>
          </cell>
          <cell r="J51">
            <v>0</v>
          </cell>
          <cell r="K51">
            <v>0</v>
          </cell>
        </row>
        <row r="52">
          <cell r="E52">
            <v>503880</v>
          </cell>
          <cell r="F52">
            <v>0</v>
          </cell>
          <cell r="G52">
            <v>0</v>
          </cell>
          <cell r="H52">
            <v>100</v>
          </cell>
          <cell r="I52">
            <v>0</v>
          </cell>
          <cell r="J52">
            <v>0</v>
          </cell>
          <cell r="K52">
            <v>0</v>
          </cell>
        </row>
        <row r="53">
          <cell r="E53">
            <v>812100</v>
          </cell>
          <cell r="F53">
            <v>15</v>
          </cell>
          <cell r="G53">
            <v>0</v>
          </cell>
          <cell r="H53">
            <v>0</v>
          </cell>
          <cell r="I53">
            <v>85</v>
          </cell>
          <cell r="J53">
            <v>0</v>
          </cell>
          <cell r="K53">
            <v>0</v>
          </cell>
        </row>
        <row r="54">
          <cell r="E54">
            <v>142400</v>
          </cell>
          <cell r="F54">
            <v>0</v>
          </cell>
          <cell r="G54">
            <v>0</v>
          </cell>
          <cell r="H54">
            <v>0</v>
          </cell>
          <cell r="I54">
            <v>100</v>
          </cell>
          <cell r="J54">
            <v>0</v>
          </cell>
          <cell r="K54">
            <v>0</v>
          </cell>
        </row>
        <row r="55">
          <cell r="E55">
            <v>444970</v>
          </cell>
          <cell r="F55">
            <v>10</v>
          </cell>
          <cell r="G55">
            <v>0</v>
          </cell>
          <cell r="H55">
            <v>90</v>
          </cell>
          <cell r="I55">
            <v>0</v>
          </cell>
          <cell r="J55">
            <v>0</v>
          </cell>
          <cell r="K55">
            <v>0</v>
          </cell>
        </row>
        <row r="56">
          <cell r="E56">
            <v>297900</v>
          </cell>
          <cell r="F56">
            <v>60</v>
          </cell>
          <cell r="G56">
            <v>0</v>
          </cell>
          <cell r="H56">
            <v>0</v>
          </cell>
          <cell r="I56">
            <v>40</v>
          </cell>
          <cell r="J56">
            <v>0</v>
          </cell>
          <cell r="K56">
            <v>0</v>
          </cell>
        </row>
        <row r="57">
          <cell r="E57">
            <v>395400</v>
          </cell>
          <cell r="F57">
            <v>0</v>
          </cell>
          <cell r="G57">
            <v>0</v>
          </cell>
          <cell r="H57">
            <v>100</v>
          </cell>
          <cell r="I57">
            <v>0</v>
          </cell>
          <cell r="J57">
            <v>0</v>
          </cell>
          <cell r="K57">
            <v>0</v>
          </cell>
        </row>
        <row r="58">
          <cell r="E58">
            <v>399250</v>
          </cell>
          <cell r="F58">
            <v>0</v>
          </cell>
          <cell r="G58">
            <v>0</v>
          </cell>
          <cell r="H58">
            <v>60</v>
          </cell>
          <cell r="I58">
            <v>40</v>
          </cell>
          <cell r="J58">
            <v>0</v>
          </cell>
          <cell r="K58">
            <v>0</v>
          </cell>
        </row>
        <row r="59">
          <cell r="E59">
            <v>468700</v>
          </cell>
          <cell r="F59">
            <v>7</v>
          </cell>
          <cell r="G59">
            <v>93</v>
          </cell>
          <cell r="H59">
            <v>0</v>
          </cell>
          <cell r="I59">
            <v>0</v>
          </cell>
          <cell r="J59">
            <v>0</v>
          </cell>
          <cell r="K59">
            <v>0</v>
          </cell>
        </row>
        <row r="60">
          <cell r="E60">
            <v>738200</v>
          </cell>
          <cell r="F60">
            <v>20</v>
          </cell>
          <cell r="G60">
            <v>0</v>
          </cell>
          <cell r="H60">
            <v>0</v>
          </cell>
          <cell r="I60">
            <v>80</v>
          </cell>
          <cell r="J60">
            <v>0</v>
          </cell>
          <cell r="K60">
            <v>0</v>
          </cell>
        </row>
        <row r="61">
          <cell r="E61">
            <v>790000</v>
          </cell>
          <cell r="F61">
            <v>30</v>
          </cell>
          <cell r="G61">
            <v>0</v>
          </cell>
          <cell r="H61">
            <v>0</v>
          </cell>
          <cell r="I61">
            <v>70</v>
          </cell>
          <cell r="J61">
            <v>0</v>
          </cell>
          <cell r="K61">
            <v>0</v>
          </cell>
        </row>
        <row r="62">
          <cell r="E62">
            <v>506330</v>
          </cell>
          <cell r="F62">
            <v>7</v>
          </cell>
          <cell r="G62">
            <v>93</v>
          </cell>
          <cell r="H62">
            <v>0</v>
          </cell>
          <cell r="I62">
            <v>0</v>
          </cell>
          <cell r="J62">
            <v>0</v>
          </cell>
          <cell r="K62">
            <v>0</v>
          </cell>
        </row>
        <row r="63">
          <cell r="E63">
            <v>807550</v>
          </cell>
          <cell r="F63">
            <v>0</v>
          </cell>
          <cell r="G63">
            <v>14</v>
          </cell>
          <cell r="H63">
            <v>0</v>
          </cell>
          <cell r="I63">
            <v>86</v>
          </cell>
          <cell r="J63">
            <v>0</v>
          </cell>
          <cell r="K63">
            <v>0</v>
          </cell>
        </row>
        <row r="64">
          <cell r="E64">
            <v>222520</v>
          </cell>
          <cell r="F64">
            <v>0</v>
          </cell>
          <cell r="G64">
            <v>100</v>
          </cell>
          <cell r="H64">
            <v>0</v>
          </cell>
          <cell r="I64">
            <v>0</v>
          </cell>
          <cell r="J64">
            <v>0</v>
          </cell>
          <cell r="K64">
            <v>0</v>
          </cell>
        </row>
        <row r="65">
          <cell r="E65">
            <v>222790</v>
          </cell>
          <cell r="F65">
            <v>20</v>
          </cell>
          <cell r="G65">
            <v>0</v>
          </cell>
          <cell r="H65">
            <v>0</v>
          </cell>
          <cell r="I65">
            <v>80</v>
          </cell>
          <cell r="J65">
            <v>0</v>
          </cell>
          <cell r="K65">
            <v>0</v>
          </cell>
        </row>
        <row r="66">
          <cell r="E66">
            <v>224600</v>
          </cell>
          <cell r="F66">
            <v>0</v>
          </cell>
          <cell r="G66">
            <v>0</v>
          </cell>
          <cell r="H66">
            <v>100</v>
          </cell>
          <cell r="I66">
            <v>0</v>
          </cell>
          <cell r="J66">
            <v>0</v>
          </cell>
          <cell r="K66">
            <v>0</v>
          </cell>
        </row>
        <row r="67">
          <cell r="E67">
            <v>240600</v>
          </cell>
          <cell r="F67">
            <v>20</v>
          </cell>
          <cell r="G67">
            <v>0</v>
          </cell>
          <cell r="H67">
            <v>0</v>
          </cell>
          <cell r="I67">
            <v>80</v>
          </cell>
          <cell r="J67">
            <v>0</v>
          </cell>
          <cell r="K67">
            <v>0</v>
          </cell>
        </row>
        <row r="68">
          <cell r="E68">
            <v>266130</v>
          </cell>
          <cell r="F68">
            <v>10</v>
          </cell>
          <cell r="G68">
            <v>0</v>
          </cell>
          <cell r="H68">
            <v>0</v>
          </cell>
          <cell r="I68">
            <v>90</v>
          </cell>
          <cell r="J68">
            <v>0</v>
          </cell>
          <cell r="K68">
            <v>0</v>
          </cell>
        </row>
        <row r="69">
          <cell r="E69">
            <v>330070</v>
          </cell>
          <cell r="F69">
            <v>0</v>
          </cell>
          <cell r="G69">
            <v>0</v>
          </cell>
          <cell r="H69">
            <v>100</v>
          </cell>
          <cell r="I69">
            <v>0</v>
          </cell>
          <cell r="J69">
            <v>0</v>
          </cell>
          <cell r="K69">
            <v>0</v>
          </cell>
        </row>
        <row r="70">
          <cell r="E70">
            <v>333350</v>
          </cell>
          <cell r="F70">
            <v>0</v>
          </cell>
          <cell r="G70">
            <v>100</v>
          </cell>
          <cell r="H70">
            <v>0</v>
          </cell>
          <cell r="I70">
            <v>0</v>
          </cell>
          <cell r="J70">
            <v>0</v>
          </cell>
          <cell r="K70">
            <v>0</v>
          </cell>
        </row>
        <row r="71">
          <cell r="E71">
            <v>377800</v>
          </cell>
          <cell r="F71">
            <v>0</v>
          </cell>
          <cell r="G71">
            <v>100</v>
          </cell>
          <cell r="H71">
            <v>0</v>
          </cell>
          <cell r="I71">
            <v>0</v>
          </cell>
          <cell r="J71">
            <v>0</v>
          </cell>
          <cell r="K71">
            <v>0</v>
          </cell>
        </row>
        <row r="72">
          <cell r="E72">
            <v>394990</v>
          </cell>
          <cell r="F72">
            <v>100</v>
          </cell>
          <cell r="G72">
            <v>0</v>
          </cell>
          <cell r="H72">
            <v>0</v>
          </cell>
          <cell r="I72">
            <v>0</v>
          </cell>
          <cell r="J72">
            <v>0</v>
          </cell>
          <cell r="K72">
            <v>0</v>
          </cell>
        </row>
        <row r="73">
          <cell r="E73">
            <v>444970</v>
          </cell>
          <cell r="F73">
            <v>40</v>
          </cell>
          <cell r="G73">
            <v>0</v>
          </cell>
          <cell r="H73">
            <v>60</v>
          </cell>
          <cell r="I73">
            <v>0</v>
          </cell>
          <cell r="J73">
            <v>0</v>
          </cell>
          <cell r="K73">
            <v>0</v>
          </cell>
        </row>
        <row r="74">
          <cell r="E74">
            <v>454550</v>
          </cell>
          <cell r="F74">
            <v>0</v>
          </cell>
          <cell r="G74">
            <v>20</v>
          </cell>
          <cell r="H74">
            <v>0</v>
          </cell>
          <cell r="I74">
            <v>80</v>
          </cell>
          <cell r="J74">
            <v>0</v>
          </cell>
          <cell r="K74">
            <v>0</v>
          </cell>
        </row>
        <row r="75">
          <cell r="E75">
            <v>738000</v>
          </cell>
          <cell r="F75">
            <v>0</v>
          </cell>
          <cell r="G75">
            <v>0</v>
          </cell>
          <cell r="H75">
            <v>0</v>
          </cell>
          <cell r="I75">
            <v>100</v>
          </cell>
          <cell r="J75">
            <v>0</v>
          </cell>
          <cell r="K75">
            <v>0</v>
          </cell>
        </row>
        <row r="76">
          <cell r="E76">
            <v>783340</v>
          </cell>
          <cell r="F76">
            <v>20</v>
          </cell>
          <cell r="G76">
            <v>0</v>
          </cell>
          <cell r="H76">
            <v>80</v>
          </cell>
          <cell r="I76">
            <v>0</v>
          </cell>
          <cell r="J76">
            <v>0</v>
          </cell>
          <cell r="K76">
            <v>0</v>
          </cell>
        </row>
        <row r="77">
          <cell r="E77">
            <v>812050</v>
          </cell>
          <cell r="F77">
            <v>10</v>
          </cell>
          <cell r="G77">
            <v>0</v>
          </cell>
          <cell r="H77">
            <v>0</v>
          </cell>
          <cell r="I77">
            <v>90</v>
          </cell>
          <cell r="J77">
            <v>0</v>
          </cell>
          <cell r="K77">
            <v>0</v>
          </cell>
        </row>
        <row r="78">
          <cell r="E78">
            <v>812250</v>
          </cell>
          <cell r="F78">
            <v>100</v>
          </cell>
          <cell r="G78">
            <v>0</v>
          </cell>
          <cell r="H78">
            <v>0</v>
          </cell>
          <cell r="I78">
            <v>0</v>
          </cell>
          <cell r="J78">
            <v>0</v>
          </cell>
          <cell r="K78">
            <v>0</v>
          </cell>
        </row>
        <row r="79">
          <cell r="E79">
            <v>812950</v>
          </cell>
          <cell r="F79">
            <v>20</v>
          </cell>
          <cell r="G79">
            <v>0</v>
          </cell>
          <cell r="H79">
            <v>80</v>
          </cell>
          <cell r="I79">
            <v>0</v>
          </cell>
          <cell r="J79">
            <v>0</v>
          </cell>
          <cell r="K79">
            <v>0</v>
          </cell>
        </row>
        <row r="80">
          <cell r="E80">
            <v>815000</v>
          </cell>
          <cell r="F80">
            <v>20</v>
          </cell>
          <cell r="G80">
            <v>0</v>
          </cell>
          <cell r="H80">
            <v>0</v>
          </cell>
          <cell r="I80">
            <v>80</v>
          </cell>
          <cell r="J80">
            <v>0</v>
          </cell>
          <cell r="K80">
            <v>0</v>
          </cell>
        </row>
        <row r="81">
          <cell r="E81">
            <v>815000</v>
          </cell>
          <cell r="F81">
            <v>20</v>
          </cell>
          <cell r="G81">
            <v>0</v>
          </cell>
          <cell r="H81">
            <v>0</v>
          </cell>
          <cell r="I81">
            <v>80</v>
          </cell>
          <cell r="J81">
            <v>0</v>
          </cell>
          <cell r="K81">
            <v>0</v>
          </cell>
        </row>
        <row r="82">
          <cell r="E82">
            <v>815100</v>
          </cell>
          <cell r="F82">
            <v>0</v>
          </cell>
          <cell r="G82">
            <v>0</v>
          </cell>
          <cell r="H82">
            <v>0</v>
          </cell>
          <cell r="I82">
            <v>100</v>
          </cell>
          <cell r="J82">
            <v>0</v>
          </cell>
          <cell r="K82">
            <v>0</v>
          </cell>
        </row>
      </sheetData>
      <sheetData sheetId="23" refreshError="1"/>
      <sheetData sheetId="24"/>
      <sheetData sheetId="25">
        <row r="1">
          <cell r="E1">
            <v>110</v>
          </cell>
          <cell r="F1">
            <v>111</v>
          </cell>
          <cell r="G1">
            <v>112</v>
          </cell>
          <cell r="H1">
            <v>120</v>
          </cell>
          <cell r="I1">
            <v>121</v>
          </cell>
          <cell r="J1">
            <v>122</v>
          </cell>
          <cell r="K1">
            <v>123</v>
          </cell>
          <cell r="L1">
            <v>130</v>
          </cell>
          <cell r="M1">
            <v>210</v>
          </cell>
          <cell r="N1">
            <v>211</v>
          </cell>
          <cell r="O1">
            <v>212</v>
          </cell>
          <cell r="P1">
            <v>215</v>
          </cell>
          <cell r="Q1">
            <v>220</v>
          </cell>
          <cell r="R1">
            <v>230</v>
          </cell>
          <cell r="S1">
            <v>240</v>
          </cell>
          <cell r="T1">
            <v>250</v>
          </cell>
          <cell r="U1">
            <v>260</v>
          </cell>
          <cell r="V1">
            <v>270</v>
          </cell>
          <cell r="W1">
            <v>280</v>
          </cell>
          <cell r="X1">
            <v>290</v>
          </cell>
          <cell r="Y1">
            <v>291</v>
          </cell>
          <cell r="Z1">
            <v>292</v>
          </cell>
          <cell r="AA1">
            <v>293</v>
          </cell>
          <cell r="AB1">
            <v>294</v>
          </cell>
          <cell r="AC1">
            <v>295</v>
          </cell>
          <cell r="AD1">
            <v>296</v>
          </cell>
          <cell r="AE1">
            <v>297</v>
          </cell>
          <cell r="AF1">
            <v>298</v>
          </cell>
          <cell r="AG1">
            <v>299</v>
          </cell>
          <cell r="AH1">
            <v>301</v>
          </cell>
          <cell r="AI1">
            <v>302</v>
          </cell>
          <cell r="AJ1">
            <v>303</v>
          </cell>
          <cell r="AK1">
            <v>304</v>
          </cell>
          <cell r="AL1">
            <v>305</v>
          </cell>
          <cell r="AM1">
            <v>306</v>
          </cell>
          <cell r="AN1">
            <v>307</v>
          </cell>
          <cell r="AO1">
            <v>308</v>
          </cell>
          <cell r="AP1">
            <v>309</v>
          </cell>
          <cell r="AQ1">
            <v>310</v>
          </cell>
          <cell r="AR1">
            <v>311</v>
          </cell>
          <cell r="AS1">
            <v>312</v>
          </cell>
          <cell r="AT1">
            <v>313</v>
          </cell>
          <cell r="AU1">
            <v>314</v>
          </cell>
          <cell r="AV1">
            <v>315</v>
          </cell>
          <cell r="AW1">
            <v>321</v>
          </cell>
          <cell r="AX1">
            <v>322</v>
          </cell>
          <cell r="AY1">
            <v>323</v>
          </cell>
          <cell r="AZ1">
            <v>324</v>
          </cell>
          <cell r="BA1">
            <v>325</v>
          </cell>
          <cell r="BB1">
            <v>331</v>
          </cell>
          <cell r="BC1">
            <v>332</v>
          </cell>
          <cell r="BD1">
            <v>333</v>
          </cell>
          <cell r="BE1">
            <v>341</v>
          </cell>
          <cell r="BF1">
            <v>342</v>
          </cell>
          <cell r="BG1">
            <v>343</v>
          </cell>
          <cell r="BH1">
            <v>344</v>
          </cell>
          <cell r="BI1">
            <v>345</v>
          </cell>
          <cell r="BJ1">
            <v>346</v>
          </cell>
          <cell r="BK1">
            <v>347</v>
          </cell>
          <cell r="BL1">
            <v>348</v>
          </cell>
          <cell r="BM1">
            <v>351</v>
          </cell>
          <cell r="BN1">
            <v>352</v>
          </cell>
          <cell r="BO1">
            <v>353</v>
          </cell>
          <cell r="BP1">
            <v>354</v>
          </cell>
          <cell r="BQ1">
            <v>361</v>
          </cell>
          <cell r="BR1">
            <v>362</v>
          </cell>
          <cell r="BS1">
            <v>363</v>
          </cell>
          <cell r="BT1">
            <v>411</v>
          </cell>
          <cell r="BU1">
            <v>412</v>
          </cell>
          <cell r="BV1">
            <v>413</v>
          </cell>
          <cell r="BW1">
            <v>414</v>
          </cell>
          <cell r="BX1">
            <v>421</v>
          </cell>
          <cell r="BY1">
            <v>422</v>
          </cell>
          <cell r="BZ1">
            <v>423</v>
          </cell>
          <cell r="CA1">
            <v>424</v>
          </cell>
          <cell r="CB1">
            <v>431</v>
          </cell>
          <cell r="CC1">
            <v>432</v>
          </cell>
          <cell r="CD1">
            <v>510</v>
          </cell>
          <cell r="CE1">
            <v>610</v>
          </cell>
          <cell r="CF1">
            <v>620</v>
          </cell>
          <cell r="CG1">
            <v>621</v>
          </cell>
          <cell r="CH1">
            <v>622</v>
          </cell>
          <cell r="CI1">
            <v>630</v>
          </cell>
          <cell r="CJ1">
            <v>640</v>
          </cell>
          <cell r="CK1">
            <v>650</v>
          </cell>
          <cell r="CL1">
            <v>710</v>
          </cell>
          <cell r="CM1">
            <v>720</v>
          </cell>
          <cell r="CN1">
            <v>810</v>
          </cell>
          <cell r="CO1">
            <v>820</v>
          </cell>
          <cell r="CP1">
            <v>830</v>
          </cell>
          <cell r="CQ1">
            <v>840</v>
          </cell>
          <cell r="CR1">
            <v>850</v>
          </cell>
          <cell r="CS1">
            <v>860</v>
          </cell>
          <cell r="CT1">
            <v>870</v>
          </cell>
          <cell r="CU1">
            <v>880</v>
          </cell>
          <cell r="CV1">
            <v>881</v>
          </cell>
          <cell r="CW1">
            <v>882</v>
          </cell>
          <cell r="CX1">
            <v>890</v>
          </cell>
          <cell r="CY1">
            <v>895</v>
          </cell>
          <cell r="CZ1">
            <v>900</v>
          </cell>
          <cell r="DA1">
            <v>910</v>
          </cell>
          <cell r="DB1">
            <v>920</v>
          </cell>
          <cell r="DC1">
            <v>930</v>
          </cell>
          <cell r="DD1">
            <v>950</v>
          </cell>
          <cell r="DE1">
            <v>960</v>
          </cell>
          <cell r="DF1">
            <v>970</v>
          </cell>
          <cell r="DG1">
            <v>980</v>
          </cell>
          <cell r="DH1">
            <v>990</v>
          </cell>
          <cell r="DI1">
            <v>995</v>
          </cell>
          <cell r="DJ1">
            <v>661</v>
          </cell>
          <cell r="DK1">
            <v>662</v>
          </cell>
          <cell r="DL1">
            <v>663</v>
          </cell>
          <cell r="DM1">
            <v>664</v>
          </cell>
          <cell r="DN1">
            <v>665</v>
          </cell>
          <cell r="DO1">
            <v>666</v>
          </cell>
          <cell r="DP1">
            <v>667</v>
          </cell>
          <cell r="DQ1">
            <v>668</v>
          </cell>
          <cell r="DR1">
            <v>669</v>
          </cell>
          <cell r="DS1">
            <v>670</v>
          </cell>
          <cell r="DT1">
            <v>671</v>
          </cell>
          <cell r="DU1">
            <v>672</v>
          </cell>
          <cell r="DV1">
            <v>673</v>
          </cell>
          <cell r="DW1">
            <v>674</v>
          </cell>
          <cell r="DX1">
            <v>675</v>
          </cell>
          <cell r="DY1">
            <v>676</v>
          </cell>
          <cell r="DZ1">
            <v>677</v>
          </cell>
          <cell r="EA1">
            <v>678</v>
          </cell>
          <cell r="EB1">
            <v>679</v>
          </cell>
          <cell r="EC1">
            <v>680</v>
          </cell>
          <cell r="ED1">
            <v>681</v>
          </cell>
          <cell r="EE1">
            <v>682</v>
          </cell>
          <cell r="EF1">
            <v>683</v>
          </cell>
          <cell r="EG1">
            <v>684</v>
          </cell>
          <cell r="EH1">
            <v>685</v>
          </cell>
          <cell r="EI1">
            <v>686</v>
          </cell>
          <cell r="EJ1">
            <v>996</v>
          </cell>
        </row>
        <row r="2">
          <cell r="E2" t="str">
            <v>SCANDINAVIA</v>
          </cell>
          <cell r="L2" t="str">
            <v>&gt;</v>
          </cell>
          <cell r="M2" t="str">
            <v>WESTERN EUROPE</v>
          </cell>
          <cell r="X2" t="str">
            <v>&gt;</v>
          </cell>
          <cell r="Y2" t="str">
            <v>EASTERN EUROPE</v>
          </cell>
          <cell r="AG2" t="str">
            <v>&gt;</v>
          </cell>
          <cell r="AH2" t="str">
            <v>US SOUTH</v>
          </cell>
          <cell r="AV2" t="str">
            <v>&gt;</v>
          </cell>
          <cell r="AW2" t="str">
            <v>US NEW ENGLAND</v>
          </cell>
          <cell r="BA2" t="str">
            <v>&gt;</v>
          </cell>
          <cell r="BB2" t="str">
            <v>US MID ATLANTIC</v>
          </cell>
          <cell r="BD2" t="str">
            <v>&gt;</v>
          </cell>
          <cell r="BE2" t="str">
            <v>US NORTH CENTRAL</v>
          </cell>
          <cell r="BL2" t="str">
            <v>&gt;</v>
          </cell>
          <cell r="BM2" t="str">
            <v>US MOUNTAIN</v>
          </cell>
          <cell r="BP2" t="str">
            <v>&gt;</v>
          </cell>
          <cell r="BQ2" t="str">
            <v>US PACIFIC</v>
          </cell>
          <cell r="BS2" t="str">
            <v>&gt;</v>
          </cell>
          <cell r="BT2" t="str">
            <v>ATLANTIC CANADA</v>
          </cell>
          <cell r="BW2" t="str">
            <v>&gt;</v>
          </cell>
          <cell r="BX2" t="str">
            <v>CENTRAL CANADA</v>
          </cell>
          <cell r="BZ2" t="str">
            <v>&gt;</v>
          </cell>
          <cell r="CA2" t="str">
            <v>WESTERN CANADA</v>
          </cell>
          <cell r="CC2" t="str">
            <v>&gt;</v>
          </cell>
          <cell r="CD2" t="str">
            <v>AFRICA    &gt;</v>
          </cell>
          <cell r="CE2" t="str">
            <v>SOUTH AMERICA</v>
          </cell>
          <cell r="CK2" t="str">
            <v>&gt;</v>
          </cell>
          <cell r="CL2" t="str">
            <v>OCEANIA</v>
          </cell>
          <cell r="CM2" t="str">
            <v>&gt;</v>
          </cell>
          <cell r="CN2" t="str">
            <v>ASIA</v>
          </cell>
          <cell r="CU2" t="str">
            <v>CHINA</v>
          </cell>
          <cell r="CX2" t="str">
            <v>&gt;</v>
          </cell>
          <cell r="DA2" t="str">
            <v>(based on Slovakia)</v>
          </cell>
          <cell r="DD2" t="str">
            <v>(RUS)</v>
          </cell>
          <cell r="DE2" t="str">
            <v>(SWE &amp; DEU) + OECD book</v>
          </cell>
          <cell r="DF2" t="str">
            <v>(india)</v>
          </cell>
          <cell r="DG2" t="str">
            <v>(Thailand)</v>
          </cell>
          <cell r="DH2" t="str">
            <v>OECD book!</v>
          </cell>
          <cell r="DJ2" t="str">
            <v>update wood prices</v>
          </cell>
          <cell r="DK2" t="str">
            <v>update wood prices</v>
          </cell>
          <cell r="DL2" t="str">
            <v>update wood prices</v>
          </cell>
          <cell r="DM2" t="str">
            <v>update wood prices</v>
          </cell>
          <cell r="DN2" t="str">
            <v>update wood prices</v>
          </cell>
          <cell r="DP2" t="str">
            <v>update wood prices</v>
          </cell>
          <cell r="DQ2" t="str">
            <v>update wood prices</v>
          </cell>
          <cell r="DT2" t="str">
            <v>update wood prices</v>
          </cell>
          <cell r="EE2" t="str">
            <v>update wood prices</v>
          </cell>
          <cell r="EF2" t="str">
            <v>update wood prices</v>
          </cell>
        </row>
        <row r="3">
          <cell r="E3" t="str">
            <v>Finland</v>
          </cell>
          <cell r="F3" t="str">
            <v>Finland South</v>
          </cell>
          <cell r="G3" t="str">
            <v>Finland North</v>
          </cell>
          <cell r="H3" t="str">
            <v>Sweden</v>
          </cell>
          <cell r="I3" t="str">
            <v>Sweden South</v>
          </cell>
          <cell r="J3" t="str">
            <v>Sweden Central</v>
          </cell>
          <cell r="K3" t="str">
            <v>Sweden North</v>
          </cell>
          <cell r="L3" t="str">
            <v>Norway</v>
          </cell>
          <cell r="M3" t="str">
            <v>Germany</v>
          </cell>
          <cell r="N3" t="str">
            <v>Germany South</v>
          </cell>
          <cell r="O3" t="str">
            <v>Germany North</v>
          </cell>
          <cell r="P3" t="str">
            <v>Switzerland</v>
          </cell>
          <cell r="Q3" t="str">
            <v>France</v>
          </cell>
          <cell r="R3" t="str">
            <v>Belgium</v>
          </cell>
          <cell r="S3" t="str">
            <v>Netherlands</v>
          </cell>
          <cell r="T3" t="str">
            <v>Italy</v>
          </cell>
          <cell r="U3" t="str">
            <v>Austria</v>
          </cell>
          <cell r="V3" t="str">
            <v>UK</v>
          </cell>
          <cell r="W3" t="str">
            <v>Portugal</v>
          </cell>
          <cell r="X3" t="str">
            <v>Spain</v>
          </cell>
          <cell r="Y3" t="str">
            <v>Poland</v>
          </cell>
          <cell r="Z3" t="str">
            <v>Czech Rep.</v>
          </cell>
          <cell r="AA3" t="str">
            <v>Hungary</v>
          </cell>
          <cell r="AB3" t="str">
            <v>Russia West</v>
          </cell>
          <cell r="AC3" t="str">
            <v>Russia West Inland</v>
          </cell>
          <cell r="AD3" t="str">
            <v>Slovak Rep.</v>
          </cell>
          <cell r="AE3" t="str">
            <v>Estonia</v>
          </cell>
          <cell r="AF3" t="str">
            <v>Latvia</v>
          </cell>
          <cell r="AG3" t="str">
            <v>Slovenia</v>
          </cell>
          <cell r="AH3" t="str">
            <v>USA AL</v>
          </cell>
          <cell r="AI3" t="str">
            <v>USA AR</v>
          </cell>
          <cell r="AJ3" t="str">
            <v>USA FL</v>
          </cell>
          <cell r="AK3" t="str">
            <v>USA GA</v>
          </cell>
          <cell r="AL3" t="str">
            <v>USA KY</v>
          </cell>
          <cell r="AM3" t="str">
            <v>USA LA</v>
          </cell>
          <cell r="AN3" t="str">
            <v>USA MD</v>
          </cell>
          <cell r="AO3" t="str">
            <v>USA MS</v>
          </cell>
          <cell r="AP3" t="str">
            <v>USA NC</v>
          </cell>
          <cell r="AQ3" t="str">
            <v>USA OK</v>
          </cell>
          <cell r="AR3" t="str">
            <v>USA SC</v>
          </cell>
          <cell r="AS3" t="str">
            <v>USA TN</v>
          </cell>
          <cell r="AT3" t="str">
            <v>USA TX</v>
          </cell>
          <cell r="AU3" t="str">
            <v>USA VA</v>
          </cell>
          <cell r="AV3" t="str">
            <v>USA WV</v>
          </cell>
          <cell r="AW3" t="str">
            <v>USA CT</v>
          </cell>
          <cell r="AX3" t="str">
            <v>USA ME</v>
          </cell>
          <cell r="AY3" t="str">
            <v>USA MA</v>
          </cell>
          <cell r="AZ3" t="str">
            <v>USA NH</v>
          </cell>
          <cell r="BA3" t="str">
            <v>USA VT</v>
          </cell>
          <cell r="BB3" t="str">
            <v>USA NJ</v>
          </cell>
          <cell r="BC3" t="str">
            <v>USA  NY</v>
          </cell>
          <cell r="BD3" t="str">
            <v>USA PA</v>
          </cell>
          <cell r="BE3" t="str">
            <v>USA  IL</v>
          </cell>
          <cell r="BF3" t="str">
            <v>USA  IN</v>
          </cell>
          <cell r="BG3" t="str">
            <v>USA IA</v>
          </cell>
          <cell r="BH3" t="str">
            <v>USA  Lower MI</v>
          </cell>
          <cell r="BI3" t="str">
            <v>USA  Upper MI</v>
          </cell>
          <cell r="BJ3" t="str">
            <v>USA  MN</v>
          </cell>
          <cell r="BK3" t="str">
            <v>USA  OH</v>
          </cell>
          <cell r="BL3" t="str">
            <v>USA  WI</v>
          </cell>
          <cell r="BM3" t="str">
            <v>USA  AZ</v>
          </cell>
          <cell r="BN3" t="str">
            <v>USA  ID</v>
          </cell>
          <cell r="BO3" t="str">
            <v>USA  MT</v>
          </cell>
          <cell r="BP3" t="str">
            <v>USA  NM</v>
          </cell>
          <cell r="BQ3" t="str">
            <v>USA  CA</v>
          </cell>
          <cell r="BR3" t="str">
            <v>USA  OR</v>
          </cell>
          <cell r="BS3" t="str">
            <v>USA  WA</v>
          </cell>
          <cell r="BT3" t="str">
            <v>Canada  NFLD</v>
          </cell>
          <cell r="BU3" t="str">
            <v>Canada NB</v>
          </cell>
          <cell r="BV3" t="str">
            <v>Canada NS</v>
          </cell>
          <cell r="BW3" t="str">
            <v>Canada QUE</v>
          </cell>
          <cell r="BX3" t="str">
            <v>Canada ONT</v>
          </cell>
          <cell r="BY3" t="str">
            <v>Canada   MAN</v>
          </cell>
          <cell r="BZ3" t="str">
            <v>Canada   SAS</v>
          </cell>
          <cell r="CA3" t="str">
            <v>Canada   ALTA</v>
          </cell>
          <cell r="CB3" t="str">
            <v>Canada   BC I</v>
          </cell>
          <cell r="CC3" t="str">
            <v>Canada   BC C</v>
          </cell>
          <cell r="CD3" t="str">
            <v>South Africa</v>
          </cell>
          <cell r="CE3" t="str">
            <v>Brazil</v>
          </cell>
          <cell r="CF3" t="str">
            <v>Chile</v>
          </cell>
          <cell r="CG3" t="str">
            <v>Argentina</v>
          </cell>
          <cell r="CH3" t="str">
            <v>Venezuela</v>
          </cell>
          <cell r="CI3" t="str">
            <v>Mexico</v>
          </cell>
          <cell r="CJ3" t="str">
            <v>Uruguay</v>
          </cell>
          <cell r="CK3" t="str">
            <v>Colombia</v>
          </cell>
          <cell r="CL3" t="str">
            <v>Australia</v>
          </cell>
          <cell r="CM3" t="str">
            <v>New Zealand</v>
          </cell>
          <cell r="CN3" t="str">
            <v>Japan</v>
          </cell>
          <cell r="CO3" t="str">
            <v>Philippines</v>
          </cell>
          <cell r="CP3" t="str">
            <v>Indonesia</v>
          </cell>
          <cell r="CQ3" t="str">
            <v>Malaysia</v>
          </cell>
          <cell r="CR3" t="str">
            <v>Thailand</v>
          </cell>
          <cell r="CS3" t="str">
            <v>Taiwan</v>
          </cell>
          <cell r="CT3" t="str">
            <v>South Korea</v>
          </cell>
          <cell r="CU3" t="str">
            <v>China Coast</v>
          </cell>
          <cell r="CV3" t="str">
            <v>China Northeast</v>
          </cell>
          <cell r="CW3" t="str">
            <v>China South Interior</v>
          </cell>
          <cell r="CX3" t="str">
            <v>India</v>
          </cell>
          <cell r="CY3" t="str">
            <v>Russia East</v>
          </cell>
          <cell r="CZ3" t="str">
            <v>Morocco</v>
          </cell>
          <cell r="DA3" t="str">
            <v>Bulgaria</v>
          </cell>
          <cell r="DB3" t="str">
            <v>Romania</v>
          </cell>
          <cell r="DC3" t="str">
            <v>Croatia</v>
          </cell>
          <cell r="DD3" t="str">
            <v>Ukraine</v>
          </cell>
          <cell r="DE3" t="str">
            <v>Denmark</v>
          </cell>
          <cell r="DF3" t="str">
            <v>Pakistan</v>
          </cell>
          <cell r="DG3" t="str">
            <v>Vietnam</v>
          </cell>
          <cell r="DH3" t="str">
            <v>Turkey</v>
          </cell>
          <cell r="DI3" t="str">
            <v xml:space="preserve">Bosnia-Herzegovina </v>
          </cell>
          <cell r="DJ3" t="str">
            <v>Brazil Rio Grande do Sul</v>
          </cell>
          <cell r="DK3" t="str">
            <v>Brazil Santa Catarina</v>
          </cell>
          <cell r="DL3" t="str">
            <v>Brazil Paraná</v>
          </cell>
          <cell r="DM3" t="str">
            <v>Brazil São Paulo</v>
          </cell>
          <cell r="DN3" t="str">
            <v>Brazil Mato Grosso do Sul</v>
          </cell>
          <cell r="DO3" t="str">
            <v>Brazil Rio de Janeiro</v>
          </cell>
          <cell r="DP3" t="str">
            <v>Brazil Espírito Santo</v>
          </cell>
          <cell r="DQ3" t="str">
            <v>Brazil Minas Gerais</v>
          </cell>
          <cell r="DR3" t="str">
            <v>Brazil Goiás</v>
          </cell>
          <cell r="DS3" t="str">
            <v>Brazil Mato Grosso</v>
          </cell>
          <cell r="DT3" t="str">
            <v>Brazil Bahia</v>
          </cell>
          <cell r="DU3" t="str">
            <v>Brazil Rondônia</v>
          </cell>
          <cell r="DV3" t="str">
            <v>Brazil Acre</v>
          </cell>
          <cell r="DW3" t="str">
            <v>Brazil Tocantins</v>
          </cell>
          <cell r="DX3" t="str">
            <v>Brazil Sergipe</v>
          </cell>
          <cell r="DY3" t="str">
            <v>Brazil Alagoas</v>
          </cell>
          <cell r="DZ3" t="str">
            <v>Brazil Pernambuco</v>
          </cell>
          <cell r="EA3" t="str">
            <v>Brazil Paraíba</v>
          </cell>
          <cell r="EB3" t="str">
            <v>Brazil Rio Grande do Norte</v>
          </cell>
          <cell r="EC3" t="str">
            <v>Brazil Ceará</v>
          </cell>
          <cell r="ED3" t="str">
            <v>Brazil Piauí</v>
          </cell>
          <cell r="EE3" t="str">
            <v>Brazil Maranhão</v>
          </cell>
          <cell r="EF3" t="str">
            <v>Brazil Pará</v>
          </cell>
          <cell r="EG3" t="str">
            <v>Brazil Amazonas</v>
          </cell>
          <cell r="EH3" t="str">
            <v>Brazil Amapá</v>
          </cell>
          <cell r="EI3" t="str">
            <v>Brazil Roraima</v>
          </cell>
        </row>
        <row r="4">
          <cell r="E4" t="str">
            <v>EUR</v>
          </cell>
          <cell r="F4" t="str">
            <v>EUR</v>
          </cell>
          <cell r="G4" t="str">
            <v>EUR</v>
          </cell>
          <cell r="H4" t="str">
            <v>SEK</v>
          </cell>
          <cell r="I4" t="str">
            <v>SEK</v>
          </cell>
          <cell r="J4" t="str">
            <v>SEK</v>
          </cell>
          <cell r="K4" t="str">
            <v>SEK</v>
          </cell>
          <cell r="L4" t="str">
            <v>NOK</v>
          </cell>
          <cell r="M4" t="str">
            <v>EUR</v>
          </cell>
          <cell r="N4" t="str">
            <v>EUR</v>
          </cell>
          <cell r="O4" t="str">
            <v>EUR</v>
          </cell>
          <cell r="P4" t="str">
            <v>CHF</v>
          </cell>
          <cell r="Q4" t="str">
            <v>EUR</v>
          </cell>
          <cell r="R4" t="str">
            <v>EUR</v>
          </cell>
          <cell r="S4" t="str">
            <v>EUR</v>
          </cell>
          <cell r="T4" t="str">
            <v>EUR</v>
          </cell>
          <cell r="U4" t="str">
            <v>EUR</v>
          </cell>
          <cell r="V4" t="str">
            <v>GBP</v>
          </cell>
          <cell r="W4" t="str">
            <v>EUR</v>
          </cell>
          <cell r="X4" t="str">
            <v>EUR</v>
          </cell>
          <cell r="Y4" t="str">
            <v>PLZ</v>
          </cell>
          <cell r="Z4" t="str">
            <v>CZK</v>
          </cell>
          <cell r="AA4" t="str">
            <v>HUF</v>
          </cell>
          <cell r="AB4" t="str">
            <v>RUB</v>
          </cell>
          <cell r="AC4" t="str">
            <v>RUB</v>
          </cell>
          <cell r="AD4" t="str">
            <v>EUR</v>
          </cell>
          <cell r="AE4" t="str">
            <v>EUR</v>
          </cell>
          <cell r="AF4" t="str">
            <v>EUR</v>
          </cell>
          <cell r="AG4" t="str">
            <v>EUR</v>
          </cell>
          <cell r="AH4" t="str">
            <v>USD</v>
          </cell>
          <cell r="AI4" t="str">
            <v>USD</v>
          </cell>
          <cell r="AJ4" t="str">
            <v>USD</v>
          </cell>
          <cell r="AK4" t="str">
            <v>USD</v>
          </cell>
          <cell r="AL4" t="str">
            <v>USD</v>
          </cell>
          <cell r="AM4" t="str">
            <v>USD</v>
          </cell>
          <cell r="AN4" t="str">
            <v>USD</v>
          </cell>
          <cell r="AO4" t="str">
            <v>USD</v>
          </cell>
          <cell r="AP4" t="str">
            <v>USD</v>
          </cell>
          <cell r="AQ4" t="str">
            <v>USD</v>
          </cell>
          <cell r="AR4" t="str">
            <v>USD</v>
          </cell>
          <cell r="AS4" t="str">
            <v>USD</v>
          </cell>
          <cell r="AT4" t="str">
            <v>USD</v>
          </cell>
          <cell r="AU4" t="str">
            <v>USD</v>
          </cell>
          <cell r="AV4" t="str">
            <v>USD</v>
          </cell>
          <cell r="AW4" t="str">
            <v>USD</v>
          </cell>
          <cell r="AX4" t="str">
            <v>USD</v>
          </cell>
          <cell r="AY4" t="str">
            <v>USD</v>
          </cell>
          <cell r="AZ4" t="str">
            <v>USD</v>
          </cell>
          <cell r="BA4" t="str">
            <v>USD</v>
          </cell>
          <cell r="BB4" t="str">
            <v>USD</v>
          </cell>
          <cell r="BC4" t="str">
            <v>USD</v>
          </cell>
          <cell r="BD4" t="str">
            <v>USD</v>
          </cell>
          <cell r="BE4" t="str">
            <v>USD</v>
          </cell>
          <cell r="BF4" t="str">
            <v>USD</v>
          </cell>
          <cell r="BG4" t="str">
            <v>USD</v>
          </cell>
          <cell r="BH4" t="str">
            <v>USD</v>
          </cell>
          <cell r="BI4" t="str">
            <v>USD</v>
          </cell>
          <cell r="BJ4" t="str">
            <v>USD</v>
          </cell>
          <cell r="BK4" t="str">
            <v>USD</v>
          </cell>
          <cell r="BL4" t="str">
            <v>USD</v>
          </cell>
          <cell r="BM4" t="str">
            <v>USD</v>
          </cell>
          <cell r="BN4" t="str">
            <v>USD</v>
          </cell>
          <cell r="BO4" t="str">
            <v>USD</v>
          </cell>
          <cell r="BP4" t="str">
            <v>USD</v>
          </cell>
          <cell r="BQ4" t="str">
            <v>USD</v>
          </cell>
          <cell r="BR4" t="str">
            <v>USD</v>
          </cell>
          <cell r="BS4" t="str">
            <v>USD</v>
          </cell>
          <cell r="BT4" t="str">
            <v>CAD</v>
          </cell>
          <cell r="BU4" t="str">
            <v>CAD</v>
          </cell>
          <cell r="BV4" t="str">
            <v>CAD</v>
          </cell>
          <cell r="BW4" t="str">
            <v>CAD</v>
          </cell>
          <cell r="BX4" t="str">
            <v>CAD</v>
          </cell>
          <cell r="BY4" t="str">
            <v>CAD</v>
          </cell>
          <cell r="BZ4" t="str">
            <v>CAD</v>
          </cell>
          <cell r="CA4" t="str">
            <v>CAD</v>
          </cell>
          <cell r="CB4" t="str">
            <v>CAD</v>
          </cell>
          <cell r="CC4" t="str">
            <v>CAD</v>
          </cell>
          <cell r="CD4" t="str">
            <v>ZAR</v>
          </cell>
          <cell r="CE4" t="str">
            <v>BRL</v>
          </cell>
          <cell r="CF4" t="str">
            <v>CLP</v>
          </cell>
          <cell r="CG4" t="str">
            <v>ARS</v>
          </cell>
          <cell r="CH4" t="str">
            <v>VEF</v>
          </cell>
          <cell r="CI4" t="str">
            <v>MXN</v>
          </cell>
          <cell r="CJ4" t="str">
            <v>UYP</v>
          </cell>
          <cell r="CK4" t="str">
            <v>COP</v>
          </cell>
          <cell r="CL4" t="str">
            <v>AUD</v>
          </cell>
          <cell r="CM4" t="str">
            <v>NZD</v>
          </cell>
          <cell r="CN4" t="str">
            <v>JPY</v>
          </cell>
          <cell r="CO4" t="str">
            <v>PHP</v>
          </cell>
          <cell r="CP4" t="str">
            <v>IDR</v>
          </cell>
          <cell r="CQ4" t="str">
            <v>MYR</v>
          </cell>
          <cell r="CR4" t="str">
            <v>THB</v>
          </cell>
          <cell r="CS4" t="str">
            <v>TWD</v>
          </cell>
          <cell r="CT4" t="str">
            <v>KRW</v>
          </cell>
          <cell r="CU4" t="str">
            <v>CNY</v>
          </cell>
          <cell r="CV4" t="str">
            <v>CNY</v>
          </cell>
          <cell r="CW4" t="str">
            <v>CNY</v>
          </cell>
          <cell r="CX4" t="str">
            <v>INR</v>
          </cell>
          <cell r="CY4" t="str">
            <v>RUB</v>
          </cell>
          <cell r="CZ4" t="str">
            <v>MAD</v>
          </cell>
          <cell r="DA4" t="str">
            <v>BGN</v>
          </cell>
          <cell r="DB4" t="str">
            <v>RON</v>
          </cell>
          <cell r="DC4" t="str">
            <v>HRK</v>
          </cell>
          <cell r="DD4" t="str">
            <v>UAH</v>
          </cell>
          <cell r="DE4" t="str">
            <v>DKK</v>
          </cell>
          <cell r="DF4" t="str">
            <v>PKR</v>
          </cell>
          <cell r="DG4" t="str">
            <v>VNM</v>
          </cell>
          <cell r="DH4" t="str">
            <v>TRY</v>
          </cell>
          <cell r="DI4" t="str">
            <v>BAM</v>
          </cell>
          <cell r="DJ4" t="str">
            <v>BRL</v>
          </cell>
          <cell r="DK4" t="str">
            <v>BRL</v>
          </cell>
          <cell r="DL4" t="str">
            <v>BRL</v>
          </cell>
          <cell r="DM4" t="str">
            <v>BRL</v>
          </cell>
          <cell r="DN4" t="str">
            <v>BRL</v>
          </cell>
          <cell r="DO4" t="str">
            <v>BRL</v>
          </cell>
          <cell r="DP4" t="str">
            <v>BRL</v>
          </cell>
          <cell r="DQ4" t="str">
            <v>BRL</v>
          </cell>
          <cell r="DR4" t="str">
            <v>BRL</v>
          </cell>
          <cell r="DS4" t="str">
            <v>BRL</v>
          </cell>
          <cell r="DT4" t="str">
            <v>BRL</v>
          </cell>
          <cell r="DU4" t="str">
            <v>BRL</v>
          </cell>
          <cell r="DV4" t="str">
            <v>BRL</v>
          </cell>
          <cell r="DW4" t="str">
            <v>BRL</v>
          </cell>
          <cell r="DX4" t="str">
            <v>BRL</v>
          </cell>
          <cell r="DY4" t="str">
            <v>BRL</v>
          </cell>
          <cell r="DZ4" t="str">
            <v>BRL</v>
          </cell>
          <cell r="EA4" t="str">
            <v>BRL</v>
          </cell>
          <cell r="EB4" t="str">
            <v>BRL</v>
          </cell>
          <cell r="EC4" t="str">
            <v>BRL</v>
          </cell>
          <cell r="ED4" t="str">
            <v>BRL</v>
          </cell>
          <cell r="EE4" t="str">
            <v>BRL</v>
          </cell>
          <cell r="EF4" t="str">
            <v>BRL</v>
          </cell>
          <cell r="EG4" t="str">
            <v>BRL</v>
          </cell>
          <cell r="EH4" t="str">
            <v>BRL</v>
          </cell>
          <cell r="EI4" t="str">
            <v>BRL</v>
          </cell>
        </row>
        <row r="5">
          <cell r="E5">
            <v>0.81204204212332742</v>
          </cell>
          <cell r="F5">
            <v>0.81204204212332742</v>
          </cell>
          <cell r="G5">
            <v>0.81204204212332742</v>
          </cell>
          <cell r="H5">
            <v>7.633859319273288</v>
          </cell>
          <cell r="I5">
            <v>7.633859319273288</v>
          </cell>
          <cell r="J5">
            <v>7.633859319273288</v>
          </cell>
          <cell r="K5">
            <v>7.633859319273288</v>
          </cell>
          <cell r="L5">
            <v>7.2857475791204678</v>
          </cell>
          <cell r="M5">
            <v>0.81204204212332742</v>
          </cell>
          <cell r="N5">
            <v>0.81204204212332742</v>
          </cell>
          <cell r="O5">
            <v>0.81204204212332742</v>
          </cell>
          <cell r="P5">
            <v>0.97599283555825578</v>
          </cell>
          <cell r="Q5">
            <v>0.81204204212332742</v>
          </cell>
          <cell r="R5">
            <v>0.81204204212332742</v>
          </cell>
          <cell r="S5">
            <v>0.81204204212332742</v>
          </cell>
          <cell r="T5">
            <v>0.81204204212332742</v>
          </cell>
          <cell r="U5">
            <v>0.81204204212332742</v>
          </cell>
          <cell r="V5">
            <v>0.63960448929785318</v>
          </cell>
          <cell r="W5">
            <v>0.81204204212332742</v>
          </cell>
          <cell r="X5">
            <v>0.81204204212332742</v>
          </cell>
          <cell r="Y5">
            <v>3.4302253748469012</v>
          </cell>
          <cell r="Z5">
            <v>22.42079250238962</v>
          </cell>
          <cell r="AA5">
            <v>252.26884983150998</v>
          </cell>
          <cell r="AB5">
            <v>56.352749840669475</v>
          </cell>
          <cell r="AC5">
            <v>56.352749840669475</v>
          </cell>
          <cell r="AD5">
            <v>0.81204204212332742</v>
          </cell>
          <cell r="AE5">
            <v>0.81204204212332742</v>
          </cell>
          <cell r="AF5">
            <v>0.81204204212332742</v>
          </cell>
          <cell r="AG5">
            <v>0.81204204212332742</v>
          </cell>
          <cell r="AH5">
            <v>1</v>
          </cell>
          <cell r="AI5">
            <v>1</v>
          </cell>
          <cell r="AJ5">
            <v>1</v>
          </cell>
          <cell r="AK5">
            <v>1</v>
          </cell>
          <cell r="AL5">
            <v>1</v>
          </cell>
          <cell r="AM5">
            <v>1</v>
          </cell>
          <cell r="AN5">
            <v>1</v>
          </cell>
          <cell r="AO5">
            <v>1</v>
          </cell>
          <cell r="AP5">
            <v>1</v>
          </cell>
          <cell r="AQ5">
            <v>1</v>
          </cell>
          <cell r="AR5">
            <v>1</v>
          </cell>
          <cell r="AS5">
            <v>1</v>
          </cell>
          <cell r="AT5">
            <v>1</v>
          </cell>
          <cell r="AU5">
            <v>1</v>
          </cell>
          <cell r="AV5">
            <v>1</v>
          </cell>
          <cell r="AW5">
            <v>1</v>
          </cell>
          <cell r="AX5">
            <v>1</v>
          </cell>
          <cell r="AY5">
            <v>1</v>
          </cell>
          <cell r="AZ5">
            <v>1</v>
          </cell>
          <cell r="BA5">
            <v>1</v>
          </cell>
          <cell r="BB5">
            <v>1</v>
          </cell>
          <cell r="BC5">
            <v>1</v>
          </cell>
          <cell r="BD5">
            <v>1</v>
          </cell>
          <cell r="BE5">
            <v>1</v>
          </cell>
          <cell r="BF5">
            <v>1</v>
          </cell>
          <cell r="BG5">
            <v>1</v>
          </cell>
          <cell r="BH5">
            <v>1</v>
          </cell>
          <cell r="BI5">
            <v>1</v>
          </cell>
          <cell r="BJ5">
            <v>1</v>
          </cell>
          <cell r="BK5">
            <v>1</v>
          </cell>
          <cell r="BL5">
            <v>1</v>
          </cell>
          <cell r="BM5">
            <v>1</v>
          </cell>
          <cell r="BN5">
            <v>1</v>
          </cell>
          <cell r="BO5">
            <v>1</v>
          </cell>
          <cell r="BP5">
            <v>1</v>
          </cell>
          <cell r="BQ5">
            <v>1</v>
          </cell>
          <cell r="BR5">
            <v>1</v>
          </cell>
          <cell r="BS5">
            <v>1</v>
          </cell>
          <cell r="BT5">
            <v>1.1539379367618328</v>
          </cell>
          <cell r="BU5">
            <v>1.1539379367618328</v>
          </cell>
          <cell r="BV5">
            <v>1.1539379367618328</v>
          </cell>
          <cell r="BW5">
            <v>1.1539379367618328</v>
          </cell>
          <cell r="BX5">
            <v>1.1539379367618328</v>
          </cell>
          <cell r="BY5">
            <v>1.1539379367618328</v>
          </cell>
          <cell r="BZ5">
            <v>1.1539379367618328</v>
          </cell>
          <cell r="CA5">
            <v>1.1539379367618328</v>
          </cell>
          <cell r="CB5">
            <v>1.1539379367618328</v>
          </cell>
          <cell r="CC5">
            <v>1.1539379367618328</v>
          </cell>
          <cell r="CD5">
            <v>11.485761017424059</v>
          </cell>
          <cell r="CE5">
            <v>2.6387410938415865</v>
          </cell>
          <cell r="CF5">
            <v>612.2970333333335</v>
          </cell>
          <cell r="CG5">
            <v>8.5422333333333338</v>
          </cell>
          <cell r="CH5">
            <v>6.2897533333333335</v>
          </cell>
          <cell r="CI5">
            <v>14.517383768187667</v>
          </cell>
          <cell r="CJ5">
            <v>23.70370333333334</v>
          </cell>
          <cell r="CK5">
            <v>2318.8339999999998</v>
          </cell>
          <cell r="CL5">
            <v>1.213245820231879</v>
          </cell>
          <cell r="CM5">
            <v>1.2889045631436469</v>
          </cell>
          <cell r="CN5">
            <v>119.57004731410979</v>
          </cell>
          <cell r="CO5">
            <v>44.630587667840572</v>
          </cell>
          <cell r="CP5">
            <v>12416.09924865155</v>
          </cell>
          <cell r="CQ5">
            <v>3.479361776866738</v>
          </cell>
          <cell r="CR5">
            <v>32.849057363261068</v>
          </cell>
          <cell r="CS5">
            <v>31.40243666666667</v>
          </cell>
          <cell r="CT5">
            <v>1103.6439819084001</v>
          </cell>
          <cell r="CU5">
            <v>6.1314858474606089</v>
          </cell>
          <cell r="CV5">
            <v>6.1314858474606089</v>
          </cell>
          <cell r="CW5">
            <v>6.1314858474606089</v>
          </cell>
          <cell r="CX5">
            <v>62.806063666366327</v>
          </cell>
          <cell r="CY5">
            <v>56.352749840669475</v>
          </cell>
          <cell r="CZ5">
            <v>8.8921354077485706</v>
          </cell>
          <cell r="DA5">
            <v>1.5860438438088647</v>
          </cell>
          <cell r="DB5">
            <v>3.6168562115409677</v>
          </cell>
          <cell r="DC5">
            <v>6.2243022528753045</v>
          </cell>
          <cell r="DD5">
            <v>15.416733427291543</v>
          </cell>
          <cell r="DE5">
            <v>6.0411317630768684</v>
          </cell>
          <cell r="DF5">
            <v>100.09858888922165</v>
          </cell>
          <cell r="DG5">
            <v>21156.922409557505</v>
          </cell>
          <cell r="DH5">
            <v>2.2911032761181316</v>
          </cell>
          <cell r="DI5">
            <v>1.5876757863644866</v>
          </cell>
          <cell r="DJ5">
            <v>2.6387410938415865</v>
          </cell>
          <cell r="DK5">
            <v>2.6387410938415865</v>
          </cell>
          <cell r="DL5">
            <v>2.6387410938415865</v>
          </cell>
          <cell r="DM5">
            <v>2.6387410938415865</v>
          </cell>
          <cell r="DN5">
            <v>2.6387410938415865</v>
          </cell>
          <cell r="DO5">
            <v>2.6387410938415865</v>
          </cell>
          <cell r="DP5">
            <v>2.6387410938415865</v>
          </cell>
          <cell r="DQ5">
            <v>2.6387410938415865</v>
          </cell>
          <cell r="DR5">
            <v>2.6387410938415865</v>
          </cell>
          <cell r="DS5">
            <v>2.6387410938415865</v>
          </cell>
          <cell r="DT5">
            <v>2.6387410938415865</v>
          </cell>
          <cell r="DU5">
            <v>2.6387410938415865</v>
          </cell>
          <cell r="DV5">
            <v>2.6387410938415865</v>
          </cell>
          <cell r="DW5">
            <v>2.6387410938415865</v>
          </cell>
          <cell r="DX5">
            <v>2.6387410938415865</v>
          </cell>
          <cell r="DY5">
            <v>2.6387410938415865</v>
          </cell>
          <cell r="DZ5">
            <v>2.6387410938415865</v>
          </cell>
          <cell r="EA5">
            <v>2.6387410938415865</v>
          </cell>
          <cell r="EB5">
            <v>2.6387410938415865</v>
          </cell>
          <cell r="EC5">
            <v>2.6387410938415865</v>
          </cell>
          <cell r="ED5">
            <v>2.6387410938415865</v>
          </cell>
          <cell r="EE5">
            <v>2.6387410938415865</v>
          </cell>
          <cell r="EF5">
            <v>2.6387410938415865</v>
          </cell>
          <cell r="EG5">
            <v>2.6387410938415865</v>
          </cell>
          <cell r="EH5">
            <v>2.6387410938415865</v>
          </cell>
          <cell r="EI5">
            <v>2.6387410938415865</v>
          </cell>
        </row>
        <row r="6">
          <cell r="E6">
            <v>0.83333299999999999</v>
          </cell>
          <cell r="F6">
            <v>0.83333299999999999</v>
          </cell>
          <cell r="G6">
            <v>0.83333299999999999</v>
          </cell>
          <cell r="H6">
            <v>7.9169999999999998</v>
          </cell>
          <cell r="I6">
            <v>7.9169999999999998</v>
          </cell>
          <cell r="J6">
            <v>7.9169999999999998</v>
          </cell>
          <cell r="K6">
            <v>7.9169999999999998</v>
          </cell>
          <cell r="L6">
            <v>6.7916248283589624</v>
          </cell>
          <cell r="M6">
            <v>0.83333299999999999</v>
          </cell>
          <cell r="N6">
            <v>0.83333299999999999</v>
          </cell>
          <cell r="O6">
            <v>0.83333299999999999</v>
          </cell>
          <cell r="P6">
            <v>1.1753784566556156</v>
          </cell>
          <cell r="Q6">
            <v>0.83333299999999999</v>
          </cell>
          <cell r="R6">
            <v>0.83333299999999999</v>
          </cell>
          <cell r="S6">
            <v>0.83333299999999999</v>
          </cell>
          <cell r="T6">
            <v>0.83333299999999999</v>
          </cell>
          <cell r="U6">
            <v>0.83333299999999999</v>
          </cell>
          <cell r="V6">
            <v>0.61240000000000006</v>
          </cell>
          <cell r="W6">
            <v>0.83333299999999999</v>
          </cell>
          <cell r="X6">
            <v>0.83333299999999999</v>
          </cell>
          <cell r="Y6">
            <v>3.157014397286539</v>
          </cell>
          <cell r="Z6">
            <v>18.485069226094907</v>
          </cell>
          <cell r="AA6">
            <v>204.90725700081052</v>
          </cell>
          <cell r="AB6">
            <v>29.254239609143792</v>
          </cell>
          <cell r="AC6">
            <v>29.254239609143792</v>
          </cell>
          <cell r="AD6">
            <v>0.83333299999999999</v>
          </cell>
          <cell r="AE6">
            <v>0.83333299999999999</v>
          </cell>
          <cell r="AF6">
            <v>0.83333299999999999</v>
          </cell>
          <cell r="AG6">
            <v>0.83333299999999999</v>
          </cell>
          <cell r="AH6">
            <v>1</v>
          </cell>
          <cell r="AI6">
            <v>1</v>
          </cell>
          <cell r="AJ6">
            <v>1</v>
          </cell>
          <cell r="AK6">
            <v>1</v>
          </cell>
          <cell r="AL6">
            <v>1</v>
          </cell>
          <cell r="AM6">
            <v>1</v>
          </cell>
          <cell r="AN6">
            <v>1</v>
          </cell>
          <cell r="AO6">
            <v>1</v>
          </cell>
          <cell r="AP6">
            <v>1</v>
          </cell>
          <cell r="AQ6">
            <v>1</v>
          </cell>
          <cell r="AR6">
            <v>1</v>
          </cell>
          <cell r="AS6">
            <v>1</v>
          </cell>
          <cell r="AT6">
            <v>1</v>
          </cell>
          <cell r="AU6">
            <v>1</v>
          </cell>
          <cell r="AV6">
            <v>1</v>
          </cell>
          <cell r="AW6">
            <v>1</v>
          </cell>
          <cell r="AX6">
            <v>1</v>
          </cell>
          <cell r="AY6">
            <v>1</v>
          </cell>
          <cell r="AZ6">
            <v>1</v>
          </cell>
          <cell r="BA6">
            <v>1</v>
          </cell>
          <cell r="BB6">
            <v>1</v>
          </cell>
          <cell r="BC6">
            <v>1</v>
          </cell>
          <cell r="BD6">
            <v>1</v>
          </cell>
          <cell r="BE6">
            <v>1</v>
          </cell>
          <cell r="BF6">
            <v>1</v>
          </cell>
          <cell r="BG6">
            <v>1</v>
          </cell>
          <cell r="BH6">
            <v>1</v>
          </cell>
          <cell r="BI6">
            <v>1</v>
          </cell>
          <cell r="BJ6">
            <v>1</v>
          </cell>
          <cell r="BK6">
            <v>1</v>
          </cell>
          <cell r="BL6">
            <v>1</v>
          </cell>
          <cell r="BM6">
            <v>1</v>
          </cell>
          <cell r="BN6">
            <v>1</v>
          </cell>
          <cell r="BO6">
            <v>1</v>
          </cell>
          <cell r="BP6">
            <v>1</v>
          </cell>
          <cell r="BQ6">
            <v>1</v>
          </cell>
          <cell r="BR6">
            <v>1</v>
          </cell>
          <cell r="BS6">
            <v>1</v>
          </cell>
          <cell r="BT6">
            <v>1.1166</v>
          </cell>
          <cell r="BU6">
            <v>1.1166</v>
          </cell>
          <cell r="BV6">
            <v>1.1166</v>
          </cell>
          <cell r="BW6">
            <v>1.1166</v>
          </cell>
          <cell r="BX6">
            <v>1.1166</v>
          </cell>
          <cell r="BY6">
            <v>1.1166</v>
          </cell>
          <cell r="BZ6">
            <v>1.1166</v>
          </cell>
          <cell r="CA6">
            <v>1.1166</v>
          </cell>
          <cell r="CB6">
            <v>1.1166</v>
          </cell>
          <cell r="CC6">
            <v>1.1166</v>
          </cell>
          <cell r="CD6">
            <v>8.2286435763568235</v>
          </cell>
          <cell r="CE6">
            <v>2.5</v>
          </cell>
          <cell r="CF6">
            <v>540</v>
          </cell>
          <cell r="CG6">
            <v>6.5204926944444441</v>
          </cell>
          <cell r="CH6">
            <v>4.2939499999999997</v>
          </cell>
          <cell r="CI6">
            <v>11.51124043043777</v>
          </cell>
          <cell r="CJ6">
            <v>24.315199999999997</v>
          </cell>
          <cell r="CK6">
            <v>2253.0937986111121</v>
          </cell>
          <cell r="CL6">
            <v>1.340986895592009</v>
          </cell>
          <cell r="CM6">
            <v>1.6019200670787981</v>
          </cell>
          <cell r="CN6">
            <v>103.18144444444445</v>
          </cell>
          <cell r="CO6">
            <v>49.257141415520458</v>
          </cell>
          <cell r="CP6">
            <v>9600.1499691470763</v>
          </cell>
          <cell r="CQ6">
            <v>3.3454395780782944</v>
          </cell>
          <cell r="CR6">
            <v>36.490718033574048</v>
          </cell>
          <cell r="CS6">
            <v>32.271534805555547</v>
          </cell>
          <cell r="CT6">
            <v>1126.1548810652298</v>
          </cell>
          <cell r="CU6">
            <v>6.0547945205479454</v>
          </cell>
          <cell r="CV6">
            <v>6.0547945205479454</v>
          </cell>
          <cell r="CW6">
            <v>6.0547945205479454</v>
          </cell>
          <cell r="CX6">
            <v>55.438000000000002</v>
          </cell>
          <cell r="CY6">
            <v>29.254239609143792</v>
          </cell>
          <cell r="CZ6">
            <v>8.3800000000000008</v>
          </cell>
          <cell r="DA6">
            <v>1.4681</v>
          </cell>
          <cell r="DB6">
            <v>3.2324000000000002</v>
          </cell>
          <cell r="DC6">
            <v>5.5663999999999998</v>
          </cell>
          <cell r="DD6">
            <v>8.0056999999999992</v>
          </cell>
          <cell r="DE6">
            <v>5.4439000000000002</v>
          </cell>
          <cell r="DF6">
            <v>88.278000000000006</v>
          </cell>
          <cell r="DG6">
            <v>20205.599999999999</v>
          </cell>
          <cell r="DH6">
            <v>1.6623000000000001</v>
          </cell>
          <cell r="DI6">
            <v>1.4681999999999999</v>
          </cell>
          <cell r="DJ6">
            <v>2.5</v>
          </cell>
          <cell r="DK6">
            <v>2.5</v>
          </cell>
          <cell r="DL6">
            <v>2.5</v>
          </cell>
          <cell r="DM6">
            <v>2.5</v>
          </cell>
          <cell r="DN6">
            <v>2.5</v>
          </cell>
          <cell r="DO6">
            <v>2.5</v>
          </cell>
          <cell r="DP6">
            <v>2.5</v>
          </cell>
          <cell r="DQ6">
            <v>2.5</v>
          </cell>
          <cell r="DR6">
            <v>2.5</v>
          </cell>
          <cell r="DS6">
            <v>2.5</v>
          </cell>
          <cell r="DT6">
            <v>2.5</v>
          </cell>
          <cell r="DU6">
            <v>2.5</v>
          </cell>
          <cell r="DV6">
            <v>2.5</v>
          </cell>
          <cell r="DW6">
            <v>2.5</v>
          </cell>
          <cell r="DX6">
            <v>2.5</v>
          </cell>
          <cell r="DY6">
            <v>2.5</v>
          </cell>
          <cell r="DZ6">
            <v>2.5</v>
          </cell>
          <cell r="EA6">
            <v>2.5</v>
          </cell>
          <cell r="EB6">
            <v>2.5</v>
          </cell>
          <cell r="EC6">
            <v>2.5</v>
          </cell>
          <cell r="ED6">
            <v>2.5</v>
          </cell>
          <cell r="EE6">
            <v>2.5</v>
          </cell>
          <cell r="EF6">
            <v>2.5</v>
          </cell>
          <cell r="EG6">
            <v>2.5</v>
          </cell>
          <cell r="EH6">
            <v>2.5</v>
          </cell>
          <cell r="EI6">
            <v>2.5</v>
          </cell>
        </row>
        <row r="7">
          <cell r="AB7">
            <v>37.889464103590299</v>
          </cell>
        </row>
        <row r="8">
          <cell r="F8" t="str">
            <v>= Checked/Changed in this update</v>
          </cell>
          <cell r="L8" t="str">
            <v>=WILD GUESS!</v>
          </cell>
          <cell r="Q8" t="str">
            <v>=UNDER DISCUSSION/CONSIDERATION</v>
          </cell>
          <cell r="AF8">
            <v>0.54439122632618553</v>
          </cell>
          <cell r="AG8">
            <v>185.6259</v>
          </cell>
        </row>
        <row r="11">
          <cell r="P11" t="str">
            <v>Not updated!</v>
          </cell>
          <cell r="AG11" t="str">
            <v>Not updated!</v>
          </cell>
          <cell r="AH11" t="str">
            <v>The North American wood prices are entered on sheet C:</v>
          </cell>
        </row>
        <row r="12">
          <cell r="E12">
            <v>47.4</v>
          </cell>
          <cell r="F12">
            <v>47.2</v>
          </cell>
          <cell r="G12">
            <v>51.1</v>
          </cell>
          <cell r="H12">
            <v>434</v>
          </cell>
          <cell r="I12">
            <v>449</v>
          </cell>
          <cell r="J12">
            <v>410</v>
          </cell>
          <cell r="K12">
            <v>414</v>
          </cell>
          <cell r="L12">
            <v>326</v>
          </cell>
          <cell r="M12">
            <v>68.599999999999994</v>
          </cell>
          <cell r="N12">
            <v>68.599999999999994</v>
          </cell>
          <cell r="O12">
            <v>68.599999999999994</v>
          </cell>
          <cell r="P12">
            <v>76</v>
          </cell>
          <cell r="Q12">
            <v>59.2</v>
          </cell>
          <cell r="R12">
            <v>68.599999999999994</v>
          </cell>
          <cell r="S12">
            <v>68.599999999999994</v>
          </cell>
          <cell r="T12">
            <v>67.599999999999994</v>
          </cell>
          <cell r="U12">
            <v>60.1</v>
          </cell>
          <cell r="V12">
            <v>41.5</v>
          </cell>
          <cell r="W12">
            <v>38</v>
          </cell>
          <cell r="X12">
            <v>37.5</v>
          </cell>
          <cell r="Y12">
            <v>213</v>
          </cell>
          <cell r="Z12">
            <v>1553</v>
          </cell>
          <cell r="AA12">
            <v>0</v>
          </cell>
          <cell r="AB12">
            <v>1175</v>
          </cell>
          <cell r="AC12">
            <v>1084</v>
          </cell>
          <cell r="AG12">
            <v>60.839999999999996</v>
          </cell>
          <cell r="AH12">
            <v>0</v>
          </cell>
          <cell r="AI12">
            <v>0</v>
          </cell>
          <cell r="AJ12">
            <v>0</v>
          </cell>
          <cell r="AK12">
            <v>0</v>
          </cell>
          <cell r="AL12">
            <v>0</v>
          </cell>
          <cell r="AM12">
            <v>0</v>
          </cell>
          <cell r="AN12">
            <v>0</v>
          </cell>
          <cell r="AO12">
            <v>0</v>
          </cell>
          <cell r="AP12">
            <v>0</v>
          </cell>
          <cell r="AQ12">
            <v>0</v>
          </cell>
          <cell r="AR12">
            <v>0</v>
          </cell>
          <cell r="AS12">
            <v>0</v>
          </cell>
          <cell r="AT12">
            <v>0</v>
          </cell>
          <cell r="AU12">
            <v>0</v>
          </cell>
          <cell r="AV12">
            <v>0</v>
          </cell>
          <cell r="AW12">
            <v>0</v>
          </cell>
          <cell r="AX12">
            <v>41.533333333333331</v>
          </cell>
          <cell r="AY12">
            <v>35.9</v>
          </cell>
          <cell r="AZ12">
            <v>35.9</v>
          </cell>
          <cell r="BA12">
            <v>35.9</v>
          </cell>
          <cell r="BB12">
            <v>35.9</v>
          </cell>
          <cell r="BC12">
            <v>35.9</v>
          </cell>
          <cell r="BD12">
            <v>35.9</v>
          </cell>
          <cell r="BE12">
            <v>44.4</v>
          </cell>
          <cell r="BF12">
            <v>44.4</v>
          </cell>
          <cell r="BG12">
            <v>44.4</v>
          </cell>
          <cell r="BH12">
            <v>44.4</v>
          </cell>
          <cell r="BI12">
            <v>44.4</v>
          </cell>
          <cell r="BJ12">
            <v>44.4</v>
          </cell>
          <cell r="BK12">
            <v>44.4</v>
          </cell>
          <cell r="BL12">
            <v>44.4</v>
          </cell>
          <cell r="BM12">
            <v>0</v>
          </cell>
          <cell r="BN12">
            <v>20.323119777158777</v>
          </cell>
          <cell r="BO12">
            <v>30.071167474822829</v>
          </cell>
          <cell r="BP12">
            <v>0</v>
          </cell>
          <cell r="BQ12">
            <v>25.6</v>
          </cell>
          <cell r="BR12">
            <v>25.6</v>
          </cell>
          <cell r="BS12">
            <v>25.6</v>
          </cell>
          <cell r="BT12">
            <v>38.195345706816667</v>
          </cell>
          <cell r="BU12">
            <v>38.195345706816667</v>
          </cell>
          <cell r="BV12">
            <v>38.195345706816667</v>
          </cell>
          <cell r="BW12">
            <v>61.158710648377138</v>
          </cell>
          <cell r="BX12">
            <v>62.54343617249134</v>
          </cell>
          <cell r="BY12">
            <v>59.966308113723244</v>
          </cell>
          <cell r="BZ12">
            <v>57.389180054955148</v>
          </cell>
          <cell r="CA12">
            <v>54.812051996187058</v>
          </cell>
          <cell r="CB12">
            <v>54.812051996187058</v>
          </cell>
          <cell r="CC12">
            <v>66.697612744833933</v>
          </cell>
          <cell r="CD12">
            <v>427</v>
          </cell>
          <cell r="CE12">
            <v>86.210999999999999</v>
          </cell>
          <cell r="CF12">
            <v>22417</v>
          </cell>
          <cell r="CG12">
            <v>168</v>
          </cell>
          <cell r="CH12">
            <v>271.23644910644913</v>
          </cell>
          <cell r="CI12">
            <v>0</v>
          </cell>
          <cell r="CL12">
            <v>43.4</v>
          </cell>
          <cell r="CM12">
            <v>52</v>
          </cell>
          <cell r="CN12">
            <v>7344</v>
          </cell>
          <cell r="CP12">
            <v>0</v>
          </cell>
          <cell r="CQ12">
            <v>0</v>
          </cell>
          <cell r="CR12">
            <v>0</v>
          </cell>
          <cell r="CS12">
            <v>0</v>
          </cell>
          <cell r="CT12">
            <v>80000</v>
          </cell>
          <cell r="CU12">
            <v>529</v>
          </cell>
          <cell r="CV12">
            <v>529</v>
          </cell>
          <cell r="CW12">
            <v>529</v>
          </cell>
          <cell r="CX12">
            <v>0</v>
          </cell>
          <cell r="CY12">
            <v>0</v>
          </cell>
          <cell r="DB12">
            <v>178.16103225806449</v>
          </cell>
          <cell r="DD12">
            <v>321.45124822274977</v>
          </cell>
          <cell r="DH12">
            <v>190.72729419354837</v>
          </cell>
          <cell r="DJ12">
            <v>86.210999999999999</v>
          </cell>
          <cell r="DK12">
            <v>86</v>
          </cell>
          <cell r="DL12">
            <v>86.210999999999999</v>
          </cell>
          <cell r="DM12">
            <v>86</v>
          </cell>
          <cell r="DN12">
            <v>86.210999999999999</v>
          </cell>
          <cell r="DO12">
            <v>86.210999999999999</v>
          </cell>
          <cell r="DP12">
            <v>86.210999999999999</v>
          </cell>
          <cell r="DQ12">
            <v>86.210999999999999</v>
          </cell>
          <cell r="DR12">
            <v>86.210999999999999</v>
          </cell>
          <cell r="DS12">
            <v>86.210999999999999</v>
          </cell>
          <cell r="DT12">
            <v>86.210999999999999</v>
          </cell>
          <cell r="DU12">
            <v>86.210999999999999</v>
          </cell>
          <cell r="DV12">
            <v>86.210999999999999</v>
          </cell>
          <cell r="DW12">
            <v>86.210999999999999</v>
          </cell>
          <cell r="DX12">
            <v>86.210999999999999</v>
          </cell>
          <cell r="DY12">
            <v>86.210999999999999</v>
          </cell>
          <cell r="DZ12">
            <v>86.210999999999999</v>
          </cell>
          <cell r="EA12">
            <v>86.210999999999999</v>
          </cell>
          <cell r="EB12">
            <v>86.210999999999999</v>
          </cell>
          <cell r="EC12">
            <v>86.210999999999999</v>
          </cell>
          <cell r="ED12">
            <v>86.210999999999999</v>
          </cell>
          <cell r="EE12">
            <v>86.210999999999999</v>
          </cell>
          <cell r="EF12">
            <v>86.210999999999999</v>
          </cell>
          <cell r="EG12">
            <v>86.210999999999999</v>
          </cell>
          <cell r="EH12">
            <v>86.210999999999999</v>
          </cell>
          <cell r="EI12">
            <v>86.210999999999999</v>
          </cell>
        </row>
        <row r="13">
          <cell r="E13">
            <v>47.4</v>
          </cell>
          <cell r="F13">
            <v>47.2</v>
          </cell>
          <cell r="G13">
            <v>51.1</v>
          </cell>
          <cell r="H13">
            <v>434</v>
          </cell>
          <cell r="I13">
            <v>449</v>
          </cell>
          <cell r="J13">
            <v>410</v>
          </cell>
          <cell r="K13">
            <v>414</v>
          </cell>
          <cell r="L13">
            <v>326</v>
          </cell>
          <cell r="M13">
            <v>61.739999999999995</v>
          </cell>
          <cell r="N13">
            <v>61.739999999999995</v>
          </cell>
          <cell r="O13">
            <v>61.739999999999995</v>
          </cell>
          <cell r="P13">
            <v>68.400000000000006</v>
          </cell>
          <cell r="Q13">
            <v>53.28</v>
          </cell>
          <cell r="R13">
            <v>61.739999999999995</v>
          </cell>
          <cell r="S13">
            <v>61.739999999999995</v>
          </cell>
          <cell r="T13">
            <v>64.219999999999985</v>
          </cell>
          <cell r="U13">
            <v>54.09</v>
          </cell>
          <cell r="V13">
            <v>39.424999999999997</v>
          </cell>
          <cell r="W13">
            <v>40</v>
          </cell>
          <cell r="X13">
            <v>39</v>
          </cell>
          <cell r="Y13">
            <v>213</v>
          </cell>
          <cell r="Z13">
            <v>1553</v>
          </cell>
          <cell r="AA13">
            <v>0</v>
          </cell>
          <cell r="AB13">
            <v>1175</v>
          </cell>
          <cell r="AC13">
            <v>1084</v>
          </cell>
          <cell r="AD13">
            <v>0</v>
          </cell>
          <cell r="AE13">
            <v>0</v>
          </cell>
          <cell r="AF13">
            <v>0</v>
          </cell>
          <cell r="AG13">
            <v>60.839999999999996</v>
          </cell>
          <cell r="AH13">
            <v>0</v>
          </cell>
          <cell r="AI13">
            <v>0</v>
          </cell>
          <cell r="AJ13">
            <v>0</v>
          </cell>
          <cell r="AK13">
            <v>0</v>
          </cell>
          <cell r="AL13">
            <v>0</v>
          </cell>
          <cell r="AM13">
            <v>0</v>
          </cell>
          <cell r="AN13">
            <v>0</v>
          </cell>
          <cell r="AO13">
            <v>0</v>
          </cell>
          <cell r="AP13">
            <v>0</v>
          </cell>
          <cell r="AQ13">
            <v>0</v>
          </cell>
          <cell r="AR13">
            <v>0</v>
          </cell>
          <cell r="AS13">
            <v>0</v>
          </cell>
          <cell r="AT13">
            <v>0</v>
          </cell>
          <cell r="AU13">
            <v>0</v>
          </cell>
          <cell r="AV13">
            <v>0</v>
          </cell>
          <cell r="AW13">
            <v>0</v>
          </cell>
          <cell r="AX13">
            <v>36.400000000000006</v>
          </cell>
          <cell r="AY13">
            <v>38.4</v>
          </cell>
          <cell r="AZ13">
            <v>38.4</v>
          </cell>
          <cell r="BA13">
            <v>38.4</v>
          </cell>
          <cell r="BB13">
            <v>38.4</v>
          </cell>
          <cell r="BC13">
            <v>38.4</v>
          </cell>
          <cell r="BD13">
            <v>38.4</v>
          </cell>
          <cell r="BE13">
            <v>46.8</v>
          </cell>
          <cell r="BF13">
            <v>46.8</v>
          </cell>
          <cell r="BG13">
            <v>46.8</v>
          </cell>
          <cell r="BH13">
            <v>46.8</v>
          </cell>
          <cell r="BI13">
            <v>46.8</v>
          </cell>
          <cell r="BJ13">
            <v>46.8</v>
          </cell>
          <cell r="BK13">
            <v>46.8</v>
          </cell>
          <cell r="BL13">
            <v>46.8</v>
          </cell>
          <cell r="BM13">
            <v>0</v>
          </cell>
          <cell r="BN13">
            <v>38.4</v>
          </cell>
          <cell r="BO13">
            <v>46.628571428571426</v>
          </cell>
          <cell r="BP13">
            <v>0</v>
          </cell>
          <cell r="BQ13">
            <v>41.2</v>
          </cell>
          <cell r="BR13">
            <v>41.2</v>
          </cell>
          <cell r="BS13">
            <v>42.8</v>
          </cell>
          <cell r="BT13">
            <v>38.195345706816667</v>
          </cell>
          <cell r="BU13">
            <v>38.195345706816667</v>
          </cell>
          <cell r="BV13">
            <v>38.195345706816667</v>
          </cell>
          <cell r="BW13">
            <v>42.234128485483083</v>
          </cell>
          <cell r="BX13">
            <v>43.157278834892544</v>
          </cell>
          <cell r="BY13">
            <v>40.926332157153006</v>
          </cell>
          <cell r="BZ13">
            <v>38.695385479413453</v>
          </cell>
          <cell r="CA13">
            <v>36.464438801673914</v>
          </cell>
          <cell r="CB13">
            <v>36.810620182702465</v>
          </cell>
          <cell r="CC13">
            <v>54.696658202510868</v>
          </cell>
          <cell r="CD13">
            <v>427</v>
          </cell>
          <cell r="CE13">
            <v>86.210999999999999</v>
          </cell>
          <cell r="CF13">
            <v>22417</v>
          </cell>
          <cell r="CG13">
            <v>168</v>
          </cell>
          <cell r="CH13">
            <v>271.23644910644913</v>
          </cell>
          <cell r="CI13">
            <v>0</v>
          </cell>
          <cell r="CL13">
            <v>44</v>
          </cell>
          <cell r="CM13">
            <v>65</v>
          </cell>
          <cell r="CN13">
            <v>7344</v>
          </cell>
          <cell r="CP13">
            <v>0</v>
          </cell>
          <cell r="CQ13">
            <v>0</v>
          </cell>
          <cell r="CR13">
            <v>0</v>
          </cell>
          <cell r="CS13">
            <v>0</v>
          </cell>
          <cell r="CT13">
            <v>80000</v>
          </cell>
          <cell r="CU13">
            <v>529</v>
          </cell>
          <cell r="CV13">
            <v>529</v>
          </cell>
          <cell r="CW13">
            <v>529</v>
          </cell>
          <cell r="CX13">
            <v>0</v>
          </cell>
          <cell r="CY13">
            <v>0</v>
          </cell>
          <cell r="DB13">
            <v>178.16103225806449</v>
          </cell>
          <cell r="DD13">
            <v>321.45124822274977</v>
          </cell>
          <cell r="DH13">
            <v>181.19092948387095</v>
          </cell>
          <cell r="DJ13">
            <v>86.210999999999999</v>
          </cell>
          <cell r="DK13">
            <v>86</v>
          </cell>
          <cell r="DL13">
            <v>86.210999999999999</v>
          </cell>
          <cell r="DM13">
            <v>86</v>
          </cell>
          <cell r="DN13">
            <v>86.210999999999999</v>
          </cell>
          <cell r="DO13">
            <v>86.210999999999999</v>
          </cell>
          <cell r="DP13">
            <v>86.210999999999999</v>
          </cell>
          <cell r="DQ13">
            <v>86.210999999999999</v>
          </cell>
          <cell r="DR13">
            <v>86.210999999999999</v>
          </cell>
          <cell r="DS13">
            <v>86.210999999999999</v>
          </cell>
          <cell r="DT13">
            <v>86.210999999999999</v>
          </cell>
          <cell r="DU13">
            <v>86.210999999999999</v>
          </cell>
          <cell r="DV13">
            <v>86.210999999999999</v>
          </cell>
          <cell r="DW13">
            <v>86.210999999999999</v>
          </cell>
          <cell r="DX13">
            <v>86.210999999999999</v>
          </cell>
          <cell r="DY13">
            <v>86.210999999999999</v>
          </cell>
          <cell r="DZ13">
            <v>86.210999999999999</v>
          </cell>
          <cell r="EA13">
            <v>86.210999999999999</v>
          </cell>
          <cell r="EB13">
            <v>86.210999999999999</v>
          </cell>
          <cell r="EC13">
            <v>86.210999999999999</v>
          </cell>
          <cell r="ED13">
            <v>86.210999999999999</v>
          </cell>
          <cell r="EE13">
            <v>86.210999999999999</v>
          </cell>
          <cell r="EF13">
            <v>86.210999999999999</v>
          </cell>
          <cell r="EG13">
            <v>86.210999999999999</v>
          </cell>
          <cell r="EH13">
            <v>86.210999999999999</v>
          </cell>
          <cell r="EI13">
            <v>86.210999999999999</v>
          </cell>
        </row>
        <row r="14">
          <cell r="E14">
            <v>1</v>
          </cell>
          <cell r="H14">
            <v>1</v>
          </cell>
          <cell r="L14">
            <v>1</v>
          </cell>
          <cell r="M14">
            <v>0.9</v>
          </cell>
          <cell r="P14">
            <v>0.9</v>
          </cell>
          <cell r="Q14">
            <v>0.9</v>
          </cell>
          <cell r="R14">
            <v>0.9</v>
          </cell>
          <cell r="S14">
            <v>0.9</v>
          </cell>
          <cell r="T14">
            <v>0.95</v>
          </cell>
          <cell r="U14">
            <v>0.9</v>
          </cell>
          <cell r="V14">
            <v>0.95</v>
          </cell>
          <cell r="Y14">
            <v>1</v>
          </cell>
          <cell r="Z14">
            <v>1</v>
          </cell>
          <cell r="AA14">
            <v>1</v>
          </cell>
          <cell r="AB14">
            <v>1</v>
          </cell>
          <cell r="AC14">
            <v>1</v>
          </cell>
          <cell r="AD14">
            <v>1</v>
          </cell>
          <cell r="AE14">
            <v>1</v>
          </cell>
          <cell r="AF14">
            <v>1</v>
          </cell>
          <cell r="AG14">
            <v>1</v>
          </cell>
          <cell r="CM14" t="str">
            <v>.</v>
          </cell>
        </row>
        <row r="15">
          <cell r="E15">
            <v>48</v>
          </cell>
          <cell r="F15">
            <v>46.6</v>
          </cell>
          <cell r="G15">
            <v>51.2</v>
          </cell>
          <cell r="H15">
            <v>435</v>
          </cell>
          <cell r="I15">
            <v>463</v>
          </cell>
          <cell r="J15">
            <v>405</v>
          </cell>
          <cell r="K15">
            <v>410</v>
          </cell>
          <cell r="L15">
            <v>315</v>
          </cell>
          <cell r="M15">
            <v>60.1</v>
          </cell>
          <cell r="N15">
            <v>60.1</v>
          </cell>
          <cell r="O15">
            <v>60.1</v>
          </cell>
          <cell r="P15">
            <v>76</v>
          </cell>
          <cell r="Q15">
            <v>50.8</v>
          </cell>
          <cell r="R15">
            <v>60.1</v>
          </cell>
          <cell r="S15">
            <v>60.1</v>
          </cell>
          <cell r="T15">
            <v>58.6</v>
          </cell>
          <cell r="U15">
            <v>50</v>
          </cell>
          <cell r="V15">
            <v>41.5</v>
          </cell>
          <cell r="W15">
            <v>38</v>
          </cell>
          <cell r="X15">
            <v>37.5</v>
          </cell>
          <cell r="Y15">
            <v>209</v>
          </cell>
          <cell r="Z15">
            <v>1292</v>
          </cell>
          <cell r="AA15">
            <v>0</v>
          </cell>
          <cell r="AB15">
            <v>1200</v>
          </cell>
          <cell r="AC15">
            <v>1068</v>
          </cell>
          <cell r="AD15">
            <v>42</v>
          </cell>
          <cell r="AH15">
            <v>37.01</v>
          </cell>
          <cell r="AI15">
            <v>34.4</v>
          </cell>
          <cell r="AJ15">
            <v>38.979999999999997</v>
          </cell>
          <cell r="AK15">
            <v>37.79</v>
          </cell>
          <cell r="AL15">
            <v>37.625</v>
          </cell>
          <cell r="AM15">
            <v>37.06</v>
          </cell>
          <cell r="AN15">
            <v>42.51</v>
          </cell>
          <cell r="AO15">
            <v>33.26</v>
          </cell>
          <cell r="AP15">
            <v>32.950000000000003</v>
          </cell>
          <cell r="AQ15">
            <v>35.700000000000003</v>
          </cell>
          <cell r="AR15">
            <v>37.47</v>
          </cell>
          <cell r="AS15">
            <v>32.74</v>
          </cell>
          <cell r="AT15">
            <v>37</v>
          </cell>
          <cell r="AU15">
            <v>42.51</v>
          </cell>
          <cell r="AV15">
            <v>42.51</v>
          </cell>
          <cell r="AW15">
            <v>0</v>
          </cell>
          <cell r="AX15">
            <v>30.9</v>
          </cell>
          <cell r="AY15">
            <v>30.9</v>
          </cell>
          <cell r="AZ15">
            <v>30.9</v>
          </cell>
          <cell r="BA15">
            <v>30.9</v>
          </cell>
          <cell r="BB15">
            <v>30.9</v>
          </cell>
          <cell r="BC15">
            <v>30.9</v>
          </cell>
          <cell r="BD15">
            <v>30.9</v>
          </cell>
          <cell r="BE15">
            <v>44.3</v>
          </cell>
          <cell r="BF15">
            <v>44.3</v>
          </cell>
          <cell r="BG15">
            <v>44.3</v>
          </cell>
          <cell r="BH15">
            <v>44.3</v>
          </cell>
          <cell r="BI15">
            <v>44.3</v>
          </cell>
          <cell r="BJ15">
            <v>44.3</v>
          </cell>
          <cell r="BK15">
            <v>44.3</v>
          </cell>
          <cell r="BL15">
            <v>44.3</v>
          </cell>
          <cell r="BM15">
            <v>36.15</v>
          </cell>
          <cell r="BN15">
            <v>36.15</v>
          </cell>
          <cell r="BO15">
            <v>36.15</v>
          </cell>
          <cell r="BP15">
            <v>0</v>
          </cell>
          <cell r="BQ15">
            <v>35.299999999999997</v>
          </cell>
          <cell r="BR15">
            <v>35.299999999999997</v>
          </cell>
          <cell r="BS15">
            <v>35.299999999999997</v>
          </cell>
          <cell r="BT15">
            <v>0</v>
          </cell>
          <cell r="BU15">
            <v>38.195345706816667</v>
          </cell>
          <cell r="BV15">
            <v>0</v>
          </cell>
          <cell r="BW15">
            <v>61.158710648377138</v>
          </cell>
          <cell r="BX15">
            <v>62.54343617249134</v>
          </cell>
          <cell r="BY15">
            <v>0</v>
          </cell>
          <cell r="BZ15">
            <v>0</v>
          </cell>
          <cell r="CA15">
            <v>54.812051996187058</v>
          </cell>
          <cell r="CB15">
            <v>54.812051996187058</v>
          </cell>
          <cell r="CC15">
            <v>66.697612744833933</v>
          </cell>
          <cell r="CD15">
            <v>427</v>
          </cell>
          <cell r="CE15">
            <v>86.210999999999999</v>
          </cell>
          <cell r="CF15">
            <v>22417</v>
          </cell>
          <cell r="CG15">
            <v>168</v>
          </cell>
          <cell r="CH15">
            <v>271.23644910644913</v>
          </cell>
          <cell r="CI15">
            <v>411.32820550087479</v>
          </cell>
          <cell r="CL15">
            <v>43.4</v>
          </cell>
          <cell r="CM15">
            <v>52</v>
          </cell>
          <cell r="CN15">
            <v>7344</v>
          </cell>
          <cell r="CP15">
            <v>0</v>
          </cell>
          <cell r="CQ15">
            <v>0</v>
          </cell>
          <cell r="CR15">
            <v>0</v>
          </cell>
          <cell r="CS15">
            <v>0</v>
          </cell>
          <cell r="CT15">
            <v>80000</v>
          </cell>
          <cell r="CU15">
            <v>529</v>
          </cell>
          <cell r="CV15">
            <v>529</v>
          </cell>
          <cell r="CW15">
            <v>529</v>
          </cell>
          <cell r="CX15">
            <v>0</v>
          </cell>
          <cell r="CY15">
            <v>1068</v>
          </cell>
          <cell r="DA15">
            <v>73.829252903225807</v>
          </cell>
          <cell r="DB15">
            <v>178.16103225806449</v>
          </cell>
          <cell r="DC15">
            <v>321.93</v>
          </cell>
          <cell r="DD15">
            <v>328.29063648280822</v>
          </cell>
          <cell r="DH15">
            <v>165.33460709677422</v>
          </cell>
          <cell r="DI15">
            <v>90.328600645161288</v>
          </cell>
          <cell r="DJ15">
            <v>86.210999999999999</v>
          </cell>
          <cell r="DK15">
            <v>86</v>
          </cell>
          <cell r="DL15">
            <v>86.210999999999999</v>
          </cell>
          <cell r="DM15">
            <v>86</v>
          </cell>
          <cell r="DN15">
            <v>86.210999999999999</v>
          </cell>
          <cell r="DO15">
            <v>86.210999999999999</v>
          </cell>
          <cell r="DP15">
            <v>86.210999999999999</v>
          </cell>
          <cell r="DQ15">
            <v>86.210999999999999</v>
          </cell>
          <cell r="DR15">
            <v>86.210999999999999</v>
          </cell>
          <cell r="DS15">
            <v>86.210999999999999</v>
          </cell>
          <cell r="DT15">
            <v>86.210999999999999</v>
          </cell>
          <cell r="DU15">
            <v>86.210999999999999</v>
          </cell>
          <cell r="DV15">
            <v>86.210999999999999</v>
          </cell>
          <cell r="DW15">
            <v>86.210999999999999</v>
          </cell>
          <cell r="DX15">
            <v>86.210999999999999</v>
          </cell>
          <cell r="DY15">
            <v>86.210999999999999</v>
          </cell>
          <cell r="DZ15">
            <v>86.210999999999999</v>
          </cell>
          <cell r="EA15">
            <v>86.210999999999999</v>
          </cell>
          <cell r="EB15">
            <v>86.210999999999999</v>
          </cell>
          <cell r="EC15">
            <v>86.210999999999999</v>
          </cell>
          <cell r="ED15">
            <v>86.210999999999999</v>
          </cell>
          <cell r="EE15">
            <v>86.210999999999999</v>
          </cell>
          <cell r="EF15">
            <v>86.210999999999999</v>
          </cell>
          <cell r="EG15">
            <v>86.210999999999999</v>
          </cell>
          <cell r="EH15">
            <v>86.210999999999999</v>
          </cell>
          <cell r="EI15">
            <v>86.210999999999999</v>
          </cell>
        </row>
        <row r="16">
          <cell r="E16">
            <v>48</v>
          </cell>
          <cell r="F16">
            <v>46.6</v>
          </cell>
          <cell r="G16">
            <v>51.2</v>
          </cell>
          <cell r="H16">
            <v>435</v>
          </cell>
          <cell r="I16">
            <v>463</v>
          </cell>
          <cell r="J16">
            <v>405</v>
          </cell>
          <cell r="K16">
            <v>410</v>
          </cell>
          <cell r="L16">
            <v>315</v>
          </cell>
          <cell r="M16">
            <v>54</v>
          </cell>
          <cell r="N16">
            <v>54</v>
          </cell>
          <cell r="O16">
            <v>54</v>
          </cell>
          <cell r="P16">
            <v>68.400000000000006</v>
          </cell>
          <cell r="Q16">
            <v>46</v>
          </cell>
          <cell r="R16">
            <v>54</v>
          </cell>
          <cell r="S16">
            <v>54</v>
          </cell>
          <cell r="T16">
            <v>55.67</v>
          </cell>
          <cell r="U16">
            <v>44.925124792013307</v>
          </cell>
          <cell r="V16">
            <v>39.424999999999997</v>
          </cell>
          <cell r="W16">
            <v>40</v>
          </cell>
          <cell r="X16">
            <v>39</v>
          </cell>
          <cell r="Y16">
            <v>209</v>
          </cell>
          <cell r="Z16">
            <v>1292</v>
          </cell>
          <cell r="AA16">
            <v>0</v>
          </cell>
          <cell r="AB16">
            <v>1200</v>
          </cell>
          <cell r="AC16">
            <v>1068</v>
          </cell>
          <cell r="AD16">
            <v>42</v>
          </cell>
          <cell r="AE16">
            <v>0</v>
          </cell>
          <cell r="AF16">
            <v>0</v>
          </cell>
          <cell r="AG16">
            <v>0</v>
          </cell>
          <cell r="AH16">
            <v>36.700000000000003</v>
          </cell>
          <cell r="AI16">
            <v>35.409999999999997</v>
          </cell>
          <cell r="AJ16">
            <v>37.26</v>
          </cell>
          <cell r="AK16">
            <v>36.64</v>
          </cell>
          <cell r="AL16">
            <v>35.055</v>
          </cell>
          <cell r="AM16">
            <v>37.43</v>
          </cell>
          <cell r="AN16">
            <v>36.74</v>
          </cell>
          <cell r="AO16">
            <v>33.39</v>
          </cell>
          <cell r="AP16">
            <v>33.54</v>
          </cell>
          <cell r="AQ16">
            <v>35.274999999999999</v>
          </cell>
          <cell r="AR16">
            <v>36.17</v>
          </cell>
          <cell r="AS16">
            <v>33.369999999999997</v>
          </cell>
          <cell r="AT16">
            <v>35.14</v>
          </cell>
          <cell r="AU16">
            <v>36.74</v>
          </cell>
          <cell r="AV16">
            <v>36.74</v>
          </cell>
          <cell r="AW16">
            <v>0</v>
          </cell>
          <cell r="AX16">
            <v>29.7</v>
          </cell>
          <cell r="AY16">
            <v>29.7</v>
          </cell>
          <cell r="AZ16">
            <v>29.7</v>
          </cell>
          <cell r="BA16">
            <v>29.7</v>
          </cell>
          <cell r="BB16">
            <v>29.7</v>
          </cell>
          <cell r="BC16">
            <v>29.7</v>
          </cell>
          <cell r="BD16">
            <v>29.7</v>
          </cell>
          <cell r="BE16">
            <v>42.8</v>
          </cell>
          <cell r="BF16">
            <v>42.8</v>
          </cell>
          <cell r="BG16">
            <v>42.8</v>
          </cell>
          <cell r="BH16">
            <v>42.8</v>
          </cell>
          <cell r="BI16">
            <v>42.8</v>
          </cell>
          <cell r="BJ16">
            <v>42.8</v>
          </cell>
          <cell r="BK16">
            <v>42.8</v>
          </cell>
          <cell r="BL16">
            <v>42.8</v>
          </cell>
          <cell r="BM16">
            <v>38.269999999999996</v>
          </cell>
          <cell r="BN16">
            <v>41.4</v>
          </cell>
          <cell r="BO16">
            <v>41.4</v>
          </cell>
          <cell r="BP16">
            <v>0</v>
          </cell>
          <cell r="BQ16">
            <v>41.4</v>
          </cell>
          <cell r="BR16">
            <v>41.4</v>
          </cell>
          <cell r="BS16">
            <v>41.4</v>
          </cell>
          <cell r="BT16">
            <v>0</v>
          </cell>
          <cell r="BU16">
            <v>38.195345706816667</v>
          </cell>
          <cell r="BV16">
            <v>0</v>
          </cell>
          <cell r="BW16">
            <v>42.234128485483083</v>
          </cell>
          <cell r="BX16">
            <v>43.157278834892544</v>
          </cell>
          <cell r="BY16">
            <v>0</v>
          </cell>
          <cell r="BZ16">
            <v>0</v>
          </cell>
          <cell r="CA16">
            <v>36.464438801673914</v>
          </cell>
          <cell r="CB16">
            <v>36.810620182702465</v>
          </cell>
          <cell r="CC16">
            <v>54.696658202510868</v>
          </cell>
          <cell r="CD16">
            <v>427</v>
          </cell>
          <cell r="CE16">
            <v>86.210999999999999</v>
          </cell>
          <cell r="CF16">
            <v>22417</v>
          </cell>
          <cell r="CG16">
            <v>168</v>
          </cell>
          <cell r="CH16">
            <v>271.23644910644913</v>
          </cell>
          <cell r="CI16">
            <v>397.82703859646023</v>
          </cell>
          <cell r="CL16">
            <v>44</v>
          </cell>
          <cell r="CM16">
            <v>65</v>
          </cell>
          <cell r="CN16">
            <v>7344</v>
          </cell>
          <cell r="CP16">
            <v>0</v>
          </cell>
          <cell r="CQ16">
            <v>0</v>
          </cell>
          <cell r="CR16">
            <v>0</v>
          </cell>
          <cell r="CS16">
            <v>0</v>
          </cell>
          <cell r="CT16">
            <v>80000</v>
          </cell>
          <cell r="CU16">
            <v>529</v>
          </cell>
          <cell r="CV16">
            <v>529</v>
          </cell>
          <cell r="CW16">
            <v>529</v>
          </cell>
          <cell r="CX16">
            <v>0</v>
          </cell>
          <cell r="CY16">
            <v>1068</v>
          </cell>
          <cell r="DA16">
            <v>73.829252903225807</v>
          </cell>
          <cell r="DB16">
            <v>178.16103225806449</v>
          </cell>
          <cell r="DC16">
            <v>321.93</v>
          </cell>
          <cell r="DD16">
            <v>328.29063648280822</v>
          </cell>
          <cell r="DH16">
            <v>157.06787674193549</v>
          </cell>
          <cell r="DI16">
            <v>90.328600645161288</v>
          </cell>
          <cell r="DJ16">
            <v>86.210999999999999</v>
          </cell>
          <cell r="DK16">
            <v>86</v>
          </cell>
          <cell r="DL16">
            <v>86.210999999999999</v>
          </cell>
          <cell r="DM16">
            <v>86</v>
          </cell>
          <cell r="DN16">
            <v>86.210999999999999</v>
          </cell>
          <cell r="DO16">
            <v>86.210999999999999</v>
          </cell>
          <cell r="DP16">
            <v>86.210999999999999</v>
          </cell>
          <cell r="DQ16">
            <v>86.210999999999999</v>
          </cell>
          <cell r="DR16">
            <v>86.210999999999999</v>
          </cell>
          <cell r="DS16">
            <v>86.210999999999999</v>
          </cell>
          <cell r="DT16">
            <v>86.210999999999999</v>
          </cell>
          <cell r="DU16">
            <v>86.210999999999999</v>
          </cell>
          <cell r="DV16">
            <v>86.210999999999999</v>
          </cell>
          <cell r="DW16">
            <v>86.210999999999999</v>
          </cell>
          <cell r="DX16">
            <v>86.210999999999999</v>
          </cell>
          <cell r="DY16">
            <v>86.210999999999999</v>
          </cell>
          <cell r="DZ16">
            <v>86.210999999999999</v>
          </cell>
          <cell r="EA16">
            <v>86.210999999999999</v>
          </cell>
          <cell r="EB16">
            <v>86.210999999999999</v>
          </cell>
          <cell r="EC16">
            <v>86.210999999999999</v>
          </cell>
          <cell r="ED16">
            <v>86.210999999999999</v>
          </cell>
          <cell r="EE16">
            <v>86.210999999999999</v>
          </cell>
          <cell r="EF16">
            <v>86.210999999999999</v>
          </cell>
          <cell r="EG16">
            <v>86.210999999999999</v>
          </cell>
          <cell r="EH16">
            <v>86.210999999999999</v>
          </cell>
          <cell r="EI16">
            <v>86.210999999999999</v>
          </cell>
        </row>
        <row r="17">
          <cell r="E17">
            <v>1</v>
          </cell>
          <cell r="H17">
            <v>1</v>
          </cell>
          <cell r="L17">
            <v>1</v>
          </cell>
          <cell r="M17">
            <v>0.8985024958402662</v>
          </cell>
          <cell r="P17">
            <v>0.9</v>
          </cell>
          <cell r="Q17">
            <v>0.9055118110236221</v>
          </cell>
          <cell r="R17">
            <v>0.8985024958402662</v>
          </cell>
          <cell r="S17">
            <v>0.8985024958402662</v>
          </cell>
          <cell r="T17">
            <v>0.95</v>
          </cell>
          <cell r="U17">
            <v>0.8985024958402662</v>
          </cell>
          <cell r="V17">
            <v>0.95</v>
          </cell>
          <cell r="Y17">
            <v>1</v>
          </cell>
          <cell r="Z17">
            <v>1</v>
          </cell>
          <cell r="AA17">
            <v>1</v>
          </cell>
          <cell r="AB17">
            <v>1</v>
          </cell>
          <cell r="AC17">
            <v>1</v>
          </cell>
          <cell r="AD17">
            <v>1</v>
          </cell>
          <cell r="AE17">
            <v>1</v>
          </cell>
          <cell r="AF17">
            <v>1</v>
          </cell>
          <cell r="AG17">
            <v>1</v>
          </cell>
          <cell r="CY17">
            <v>1</v>
          </cell>
        </row>
        <row r="18">
          <cell r="AH18">
            <v>0</v>
          </cell>
          <cell r="AI18">
            <v>0</v>
          </cell>
          <cell r="AJ18">
            <v>0</v>
          </cell>
          <cell r="AK18">
            <v>0</v>
          </cell>
          <cell r="AL18">
            <v>0</v>
          </cell>
          <cell r="AM18">
            <v>0</v>
          </cell>
          <cell r="AN18">
            <v>0</v>
          </cell>
          <cell r="AO18">
            <v>0</v>
          </cell>
          <cell r="AP18">
            <v>0</v>
          </cell>
          <cell r="AQ18">
            <v>0</v>
          </cell>
          <cell r="AR18">
            <v>0</v>
          </cell>
          <cell r="AS18">
            <v>0</v>
          </cell>
          <cell r="AT18">
            <v>0</v>
          </cell>
          <cell r="AU18">
            <v>0</v>
          </cell>
          <cell r="AV18">
            <v>0</v>
          </cell>
          <cell r="AW18">
            <v>0</v>
          </cell>
          <cell r="AX18">
            <v>0</v>
          </cell>
          <cell r="AY18">
            <v>0</v>
          </cell>
          <cell r="AZ18">
            <v>0</v>
          </cell>
          <cell r="BA18">
            <v>0</v>
          </cell>
          <cell r="BB18">
            <v>0</v>
          </cell>
          <cell r="BC18">
            <v>0</v>
          </cell>
          <cell r="BD18">
            <v>0</v>
          </cell>
          <cell r="BE18">
            <v>0</v>
          </cell>
          <cell r="BF18">
            <v>0</v>
          </cell>
          <cell r="BG18">
            <v>0</v>
          </cell>
          <cell r="BH18">
            <v>0</v>
          </cell>
          <cell r="BI18">
            <v>0</v>
          </cell>
          <cell r="BJ18">
            <v>0</v>
          </cell>
          <cell r="BK18">
            <v>0</v>
          </cell>
          <cell r="BL18">
            <v>0</v>
          </cell>
          <cell r="BM18">
            <v>0</v>
          </cell>
          <cell r="BN18">
            <v>20.318881118881119</v>
          </cell>
          <cell r="BO18">
            <v>24.518398649124038</v>
          </cell>
          <cell r="BP18">
            <v>0</v>
          </cell>
          <cell r="BQ18">
            <v>28.4</v>
          </cell>
          <cell r="BR18">
            <v>28.4</v>
          </cell>
          <cell r="BS18">
            <v>28.4</v>
          </cell>
          <cell r="BT18">
            <v>0</v>
          </cell>
          <cell r="BU18">
            <v>0</v>
          </cell>
          <cell r="BV18">
            <v>0</v>
          </cell>
          <cell r="BW18">
            <v>0</v>
          </cell>
          <cell r="BX18">
            <v>62.54343617249134</v>
          </cell>
          <cell r="BY18">
            <v>0</v>
          </cell>
          <cell r="BZ18">
            <v>0</v>
          </cell>
          <cell r="CA18">
            <v>0</v>
          </cell>
          <cell r="CB18">
            <v>54.812051996187058</v>
          </cell>
          <cell r="CC18">
            <v>66.697612744833933</v>
          </cell>
        </row>
        <row r="19">
          <cell r="AH19">
            <v>0</v>
          </cell>
          <cell r="AI19">
            <v>0</v>
          </cell>
          <cell r="AJ19">
            <v>0</v>
          </cell>
          <cell r="AK19">
            <v>0</v>
          </cell>
          <cell r="AL19">
            <v>0</v>
          </cell>
          <cell r="AM19">
            <v>0</v>
          </cell>
          <cell r="AN19">
            <v>0</v>
          </cell>
          <cell r="AO19">
            <v>0</v>
          </cell>
          <cell r="AP19">
            <v>0</v>
          </cell>
          <cell r="AQ19">
            <v>0</v>
          </cell>
          <cell r="AR19">
            <v>0</v>
          </cell>
          <cell r="AS19">
            <v>0</v>
          </cell>
          <cell r="AT19">
            <v>0</v>
          </cell>
          <cell r="AU19">
            <v>0</v>
          </cell>
          <cell r="AV19">
            <v>0</v>
          </cell>
          <cell r="AW19">
            <v>0</v>
          </cell>
          <cell r="AX19">
            <v>0</v>
          </cell>
          <cell r="AY19">
            <v>0</v>
          </cell>
          <cell r="AZ19">
            <v>0</v>
          </cell>
          <cell r="BA19">
            <v>0</v>
          </cell>
          <cell r="BB19">
            <v>0</v>
          </cell>
          <cell r="BC19">
            <v>0</v>
          </cell>
          <cell r="BD19">
            <v>0</v>
          </cell>
          <cell r="BE19">
            <v>0</v>
          </cell>
          <cell r="BF19">
            <v>0</v>
          </cell>
          <cell r="BG19">
            <v>0</v>
          </cell>
          <cell r="BH19">
            <v>0</v>
          </cell>
          <cell r="BI19">
            <v>0</v>
          </cell>
          <cell r="BJ19">
            <v>0</v>
          </cell>
          <cell r="BK19">
            <v>0</v>
          </cell>
          <cell r="BL19">
            <v>0</v>
          </cell>
          <cell r="BM19">
            <v>0</v>
          </cell>
          <cell r="BN19">
            <v>38.4</v>
          </cell>
          <cell r="BO19">
            <v>41.547540983606552</v>
          </cell>
          <cell r="BP19">
            <v>0</v>
          </cell>
          <cell r="BQ19">
            <v>46.7</v>
          </cell>
          <cell r="BR19">
            <v>46.7</v>
          </cell>
          <cell r="BS19">
            <v>46.4</v>
          </cell>
          <cell r="BT19">
            <v>0</v>
          </cell>
          <cell r="BU19">
            <v>0</v>
          </cell>
          <cell r="BV19">
            <v>0</v>
          </cell>
          <cell r="BW19">
            <v>0</v>
          </cell>
          <cell r="BX19">
            <v>43.157278834892544</v>
          </cell>
          <cell r="BY19">
            <v>0</v>
          </cell>
          <cell r="BZ19">
            <v>0</v>
          </cell>
          <cell r="CA19">
            <v>0</v>
          </cell>
          <cell r="CB19">
            <v>30.348567736836202</v>
          </cell>
          <cell r="CC19">
            <v>57.350715457063089</v>
          </cell>
        </row>
        <row r="22">
          <cell r="AB22">
            <v>1188</v>
          </cell>
          <cell r="AC22">
            <v>1053</v>
          </cell>
          <cell r="AH22">
            <v>0</v>
          </cell>
          <cell r="AI22">
            <v>0</v>
          </cell>
          <cell r="AJ22">
            <v>0</v>
          </cell>
          <cell r="AK22">
            <v>0</v>
          </cell>
          <cell r="AL22">
            <v>0</v>
          </cell>
          <cell r="AM22">
            <v>0</v>
          </cell>
          <cell r="AN22">
            <v>0</v>
          </cell>
          <cell r="AO22">
            <v>0</v>
          </cell>
          <cell r="AP22">
            <v>0</v>
          </cell>
          <cell r="AQ22">
            <v>0</v>
          </cell>
          <cell r="AR22">
            <v>0</v>
          </cell>
          <cell r="AS22">
            <v>0</v>
          </cell>
          <cell r="AT22">
            <v>0</v>
          </cell>
          <cell r="AU22">
            <v>0</v>
          </cell>
          <cell r="AV22">
            <v>0</v>
          </cell>
          <cell r="AW22">
            <v>0</v>
          </cell>
          <cell r="AX22">
            <v>0</v>
          </cell>
          <cell r="AY22">
            <v>0</v>
          </cell>
          <cell r="AZ22">
            <v>0</v>
          </cell>
          <cell r="BA22">
            <v>0</v>
          </cell>
          <cell r="BB22">
            <v>0</v>
          </cell>
          <cell r="BC22">
            <v>0</v>
          </cell>
          <cell r="BD22">
            <v>0</v>
          </cell>
          <cell r="BE22">
            <v>0</v>
          </cell>
          <cell r="BF22">
            <v>0</v>
          </cell>
          <cell r="BG22">
            <v>0</v>
          </cell>
          <cell r="BH22">
            <v>0</v>
          </cell>
          <cell r="BI22">
            <v>0</v>
          </cell>
          <cell r="BJ22">
            <v>0</v>
          </cell>
          <cell r="BK22">
            <v>0</v>
          </cell>
          <cell r="BL22">
            <v>0</v>
          </cell>
          <cell r="BM22">
            <v>0</v>
          </cell>
          <cell r="BN22">
            <v>0</v>
          </cell>
          <cell r="BO22">
            <v>0</v>
          </cell>
          <cell r="BP22">
            <v>0</v>
          </cell>
          <cell r="BQ22">
            <v>0</v>
          </cell>
          <cell r="BR22">
            <v>0</v>
          </cell>
          <cell r="BS22">
            <v>0</v>
          </cell>
          <cell r="BT22">
            <v>0</v>
          </cell>
          <cell r="BU22">
            <v>0</v>
          </cell>
          <cell r="BV22">
            <v>0</v>
          </cell>
          <cell r="BW22">
            <v>0</v>
          </cell>
          <cell r="BX22">
            <v>0</v>
          </cell>
          <cell r="BY22">
            <v>0</v>
          </cell>
          <cell r="BZ22">
            <v>0</v>
          </cell>
          <cell r="CA22">
            <v>0</v>
          </cell>
          <cell r="CB22">
            <v>0</v>
          </cell>
          <cell r="CC22">
            <v>0</v>
          </cell>
          <cell r="CY22">
            <v>1033</v>
          </cell>
          <cell r="DD22">
            <v>325.00773011798015</v>
          </cell>
        </row>
        <row r="23">
          <cell r="AB23">
            <v>1188</v>
          </cell>
          <cell r="AC23">
            <v>1053</v>
          </cell>
          <cell r="AH23">
            <v>0</v>
          </cell>
          <cell r="AI23">
            <v>0</v>
          </cell>
          <cell r="AJ23">
            <v>0</v>
          </cell>
          <cell r="AK23">
            <v>0</v>
          </cell>
          <cell r="AL23">
            <v>0</v>
          </cell>
          <cell r="AM23">
            <v>0</v>
          </cell>
          <cell r="AN23">
            <v>0</v>
          </cell>
          <cell r="AO23">
            <v>0</v>
          </cell>
          <cell r="AP23">
            <v>0</v>
          </cell>
          <cell r="AQ23">
            <v>0</v>
          </cell>
          <cell r="AR23">
            <v>0</v>
          </cell>
          <cell r="AS23">
            <v>0</v>
          </cell>
          <cell r="AT23">
            <v>0</v>
          </cell>
          <cell r="AU23">
            <v>0</v>
          </cell>
          <cell r="AV23">
            <v>0</v>
          </cell>
          <cell r="AW23">
            <v>0</v>
          </cell>
          <cell r="AX23">
            <v>0</v>
          </cell>
          <cell r="AY23">
            <v>0</v>
          </cell>
          <cell r="AZ23">
            <v>0</v>
          </cell>
          <cell r="BA23">
            <v>0</v>
          </cell>
          <cell r="BB23">
            <v>0</v>
          </cell>
          <cell r="BC23">
            <v>0</v>
          </cell>
          <cell r="BD23">
            <v>0</v>
          </cell>
          <cell r="BE23">
            <v>0</v>
          </cell>
          <cell r="BF23">
            <v>0</v>
          </cell>
          <cell r="BG23">
            <v>0</v>
          </cell>
          <cell r="BH23">
            <v>0</v>
          </cell>
          <cell r="BI23">
            <v>0</v>
          </cell>
          <cell r="BJ23">
            <v>0</v>
          </cell>
          <cell r="BK23">
            <v>0</v>
          </cell>
          <cell r="BL23">
            <v>0</v>
          </cell>
          <cell r="BM23">
            <v>0</v>
          </cell>
          <cell r="BN23">
            <v>0</v>
          </cell>
          <cell r="BO23">
            <v>0</v>
          </cell>
          <cell r="BP23">
            <v>0</v>
          </cell>
          <cell r="BQ23">
            <v>0</v>
          </cell>
          <cell r="BR23">
            <v>0</v>
          </cell>
          <cell r="BS23">
            <v>0</v>
          </cell>
          <cell r="BT23">
            <v>0</v>
          </cell>
          <cell r="BU23">
            <v>0</v>
          </cell>
          <cell r="BV23">
            <v>0</v>
          </cell>
          <cell r="BW23">
            <v>0</v>
          </cell>
          <cell r="BX23">
            <v>0</v>
          </cell>
          <cell r="BY23">
            <v>0</v>
          </cell>
          <cell r="BZ23">
            <v>0</v>
          </cell>
          <cell r="CA23">
            <v>0</v>
          </cell>
          <cell r="CB23">
            <v>0</v>
          </cell>
          <cell r="CC23">
            <v>0</v>
          </cell>
          <cell r="CY23">
            <v>1033</v>
          </cell>
          <cell r="DD23">
            <v>325.00773011798015</v>
          </cell>
        </row>
        <row r="24">
          <cell r="P24" t="str">
            <v>Not updated!</v>
          </cell>
          <cell r="CS24" t="str">
            <v>Aug.1998</v>
          </cell>
          <cell r="CT24" t="str">
            <v>Aug.1998</v>
          </cell>
          <cell r="CX24" t="str">
            <v>Not updated!</v>
          </cell>
        </row>
        <row r="25">
          <cell r="E25">
            <v>47.3</v>
          </cell>
          <cell r="F25">
            <v>46.4</v>
          </cell>
          <cell r="G25">
            <v>50.4</v>
          </cell>
          <cell r="H25">
            <v>453</v>
          </cell>
          <cell r="I25">
            <v>469</v>
          </cell>
          <cell r="J25">
            <v>430</v>
          </cell>
          <cell r="K25">
            <v>446</v>
          </cell>
          <cell r="L25">
            <v>333</v>
          </cell>
          <cell r="M25">
            <v>64.3</v>
          </cell>
          <cell r="N25">
            <v>64.3</v>
          </cell>
          <cell r="O25">
            <v>64.3</v>
          </cell>
          <cell r="P25">
            <v>72</v>
          </cell>
          <cell r="Q25">
            <v>50</v>
          </cell>
          <cell r="R25">
            <v>64.3</v>
          </cell>
          <cell r="S25">
            <v>64.3</v>
          </cell>
          <cell r="T25">
            <v>60.9</v>
          </cell>
          <cell r="U25">
            <v>62.5</v>
          </cell>
          <cell r="V25">
            <v>0</v>
          </cell>
          <cell r="W25">
            <v>56</v>
          </cell>
          <cell r="X25">
            <v>60</v>
          </cell>
          <cell r="Y25">
            <v>196</v>
          </cell>
          <cell r="Z25">
            <v>1399</v>
          </cell>
          <cell r="AA25">
            <v>0</v>
          </cell>
          <cell r="AB25">
            <v>1188</v>
          </cell>
          <cell r="AC25">
            <v>1053</v>
          </cell>
          <cell r="AD25">
            <v>48</v>
          </cell>
          <cell r="AH25">
            <v>45.98</v>
          </cell>
          <cell r="AI25">
            <v>47.9</v>
          </cell>
          <cell r="AJ25">
            <v>40.65</v>
          </cell>
          <cell r="AK25">
            <v>38.28</v>
          </cell>
          <cell r="AL25">
            <v>38.96</v>
          </cell>
          <cell r="AM25">
            <v>43</v>
          </cell>
          <cell r="AN25">
            <v>39.4</v>
          </cell>
          <cell r="AO25">
            <v>42.17</v>
          </cell>
          <cell r="AP25">
            <v>30.44</v>
          </cell>
          <cell r="AQ25">
            <v>47.879999999999995</v>
          </cell>
          <cell r="AR25">
            <v>37.93</v>
          </cell>
          <cell r="AS25">
            <v>38.520000000000003</v>
          </cell>
          <cell r="AT25">
            <v>47.86</v>
          </cell>
          <cell r="AU25">
            <v>39.4</v>
          </cell>
          <cell r="AV25">
            <v>39.4</v>
          </cell>
          <cell r="AW25">
            <v>0</v>
          </cell>
          <cell r="AX25">
            <v>43.766666666666673</v>
          </cell>
          <cell r="AY25">
            <v>36.9</v>
          </cell>
          <cell r="AZ25">
            <v>36.9</v>
          </cell>
          <cell r="BA25">
            <v>36.9</v>
          </cell>
          <cell r="BB25">
            <v>36.9</v>
          </cell>
          <cell r="BC25">
            <v>36.9</v>
          </cell>
          <cell r="BD25">
            <v>36.9</v>
          </cell>
          <cell r="BE25">
            <v>61.5</v>
          </cell>
          <cell r="BF25">
            <v>61.5</v>
          </cell>
          <cell r="BG25">
            <v>61.5</v>
          </cell>
          <cell r="BH25">
            <v>61.5</v>
          </cell>
          <cell r="BI25">
            <v>61.5</v>
          </cell>
          <cell r="BJ25">
            <v>61.5</v>
          </cell>
          <cell r="BK25">
            <v>61.5</v>
          </cell>
          <cell r="BL25">
            <v>61.5</v>
          </cell>
          <cell r="BM25">
            <v>0</v>
          </cell>
          <cell r="BN25">
            <v>0</v>
          </cell>
          <cell r="BO25">
            <v>0</v>
          </cell>
          <cell r="BP25">
            <v>0</v>
          </cell>
          <cell r="BQ25">
            <v>25.4</v>
          </cell>
          <cell r="BR25">
            <v>27.6</v>
          </cell>
          <cell r="BS25">
            <v>25.4</v>
          </cell>
          <cell r="BT25">
            <v>57.466109250739265</v>
          </cell>
          <cell r="BU25">
            <v>57.466109250739265</v>
          </cell>
          <cell r="BV25">
            <v>57.466109250739265</v>
          </cell>
          <cell r="BW25">
            <v>53.081145091044306</v>
          </cell>
          <cell r="BX25">
            <v>55.389020964567976</v>
          </cell>
          <cell r="BY25">
            <v>0</v>
          </cell>
          <cell r="BZ25">
            <v>0</v>
          </cell>
          <cell r="CA25">
            <v>0</v>
          </cell>
          <cell r="CB25">
            <v>0</v>
          </cell>
          <cell r="CC25">
            <v>0</v>
          </cell>
          <cell r="CD25">
            <v>579</v>
          </cell>
          <cell r="CE25">
            <v>96.408000000000001</v>
          </cell>
          <cell r="CF25">
            <v>30013</v>
          </cell>
          <cell r="CG25">
            <v>198</v>
          </cell>
          <cell r="CH25">
            <v>0</v>
          </cell>
          <cell r="CI25">
            <v>0</v>
          </cell>
          <cell r="CL25">
            <v>64.900000000000006</v>
          </cell>
          <cell r="CM25">
            <v>0</v>
          </cell>
          <cell r="CN25">
            <v>11384</v>
          </cell>
          <cell r="CP25">
            <v>705723.01027910004</v>
          </cell>
          <cell r="CQ25">
            <v>140</v>
          </cell>
          <cell r="CR25">
            <v>1175</v>
          </cell>
          <cell r="CS25">
            <v>3632.2495791172687</v>
          </cell>
          <cell r="CT25">
            <v>124008.7145969499</v>
          </cell>
          <cell r="CU25">
            <v>490</v>
          </cell>
          <cell r="CV25">
            <v>490</v>
          </cell>
          <cell r="CW25">
            <v>490</v>
          </cell>
          <cell r="CX25">
            <v>3768.3638199819798</v>
          </cell>
          <cell r="CY25">
            <v>0</v>
          </cell>
          <cell r="DA25">
            <v>84.376289032258057</v>
          </cell>
          <cell r="DB25">
            <v>200.43116129032256</v>
          </cell>
          <cell r="DC25">
            <v>367.91999999999996</v>
          </cell>
          <cell r="DF25">
            <v>7507.3941666916235</v>
          </cell>
          <cell r="DG25">
            <v>909747.6636109727</v>
          </cell>
          <cell r="DH25">
            <v>171.82384935483873</v>
          </cell>
          <cell r="DI25">
            <v>93.847896774193543</v>
          </cell>
          <cell r="DJ25">
            <v>94</v>
          </cell>
          <cell r="DK25">
            <v>85</v>
          </cell>
          <cell r="DL25">
            <v>85</v>
          </cell>
          <cell r="DM25">
            <v>92</v>
          </cell>
          <cell r="DN25">
            <v>128</v>
          </cell>
          <cell r="DO25">
            <v>96.408000000000001</v>
          </cell>
          <cell r="DP25">
            <v>104</v>
          </cell>
          <cell r="DQ25">
            <v>104</v>
          </cell>
          <cell r="DR25">
            <v>96.408000000000001</v>
          </cell>
          <cell r="DS25">
            <v>96.408000000000001</v>
          </cell>
          <cell r="DT25">
            <v>104</v>
          </cell>
          <cell r="DU25">
            <v>96.408000000000001</v>
          </cell>
          <cell r="DV25">
            <v>96.408000000000001</v>
          </cell>
          <cell r="DW25">
            <v>96.408000000000001</v>
          </cell>
          <cell r="DX25">
            <v>96.408000000000001</v>
          </cell>
          <cell r="DY25">
            <v>96.408000000000001</v>
          </cell>
          <cell r="DZ25">
            <v>96.408000000000001</v>
          </cell>
          <cell r="EA25">
            <v>96.408000000000001</v>
          </cell>
          <cell r="EB25">
            <v>96.408000000000001</v>
          </cell>
          <cell r="EC25">
            <v>96.408000000000001</v>
          </cell>
          <cell r="ED25">
            <v>96.408000000000001</v>
          </cell>
          <cell r="EE25">
            <v>117</v>
          </cell>
          <cell r="EF25">
            <v>117</v>
          </cell>
          <cell r="EG25">
            <v>96.408000000000001</v>
          </cell>
          <cell r="EH25">
            <v>96.408000000000001</v>
          </cell>
          <cell r="EI25">
            <v>96.408000000000001</v>
          </cell>
        </row>
        <row r="26">
          <cell r="E26">
            <v>47.3</v>
          </cell>
          <cell r="F26">
            <v>46.4</v>
          </cell>
          <cell r="G26">
            <v>50.4</v>
          </cell>
          <cell r="H26">
            <v>453</v>
          </cell>
          <cell r="I26">
            <v>469</v>
          </cell>
          <cell r="J26">
            <v>430</v>
          </cell>
          <cell r="K26">
            <v>446</v>
          </cell>
          <cell r="L26">
            <v>333</v>
          </cell>
          <cell r="M26">
            <v>64.3</v>
          </cell>
          <cell r="N26">
            <v>64.3</v>
          </cell>
          <cell r="O26">
            <v>64.3</v>
          </cell>
          <cell r="P26">
            <v>72</v>
          </cell>
          <cell r="Q26">
            <v>50</v>
          </cell>
          <cell r="R26">
            <v>64.3</v>
          </cell>
          <cell r="S26">
            <v>64.3</v>
          </cell>
          <cell r="T26">
            <v>60.9</v>
          </cell>
          <cell r="U26">
            <v>62.5</v>
          </cell>
          <cell r="V26">
            <v>0</v>
          </cell>
          <cell r="W26">
            <v>56</v>
          </cell>
          <cell r="X26">
            <v>60</v>
          </cell>
          <cell r="Y26">
            <v>196</v>
          </cell>
          <cell r="Z26">
            <v>1399</v>
          </cell>
          <cell r="AA26">
            <v>0</v>
          </cell>
          <cell r="AB26">
            <v>1188</v>
          </cell>
          <cell r="AC26">
            <v>1053</v>
          </cell>
          <cell r="AD26">
            <v>48</v>
          </cell>
          <cell r="AH26">
            <v>40.24</v>
          </cell>
          <cell r="AI26">
            <v>42.48</v>
          </cell>
          <cell r="AJ26">
            <v>37.9</v>
          </cell>
          <cell r="AK26">
            <v>35.36</v>
          </cell>
          <cell r="AL26">
            <v>36.965000000000003</v>
          </cell>
          <cell r="AM26">
            <v>39.22</v>
          </cell>
          <cell r="AN26">
            <v>36.69</v>
          </cell>
          <cell r="AO26">
            <v>39.15</v>
          </cell>
          <cell r="AP26">
            <v>32.03</v>
          </cell>
          <cell r="AQ26">
            <v>41.629999999999995</v>
          </cell>
          <cell r="AR26">
            <v>37.159999999999997</v>
          </cell>
          <cell r="AS26">
            <v>37.24</v>
          </cell>
          <cell r="AT26">
            <v>40.78</v>
          </cell>
          <cell r="AU26">
            <v>36.69</v>
          </cell>
          <cell r="AV26">
            <v>36.69</v>
          </cell>
          <cell r="AW26">
            <v>0</v>
          </cell>
          <cell r="AX26">
            <v>44.9</v>
          </cell>
          <cell r="AY26">
            <v>40.299999999999997</v>
          </cell>
          <cell r="AZ26">
            <v>40.299999999999997</v>
          </cell>
          <cell r="BA26">
            <v>40.299999999999997</v>
          </cell>
          <cell r="BB26">
            <v>40.299999999999997</v>
          </cell>
          <cell r="BC26">
            <v>40.299999999999997</v>
          </cell>
          <cell r="BD26">
            <v>40.299999999999997</v>
          </cell>
          <cell r="BE26">
            <v>39.5</v>
          </cell>
          <cell r="BF26">
            <v>39.5</v>
          </cell>
          <cell r="BG26">
            <v>39.5</v>
          </cell>
          <cell r="BH26">
            <v>39.5</v>
          </cell>
          <cell r="BI26">
            <v>39.5</v>
          </cell>
          <cell r="BJ26">
            <v>39.5</v>
          </cell>
          <cell r="BK26">
            <v>39.5</v>
          </cell>
          <cell r="BL26">
            <v>39.5</v>
          </cell>
          <cell r="BM26">
            <v>0</v>
          </cell>
          <cell r="BN26">
            <v>0</v>
          </cell>
          <cell r="BO26">
            <v>0</v>
          </cell>
          <cell r="BP26">
            <v>0</v>
          </cell>
          <cell r="BQ26">
            <v>43.1</v>
          </cell>
          <cell r="BR26">
            <v>43.1</v>
          </cell>
          <cell r="BS26">
            <v>43.1</v>
          </cell>
          <cell r="BT26">
            <v>57.466109250739265</v>
          </cell>
          <cell r="BU26">
            <v>57.466109250739265</v>
          </cell>
          <cell r="BV26">
            <v>57.466109250739265</v>
          </cell>
          <cell r="BW26">
            <v>53.081145091044306</v>
          </cell>
          <cell r="BX26">
            <v>55.389020964567976</v>
          </cell>
          <cell r="BY26">
            <v>0</v>
          </cell>
          <cell r="BZ26">
            <v>0</v>
          </cell>
          <cell r="CA26">
            <v>0</v>
          </cell>
          <cell r="CB26">
            <v>0</v>
          </cell>
          <cell r="CC26">
            <v>0</v>
          </cell>
          <cell r="CD26">
            <v>579</v>
          </cell>
          <cell r="CE26">
            <v>96.408000000000001</v>
          </cell>
          <cell r="CF26">
            <v>30013</v>
          </cell>
          <cell r="CG26">
            <v>198</v>
          </cell>
          <cell r="CH26">
            <v>0</v>
          </cell>
          <cell r="CI26">
            <v>0</v>
          </cell>
          <cell r="CL26">
            <v>70</v>
          </cell>
          <cell r="CM26">
            <v>0</v>
          </cell>
          <cell r="CN26">
            <v>11384</v>
          </cell>
          <cell r="CP26">
            <v>705723.01027910004</v>
          </cell>
          <cell r="CQ26">
            <v>140</v>
          </cell>
          <cell r="CR26">
            <v>1175</v>
          </cell>
          <cell r="CS26">
            <v>3632.2495791172687</v>
          </cell>
          <cell r="CT26">
            <v>124008.7145969499</v>
          </cell>
          <cell r="CU26">
            <v>490</v>
          </cell>
          <cell r="CV26">
            <v>490</v>
          </cell>
          <cell r="CW26">
            <v>490</v>
          </cell>
          <cell r="CX26">
            <v>3768.3638199819798</v>
          </cell>
          <cell r="CY26">
            <v>0</v>
          </cell>
          <cell r="DA26">
            <v>84.376289032258057</v>
          </cell>
          <cell r="DB26">
            <v>200.43116129032256</v>
          </cell>
          <cell r="DC26">
            <v>367.91999999999996</v>
          </cell>
          <cell r="DF26">
            <v>7507.3941666916235</v>
          </cell>
          <cell r="DG26">
            <v>909747.6636109727</v>
          </cell>
          <cell r="DH26">
            <v>171.82384935483873</v>
          </cell>
          <cell r="DI26">
            <v>93.847896774193543</v>
          </cell>
          <cell r="DJ26">
            <v>94</v>
          </cell>
          <cell r="DK26">
            <v>85</v>
          </cell>
          <cell r="DL26">
            <v>85</v>
          </cell>
          <cell r="DM26">
            <v>92</v>
          </cell>
          <cell r="DN26">
            <v>128</v>
          </cell>
          <cell r="DO26">
            <v>96.408000000000001</v>
          </cell>
          <cell r="DP26">
            <v>104</v>
          </cell>
          <cell r="DQ26">
            <v>104</v>
          </cell>
          <cell r="DR26">
            <v>96.408000000000001</v>
          </cell>
          <cell r="DS26">
            <v>96.408000000000001</v>
          </cell>
          <cell r="DT26">
            <v>104</v>
          </cell>
          <cell r="DU26">
            <v>96.408000000000001</v>
          </cell>
          <cell r="DV26">
            <v>96.408000000000001</v>
          </cell>
          <cell r="DW26">
            <v>96.408000000000001</v>
          </cell>
          <cell r="DX26">
            <v>96.408000000000001</v>
          </cell>
          <cell r="DY26">
            <v>96.408000000000001</v>
          </cell>
          <cell r="DZ26">
            <v>96.408000000000001</v>
          </cell>
          <cell r="EA26">
            <v>96.408000000000001</v>
          </cell>
          <cell r="EB26">
            <v>96.408000000000001</v>
          </cell>
          <cell r="EC26">
            <v>96.408000000000001</v>
          </cell>
          <cell r="ED26">
            <v>96.408000000000001</v>
          </cell>
          <cell r="EE26">
            <v>117</v>
          </cell>
          <cell r="EF26">
            <v>117</v>
          </cell>
          <cell r="EG26">
            <v>96.408000000000001</v>
          </cell>
          <cell r="EH26">
            <v>96.408000000000001</v>
          </cell>
          <cell r="EI26">
            <v>96.408000000000001</v>
          </cell>
        </row>
        <row r="27">
          <cell r="E27">
            <v>1</v>
          </cell>
          <cell r="H27">
            <v>1</v>
          </cell>
          <cell r="L27">
            <v>1</v>
          </cell>
          <cell r="CS27" t="str">
            <v>Imported chip</v>
          </cell>
          <cell r="CT27" t="str">
            <v>Imported chip</v>
          </cell>
        </row>
        <row r="28">
          <cell r="E28">
            <v>37.842283453839983</v>
          </cell>
          <cell r="F28">
            <v>37.842283453839983</v>
          </cell>
          <cell r="G28">
            <v>37.842283453839983</v>
          </cell>
          <cell r="AH28">
            <v>0</v>
          </cell>
          <cell r="AI28">
            <v>0</v>
          </cell>
          <cell r="AJ28">
            <v>0</v>
          </cell>
          <cell r="AK28">
            <v>0</v>
          </cell>
          <cell r="AL28">
            <v>0</v>
          </cell>
          <cell r="AM28">
            <v>0</v>
          </cell>
          <cell r="AN28">
            <v>0</v>
          </cell>
          <cell r="AO28">
            <v>0</v>
          </cell>
          <cell r="AP28">
            <v>0</v>
          </cell>
          <cell r="AQ28">
            <v>0</v>
          </cell>
          <cell r="AR28">
            <v>0</v>
          </cell>
          <cell r="AS28">
            <v>0</v>
          </cell>
          <cell r="AT28">
            <v>0</v>
          </cell>
          <cell r="AU28">
            <v>0</v>
          </cell>
          <cell r="AV28">
            <v>0</v>
          </cell>
          <cell r="AW28">
            <v>0</v>
          </cell>
          <cell r="AX28">
            <v>0</v>
          </cell>
          <cell r="AY28">
            <v>0</v>
          </cell>
          <cell r="AZ28">
            <v>0</v>
          </cell>
          <cell r="BA28">
            <v>0</v>
          </cell>
          <cell r="BB28">
            <v>0</v>
          </cell>
          <cell r="BC28">
            <v>0</v>
          </cell>
          <cell r="BD28">
            <v>0</v>
          </cell>
          <cell r="BE28">
            <v>45.3</v>
          </cell>
          <cell r="BF28">
            <v>45.3</v>
          </cell>
          <cell r="BG28">
            <v>45.3</v>
          </cell>
          <cell r="BH28">
            <v>45.3</v>
          </cell>
          <cell r="BI28">
            <v>45.3</v>
          </cell>
          <cell r="BJ28">
            <v>45.3</v>
          </cell>
          <cell r="BK28">
            <v>45.3</v>
          </cell>
          <cell r="BL28">
            <v>45.3</v>
          </cell>
          <cell r="BM28">
            <v>0</v>
          </cell>
          <cell r="BN28">
            <v>0</v>
          </cell>
          <cell r="BO28">
            <v>0</v>
          </cell>
          <cell r="BP28">
            <v>0</v>
          </cell>
          <cell r="BQ28">
            <v>0</v>
          </cell>
          <cell r="BR28">
            <v>0</v>
          </cell>
          <cell r="BS28">
            <v>0</v>
          </cell>
          <cell r="BT28">
            <v>0</v>
          </cell>
          <cell r="BU28">
            <v>0</v>
          </cell>
          <cell r="BV28">
            <v>0</v>
          </cell>
          <cell r="BW28">
            <v>40.464357578125451</v>
          </cell>
          <cell r="BX28">
            <v>40.464357578125451</v>
          </cell>
          <cell r="BY28">
            <v>37.687391861979592</v>
          </cell>
          <cell r="BZ28">
            <v>34.910426145833725</v>
          </cell>
          <cell r="CA28">
            <v>32.133460429687858</v>
          </cell>
          <cell r="CB28">
            <v>32.133460429687858</v>
          </cell>
          <cell r="CC28">
            <v>29.753204101562833</v>
          </cell>
          <cell r="CU28">
            <v>490</v>
          </cell>
          <cell r="CV28">
            <v>490</v>
          </cell>
          <cell r="CW28">
            <v>490</v>
          </cell>
        </row>
        <row r="29">
          <cell r="E29">
            <v>37.842283453839983</v>
          </cell>
          <cell r="F29">
            <v>37.842283453839983</v>
          </cell>
          <cell r="G29">
            <v>37.842283453839983</v>
          </cell>
          <cell r="AH29">
            <v>0</v>
          </cell>
          <cell r="AI29">
            <v>0</v>
          </cell>
          <cell r="AJ29">
            <v>0</v>
          </cell>
          <cell r="AK29">
            <v>0</v>
          </cell>
          <cell r="AL29">
            <v>0</v>
          </cell>
          <cell r="AM29">
            <v>0</v>
          </cell>
          <cell r="AN29">
            <v>0</v>
          </cell>
          <cell r="AO29">
            <v>0</v>
          </cell>
          <cell r="AP29">
            <v>0</v>
          </cell>
          <cell r="AQ29">
            <v>0</v>
          </cell>
          <cell r="AR29">
            <v>0</v>
          </cell>
          <cell r="AS29">
            <v>0</v>
          </cell>
          <cell r="AT29">
            <v>0</v>
          </cell>
          <cell r="AU29">
            <v>0</v>
          </cell>
          <cell r="AV29">
            <v>0</v>
          </cell>
          <cell r="AW29">
            <v>0</v>
          </cell>
          <cell r="AX29">
            <v>0</v>
          </cell>
          <cell r="AY29">
            <v>0</v>
          </cell>
          <cell r="AZ29">
            <v>0</v>
          </cell>
          <cell r="BA29">
            <v>0</v>
          </cell>
          <cell r="BB29">
            <v>0</v>
          </cell>
          <cell r="BC29">
            <v>0</v>
          </cell>
          <cell r="BD29">
            <v>0</v>
          </cell>
          <cell r="BE29">
            <v>45.3</v>
          </cell>
          <cell r="BF29">
            <v>45.3</v>
          </cell>
          <cell r="BG29">
            <v>45.3</v>
          </cell>
          <cell r="BH29">
            <v>45.3</v>
          </cell>
          <cell r="BI29">
            <v>45.3</v>
          </cell>
          <cell r="BJ29">
            <v>45.3</v>
          </cell>
          <cell r="BK29">
            <v>45.3</v>
          </cell>
          <cell r="BL29">
            <v>45.3</v>
          </cell>
          <cell r="BM29">
            <v>0</v>
          </cell>
          <cell r="BN29">
            <v>0</v>
          </cell>
          <cell r="BO29">
            <v>0</v>
          </cell>
          <cell r="BP29">
            <v>0</v>
          </cell>
          <cell r="BQ29">
            <v>0</v>
          </cell>
          <cell r="BR29">
            <v>0</v>
          </cell>
          <cell r="BS29">
            <v>0</v>
          </cell>
          <cell r="BT29">
            <v>0</v>
          </cell>
          <cell r="BU29">
            <v>0</v>
          </cell>
          <cell r="BV29">
            <v>0</v>
          </cell>
          <cell r="BW29">
            <v>40.464357578125451</v>
          </cell>
          <cell r="BX29">
            <v>40.464357578125451</v>
          </cell>
          <cell r="BY29">
            <v>37.687391861979592</v>
          </cell>
          <cell r="BZ29">
            <v>34.910426145833725</v>
          </cell>
          <cell r="CA29">
            <v>32.133460429687858</v>
          </cell>
          <cell r="CB29">
            <v>32.133460429687858</v>
          </cell>
          <cell r="CC29">
            <v>29.753204101562833</v>
          </cell>
          <cell r="CU29">
            <v>490</v>
          </cell>
          <cell r="CV29">
            <v>490</v>
          </cell>
          <cell r="CW29">
            <v>490</v>
          </cell>
        </row>
        <row r="30">
          <cell r="L30" t="str">
            <v>Not updated!</v>
          </cell>
          <cell r="CP30" t="str">
            <v>Acacia</v>
          </cell>
          <cell r="CX30" t="str">
            <v>Not updated!</v>
          </cell>
        </row>
        <row r="31">
          <cell r="L31">
            <v>490</v>
          </cell>
          <cell r="V31" t="str">
            <v xml:space="preserve"> </v>
          </cell>
          <cell r="W31">
            <v>56</v>
          </cell>
          <cell r="X31">
            <v>60</v>
          </cell>
          <cell r="AH31">
            <v>0</v>
          </cell>
          <cell r="AI31">
            <v>0</v>
          </cell>
          <cell r="AJ31">
            <v>0</v>
          </cell>
          <cell r="AK31">
            <v>0</v>
          </cell>
          <cell r="AL31">
            <v>0</v>
          </cell>
          <cell r="AM31">
            <v>0</v>
          </cell>
          <cell r="AN31">
            <v>0</v>
          </cell>
          <cell r="AO31">
            <v>0</v>
          </cell>
          <cell r="AP31">
            <v>0</v>
          </cell>
          <cell r="AQ31">
            <v>0</v>
          </cell>
          <cell r="AR31">
            <v>0</v>
          </cell>
          <cell r="AS31">
            <v>0</v>
          </cell>
          <cell r="AT31">
            <v>0</v>
          </cell>
          <cell r="AU31">
            <v>0</v>
          </cell>
          <cell r="AV31">
            <v>0</v>
          </cell>
          <cell r="AW31">
            <v>0</v>
          </cell>
          <cell r="AX31">
            <v>0</v>
          </cell>
          <cell r="AY31">
            <v>0</v>
          </cell>
          <cell r="AZ31">
            <v>0</v>
          </cell>
          <cell r="BA31">
            <v>0</v>
          </cell>
          <cell r="BB31">
            <v>0</v>
          </cell>
          <cell r="BC31">
            <v>0</v>
          </cell>
          <cell r="BD31">
            <v>0</v>
          </cell>
          <cell r="BE31">
            <v>0</v>
          </cell>
          <cell r="BF31">
            <v>0</v>
          </cell>
          <cell r="BG31">
            <v>0</v>
          </cell>
          <cell r="BH31">
            <v>0</v>
          </cell>
          <cell r="BI31">
            <v>0</v>
          </cell>
          <cell r="BJ31">
            <v>0</v>
          </cell>
          <cell r="BK31">
            <v>0</v>
          </cell>
          <cell r="BL31">
            <v>0</v>
          </cell>
          <cell r="BM31">
            <v>0</v>
          </cell>
          <cell r="BN31">
            <v>0</v>
          </cell>
          <cell r="BO31">
            <v>0</v>
          </cell>
          <cell r="BP31">
            <v>0</v>
          </cell>
          <cell r="BQ31">
            <v>0</v>
          </cell>
          <cell r="BR31">
            <v>0</v>
          </cell>
          <cell r="BS31">
            <v>0</v>
          </cell>
          <cell r="BT31">
            <v>0</v>
          </cell>
          <cell r="BU31">
            <v>0</v>
          </cell>
          <cell r="BV31">
            <v>0</v>
          </cell>
          <cell r="BW31">
            <v>0</v>
          </cell>
          <cell r="BX31">
            <v>0</v>
          </cell>
          <cell r="BY31">
            <v>0</v>
          </cell>
          <cell r="BZ31">
            <v>0</v>
          </cell>
          <cell r="CA31">
            <v>0</v>
          </cell>
          <cell r="CB31">
            <v>0</v>
          </cell>
          <cell r="CC31">
            <v>0</v>
          </cell>
          <cell r="CD31">
            <v>579</v>
          </cell>
          <cell r="CE31">
            <v>96.408000000000001</v>
          </cell>
          <cell r="CF31">
            <v>30013</v>
          </cell>
          <cell r="CG31">
            <v>198</v>
          </cell>
          <cell r="CH31">
            <v>275.7599254167996</v>
          </cell>
          <cell r="CI31">
            <v>871.04302609126</v>
          </cell>
          <cell r="CJ31">
            <v>1327.407386666667</v>
          </cell>
          <cell r="CM31">
            <v>68.947203240341921</v>
          </cell>
          <cell r="CN31">
            <v>11384</v>
          </cell>
          <cell r="CP31">
            <v>0</v>
          </cell>
          <cell r="CQ31">
            <v>0</v>
          </cell>
          <cell r="CR31">
            <v>1175</v>
          </cell>
          <cell r="CS31">
            <v>0</v>
          </cell>
          <cell r="CT31">
            <v>0</v>
          </cell>
          <cell r="CU31">
            <v>490</v>
          </cell>
          <cell r="CV31">
            <v>490</v>
          </cell>
          <cell r="CW31">
            <v>490</v>
          </cell>
          <cell r="CX31">
            <v>3768.3638199819798</v>
          </cell>
          <cell r="CY31">
            <v>0</v>
          </cell>
          <cell r="CZ31">
            <v>1019.7794508089549</v>
          </cell>
          <cell r="DF31">
            <v>7507.3941666916235</v>
          </cell>
          <cell r="DG31">
            <v>909747.6636109727</v>
          </cell>
          <cell r="DJ31">
            <v>94</v>
          </cell>
          <cell r="DK31">
            <v>85</v>
          </cell>
          <cell r="DL31">
            <v>85</v>
          </cell>
          <cell r="DM31">
            <v>92</v>
          </cell>
          <cell r="DN31">
            <v>128</v>
          </cell>
          <cell r="DO31">
            <v>96.408000000000001</v>
          </cell>
          <cell r="DP31">
            <v>104</v>
          </cell>
          <cell r="DQ31">
            <v>104</v>
          </cell>
          <cell r="DR31">
            <v>96.408000000000001</v>
          </cell>
          <cell r="DS31">
            <v>96.408000000000001</v>
          </cell>
          <cell r="DT31">
            <v>104</v>
          </cell>
          <cell r="DU31">
            <v>96.408000000000001</v>
          </cell>
          <cell r="DV31">
            <v>96.408000000000001</v>
          </cell>
          <cell r="DW31">
            <v>96.408000000000001</v>
          </cell>
          <cell r="DX31">
            <v>96.408000000000001</v>
          </cell>
          <cell r="DY31">
            <v>96.408000000000001</v>
          </cell>
          <cell r="DZ31">
            <v>96.408000000000001</v>
          </cell>
          <cell r="EA31">
            <v>96.408000000000001</v>
          </cell>
          <cell r="EB31">
            <v>96.408000000000001</v>
          </cell>
          <cell r="EC31">
            <v>96.408000000000001</v>
          </cell>
          <cell r="ED31">
            <v>96.408000000000001</v>
          </cell>
          <cell r="EE31">
            <v>117</v>
          </cell>
          <cell r="EF31">
            <v>117</v>
          </cell>
          <cell r="EG31">
            <v>96.408000000000001</v>
          </cell>
          <cell r="EH31">
            <v>96.408000000000001</v>
          </cell>
          <cell r="EI31">
            <v>96.408000000000001</v>
          </cell>
        </row>
        <row r="32">
          <cell r="W32">
            <v>56</v>
          </cell>
          <cell r="X32">
            <v>60</v>
          </cell>
          <cell r="AH32">
            <v>0</v>
          </cell>
          <cell r="AI32">
            <v>0</v>
          </cell>
          <cell r="AJ32">
            <v>0</v>
          </cell>
          <cell r="AK32">
            <v>0</v>
          </cell>
          <cell r="AL32">
            <v>0</v>
          </cell>
          <cell r="AM32">
            <v>0</v>
          </cell>
          <cell r="AN32">
            <v>0</v>
          </cell>
          <cell r="AO32">
            <v>0</v>
          </cell>
          <cell r="AP32">
            <v>0</v>
          </cell>
          <cell r="AQ32">
            <v>0</v>
          </cell>
          <cell r="AR32">
            <v>0</v>
          </cell>
          <cell r="AS32">
            <v>0</v>
          </cell>
          <cell r="AT32">
            <v>0</v>
          </cell>
          <cell r="AU32">
            <v>0</v>
          </cell>
          <cell r="AV32">
            <v>0</v>
          </cell>
          <cell r="AW32">
            <v>0</v>
          </cell>
          <cell r="AX32">
            <v>0</v>
          </cell>
          <cell r="AY32">
            <v>0</v>
          </cell>
          <cell r="AZ32">
            <v>0</v>
          </cell>
          <cell r="BA32">
            <v>0</v>
          </cell>
          <cell r="BB32">
            <v>0</v>
          </cell>
          <cell r="BC32">
            <v>0</v>
          </cell>
          <cell r="BD32">
            <v>0</v>
          </cell>
          <cell r="BE32">
            <v>0</v>
          </cell>
          <cell r="BF32">
            <v>0</v>
          </cell>
          <cell r="BG32">
            <v>0</v>
          </cell>
          <cell r="BH32">
            <v>0</v>
          </cell>
          <cell r="BI32">
            <v>0</v>
          </cell>
          <cell r="BJ32">
            <v>0</v>
          </cell>
          <cell r="BK32">
            <v>0</v>
          </cell>
          <cell r="BL32">
            <v>0</v>
          </cell>
          <cell r="BM32">
            <v>0</v>
          </cell>
          <cell r="BN32">
            <v>0</v>
          </cell>
          <cell r="BO32">
            <v>0</v>
          </cell>
          <cell r="BP32">
            <v>0</v>
          </cell>
          <cell r="BQ32">
            <v>0</v>
          </cell>
          <cell r="BR32">
            <v>0</v>
          </cell>
          <cell r="BS32">
            <v>0</v>
          </cell>
          <cell r="BT32">
            <v>0</v>
          </cell>
          <cell r="BU32">
            <v>0</v>
          </cell>
          <cell r="BV32">
            <v>0</v>
          </cell>
          <cell r="BW32">
            <v>0</v>
          </cell>
          <cell r="BX32">
            <v>0</v>
          </cell>
          <cell r="BY32">
            <v>0</v>
          </cell>
          <cell r="BZ32">
            <v>0</v>
          </cell>
          <cell r="CA32">
            <v>0</v>
          </cell>
          <cell r="CB32">
            <v>0</v>
          </cell>
          <cell r="CC32">
            <v>0</v>
          </cell>
          <cell r="CD32">
            <v>579</v>
          </cell>
          <cell r="CE32">
            <v>96.408000000000001</v>
          </cell>
          <cell r="CF32">
            <v>30013</v>
          </cell>
          <cell r="CG32">
            <v>198</v>
          </cell>
          <cell r="CH32">
            <v>275.7599254167996</v>
          </cell>
          <cell r="CI32">
            <v>871.04302609126</v>
          </cell>
          <cell r="CJ32">
            <v>1327.407386666667</v>
          </cell>
          <cell r="CM32">
            <v>74.365242323943505</v>
          </cell>
          <cell r="CN32">
            <v>11384</v>
          </cell>
          <cell r="CU32">
            <v>490</v>
          </cell>
          <cell r="CV32">
            <v>490</v>
          </cell>
          <cell r="CW32">
            <v>490</v>
          </cell>
          <cell r="CZ32">
            <v>1019.7794508089549</v>
          </cell>
          <cell r="DJ32">
            <v>94</v>
          </cell>
          <cell r="DK32">
            <v>85</v>
          </cell>
          <cell r="DL32">
            <v>85</v>
          </cell>
          <cell r="DM32">
            <v>92</v>
          </cell>
          <cell r="DN32">
            <v>128</v>
          </cell>
          <cell r="DO32">
            <v>96.408000000000001</v>
          </cell>
          <cell r="DP32">
            <v>104</v>
          </cell>
          <cell r="DQ32">
            <v>104</v>
          </cell>
          <cell r="DR32">
            <v>96.408000000000001</v>
          </cell>
          <cell r="DS32">
            <v>96.408000000000001</v>
          </cell>
          <cell r="DT32">
            <v>104</v>
          </cell>
          <cell r="DU32">
            <v>96.408000000000001</v>
          </cell>
          <cell r="DV32">
            <v>96.408000000000001</v>
          </cell>
          <cell r="DW32">
            <v>96.408000000000001</v>
          </cell>
          <cell r="DX32">
            <v>96.408000000000001</v>
          </cell>
          <cell r="DY32">
            <v>96.408000000000001</v>
          </cell>
          <cell r="DZ32">
            <v>96.408000000000001</v>
          </cell>
          <cell r="EA32">
            <v>96.408000000000001</v>
          </cell>
          <cell r="EB32">
            <v>96.408000000000001</v>
          </cell>
          <cell r="EC32">
            <v>96.408000000000001</v>
          </cell>
          <cell r="ED32">
            <v>96.408000000000001</v>
          </cell>
          <cell r="EE32">
            <v>117</v>
          </cell>
          <cell r="EF32">
            <v>117</v>
          </cell>
          <cell r="EG32">
            <v>96.408000000000001</v>
          </cell>
          <cell r="EH32">
            <v>96.408000000000001</v>
          </cell>
          <cell r="EI32">
            <v>96.408000000000001</v>
          </cell>
        </row>
        <row r="33">
          <cell r="AH33">
            <v>0</v>
          </cell>
          <cell r="AI33">
            <v>0</v>
          </cell>
          <cell r="AJ33">
            <v>0</v>
          </cell>
          <cell r="AK33">
            <v>0</v>
          </cell>
          <cell r="AL33">
            <v>0</v>
          </cell>
          <cell r="AM33">
            <v>0</v>
          </cell>
          <cell r="AN33">
            <v>0</v>
          </cell>
          <cell r="AO33">
            <v>0</v>
          </cell>
          <cell r="AP33">
            <v>0</v>
          </cell>
          <cell r="AQ33">
            <v>0</v>
          </cell>
          <cell r="AR33">
            <v>0</v>
          </cell>
          <cell r="AS33">
            <v>0</v>
          </cell>
          <cell r="AT33">
            <v>0</v>
          </cell>
          <cell r="AU33">
            <v>0</v>
          </cell>
          <cell r="AV33">
            <v>0</v>
          </cell>
          <cell r="AW33">
            <v>0</v>
          </cell>
          <cell r="AX33">
            <v>0</v>
          </cell>
          <cell r="AY33">
            <v>0</v>
          </cell>
          <cell r="AZ33">
            <v>0</v>
          </cell>
          <cell r="BA33">
            <v>0</v>
          </cell>
          <cell r="BB33">
            <v>0</v>
          </cell>
          <cell r="BC33">
            <v>0</v>
          </cell>
          <cell r="BD33">
            <v>0</v>
          </cell>
          <cell r="BE33">
            <v>0</v>
          </cell>
          <cell r="BF33">
            <v>0</v>
          </cell>
          <cell r="BG33">
            <v>0</v>
          </cell>
          <cell r="BH33">
            <v>0</v>
          </cell>
          <cell r="BI33">
            <v>0</v>
          </cell>
          <cell r="BJ33">
            <v>0</v>
          </cell>
          <cell r="BK33">
            <v>0</v>
          </cell>
          <cell r="BL33">
            <v>0</v>
          </cell>
          <cell r="BM33">
            <v>0</v>
          </cell>
          <cell r="BN33">
            <v>0</v>
          </cell>
          <cell r="BO33">
            <v>0</v>
          </cell>
          <cell r="BP33">
            <v>0</v>
          </cell>
          <cell r="BQ33">
            <v>0</v>
          </cell>
          <cell r="BR33">
            <v>0</v>
          </cell>
          <cell r="BS33">
            <v>0</v>
          </cell>
          <cell r="BT33">
            <v>0</v>
          </cell>
          <cell r="BU33">
            <v>0</v>
          </cell>
          <cell r="BV33">
            <v>0</v>
          </cell>
          <cell r="BW33">
            <v>0</v>
          </cell>
          <cell r="BX33">
            <v>0</v>
          </cell>
          <cell r="BY33">
            <v>0</v>
          </cell>
          <cell r="BZ33">
            <v>0</v>
          </cell>
          <cell r="CA33">
            <v>0</v>
          </cell>
          <cell r="CB33">
            <v>0</v>
          </cell>
          <cell r="CC33">
            <v>0</v>
          </cell>
        </row>
        <row r="35">
          <cell r="E35">
            <v>47.4</v>
          </cell>
          <cell r="F35">
            <v>47.2</v>
          </cell>
          <cell r="G35">
            <v>51.1</v>
          </cell>
          <cell r="H35">
            <v>434</v>
          </cell>
          <cell r="I35">
            <v>449</v>
          </cell>
          <cell r="J35">
            <v>410</v>
          </cell>
          <cell r="K35">
            <v>414</v>
          </cell>
          <cell r="L35">
            <v>326</v>
          </cell>
          <cell r="M35">
            <v>68.599999999999994</v>
          </cell>
          <cell r="N35">
            <v>68.599999999999994</v>
          </cell>
          <cell r="O35">
            <v>68.599999999999994</v>
          </cell>
          <cell r="P35">
            <v>76</v>
          </cell>
          <cell r="Q35">
            <v>59.2</v>
          </cell>
          <cell r="R35">
            <v>68.599999999999994</v>
          </cell>
          <cell r="S35">
            <v>68.599999999999994</v>
          </cell>
          <cell r="T35">
            <v>67.599999999999994</v>
          </cell>
          <cell r="U35">
            <v>60.1</v>
          </cell>
          <cell r="V35">
            <v>41.5</v>
          </cell>
          <cell r="W35">
            <v>38</v>
          </cell>
          <cell r="X35">
            <v>37.5</v>
          </cell>
          <cell r="Y35">
            <v>213</v>
          </cell>
          <cell r="Z35">
            <v>1553</v>
          </cell>
          <cell r="AA35">
            <v>0</v>
          </cell>
          <cell r="AB35">
            <v>1175</v>
          </cell>
          <cell r="AC35">
            <v>1084</v>
          </cell>
          <cell r="AD35">
            <v>0</v>
          </cell>
          <cell r="AE35">
            <v>0</v>
          </cell>
          <cell r="AF35">
            <v>0</v>
          </cell>
          <cell r="AG35">
            <v>60.839999999999996</v>
          </cell>
          <cell r="AH35">
            <v>37.01</v>
          </cell>
          <cell r="AI35">
            <v>34.4</v>
          </cell>
          <cell r="AJ35">
            <v>38.979999999999997</v>
          </cell>
          <cell r="AK35">
            <v>37.79</v>
          </cell>
          <cell r="AL35">
            <v>37.625</v>
          </cell>
          <cell r="AM35">
            <v>37.06</v>
          </cell>
          <cell r="AN35">
            <v>42.51</v>
          </cell>
          <cell r="AO35">
            <v>33.26</v>
          </cell>
          <cell r="AP35">
            <v>32.950000000000003</v>
          </cell>
          <cell r="AQ35">
            <v>35.700000000000003</v>
          </cell>
          <cell r="AR35">
            <v>37.47</v>
          </cell>
          <cell r="AS35">
            <v>32.74</v>
          </cell>
          <cell r="AT35">
            <v>37</v>
          </cell>
          <cell r="AU35">
            <v>42.51</v>
          </cell>
          <cell r="AV35">
            <v>42.51</v>
          </cell>
          <cell r="AW35">
            <v>0</v>
          </cell>
          <cell r="AX35">
            <v>41.533333333333331</v>
          </cell>
          <cell r="AY35">
            <v>35.9</v>
          </cell>
          <cell r="AZ35">
            <v>35.9</v>
          </cell>
          <cell r="BA35">
            <v>35.9</v>
          </cell>
          <cell r="BB35">
            <v>35.9</v>
          </cell>
          <cell r="BC35">
            <v>35.9</v>
          </cell>
          <cell r="BD35">
            <v>35.9</v>
          </cell>
          <cell r="BE35">
            <v>44.3</v>
          </cell>
          <cell r="BF35">
            <v>44.3</v>
          </cell>
          <cell r="BG35">
            <v>44.3</v>
          </cell>
          <cell r="BH35">
            <v>44.4</v>
          </cell>
          <cell r="BI35">
            <v>44.4</v>
          </cell>
          <cell r="BJ35">
            <v>44.4</v>
          </cell>
          <cell r="BK35">
            <v>44.3</v>
          </cell>
          <cell r="BL35">
            <v>44.4</v>
          </cell>
          <cell r="BM35">
            <v>36.15</v>
          </cell>
          <cell r="BN35">
            <v>20.323119777158777</v>
          </cell>
          <cell r="BO35">
            <v>36.15</v>
          </cell>
          <cell r="BP35">
            <v>0</v>
          </cell>
          <cell r="BQ35">
            <v>25.6</v>
          </cell>
          <cell r="BR35">
            <v>25.6</v>
          </cell>
          <cell r="BS35">
            <v>25.6</v>
          </cell>
          <cell r="BT35">
            <v>38.195345706816667</v>
          </cell>
          <cell r="BU35">
            <v>38.195345706816667</v>
          </cell>
          <cell r="BV35">
            <v>38.195345706816667</v>
          </cell>
          <cell r="BW35">
            <v>61.158710648377138</v>
          </cell>
          <cell r="BX35">
            <v>62.54343617249134</v>
          </cell>
          <cell r="BY35">
            <v>59.966308113723244</v>
          </cell>
          <cell r="BZ35">
            <v>57.389180054955148</v>
          </cell>
          <cell r="CA35">
            <v>54.812051996187058</v>
          </cell>
          <cell r="CB35">
            <v>54.812051996187058</v>
          </cell>
          <cell r="CC35">
            <v>66.697612744833933</v>
          </cell>
          <cell r="CD35">
            <v>427</v>
          </cell>
          <cell r="CE35">
            <v>86.210999999999999</v>
          </cell>
          <cell r="CF35">
            <v>22417</v>
          </cell>
          <cell r="CG35">
            <v>168</v>
          </cell>
          <cell r="CH35">
            <v>271.23644910644913</v>
          </cell>
          <cell r="CI35">
            <v>411.32820550087479</v>
          </cell>
          <cell r="CJ35">
            <v>0</v>
          </cell>
          <cell r="CK35">
            <v>0</v>
          </cell>
          <cell r="CL35">
            <v>43.4</v>
          </cell>
          <cell r="CM35">
            <v>52</v>
          </cell>
          <cell r="CN35">
            <v>7344</v>
          </cell>
          <cell r="CO35">
            <v>0</v>
          </cell>
          <cell r="CP35">
            <v>0</v>
          </cell>
          <cell r="CQ35">
            <v>0</v>
          </cell>
          <cell r="CR35">
            <v>0</v>
          </cell>
          <cell r="CS35">
            <v>0</v>
          </cell>
          <cell r="CT35">
            <v>80000</v>
          </cell>
          <cell r="CU35">
            <v>529</v>
          </cell>
          <cell r="CV35">
            <v>529</v>
          </cell>
          <cell r="CW35">
            <v>529</v>
          </cell>
          <cell r="CX35">
            <v>0</v>
          </cell>
          <cell r="CZ35">
            <v>0</v>
          </cell>
          <cell r="DA35">
            <v>0</v>
          </cell>
          <cell r="DB35">
            <v>178.16103225806449</v>
          </cell>
          <cell r="DC35">
            <v>0</v>
          </cell>
          <cell r="DD35">
            <v>321.45124822274977</v>
          </cell>
          <cell r="DE35">
            <v>0</v>
          </cell>
          <cell r="DF35">
            <v>0</v>
          </cell>
          <cell r="DG35">
            <v>909747.6636109727</v>
          </cell>
          <cell r="DH35">
            <v>190.72729419354837</v>
          </cell>
          <cell r="DI35">
            <v>0</v>
          </cell>
          <cell r="DJ35">
            <v>86.210999999999999</v>
          </cell>
          <cell r="DK35">
            <v>86</v>
          </cell>
          <cell r="DL35">
            <v>86.210999999999999</v>
          </cell>
          <cell r="DM35">
            <v>86</v>
          </cell>
          <cell r="DN35">
            <v>86.210999999999999</v>
          </cell>
          <cell r="DO35">
            <v>86.210999999999999</v>
          </cell>
          <cell r="DP35">
            <v>86.210999999999999</v>
          </cell>
          <cell r="DQ35">
            <v>86.210999999999999</v>
          </cell>
          <cell r="DR35">
            <v>86.210999999999999</v>
          </cell>
          <cell r="DS35">
            <v>86.210999999999999</v>
          </cell>
          <cell r="DT35">
            <v>86.210999999999999</v>
          </cell>
          <cell r="DU35">
            <v>86.210999999999999</v>
          </cell>
          <cell r="DV35">
            <v>86.210999999999999</v>
          </cell>
          <cell r="DW35">
            <v>86.210999999999999</v>
          </cell>
          <cell r="DX35">
            <v>86.210999999999999</v>
          </cell>
          <cell r="DY35">
            <v>86.210999999999999</v>
          </cell>
          <cell r="DZ35">
            <v>86.210999999999999</v>
          </cell>
          <cell r="EA35">
            <v>86.210999999999999</v>
          </cell>
          <cell r="EB35">
            <v>86.210999999999999</v>
          </cell>
          <cell r="EC35">
            <v>86.210999999999999</v>
          </cell>
          <cell r="ED35">
            <v>86.210999999999999</v>
          </cell>
          <cell r="EE35">
            <v>86.210999999999999</v>
          </cell>
          <cell r="EF35">
            <v>86.210999999999999</v>
          </cell>
          <cell r="EG35">
            <v>86.210999999999999</v>
          </cell>
          <cell r="EH35">
            <v>86.210999999999999</v>
          </cell>
          <cell r="EI35">
            <v>86.210999999999999</v>
          </cell>
        </row>
        <row r="36">
          <cell r="E36">
            <v>48</v>
          </cell>
          <cell r="F36">
            <v>46.6</v>
          </cell>
          <cell r="G36">
            <v>51.2</v>
          </cell>
          <cell r="H36">
            <v>435</v>
          </cell>
          <cell r="I36">
            <v>463</v>
          </cell>
          <cell r="J36">
            <v>405</v>
          </cell>
          <cell r="K36">
            <v>410</v>
          </cell>
          <cell r="L36">
            <v>315</v>
          </cell>
          <cell r="M36">
            <v>60.1</v>
          </cell>
          <cell r="N36">
            <v>60.1</v>
          </cell>
          <cell r="O36">
            <v>60.1</v>
          </cell>
          <cell r="P36">
            <v>76</v>
          </cell>
          <cell r="Q36">
            <v>50.8</v>
          </cell>
          <cell r="R36">
            <v>60.1</v>
          </cell>
          <cell r="S36">
            <v>60.1</v>
          </cell>
          <cell r="T36">
            <v>58.6</v>
          </cell>
          <cell r="U36">
            <v>50</v>
          </cell>
          <cell r="V36">
            <v>41.5</v>
          </cell>
          <cell r="W36">
            <v>38</v>
          </cell>
          <cell r="X36">
            <v>37.5</v>
          </cell>
          <cell r="Y36">
            <v>209</v>
          </cell>
          <cell r="Z36">
            <v>1292</v>
          </cell>
          <cell r="AA36">
            <v>0</v>
          </cell>
          <cell r="AB36">
            <v>1200</v>
          </cell>
          <cell r="AC36">
            <v>1068</v>
          </cell>
          <cell r="AD36">
            <v>42</v>
          </cell>
          <cell r="AE36">
            <v>0</v>
          </cell>
          <cell r="AF36">
            <v>0</v>
          </cell>
          <cell r="AG36">
            <v>0</v>
          </cell>
          <cell r="AH36">
            <v>37.01</v>
          </cell>
          <cell r="AI36">
            <v>34.4</v>
          </cell>
          <cell r="AJ36">
            <v>38.979999999999997</v>
          </cell>
          <cell r="AK36">
            <v>37.79</v>
          </cell>
          <cell r="AL36">
            <v>37.625</v>
          </cell>
          <cell r="AM36">
            <v>37.06</v>
          </cell>
          <cell r="AN36">
            <v>42.51</v>
          </cell>
          <cell r="AO36">
            <v>33.26</v>
          </cell>
          <cell r="AP36">
            <v>32.950000000000003</v>
          </cell>
          <cell r="AQ36">
            <v>35.700000000000003</v>
          </cell>
          <cell r="AR36">
            <v>37.47</v>
          </cell>
          <cell r="AS36">
            <v>32.74</v>
          </cell>
          <cell r="AT36">
            <v>37</v>
          </cell>
          <cell r="AU36">
            <v>42.51</v>
          </cell>
          <cell r="AV36">
            <v>42.51</v>
          </cell>
          <cell r="AW36">
            <v>0</v>
          </cell>
          <cell r="AX36">
            <v>41.533333333333331</v>
          </cell>
          <cell r="AY36">
            <v>30.9</v>
          </cell>
          <cell r="AZ36">
            <v>35.9</v>
          </cell>
          <cell r="BA36">
            <v>30.9</v>
          </cell>
          <cell r="BB36">
            <v>30.9</v>
          </cell>
          <cell r="BC36">
            <v>30.9</v>
          </cell>
          <cell r="BD36">
            <v>30.9</v>
          </cell>
          <cell r="BE36">
            <v>44.3</v>
          </cell>
          <cell r="BF36">
            <v>44.3</v>
          </cell>
          <cell r="BG36">
            <v>44.3</v>
          </cell>
          <cell r="BH36">
            <v>44.4</v>
          </cell>
          <cell r="BI36">
            <v>44.4</v>
          </cell>
          <cell r="BJ36">
            <v>44.3</v>
          </cell>
          <cell r="BK36">
            <v>44.3</v>
          </cell>
          <cell r="BL36">
            <v>44.3</v>
          </cell>
          <cell r="BM36">
            <v>36.15</v>
          </cell>
          <cell r="BN36">
            <v>23.485104895104897</v>
          </cell>
          <cell r="BO36">
            <v>26.844718919299233</v>
          </cell>
          <cell r="BP36">
            <v>0</v>
          </cell>
          <cell r="BQ36">
            <v>29.779999999999998</v>
          </cell>
          <cell r="BR36">
            <v>29.779999999999998</v>
          </cell>
          <cell r="BS36">
            <v>28.4</v>
          </cell>
          <cell r="BT36">
            <v>38.195345706816667</v>
          </cell>
          <cell r="BU36">
            <v>38.195345706816667</v>
          </cell>
          <cell r="BV36">
            <v>38.195345706816667</v>
          </cell>
          <cell r="BW36">
            <v>61.158710648377138</v>
          </cell>
          <cell r="BX36">
            <v>62.54343617249134</v>
          </cell>
          <cell r="BY36">
            <v>59.966308113723244</v>
          </cell>
          <cell r="BZ36">
            <v>57.389180054955148</v>
          </cell>
          <cell r="CA36">
            <v>54.812051996187058</v>
          </cell>
          <cell r="CB36">
            <v>54.812051996187058</v>
          </cell>
          <cell r="CC36">
            <v>66.697612744833933</v>
          </cell>
          <cell r="CD36">
            <v>427</v>
          </cell>
          <cell r="CE36">
            <v>86.210999999999999</v>
          </cell>
          <cell r="CF36">
            <v>22417</v>
          </cell>
          <cell r="CG36">
            <v>168</v>
          </cell>
          <cell r="CH36">
            <v>271.23644910644913</v>
          </cell>
          <cell r="CI36">
            <v>411.32820550087479</v>
          </cell>
          <cell r="CJ36">
            <v>0</v>
          </cell>
          <cell r="CK36">
            <v>0</v>
          </cell>
          <cell r="CL36">
            <v>43.4</v>
          </cell>
          <cell r="CM36">
            <v>52</v>
          </cell>
          <cell r="CN36">
            <v>7344</v>
          </cell>
          <cell r="CO36">
            <v>0</v>
          </cell>
          <cell r="CP36">
            <v>0</v>
          </cell>
          <cell r="CQ36">
            <v>0</v>
          </cell>
          <cell r="CR36">
            <v>0</v>
          </cell>
          <cell r="CS36">
            <v>0</v>
          </cell>
          <cell r="CT36">
            <v>80000</v>
          </cell>
          <cell r="CU36">
            <v>529</v>
          </cell>
          <cell r="CV36">
            <v>529</v>
          </cell>
          <cell r="CW36">
            <v>529</v>
          </cell>
          <cell r="CX36">
            <v>0</v>
          </cell>
          <cell r="CZ36">
            <v>0</v>
          </cell>
          <cell r="DA36">
            <v>73.829252903225807</v>
          </cell>
          <cell r="DB36">
            <v>178.16103225806449</v>
          </cell>
          <cell r="DC36">
            <v>321.93</v>
          </cell>
          <cell r="DD36">
            <v>328.29063648280822</v>
          </cell>
          <cell r="DE36">
            <v>0</v>
          </cell>
          <cell r="DF36">
            <v>0</v>
          </cell>
          <cell r="DG36">
            <v>0</v>
          </cell>
          <cell r="DH36">
            <v>165.33460709677422</v>
          </cell>
          <cell r="DI36">
            <v>90.328600645161288</v>
          </cell>
          <cell r="DJ36">
            <v>86.210999999999999</v>
          </cell>
          <cell r="DK36">
            <v>86</v>
          </cell>
          <cell r="DL36">
            <v>86.210999999999999</v>
          </cell>
          <cell r="DM36">
            <v>86</v>
          </cell>
          <cell r="DN36">
            <v>86.210999999999999</v>
          </cell>
          <cell r="DO36">
            <v>86.210999999999999</v>
          </cell>
          <cell r="DP36">
            <v>86.210999999999999</v>
          </cell>
          <cell r="DQ36">
            <v>86.210999999999999</v>
          </cell>
          <cell r="DR36">
            <v>86.210999999999999</v>
          </cell>
          <cell r="DS36">
            <v>86.210999999999999</v>
          </cell>
          <cell r="DT36">
            <v>86.210999999999999</v>
          </cell>
          <cell r="DU36">
            <v>86.210999999999999</v>
          </cell>
          <cell r="DV36">
            <v>86.210999999999999</v>
          </cell>
          <cell r="DW36">
            <v>86.210999999999999</v>
          </cell>
          <cell r="DX36">
            <v>86.210999999999999</v>
          </cell>
          <cell r="DY36">
            <v>86.210999999999999</v>
          </cell>
          <cell r="DZ36">
            <v>86.210999999999999</v>
          </cell>
          <cell r="EA36">
            <v>86.210999999999999</v>
          </cell>
          <cell r="EB36">
            <v>86.210999999999999</v>
          </cell>
          <cell r="EC36">
            <v>86.210999999999999</v>
          </cell>
          <cell r="ED36">
            <v>86.210999999999999</v>
          </cell>
          <cell r="EE36">
            <v>86.210999999999999</v>
          </cell>
          <cell r="EF36">
            <v>86.210999999999999</v>
          </cell>
          <cell r="EG36">
            <v>86.210999999999999</v>
          </cell>
          <cell r="EH36">
            <v>86.210999999999999</v>
          </cell>
          <cell r="EI36">
            <v>86.210999999999999</v>
          </cell>
        </row>
        <row r="37">
          <cell r="E37">
            <v>47.3</v>
          </cell>
          <cell r="F37">
            <v>46.4</v>
          </cell>
          <cell r="G37">
            <v>50.4</v>
          </cell>
          <cell r="H37">
            <v>453</v>
          </cell>
          <cell r="I37">
            <v>469</v>
          </cell>
          <cell r="J37">
            <v>430</v>
          </cell>
          <cell r="K37">
            <v>446</v>
          </cell>
          <cell r="L37">
            <v>333</v>
          </cell>
          <cell r="M37">
            <v>64.3</v>
          </cell>
          <cell r="N37">
            <v>64.3</v>
          </cell>
          <cell r="O37">
            <v>64.3</v>
          </cell>
          <cell r="P37">
            <v>72</v>
          </cell>
          <cell r="Q37">
            <v>50</v>
          </cell>
          <cell r="R37">
            <v>64.3</v>
          </cell>
          <cell r="S37">
            <v>64.3</v>
          </cell>
          <cell r="T37">
            <v>60.9</v>
          </cell>
          <cell r="U37">
            <v>62.5</v>
          </cell>
          <cell r="V37">
            <v>0</v>
          </cell>
          <cell r="W37">
            <v>56</v>
          </cell>
          <cell r="X37">
            <v>60</v>
          </cell>
          <cell r="Y37">
            <v>196</v>
          </cell>
          <cell r="Z37">
            <v>1399</v>
          </cell>
          <cell r="AA37">
            <v>0</v>
          </cell>
          <cell r="AB37">
            <v>1188</v>
          </cell>
          <cell r="AC37">
            <v>1053</v>
          </cell>
          <cell r="AD37">
            <v>48</v>
          </cell>
          <cell r="AE37">
            <v>0</v>
          </cell>
          <cell r="AF37">
            <v>0</v>
          </cell>
          <cell r="AG37">
            <v>0</v>
          </cell>
          <cell r="AH37">
            <v>45.98</v>
          </cell>
          <cell r="AI37">
            <v>47.9</v>
          </cell>
          <cell r="AJ37">
            <v>40.65</v>
          </cell>
          <cell r="AK37">
            <v>38.28</v>
          </cell>
          <cell r="AL37">
            <v>38.96</v>
          </cell>
          <cell r="AM37">
            <v>43</v>
          </cell>
          <cell r="AN37">
            <v>39.4</v>
          </cell>
          <cell r="AO37">
            <v>42.17</v>
          </cell>
          <cell r="AP37">
            <v>30.44</v>
          </cell>
          <cell r="AQ37">
            <v>47.879999999999995</v>
          </cell>
          <cell r="AR37">
            <v>37.93</v>
          </cell>
          <cell r="AS37">
            <v>38.520000000000003</v>
          </cell>
          <cell r="AT37">
            <v>47.86</v>
          </cell>
          <cell r="AU37">
            <v>39.4</v>
          </cell>
          <cell r="AV37">
            <v>39.4</v>
          </cell>
          <cell r="AW37">
            <v>0</v>
          </cell>
          <cell r="AX37">
            <v>43.766666666666673</v>
          </cell>
          <cell r="AY37">
            <v>36.9</v>
          </cell>
          <cell r="AZ37">
            <v>36.9</v>
          </cell>
          <cell r="BA37">
            <v>36.9</v>
          </cell>
          <cell r="BB37">
            <v>36.9</v>
          </cell>
          <cell r="BC37">
            <v>36.9</v>
          </cell>
          <cell r="BD37">
            <v>36.9</v>
          </cell>
          <cell r="BE37">
            <v>61.5</v>
          </cell>
          <cell r="BF37">
            <v>61.5</v>
          </cell>
          <cell r="BG37">
            <v>61.5</v>
          </cell>
          <cell r="BH37">
            <v>61.5</v>
          </cell>
          <cell r="BI37">
            <v>61.5</v>
          </cell>
          <cell r="BJ37">
            <v>61.5</v>
          </cell>
          <cell r="BK37">
            <v>61.5</v>
          </cell>
          <cell r="BL37">
            <v>61.5</v>
          </cell>
          <cell r="BM37">
            <v>0</v>
          </cell>
          <cell r="BN37">
            <v>25.4</v>
          </cell>
          <cell r="BO37">
            <v>0</v>
          </cell>
          <cell r="BP37">
            <v>0</v>
          </cell>
          <cell r="BQ37">
            <v>25.4</v>
          </cell>
          <cell r="BR37">
            <v>27.6</v>
          </cell>
          <cell r="BS37">
            <v>25.4</v>
          </cell>
          <cell r="BT37">
            <v>57.466109250739265</v>
          </cell>
          <cell r="BU37">
            <v>57.466109250739265</v>
          </cell>
          <cell r="BV37">
            <v>57.466109250739265</v>
          </cell>
          <cell r="BW37">
            <v>53.081145091044306</v>
          </cell>
          <cell r="BX37">
            <v>46.434222932702468</v>
          </cell>
          <cell r="BY37">
            <v>33.918652675781637</v>
          </cell>
          <cell r="BZ37">
            <v>34.910426145833725</v>
          </cell>
          <cell r="CA37">
            <v>32.133460429687858</v>
          </cell>
          <cell r="CB37">
            <v>32.133460429687858</v>
          </cell>
          <cell r="CC37">
            <v>29.753204101562833</v>
          </cell>
          <cell r="CD37">
            <v>579</v>
          </cell>
          <cell r="CE37">
            <v>96.408000000000001</v>
          </cell>
          <cell r="CF37">
            <v>30013</v>
          </cell>
          <cell r="CG37">
            <v>198</v>
          </cell>
          <cell r="CH37">
            <v>275.7599254167996</v>
          </cell>
          <cell r="CI37">
            <v>871.04302609126</v>
          </cell>
          <cell r="CJ37">
            <v>1327.407386666667</v>
          </cell>
          <cell r="CK37">
            <v>0</v>
          </cell>
          <cell r="CL37">
            <v>64.900000000000006</v>
          </cell>
          <cell r="CM37">
            <v>68.947203240341921</v>
          </cell>
          <cell r="CN37">
            <v>11384</v>
          </cell>
          <cell r="CO37">
            <v>0</v>
          </cell>
          <cell r="CP37">
            <v>705723.01027910004</v>
          </cell>
          <cell r="CQ37">
            <v>140</v>
          </cell>
          <cell r="CR37">
            <v>1175</v>
          </cell>
          <cell r="CS37">
            <v>3632.2495791172687</v>
          </cell>
          <cell r="CT37">
            <v>124008.7145969499</v>
          </cell>
          <cell r="CU37">
            <v>490</v>
          </cell>
          <cell r="CV37">
            <v>490</v>
          </cell>
          <cell r="CW37">
            <v>490</v>
          </cell>
          <cell r="CX37">
            <v>3768.3638199819798</v>
          </cell>
          <cell r="CZ37">
            <v>1019.7794508089549</v>
          </cell>
          <cell r="DA37">
            <v>84.376289032258057</v>
          </cell>
          <cell r="DB37">
            <v>200.43116129032256</v>
          </cell>
          <cell r="DC37">
            <v>367.91999999999996</v>
          </cell>
          <cell r="DD37">
            <v>0</v>
          </cell>
          <cell r="DE37">
            <v>0</v>
          </cell>
          <cell r="DF37">
            <v>7507.3941666916235</v>
          </cell>
          <cell r="DG37">
            <v>909747.6636109727</v>
          </cell>
          <cell r="DH37">
            <v>171.82384935483873</v>
          </cell>
          <cell r="DI37">
            <v>93.847896774193543</v>
          </cell>
          <cell r="DJ37">
            <v>94</v>
          </cell>
          <cell r="DK37">
            <v>85</v>
          </cell>
          <cell r="DL37">
            <v>85</v>
          </cell>
          <cell r="DM37">
            <v>92</v>
          </cell>
          <cell r="DN37">
            <v>128</v>
          </cell>
          <cell r="DO37">
            <v>96.408000000000001</v>
          </cell>
          <cell r="DP37">
            <v>104</v>
          </cell>
          <cell r="DQ37">
            <v>104</v>
          </cell>
          <cell r="DR37">
            <v>96.408000000000001</v>
          </cell>
          <cell r="DS37">
            <v>96.408000000000001</v>
          </cell>
          <cell r="DT37">
            <v>104</v>
          </cell>
          <cell r="DU37">
            <v>96.408000000000001</v>
          </cell>
          <cell r="DV37">
            <v>96.408000000000001</v>
          </cell>
          <cell r="DW37">
            <v>96.408000000000001</v>
          </cell>
          <cell r="DX37">
            <v>96.408000000000001</v>
          </cell>
          <cell r="DY37">
            <v>96.408000000000001</v>
          </cell>
          <cell r="DZ37">
            <v>96.408000000000001</v>
          </cell>
          <cell r="EA37">
            <v>96.408000000000001</v>
          </cell>
          <cell r="EB37">
            <v>96.408000000000001</v>
          </cell>
          <cell r="EC37">
            <v>96.408000000000001</v>
          </cell>
          <cell r="ED37">
            <v>96.408000000000001</v>
          </cell>
          <cell r="EE37">
            <v>117</v>
          </cell>
          <cell r="EF37">
            <v>117</v>
          </cell>
          <cell r="EG37">
            <v>96.408000000000001</v>
          </cell>
          <cell r="EH37">
            <v>96.408000000000001</v>
          </cell>
          <cell r="EI37">
            <v>96.408000000000001</v>
          </cell>
        </row>
        <row r="38">
          <cell r="E38">
            <v>48</v>
          </cell>
          <cell r="F38">
            <v>46.6</v>
          </cell>
          <cell r="G38">
            <v>51.2</v>
          </cell>
          <cell r="H38">
            <v>435</v>
          </cell>
          <cell r="I38">
            <v>463</v>
          </cell>
          <cell r="J38">
            <v>405</v>
          </cell>
          <cell r="K38">
            <v>410</v>
          </cell>
          <cell r="L38">
            <v>315</v>
          </cell>
          <cell r="M38">
            <v>54</v>
          </cell>
          <cell r="N38">
            <v>54</v>
          </cell>
          <cell r="O38">
            <v>54</v>
          </cell>
          <cell r="P38">
            <v>68.400000000000006</v>
          </cell>
          <cell r="Q38">
            <v>46</v>
          </cell>
          <cell r="R38">
            <v>54</v>
          </cell>
          <cell r="S38">
            <v>54</v>
          </cell>
          <cell r="T38">
            <v>55.67</v>
          </cell>
          <cell r="U38">
            <v>44.925124792013307</v>
          </cell>
          <cell r="V38">
            <v>39.424999999999997</v>
          </cell>
          <cell r="W38">
            <v>40</v>
          </cell>
          <cell r="X38">
            <v>39</v>
          </cell>
          <cell r="Y38">
            <v>209</v>
          </cell>
          <cell r="Z38">
            <v>1292</v>
          </cell>
          <cell r="AA38">
            <v>0</v>
          </cell>
          <cell r="AB38">
            <v>1200</v>
          </cell>
          <cell r="AC38">
            <v>1068</v>
          </cell>
          <cell r="AD38">
            <v>42</v>
          </cell>
          <cell r="AE38">
            <v>0</v>
          </cell>
          <cell r="AF38">
            <v>0</v>
          </cell>
          <cell r="AG38">
            <v>0</v>
          </cell>
          <cell r="AH38">
            <v>36.700000000000003</v>
          </cell>
          <cell r="AI38">
            <v>35.409999999999997</v>
          </cell>
          <cell r="AJ38">
            <v>37.26</v>
          </cell>
          <cell r="AK38">
            <v>36.64</v>
          </cell>
          <cell r="AL38">
            <v>35.055</v>
          </cell>
          <cell r="AM38">
            <v>37.43</v>
          </cell>
          <cell r="AN38">
            <v>36.74</v>
          </cell>
          <cell r="AO38">
            <v>33.39</v>
          </cell>
          <cell r="AP38">
            <v>33.54</v>
          </cell>
          <cell r="AQ38">
            <v>35.274999999999999</v>
          </cell>
          <cell r="AR38">
            <v>36.17</v>
          </cell>
          <cell r="AS38">
            <v>33.369999999999997</v>
          </cell>
          <cell r="AT38">
            <v>35.14</v>
          </cell>
          <cell r="AU38">
            <v>36.74</v>
          </cell>
          <cell r="AV38">
            <v>36.74</v>
          </cell>
          <cell r="AW38">
            <v>0</v>
          </cell>
          <cell r="AX38">
            <v>36.400000000000006</v>
          </cell>
          <cell r="AY38">
            <v>29.7</v>
          </cell>
          <cell r="AZ38">
            <v>38.4</v>
          </cell>
          <cell r="BA38">
            <v>29.7</v>
          </cell>
          <cell r="BB38">
            <v>29.7</v>
          </cell>
          <cell r="BC38">
            <v>29.7</v>
          </cell>
          <cell r="BD38">
            <v>29.7</v>
          </cell>
          <cell r="BE38">
            <v>42.8</v>
          </cell>
          <cell r="BF38">
            <v>42.8</v>
          </cell>
          <cell r="BG38">
            <v>42.8</v>
          </cell>
          <cell r="BH38">
            <v>46.8</v>
          </cell>
          <cell r="BI38">
            <v>46.8</v>
          </cell>
          <cell r="BJ38">
            <v>42.8</v>
          </cell>
          <cell r="BK38">
            <v>42.8</v>
          </cell>
          <cell r="BL38">
            <v>42.8</v>
          </cell>
          <cell r="BM38">
            <v>38.269999999999996</v>
          </cell>
          <cell r="BN38">
            <v>40.35</v>
          </cell>
          <cell r="BO38">
            <v>42.213793911007023</v>
          </cell>
          <cell r="BP38">
            <v>0</v>
          </cell>
          <cell r="BQ38">
            <v>45.640000000000008</v>
          </cell>
          <cell r="BR38">
            <v>45.640000000000008</v>
          </cell>
          <cell r="BS38">
            <v>45.4</v>
          </cell>
          <cell r="BT38">
            <v>38.195345706816667</v>
          </cell>
          <cell r="BU38">
            <v>38.195345706816667</v>
          </cell>
          <cell r="BV38">
            <v>38.195345706816667</v>
          </cell>
          <cell r="BW38">
            <v>42.234128485483083</v>
          </cell>
          <cell r="BX38">
            <v>43.157278834892544</v>
          </cell>
          <cell r="BY38">
            <v>40.926332157153006</v>
          </cell>
          <cell r="BZ38">
            <v>38.695385479413453</v>
          </cell>
          <cell r="CA38">
            <v>36.464438801673914</v>
          </cell>
          <cell r="CB38">
            <v>34.225799204355958</v>
          </cell>
          <cell r="CC38">
            <v>55.758281104331758</v>
          </cell>
          <cell r="CD38">
            <v>427</v>
          </cell>
          <cell r="CE38">
            <v>86.210999999999999</v>
          </cell>
          <cell r="CF38">
            <v>22417</v>
          </cell>
          <cell r="CG38">
            <v>168</v>
          </cell>
          <cell r="CH38">
            <v>271.23644910644913</v>
          </cell>
          <cell r="CI38">
            <v>397.82703859646023</v>
          </cell>
          <cell r="CJ38">
            <v>0</v>
          </cell>
          <cell r="CK38">
            <v>0</v>
          </cell>
          <cell r="CL38">
            <v>44</v>
          </cell>
          <cell r="CM38">
            <v>65</v>
          </cell>
          <cell r="CN38">
            <v>7344</v>
          </cell>
          <cell r="CO38">
            <v>0</v>
          </cell>
          <cell r="CP38">
            <v>0</v>
          </cell>
          <cell r="CQ38">
            <v>0</v>
          </cell>
          <cell r="CR38">
            <v>0</v>
          </cell>
          <cell r="CS38">
            <v>0</v>
          </cell>
          <cell r="CT38">
            <v>80000</v>
          </cell>
          <cell r="CU38">
            <v>529</v>
          </cell>
          <cell r="CV38">
            <v>529</v>
          </cell>
          <cell r="CW38">
            <v>529</v>
          </cell>
          <cell r="CX38">
            <v>0</v>
          </cell>
          <cell r="CZ38">
            <v>0</v>
          </cell>
          <cell r="DA38">
            <v>73.829252903225807</v>
          </cell>
          <cell r="DB38">
            <v>178.16103225806449</v>
          </cell>
          <cell r="DC38">
            <v>321.93</v>
          </cell>
          <cell r="DD38">
            <v>328.29063648280822</v>
          </cell>
          <cell r="DE38">
            <v>0</v>
          </cell>
          <cell r="DF38">
            <v>0</v>
          </cell>
          <cell r="DG38">
            <v>0</v>
          </cell>
          <cell r="DH38">
            <v>157.06787674193549</v>
          </cell>
          <cell r="DI38">
            <v>90.328600645161288</v>
          </cell>
          <cell r="DJ38">
            <v>86.210999999999999</v>
          </cell>
          <cell r="DK38">
            <v>86</v>
          </cell>
          <cell r="DL38">
            <v>86.210999999999999</v>
          </cell>
          <cell r="DM38">
            <v>86</v>
          </cell>
          <cell r="DN38">
            <v>86.210999999999999</v>
          </cell>
          <cell r="DO38">
            <v>86.210999999999999</v>
          </cell>
          <cell r="DP38">
            <v>86.210999999999999</v>
          </cell>
          <cell r="DQ38">
            <v>86.210999999999999</v>
          </cell>
          <cell r="DR38">
            <v>86.210999999999999</v>
          </cell>
          <cell r="DS38">
            <v>86.210999999999999</v>
          </cell>
          <cell r="DT38">
            <v>86.210999999999999</v>
          </cell>
          <cell r="DU38">
            <v>86.210999999999999</v>
          </cell>
          <cell r="DV38">
            <v>86.210999999999999</v>
          </cell>
          <cell r="DW38">
            <v>86.210999999999999</v>
          </cell>
          <cell r="DX38">
            <v>86.210999999999999</v>
          </cell>
          <cell r="DY38">
            <v>86.210999999999999</v>
          </cell>
          <cell r="DZ38">
            <v>86.210999999999999</v>
          </cell>
          <cell r="EA38">
            <v>86.210999999999999</v>
          </cell>
          <cell r="EB38">
            <v>86.210999999999999</v>
          </cell>
          <cell r="EC38">
            <v>86.210999999999999</v>
          </cell>
          <cell r="ED38">
            <v>86.210999999999999</v>
          </cell>
          <cell r="EE38">
            <v>86.210999999999999</v>
          </cell>
          <cell r="EF38">
            <v>86.210999999999999</v>
          </cell>
          <cell r="EG38">
            <v>86.210999999999999</v>
          </cell>
          <cell r="EH38">
            <v>86.210999999999999</v>
          </cell>
          <cell r="EI38">
            <v>86.210999999999999</v>
          </cell>
        </row>
        <row r="39">
          <cell r="E39">
            <v>47.3</v>
          </cell>
          <cell r="F39">
            <v>46.4</v>
          </cell>
          <cell r="G39">
            <v>50.4</v>
          </cell>
          <cell r="H39">
            <v>453</v>
          </cell>
          <cell r="I39">
            <v>469</v>
          </cell>
          <cell r="J39">
            <v>430</v>
          </cell>
          <cell r="K39">
            <v>446</v>
          </cell>
          <cell r="L39">
            <v>333</v>
          </cell>
          <cell r="M39">
            <v>64.3</v>
          </cell>
          <cell r="N39">
            <v>64.3</v>
          </cell>
          <cell r="O39">
            <v>64.3</v>
          </cell>
          <cell r="P39">
            <v>72</v>
          </cell>
          <cell r="Q39">
            <v>50</v>
          </cell>
          <cell r="R39">
            <v>64.3</v>
          </cell>
          <cell r="S39">
            <v>64.3</v>
          </cell>
          <cell r="T39">
            <v>60.9</v>
          </cell>
          <cell r="U39">
            <v>62.5</v>
          </cell>
          <cell r="V39">
            <v>0</v>
          </cell>
          <cell r="W39">
            <v>56</v>
          </cell>
          <cell r="X39">
            <v>60</v>
          </cell>
          <cell r="Y39">
            <v>196</v>
          </cell>
          <cell r="Z39">
            <v>1399</v>
          </cell>
          <cell r="AA39">
            <v>0</v>
          </cell>
          <cell r="AB39">
            <v>1188</v>
          </cell>
          <cell r="AC39">
            <v>1053</v>
          </cell>
          <cell r="AD39">
            <v>48</v>
          </cell>
          <cell r="AE39">
            <v>0</v>
          </cell>
          <cell r="AF39">
            <v>0</v>
          </cell>
          <cell r="AG39">
            <v>0</v>
          </cell>
          <cell r="AH39">
            <v>40.24</v>
          </cell>
          <cell r="AI39">
            <v>42.48</v>
          </cell>
          <cell r="AJ39">
            <v>37.9</v>
          </cell>
          <cell r="AK39">
            <v>35.36</v>
          </cell>
          <cell r="AL39">
            <v>36.965000000000003</v>
          </cell>
          <cell r="AM39">
            <v>39.22</v>
          </cell>
          <cell r="AN39">
            <v>36.69</v>
          </cell>
          <cell r="AO39">
            <v>39.15</v>
          </cell>
          <cell r="AP39">
            <v>32.03</v>
          </cell>
          <cell r="AQ39">
            <v>41.629999999999995</v>
          </cell>
          <cell r="AR39">
            <v>37.159999999999997</v>
          </cell>
          <cell r="AS39">
            <v>37.24</v>
          </cell>
          <cell r="AT39">
            <v>40.78</v>
          </cell>
          <cell r="AU39">
            <v>36.69</v>
          </cell>
          <cell r="AV39">
            <v>36.69</v>
          </cell>
          <cell r="AW39">
            <v>0</v>
          </cell>
          <cell r="AX39">
            <v>44.9</v>
          </cell>
          <cell r="AY39">
            <v>40.299999999999997</v>
          </cell>
          <cell r="AZ39">
            <v>40.299999999999997</v>
          </cell>
          <cell r="BA39">
            <v>40.299999999999997</v>
          </cell>
          <cell r="BB39">
            <v>40.299999999999997</v>
          </cell>
          <cell r="BC39">
            <v>40.299999999999997</v>
          </cell>
          <cell r="BD39">
            <v>40.299999999999997</v>
          </cell>
          <cell r="BE39">
            <v>39.5</v>
          </cell>
          <cell r="BF39">
            <v>39.5</v>
          </cell>
          <cell r="BG39">
            <v>39.5</v>
          </cell>
          <cell r="BH39">
            <v>39.5</v>
          </cell>
          <cell r="BI39">
            <v>39.5</v>
          </cell>
          <cell r="BJ39">
            <v>39.5</v>
          </cell>
          <cell r="BK39">
            <v>39.5</v>
          </cell>
          <cell r="BL39">
            <v>39.5</v>
          </cell>
          <cell r="BM39">
            <v>0</v>
          </cell>
          <cell r="BN39">
            <v>43.1</v>
          </cell>
          <cell r="BO39">
            <v>0</v>
          </cell>
          <cell r="BP39">
            <v>0</v>
          </cell>
          <cell r="BQ39">
            <v>43.1</v>
          </cell>
          <cell r="BR39">
            <v>43.1</v>
          </cell>
          <cell r="BS39">
            <v>43.1</v>
          </cell>
          <cell r="BT39">
            <v>57.466109250739265</v>
          </cell>
          <cell r="BU39">
            <v>57.466109250739265</v>
          </cell>
          <cell r="BV39">
            <v>57.466109250739265</v>
          </cell>
          <cell r="BW39">
            <v>48.034430085876764</v>
          </cell>
          <cell r="BX39">
            <v>46.434222932702468</v>
          </cell>
          <cell r="BY39">
            <v>33.918652675781637</v>
          </cell>
          <cell r="BZ39">
            <v>34.910426145833725</v>
          </cell>
          <cell r="CA39">
            <v>32.133460429687858</v>
          </cell>
          <cell r="CB39">
            <v>0</v>
          </cell>
          <cell r="CC39">
            <v>0</v>
          </cell>
          <cell r="CD39">
            <v>579</v>
          </cell>
          <cell r="CE39">
            <v>96.408000000000001</v>
          </cell>
          <cell r="CF39">
            <v>30013</v>
          </cell>
          <cell r="CG39">
            <v>198</v>
          </cell>
          <cell r="CH39">
            <v>0</v>
          </cell>
          <cell r="CI39">
            <v>871.04302609126</v>
          </cell>
          <cell r="CJ39">
            <v>1327.407386666667</v>
          </cell>
          <cell r="CK39">
            <v>0</v>
          </cell>
          <cell r="CL39">
            <v>70</v>
          </cell>
          <cell r="CM39">
            <v>74.365242323943505</v>
          </cell>
          <cell r="CN39">
            <v>11384</v>
          </cell>
          <cell r="CO39">
            <v>0</v>
          </cell>
          <cell r="CP39">
            <v>705723.01027910004</v>
          </cell>
          <cell r="CQ39">
            <v>140</v>
          </cell>
          <cell r="CR39">
            <v>1175</v>
          </cell>
          <cell r="CS39">
            <v>3632.2495791172687</v>
          </cell>
          <cell r="CT39">
            <v>124008.7145969499</v>
          </cell>
          <cell r="CU39">
            <v>490</v>
          </cell>
          <cell r="CV39">
            <v>490</v>
          </cell>
          <cell r="CW39">
            <v>490</v>
          </cell>
          <cell r="CX39">
            <v>3768.3638199819798</v>
          </cell>
          <cell r="CZ39">
            <v>1019.7794508089549</v>
          </cell>
          <cell r="DA39">
            <v>84.376289032258057</v>
          </cell>
          <cell r="DB39">
            <v>200.43116129032256</v>
          </cell>
          <cell r="DC39">
            <v>367.91999999999996</v>
          </cell>
          <cell r="DD39">
            <v>0</v>
          </cell>
          <cell r="DE39">
            <v>0</v>
          </cell>
          <cell r="DF39">
            <v>7507.3941666916235</v>
          </cell>
          <cell r="DG39">
            <v>909747.6636109727</v>
          </cell>
          <cell r="DH39">
            <v>171.82384935483873</v>
          </cell>
          <cell r="DI39">
            <v>93.847896774193543</v>
          </cell>
          <cell r="DJ39">
            <v>94</v>
          </cell>
          <cell r="DK39">
            <v>85</v>
          </cell>
          <cell r="DL39">
            <v>85</v>
          </cell>
          <cell r="DM39">
            <v>92</v>
          </cell>
          <cell r="DN39">
            <v>128</v>
          </cell>
          <cell r="DO39">
            <v>96.408000000000001</v>
          </cell>
          <cell r="DP39">
            <v>104</v>
          </cell>
          <cell r="DQ39">
            <v>104</v>
          </cell>
          <cell r="DR39">
            <v>96.408000000000001</v>
          </cell>
          <cell r="DS39">
            <v>96.408000000000001</v>
          </cell>
          <cell r="DT39">
            <v>104</v>
          </cell>
          <cell r="DU39">
            <v>96.408000000000001</v>
          </cell>
          <cell r="DV39">
            <v>96.408000000000001</v>
          </cell>
          <cell r="DW39">
            <v>96.408000000000001</v>
          </cell>
          <cell r="DX39">
            <v>96.408000000000001</v>
          </cell>
          <cell r="DY39">
            <v>96.408000000000001</v>
          </cell>
          <cell r="DZ39">
            <v>96.408000000000001</v>
          </cell>
          <cell r="EA39">
            <v>96.408000000000001</v>
          </cell>
          <cell r="EB39">
            <v>96.408000000000001</v>
          </cell>
          <cell r="EC39">
            <v>96.408000000000001</v>
          </cell>
          <cell r="ED39">
            <v>96.408000000000001</v>
          </cell>
          <cell r="EE39">
            <v>117</v>
          </cell>
          <cell r="EF39">
            <v>117</v>
          </cell>
          <cell r="EG39">
            <v>96.408000000000001</v>
          </cell>
          <cell r="EH39">
            <v>96.408000000000001</v>
          </cell>
          <cell r="EI39">
            <v>96.408000000000001</v>
          </cell>
        </row>
        <row r="40">
          <cell r="E40">
            <v>47.4</v>
          </cell>
          <cell r="F40">
            <v>47.2</v>
          </cell>
          <cell r="G40">
            <v>51.1</v>
          </cell>
          <cell r="H40">
            <v>434</v>
          </cell>
          <cell r="I40">
            <v>449</v>
          </cell>
          <cell r="J40">
            <v>410</v>
          </cell>
          <cell r="K40">
            <v>414</v>
          </cell>
          <cell r="L40">
            <v>326</v>
          </cell>
          <cell r="M40">
            <v>61.739999999999995</v>
          </cell>
          <cell r="N40">
            <v>61.739999999999995</v>
          </cell>
          <cell r="O40">
            <v>61.739999999999995</v>
          </cell>
          <cell r="P40">
            <v>68.400000000000006</v>
          </cell>
          <cell r="Q40">
            <v>53.28</v>
          </cell>
          <cell r="R40">
            <v>61.739999999999995</v>
          </cell>
          <cell r="S40">
            <v>61.739999999999995</v>
          </cell>
          <cell r="T40">
            <v>64.219999999999985</v>
          </cell>
          <cell r="U40">
            <v>54.09</v>
          </cell>
          <cell r="V40">
            <v>39.424999999999997</v>
          </cell>
          <cell r="W40">
            <v>40</v>
          </cell>
          <cell r="X40">
            <v>39</v>
          </cell>
          <cell r="Y40">
            <v>213</v>
          </cell>
          <cell r="Z40">
            <v>1553</v>
          </cell>
          <cell r="AA40">
            <v>0</v>
          </cell>
          <cell r="AB40">
            <v>1175</v>
          </cell>
          <cell r="AC40">
            <v>1084</v>
          </cell>
          <cell r="AD40">
            <v>0</v>
          </cell>
          <cell r="AE40">
            <v>0</v>
          </cell>
          <cell r="AF40">
            <v>0</v>
          </cell>
          <cell r="AG40">
            <v>60.839999999999996</v>
          </cell>
          <cell r="AH40">
            <v>36.700000000000003</v>
          </cell>
          <cell r="AI40">
            <v>35.409999999999997</v>
          </cell>
          <cell r="AJ40">
            <v>37.26</v>
          </cell>
          <cell r="AK40">
            <v>36.64</v>
          </cell>
          <cell r="AL40">
            <v>35.055</v>
          </cell>
          <cell r="AM40">
            <v>37.43</v>
          </cell>
          <cell r="AN40">
            <v>36.74</v>
          </cell>
          <cell r="AO40">
            <v>33.39</v>
          </cell>
          <cell r="AP40">
            <v>33.54</v>
          </cell>
          <cell r="AQ40">
            <v>35.274999999999999</v>
          </cell>
          <cell r="AR40">
            <v>36.17</v>
          </cell>
          <cell r="AS40">
            <v>33.369999999999997</v>
          </cell>
          <cell r="AT40">
            <v>35.14</v>
          </cell>
          <cell r="AU40">
            <v>36.74</v>
          </cell>
          <cell r="AV40">
            <v>36.74</v>
          </cell>
          <cell r="AW40">
            <v>0</v>
          </cell>
          <cell r="AX40">
            <v>36.400000000000006</v>
          </cell>
          <cell r="AY40">
            <v>38.4</v>
          </cell>
          <cell r="AZ40">
            <v>38.4</v>
          </cell>
          <cell r="BA40">
            <v>38.4</v>
          </cell>
          <cell r="BB40">
            <v>38.4</v>
          </cell>
          <cell r="BC40">
            <v>38.4</v>
          </cell>
          <cell r="BD40">
            <v>38.4</v>
          </cell>
          <cell r="BE40">
            <v>42.8</v>
          </cell>
          <cell r="BF40">
            <v>42.8</v>
          </cell>
          <cell r="BG40">
            <v>42.8</v>
          </cell>
          <cell r="BH40">
            <v>46.8</v>
          </cell>
          <cell r="BI40">
            <v>46.8</v>
          </cell>
          <cell r="BJ40">
            <v>46.8</v>
          </cell>
          <cell r="BK40">
            <v>42.8</v>
          </cell>
          <cell r="BL40">
            <v>46.8</v>
          </cell>
          <cell r="BM40">
            <v>38.269999999999996</v>
          </cell>
          <cell r="BN40">
            <v>38.4</v>
          </cell>
          <cell r="BO40">
            <v>46.628571428571426</v>
          </cell>
          <cell r="BP40">
            <v>0</v>
          </cell>
          <cell r="BQ40">
            <v>41.2</v>
          </cell>
          <cell r="BR40">
            <v>41.2</v>
          </cell>
          <cell r="BS40">
            <v>42.8</v>
          </cell>
          <cell r="BT40">
            <v>38.195345706816667</v>
          </cell>
          <cell r="BU40">
            <v>38.195345706816667</v>
          </cell>
          <cell r="BV40">
            <v>38.195345706816667</v>
          </cell>
          <cell r="BW40">
            <v>42.234128485483083</v>
          </cell>
          <cell r="BX40">
            <v>43.157278834892544</v>
          </cell>
          <cell r="BY40">
            <v>40.926332157153006</v>
          </cell>
          <cell r="BZ40">
            <v>38.695385479413453</v>
          </cell>
          <cell r="CA40">
            <v>36.464438801673914</v>
          </cell>
          <cell r="CB40">
            <v>36.810620182702465</v>
          </cell>
          <cell r="CC40">
            <v>54.696658202510868</v>
          </cell>
          <cell r="CD40">
            <v>427</v>
          </cell>
          <cell r="CE40">
            <v>86.210999999999999</v>
          </cell>
          <cell r="CF40">
            <v>22417</v>
          </cell>
          <cell r="CG40">
            <v>168</v>
          </cell>
          <cell r="CH40">
            <v>271.23644910644913</v>
          </cell>
          <cell r="CI40">
            <v>0</v>
          </cell>
          <cell r="CJ40">
            <v>0</v>
          </cell>
          <cell r="CK40">
            <v>0</v>
          </cell>
          <cell r="CL40">
            <v>44</v>
          </cell>
          <cell r="CM40">
            <v>65</v>
          </cell>
          <cell r="CN40">
            <v>7344</v>
          </cell>
          <cell r="CO40">
            <v>0</v>
          </cell>
          <cell r="CP40">
            <v>0</v>
          </cell>
          <cell r="CQ40">
            <v>0</v>
          </cell>
          <cell r="CR40">
            <v>0</v>
          </cell>
          <cell r="CS40">
            <v>0</v>
          </cell>
          <cell r="CT40">
            <v>80000</v>
          </cell>
          <cell r="CU40">
            <v>529</v>
          </cell>
          <cell r="CV40">
            <v>529</v>
          </cell>
          <cell r="CW40">
            <v>529</v>
          </cell>
          <cell r="CX40">
            <v>0</v>
          </cell>
          <cell r="CZ40">
            <v>0</v>
          </cell>
          <cell r="DA40">
            <v>0</v>
          </cell>
          <cell r="DB40">
            <v>178.16103225806449</v>
          </cell>
          <cell r="DC40">
            <v>0</v>
          </cell>
          <cell r="DD40">
            <v>321.45124822274977</v>
          </cell>
          <cell r="DE40">
            <v>0</v>
          </cell>
          <cell r="DF40">
            <v>0</v>
          </cell>
          <cell r="DG40">
            <v>0</v>
          </cell>
          <cell r="DH40">
            <v>181.19092948387095</v>
          </cell>
          <cell r="DI40">
            <v>0</v>
          </cell>
          <cell r="DJ40">
            <v>86.210999999999999</v>
          </cell>
          <cell r="DK40">
            <v>86</v>
          </cell>
          <cell r="DL40">
            <v>86.210999999999999</v>
          </cell>
          <cell r="DM40">
            <v>86</v>
          </cell>
          <cell r="DN40">
            <v>86.210999999999999</v>
          </cell>
          <cell r="DO40">
            <v>86.210999999999999</v>
          </cell>
          <cell r="DP40">
            <v>86.210999999999999</v>
          </cell>
          <cell r="DQ40">
            <v>86.210999999999999</v>
          </cell>
          <cell r="DR40">
            <v>86.210999999999999</v>
          </cell>
          <cell r="DS40">
            <v>86.210999999999999</v>
          </cell>
          <cell r="DT40">
            <v>86.210999999999999</v>
          </cell>
          <cell r="DU40">
            <v>86.210999999999999</v>
          </cell>
          <cell r="DV40">
            <v>86.210999999999999</v>
          </cell>
          <cell r="DW40">
            <v>86.210999999999999</v>
          </cell>
          <cell r="DX40">
            <v>86.210999999999999</v>
          </cell>
          <cell r="DY40">
            <v>86.210999999999999</v>
          </cell>
          <cell r="DZ40">
            <v>86.210999999999999</v>
          </cell>
          <cell r="EA40">
            <v>86.210999999999999</v>
          </cell>
          <cell r="EB40">
            <v>86.210999999999999</v>
          </cell>
          <cell r="EC40">
            <v>86.210999999999999</v>
          </cell>
          <cell r="ED40">
            <v>86.210999999999999</v>
          </cell>
          <cell r="EE40">
            <v>86.210999999999999</v>
          </cell>
          <cell r="EF40">
            <v>86.210999999999999</v>
          </cell>
          <cell r="EG40">
            <v>86.210999999999999</v>
          </cell>
          <cell r="EH40">
            <v>86.210999999999999</v>
          </cell>
          <cell r="EI40">
            <v>86.210999999999999</v>
          </cell>
        </row>
        <row r="41">
          <cell r="BE41" t="str">
            <v>WHY?</v>
          </cell>
          <cell r="BF41" t="str">
            <v>WHY?</v>
          </cell>
          <cell r="BG41" t="str">
            <v>WHY?</v>
          </cell>
          <cell r="BK41" t="str">
            <v>WHY?</v>
          </cell>
          <cell r="BM41" t="str">
            <v>WHY?</v>
          </cell>
          <cell r="BP41" t="str">
            <v>WHY?</v>
          </cell>
        </row>
        <row r="44">
          <cell r="E44">
            <v>46.25167977691553</v>
          </cell>
          <cell r="F44">
            <v>46.25167977691553</v>
          </cell>
          <cell r="G44">
            <v>46.25167977691553</v>
          </cell>
          <cell r="H44">
            <v>390</v>
          </cell>
          <cell r="I44">
            <v>390</v>
          </cell>
          <cell r="J44">
            <v>390</v>
          </cell>
          <cell r="K44">
            <v>390</v>
          </cell>
          <cell r="M44">
            <v>46.016269307659663</v>
          </cell>
          <cell r="N44">
            <v>46.016269307659663</v>
          </cell>
          <cell r="O44">
            <v>46.016269307659663</v>
          </cell>
          <cell r="T44">
            <v>49.063405413501215</v>
          </cell>
          <cell r="V44">
            <v>30</v>
          </cell>
          <cell r="Y44">
            <v>120.05788811964155</v>
          </cell>
          <cell r="AB44">
            <v>1136.6839231077086</v>
          </cell>
          <cell r="AH44">
            <v>35</v>
          </cell>
          <cell r="AI44">
            <v>35</v>
          </cell>
          <cell r="AJ44">
            <v>35</v>
          </cell>
          <cell r="AK44">
            <v>35</v>
          </cell>
          <cell r="AL44">
            <v>35</v>
          </cell>
          <cell r="AM44">
            <v>35</v>
          </cell>
          <cell r="AN44">
            <v>35</v>
          </cell>
          <cell r="AO44">
            <v>35</v>
          </cell>
          <cell r="AP44">
            <v>35</v>
          </cell>
          <cell r="AQ44">
            <v>35</v>
          </cell>
          <cell r="AR44">
            <v>35</v>
          </cell>
          <cell r="AS44">
            <v>35</v>
          </cell>
          <cell r="AT44">
            <v>35</v>
          </cell>
          <cell r="AU44">
            <v>35</v>
          </cell>
          <cell r="AV44">
            <v>35</v>
          </cell>
          <cell r="BB44">
            <v>40</v>
          </cell>
          <cell r="BE44">
            <v>40</v>
          </cell>
          <cell r="BI44">
            <v>40</v>
          </cell>
          <cell r="BM44">
            <v>42.5</v>
          </cell>
          <cell r="BO44">
            <v>42.5</v>
          </cell>
          <cell r="BQ44">
            <v>42.5</v>
          </cell>
          <cell r="BR44">
            <v>42.5</v>
          </cell>
          <cell r="BS44">
            <v>42.5</v>
          </cell>
          <cell r="BT44">
            <v>52.5</v>
          </cell>
          <cell r="BU44">
            <v>52.5</v>
          </cell>
          <cell r="BV44">
            <v>52.5</v>
          </cell>
          <cell r="BW44">
            <v>52.5</v>
          </cell>
          <cell r="BX44">
            <v>52.5</v>
          </cell>
          <cell r="BY44">
            <v>45</v>
          </cell>
          <cell r="CA44">
            <v>45</v>
          </cell>
          <cell r="CB44">
            <v>50</v>
          </cell>
          <cell r="CC44">
            <v>50</v>
          </cell>
          <cell r="CE44">
            <v>48.667499999999997</v>
          </cell>
          <cell r="DH44">
            <v>138.4279668408015</v>
          </cell>
        </row>
        <row r="45">
          <cell r="E45">
            <v>46.25167977691553</v>
          </cell>
          <cell r="F45">
            <v>46.25167977691553</v>
          </cell>
          <cell r="G45">
            <v>46.25167977691553</v>
          </cell>
          <cell r="H45">
            <v>390</v>
          </cell>
          <cell r="I45">
            <v>390</v>
          </cell>
          <cell r="J45">
            <v>390</v>
          </cell>
          <cell r="K45">
            <v>390</v>
          </cell>
          <cell r="M45">
            <v>46.016269307659663</v>
          </cell>
          <cell r="N45">
            <v>46.016269307659663</v>
          </cell>
          <cell r="O45">
            <v>46.016269307659663</v>
          </cell>
          <cell r="T45">
            <v>49.063405413501215</v>
          </cell>
          <cell r="V45">
            <v>30</v>
          </cell>
          <cell r="AH45">
            <v>33</v>
          </cell>
          <cell r="AI45">
            <v>33</v>
          </cell>
          <cell r="AJ45">
            <v>33</v>
          </cell>
          <cell r="AK45">
            <v>33</v>
          </cell>
          <cell r="AL45">
            <v>33</v>
          </cell>
          <cell r="AM45">
            <v>33</v>
          </cell>
          <cell r="AN45">
            <v>33</v>
          </cell>
          <cell r="AO45">
            <v>33</v>
          </cell>
          <cell r="AP45">
            <v>33</v>
          </cell>
          <cell r="AQ45">
            <v>33</v>
          </cell>
          <cell r="AR45">
            <v>33</v>
          </cell>
          <cell r="AS45">
            <v>33</v>
          </cell>
          <cell r="AT45">
            <v>33</v>
          </cell>
          <cell r="AU45">
            <v>33</v>
          </cell>
          <cell r="AV45">
            <v>33</v>
          </cell>
          <cell r="BB45">
            <v>35</v>
          </cell>
          <cell r="BE45">
            <v>35</v>
          </cell>
          <cell r="BI45">
            <v>35</v>
          </cell>
          <cell r="BM45">
            <v>40</v>
          </cell>
          <cell r="BO45">
            <v>40</v>
          </cell>
          <cell r="BQ45">
            <v>42.5</v>
          </cell>
          <cell r="BR45">
            <v>42.5</v>
          </cell>
          <cell r="BS45">
            <v>42.5</v>
          </cell>
          <cell r="BT45">
            <v>52.5</v>
          </cell>
          <cell r="BU45">
            <v>52.5</v>
          </cell>
          <cell r="BV45">
            <v>52.5</v>
          </cell>
          <cell r="BW45">
            <v>52.5</v>
          </cell>
          <cell r="BX45">
            <v>52.5</v>
          </cell>
          <cell r="BY45">
            <v>45</v>
          </cell>
          <cell r="CA45">
            <v>45</v>
          </cell>
          <cell r="CB45">
            <v>42.5</v>
          </cell>
          <cell r="CC45">
            <v>42.5</v>
          </cell>
          <cell r="CE45">
            <v>48.667499999999997</v>
          </cell>
          <cell r="DH45">
            <v>138.4279668408015</v>
          </cell>
        </row>
        <row r="46">
          <cell r="E46">
            <v>1</v>
          </cell>
          <cell r="H46">
            <v>1</v>
          </cell>
        </row>
        <row r="47">
          <cell r="E47">
            <v>41.2060419830702</v>
          </cell>
          <cell r="F47">
            <v>41.2060419830702</v>
          </cell>
          <cell r="G47">
            <v>41.2060419830702</v>
          </cell>
          <cell r="H47">
            <v>370</v>
          </cell>
          <cell r="I47">
            <v>370</v>
          </cell>
          <cell r="J47">
            <v>370</v>
          </cell>
          <cell r="K47">
            <v>370</v>
          </cell>
          <cell r="L47">
            <v>330</v>
          </cell>
          <cell r="M47">
            <v>43.459809901678575</v>
          </cell>
          <cell r="N47">
            <v>43.459809901678575</v>
          </cell>
          <cell r="O47">
            <v>43.459809901678575</v>
          </cell>
          <cell r="Q47">
            <v>37.350009223165543</v>
          </cell>
          <cell r="U47">
            <v>47.23734220910881</v>
          </cell>
          <cell r="W47">
            <v>41.150826508115443</v>
          </cell>
          <cell r="X47">
            <v>36.541891895549732</v>
          </cell>
          <cell r="Y47">
            <v>113.19743736994774</v>
          </cell>
          <cell r="Z47">
            <v>1350</v>
          </cell>
          <cell r="AB47">
            <v>1212.4628513148891</v>
          </cell>
          <cell r="AH47">
            <v>35</v>
          </cell>
          <cell r="AI47">
            <v>35</v>
          </cell>
          <cell r="AJ47">
            <v>35</v>
          </cell>
          <cell r="AK47">
            <v>35</v>
          </cell>
          <cell r="AL47">
            <v>35</v>
          </cell>
          <cell r="AM47">
            <v>35</v>
          </cell>
          <cell r="AN47">
            <v>35</v>
          </cell>
          <cell r="AO47">
            <v>35</v>
          </cell>
          <cell r="AP47">
            <v>35</v>
          </cell>
          <cell r="AQ47">
            <v>35</v>
          </cell>
          <cell r="AR47">
            <v>35</v>
          </cell>
          <cell r="AS47">
            <v>35</v>
          </cell>
          <cell r="AT47">
            <v>35</v>
          </cell>
          <cell r="AU47">
            <v>35</v>
          </cell>
          <cell r="AV47">
            <v>35</v>
          </cell>
          <cell r="BB47">
            <v>40</v>
          </cell>
          <cell r="BE47">
            <v>40</v>
          </cell>
          <cell r="BI47">
            <v>40</v>
          </cell>
          <cell r="BM47">
            <v>42.5</v>
          </cell>
          <cell r="BN47">
            <v>40</v>
          </cell>
          <cell r="BO47">
            <v>42.5</v>
          </cell>
          <cell r="BQ47">
            <v>40</v>
          </cell>
          <cell r="BR47">
            <v>40</v>
          </cell>
          <cell r="BS47">
            <v>40</v>
          </cell>
          <cell r="BY47">
            <v>45</v>
          </cell>
          <cell r="CB47">
            <v>50</v>
          </cell>
          <cell r="CC47">
            <v>50</v>
          </cell>
          <cell r="CD47">
            <v>160</v>
          </cell>
          <cell r="CE47">
            <v>48.667499999999997</v>
          </cell>
          <cell r="CM47">
            <v>50</v>
          </cell>
        </row>
        <row r="48">
          <cell r="E48">
            <v>41.2060419830702</v>
          </cell>
          <cell r="F48">
            <v>41.2060419830702</v>
          </cell>
          <cell r="G48">
            <v>41.2060419830702</v>
          </cell>
          <cell r="H48">
            <v>370</v>
          </cell>
          <cell r="I48">
            <v>370</v>
          </cell>
          <cell r="J48">
            <v>370</v>
          </cell>
          <cell r="K48">
            <v>370</v>
          </cell>
          <cell r="L48">
            <v>330</v>
          </cell>
          <cell r="M48">
            <v>43.459809901678575</v>
          </cell>
          <cell r="N48">
            <v>43.459809901678575</v>
          </cell>
          <cell r="O48">
            <v>43.459809901678575</v>
          </cell>
          <cell r="Q48">
            <v>42.68572482647491</v>
          </cell>
          <cell r="U48">
            <v>47.23734220910881</v>
          </cell>
          <cell r="W48">
            <v>41.150826508115443</v>
          </cell>
          <cell r="X48">
            <v>40.60210210616637</v>
          </cell>
          <cell r="Z48">
            <v>1350</v>
          </cell>
          <cell r="AH48">
            <v>33</v>
          </cell>
          <cell r="AI48">
            <v>33</v>
          </cell>
          <cell r="AJ48">
            <v>33</v>
          </cell>
          <cell r="AK48">
            <v>33</v>
          </cell>
          <cell r="AL48">
            <v>33</v>
          </cell>
          <cell r="AM48">
            <v>33</v>
          </cell>
          <cell r="AN48">
            <v>33</v>
          </cell>
          <cell r="AO48">
            <v>33</v>
          </cell>
          <cell r="AP48">
            <v>33</v>
          </cell>
          <cell r="AQ48">
            <v>33</v>
          </cell>
          <cell r="AR48">
            <v>33</v>
          </cell>
          <cell r="AS48">
            <v>33</v>
          </cell>
          <cell r="AT48">
            <v>33</v>
          </cell>
          <cell r="AU48">
            <v>33</v>
          </cell>
          <cell r="AV48">
            <v>33</v>
          </cell>
          <cell r="BB48">
            <v>35</v>
          </cell>
          <cell r="BE48">
            <v>35</v>
          </cell>
          <cell r="BI48">
            <v>35</v>
          </cell>
          <cell r="BM48">
            <v>40</v>
          </cell>
          <cell r="BN48">
            <v>45</v>
          </cell>
          <cell r="BO48">
            <v>40</v>
          </cell>
          <cell r="BQ48">
            <v>45</v>
          </cell>
          <cell r="BR48">
            <v>45</v>
          </cell>
          <cell r="BS48">
            <v>45</v>
          </cell>
          <cell r="BW48">
            <v>52.5</v>
          </cell>
          <cell r="BX48">
            <v>52.5</v>
          </cell>
          <cell r="BY48">
            <v>45</v>
          </cell>
          <cell r="CB48">
            <v>42.5</v>
          </cell>
          <cell r="CC48">
            <v>42.5</v>
          </cell>
          <cell r="CD48">
            <v>160</v>
          </cell>
          <cell r="CE48">
            <v>48.667499999999997</v>
          </cell>
          <cell r="CM48">
            <v>50</v>
          </cell>
        </row>
        <row r="49">
          <cell r="E49">
            <v>1</v>
          </cell>
          <cell r="H49">
            <v>1</v>
          </cell>
          <cell r="L49">
            <v>1</v>
          </cell>
        </row>
        <row r="50">
          <cell r="BN50">
            <v>40</v>
          </cell>
          <cell r="BO50">
            <v>42.5</v>
          </cell>
          <cell r="BQ50">
            <v>42.5</v>
          </cell>
          <cell r="BR50">
            <v>42.5</v>
          </cell>
          <cell r="BS50">
            <v>42.5</v>
          </cell>
          <cell r="CB50">
            <v>50</v>
          </cell>
          <cell r="CC50">
            <v>50</v>
          </cell>
        </row>
        <row r="51">
          <cell r="BN51">
            <v>45</v>
          </cell>
          <cell r="BO51">
            <v>40</v>
          </cell>
          <cell r="BQ51">
            <v>42.5</v>
          </cell>
          <cell r="BR51">
            <v>42.5</v>
          </cell>
          <cell r="BS51">
            <v>42.5</v>
          </cell>
          <cell r="CB51">
            <v>42.5</v>
          </cell>
          <cell r="CC51">
            <v>42.5</v>
          </cell>
        </row>
        <row r="57">
          <cell r="E57">
            <v>40.365102350762648</v>
          </cell>
          <cell r="F57">
            <v>40.365102350762648</v>
          </cell>
          <cell r="G57">
            <v>40.365102350762648</v>
          </cell>
          <cell r="H57">
            <v>380</v>
          </cell>
          <cell r="I57">
            <v>380</v>
          </cell>
          <cell r="J57">
            <v>380</v>
          </cell>
          <cell r="K57">
            <v>380</v>
          </cell>
          <cell r="M57">
            <v>43.459809901678575</v>
          </cell>
          <cell r="N57">
            <v>43.459809901678575</v>
          </cell>
          <cell r="O57">
            <v>43.459809901678575</v>
          </cell>
          <cell r="Y57">
            <v>109.76721199510084</v>
          </cell>
          <cell r="AB57">
            <v>1326.1312436256599</v>
          </cell>
          <cell r="AH57">
            <v>35</v>
          </cell>
          <cell r="AI57">
            <v>35</v>
          </cell>
          <cell r="AJ57">
            <v>35</v>
          </cell>
          <cell r="AK57">
            <v>35</v>
          </cell>
          <cell r="AL57">
            <v>35</v>
          </cell>
          <cell r="AM57">
            <v>35</v>
          </cell>
          <cell r="AN57">
            <v>35</v>
          </cell>
          <cell r="AO57">
            <v>35</v>
          </cell>
          <cell r="AP57">
            <v>35</v>
          </cell>
          <cell r="AQ57">
            <v>35</v>
          </cell>
          <cell r="AR57">
            <v>35</v>
          </cell>
          <cell r="AS57">
            <v>35</v>
          </cell>
          <cell r="AT57">
            <v>35</v>
          </cell>
          <cell r="AU57">
            <v>35</v>
          </cell>
          <cell r="AV57">
            <v>35</v>
          </cell>
          <cell r="BS57">
            <v>40</v>
          </cell>
          <cell r="BW57">
            <v>40</v>
          </cell>
          <cell r="CP57">
            <v>310402.48121628875</v>
          </cell>
          <cell r="DG57">
            <v>850000</v>
          </cell>
        </row>
        <row r="58">
          <cell r="E58">
            <v>40.365102350762648</v>
          </cell>
          <cell r="F58">
            <v>40.365102350762648</v>
          </cell>
          <cell r="G58">
            <v>40.365102350762648</v>
          </cell>
          <cell r="H58">
            <v>380</v>
          </cell>
          <cell r="I58">
            <v>380</v>
          </cell>
          <cell r="J58">
            <v>380</v>
          </cell>
          <cell r="K58">
            <v>380</v>
          </cell>
          <cell r="M58">
            <v>43.459809901678575</v>
          </cell>
          <cell r="N58">
            <v>43.459809901678575</v>
          </cell>
          <cell r="O58">
            <v>43.459809901678575</v>
          </cell>
          <cell r="AH58">
            <v>35</v>
          </cell>
          <cell r="AI58">
            <v>35</v>
          </cell>
          <cell r="AJ58">
            <v>35</v>
          </cell>
          <cell r="AK58">
            <v>35</v>
          </cell>
          <cell r="AL58">
            <v>35</v>
          </cell>
          <cell r="AM58">
            <v>35</v>
          </cell>
          <cell r="AN58">
            <v>35</v>
          </cell>
          <cell r="AO58">
            <v>35</v>
          </cell>
          <cell r="AP58">
            <v>35</v>
          </cell>
          <cell r="AQ58">
            <v>35</v>
          </cell>
          <cell r="AR58">
            <v>35</v>
          </cell>
          <cell r="AS58">
            <v>35</v>
          </cell>
          <cell r="AT58">
            <v>35</v>
          </cell>
          <cell r="AU58">
            <v>35</v>
          </cell>
          <cell r="AV58">
            <v>35</v>
          </cell>
          <cell r="BS58">
            <v>40</v>
          </cell>
          <cell r="BW58">
            <v>40</v>
          </cell>
          <cell r="DG58">
            <v>850000</v>
          </cell>
        </row>
        <row r="63">
          <cell r="W63">
            <v>54.867768677487256</v>
          </cell>
          <cell r="CD63">
            <v>185</v>
          </cell>
          <cell r="CE63">
            <v>53.302499999999995</v>
          </cell>
          <cell r="CZ63">
            <v>329.41688498108556</v>
          </cell>
          <cell r="DG63">
            <v>850000</v>
          </cell>
        </row>
        <row r="64">
          <cell r="W64">
            <v>54.867768677487256</v>
          </cell>
          <cell r="CD64">
            <v>185</v>
          </cell>
          <cell r="CE64">
            <v>53.302499999999995</v>
          </cell>
          <cell r="CZ64">
            <v>329.41688498108556</v>
          </cell>
        </row>
        <row r="65">
          <cell r="BN65">
            <v>45</v>
          </cell>
          <cell r="BO65">
            <v>40</v>
          </cell>
        </row>
        <row r="67">
          <cell r="E67">
            <v>46.25167977691553</v>
          </cell>
          <cell r="F67">
            <v>46.25167977691553</v>
          </cell>
          <cell r="G67">
            <v>46.25167977691553</v>
          </cell>
          <cell r="H67">
            <v>390</v>
          </cell>
          <cell r="I67">
            <v>390</v>
          </cell>
          <cell r="J67">
            <v>390</v>
          </cell>
          <cell r="K67">
            <v>390</v>
          </cell>
          <cell r="L67">
            <v>0</v>
          </cell>
          <cell r="M67">
            <v>46.016269307659663</v>
          </cell>
          <cell r="N67">
            <v>46.016269307659663</v>
          </cell>
          <cell r="O67">
            <v>46.016269307659663</v>
          </cell>
          <cell r="P67">
            <v>0</v>
          </cell>
          <cell r="Q67">
            <v>0</v>
          </cell>
          <cell r="R67">
            <v>0</v>
          </cell>
          <cell r="S67">
            <v>0</v>
          </cell>
          <cell r="T67">
            <v>49.063405413501215</v>
          </cell>
          <cell r="U67">
            <v>0</v>
          </cell>
          <cell r="V67">
            <v>30</v>
          </cell>
          <cell r="W67">
            <v>0</v>
          </cell>
          <cell r="X67">
            <v>0</v>
          </cell>
          <cell r="Y67">
            <v>120.05788811964155</v>
          </cell>
          <cell r="Z67">
            <v>0</v>
          </cell>
          <cell r="AA67">
            <v>0</v>
          </cell>
          <cell r="AB67">
            <v>1136.6839231077086</v>
          </cell>
          <cell r="AC67">
            <v>0</v>
          </cell>
          <cell r="AD67">
            <v>0</v>
          </cell>
          <cell r="AE67">
            <v>0</v>
          </cell>
          <cell r="AF67">
            <v>0</v>
          </cell>
          <cell r="AG67">
            <v>0</v>
          </cell>
          <cell r="AH67">
            <v>35</v>
          </cell>
          <cell r="AI67">
            <v>35</v>
          </cell>
          <cell r="AJ67">
            <v>35</v>
          </cell>
          <cell r="AK67">
            <v>35</v>
          </cell>
          <cell r="AL67">
            <v>35</v>
          </cell>
          <cell r="AM67">
            <v>35</v>
          </cell>
          <cell r="AN67">
            <v>35</v>
          </cell>
          <cell r="AO67">
            <v>35</v>
          </cell>
          <cell r="AP67">
            <v>35</v>
          </cell>
          <cell r="AQ67">
            <v>35</v>
          </cell>
          <cell r="AR67">
            <v>35</v>
          </cell>
          <cell r="AS67">
            <v>35</v>
          </cell>
          <cell r="AT67">
            <v>35</v>
          </cell>
          <cell r="AU67">
            <v>35</v>
          </cell>
          <cell r="AV67">
            <v>35</v>
          </cell>
          <cell r="AW67">
            <v>0</v>
          </cell>
          <cell r="AX67">
            <v>0</v>
          </cell>
          <cell r="AY67">
            <v>0</v>
          </cell>
          <cell r="AZ67">
            <v>0</v>
          </cell>
          <cell r="BA67">
            <v>0</v>
          </cell>
          <cell r="BB67">
            <v>40</v>
          </cell>
          <cell r="BC67">
            <v>0</v>
          </cell>
          <cell r="BD67">
            <v>0</v>
          </cell>
          <cell r="BE67">
            <v>40</v>
          </cell>
          <cell r="BF67">
            <v>0</v>
          </cell>
          <cell r="BG67">
            <v>0</v>
          </cell>
          <cell r="BH67">
            <v>0</v>
          </cell>
          <cell r="BI67">
            <v>40</v>
          </cell>
          <cell r="BJ67">
            <v>0</v>
          </cell>
          <cell r="BK67">
            <v>0</v>
          </cell>
          <cell r="BL67">
            <v>0</v>
          </cell>
          <cell r="BM67">
            <v>42.5</v>
          </cell>
          <cell r="BN67">
            <v>0</v>
          </cell>
          <cell r="BO67">
            <v>42.5</v>
          </cell>
          <cell r="BP67">
            <v>0</v>
          </cell>
          <cell r="BQ67">
            <v>42.5</v>
          </cell>
          <cell r="BR67">
            <v>42.5</v>
          </cell>
          <cell r="BS67">
            <v>42.5</v>
          </cell>
          <cell r="BT67">
            <v>52.5</v>
          </cell>
          <cell r="BU67">
            <v>52.5</v>
          </cell>
          <cell r="BV67">
            <v>52.5</v>
          </cell>
          <cell r="BW67">
            <v>52.5</v>
          </cell>
          <cell r="BX67">
            <v>52.5</v>
          </cell>
          <cell r="BY67">
            <v>45</v>
          </cell>
          <cell r="BZ67">
            <v>0</v>
          </cell>
          <cell r="CA67">
            <v>45</v>
          </cell>
          <cell r="CB67">
            <v>50</v>
          </cell>
          <cell r="CC67">
            <v>50</v>
          </cell>
          <cell r="CD67">
            <v>0</v>
          </cell>
          <cell r="CE67">
            <v>48.667499999999997</v>
          </cell>
          <cell r="CF67">
            <v>0</v>
          </cell>
          <cell r="CG67">
            <v>0</v>
          </cell>
          <cell r="CH67">
            <v>0</v>
          </cell>
          <cell r="CI67">
            <v>0</v>
          </cell>
          <cell r="CJ67">
            <v>0</v>
          </cell>
          <cell r="CK67">
            <v>0</v>
          </cell>
          <cell r="CL67">
            <v>0</v>
          </cell>
          <cell r="CM67">
            <v>0</v>
          </cell>
          <cell r="CN67">
            <v>0</v>
          </cell>
          <cell r="CO67">
            <v>0</v>
          </cell>
          <cell r="CP67">
            <v>0</v>
          </cell>
          <cell r="CQ67">
            <v>0</v>
          </cell>
          <cell r="CR67">
            <v>0</v>
          </cell>
          <cell r="CS67">
            <v>0</v>
          </cell>
          <cell r="CT67">
            <v>0</v>
          </cell>
          <cell r="CU67">
            <v>0</v>
          </cell>
          <cell r="CV67">
            <v>0</v>
          </cell>
          <cell r="CW67">
            <v>0</v>
          </cell>
          <cell r="CX67">
            <v>0</v>
          </cell>
          <cell r="CZ67">
            <v>0</v>
          </cell>
          <cell r="DA67">
            <v>0</v>
          </cell>
          <cell r="DB67">
            <v>0</v>
          </cell>
          <cell r="DC67">
            <v>0</v>
          </cell>
          <cell r="DD67">
            <v>0</v>
          </cell>
          <cell r="DE67">
            <v>0</v>
          </cell>
          <cell r="DF67">
            <v>0</v>
          </cell>
          <cell r="DG67">
            <v>0</v>
          </cell>
          <cell r="DH67">
            <v>138.4279668408015</v>
          </cell>
          <cell r="DI67">
            <v>0</v>
          </cell>
          <cell r="DJ67">
            <v>0</v>
          </cell>
          <cell r="DK67">
            <v>0</v>
          </cell>
          <cell r="DL67">
            <v>0</v>
          </cell>
          <cell r="DM67">
            <v>0</v>
          </cell>
          <cell r="DN67">
            <v>0</v>
          </cell>
          <cell r="DO67">
            <v>0</v>
          </cell>
          <cell r="DP67">
            <v>0</v>
          </cell>
          <cell r="DQ67">
            <v>0</v>
          </cell>
          <cell r="DR67">
            <v>0</v>
          </cell>
          <cell r="DS67">
            <v>0</v>
          </cell>
          <cell r="DT67">
            <v>0</v>
          </cell>
          <cell r="DU67">
            <v>0</v>
          </cell>
          <cell r="DV67">
            <v>0</v>
          </cell>
          <cell r="DW67">
            <v>0</v>
          </cell>
          <cell r="DX67">
            <v>0</v>
          </cell>
          <cell r="DY67">
            <v>0</v>
          </cell>
          <cell r="DZ67">
            <v>0</v>
          </cell>
          <cell r="EA67">
            <v>0</v>
          </cell>
          <cell r="EB67">
            <v>0</v>
          </cell>
          <cell r="EC67">
            <v>0</v>
          </cell>
          <cell r="ED67">
            <v>0</v>
          </cell>
          <cell r="EE67">
            <v>0</v>
          </cell>
          <cell r="EF67">
            <v>0</v>
          </cell>
          <cell r="EG67">
            <v>0</v>
          </cell>
          <cell r="EH67">
            <v>0</v>
          </cell>
          <cell r="EI67">
            <v>0</v>
          </cell>
        </row>
        <row r="68">
          <cell r="E68">
            <v>41.2060419830702</v>
          </cell>
          <cell r="F68">
            <v>41.2060419830702</v>
          </cell>
          <cell r="G68">
            <v>41.2060419830702</v>
          </cell>
          <cell r="H68">
            <v>370</v>
          </cell>
          <cell r="I68">
            <v>370</v>
          </cell>
          <cell r="J68">
            <v>370</v>
          </cell>
          <cell r="K68">
            <v>370</v>
          </cell>
          <cell r="L68">
            <v>330</v>
          </cell>
          <cell r="M68">
            <v>43.459809901678575</v>
          </cell>
          <cell r="N68">
            <v>43.459809901678575</v>
          </cell>
          <cell r="O68">
            <v>43.459809901678575</v>
          </cell>
          <cell r="P68">
            <v>0</v>
          </cell>
          <cell r="Q68">
            <v>37.350009223165543</v>
          </cell>
          <cell r="R68">
            <v>0</v>
          </cell>
          <cell r="S68">
            <v>0</v>
          </cell>
          <cell r="T68">
            <v>0</v>
          </cell>
          <cell r="U68">
            <v>47.23734220910881</v>
          </cell>
          <cell r="V68">
            <v>0</v>
          </cell>
          <cell r="W68">
            <v>41.150826508115443</v>
          </cell>
          <cell r="X68">
            <v>36.541891895549732</v>
          </cell>
          <cell r="Y68">
            <v>113.19743736994774</v>
          </cell>
          <cell r="Z68">
            <v>1350</v>
          </cell>
          <cell r="AA68">
            <v>0</v>
          </cell>
          <cell r="AB68">
            <v>1212.4628513148891</v>
          </cell>
          <cell r="AC68">
            <v>0</v>
          </cell>
          <cell r="AD68">
            <v>0</v>
          </cell>
          <cell r="AE68">
            <v>0</v>
          </cell>
          <cell r="AF68">
            <v>0</v>
          </cell>
          <cell r="AG68">
            <v>0</v>
          </cell>
          <cell r="AH68">
            <v>35</v>
          </cell>
          <cell r="AI68">
            <v>35</v>
          </cell>
          <cell r="AJ68">
            <v>35</v>
          </cell>
          <cell r="AK68">
            <v>35</v>
          </cell>
          <cell r="AL68">
            <v>35</v>
          </cell>
          <cell r="AM68">
            <v>35</v>
          </cell>
          <cell r="AN68">
            <v>35</v>
          </cell>
          <cell r="AO68">
            <v>35</v>
          </cell>
          <cell r="AP68">
            <v>35</v>
          </cell>
          <cell r="AQ68">
            <v>35</v>
          </cell>
          <cell r="AR68">
            <v>35</v>
          </cell>
          <cell r="AS68">
            <v>35</v>
          </cell>
          <cell r="AT68">
            <v>35</v>
          </cell>
          <cell r="AU68">
            <v>35</v>
          </cell>
          <cell r="AV68">
            <v>35</v>
          </cell>
          <cell r="AW68">
            <v>0</v>
          </cell>
          <cell r="AX68">
            <v>0</v>
          </cell>
          <cell r="AY68">
            <v>0</v>
          </cell>
          <cell r="AZ68">
            <v>0</v>
          </cell>
          <cell r="BA68">
            <v>0</v>
          </cell>
          <cell r="BB68">
            <v>40</v>
          </cell>
          <cell r="BC68">
            <v>0</v>
          </cell>
          <cell r="BD68">
            <v>0</v>
          </cell>
          <cell r="BE68">
            <v>40</v>
          </cell>
          <cell r="BF68">
            <v>0</v>
          </cell>
          <cell r="BG68">
            <v>0</v>
          </cell>
          <cell r="BH68">
            <v>0</v>
          </cell>
          <cell r="BI68">
            <v>40</v>
          </cell>
          <cell r="BJ68">
            <v>0</v>
          </cell>
          <cell r="BK68">
            <v>0</v>
          </cell>
          <cell r="BL68">
            <v>0</v>
          </cell>
          <cell r="BM68">
            <v>42.5</v>
          </cell>
          <cell r="BN68">
            <v>40</v>
          </cell>
          <cell r="BO68">
            <v>42.5</v>
          </cell>
          <cell r="BP68">
            <v>0</v>
          </cell>
          <cell r="BQ68">
            <v>42</v>
          </cell>
          <cell r="BR68">
            <v>42</v>
          </cell>
          <cell r="BS68">
            <v>42.5</v>
          </cell>
          <cell r="BT68">
            <v>52.5</v>
          </cell>
          <cell r="BU68">
            <v>52.5</v>
          </cell>
          <cell r="BV68">
            <v>52.5</v>
          </cell>
          <cell r="BW68">
            <v>52.5</v>
          </cell>
          <cell r="BX68">
            <v>52.5</v>
          </cell>
          <cell r="BY68">
            <v>45</v>
          </cell>
          <cell r="BZ68">
            <v>0</v>
          </cell>
          <cell r="CA68">
            <v>45</v>
          </cell>
          <cell r="CB68">
            <v>50</v>
          </cell>
          <cell r="CC68">
            <v>50</v>
          </cell>
          <cell r="CD68">
            <v>160</v>
          </cell>
          <cell r="CE68">
            <v>48.667499999999997</v>
          </cell>
          <cell r="CF68">
            <v>0</v>
          </cell>
          <cell r="CG68">
            <v>0</v>
          </cell>
          <cell r="CH68">
            <v>0</v>
          </cell>
          <cell r="CI68">
            <v>0</v>
          </cell>
          <cell r="CJ68">
            <v>0</v>
          </cell>
          <cell r="CK68">
            <v>0</v>
          </cell>
          <cell r="CL68">
            <v>0</v>
          </cell>
          <cell r="CM68">
            <v>50</v>
          </cell>
          <cell r="CN68">
            <v>0</v>
          </cell>
          <cell r="CO68">
            <v>0</v>
          </cell>
          <cell r="CP68">
            <v>0</v>
          </cell>
          <cell r="CQ68">
            <v>0</v>
          </cell>
          <cell r="CR68">
            <v>0</v>
          </cell>
          <cell r="CS68">
            <v>0</v>
          </cell>
          <cell r="CT68">
            <v>0</v>
          </cell>
          <cell r="CU68">
            <v>0</v>
          </cell>
          <cell r="CV68">
            <v>0</v>
          </cell>
          <cell r="CW68">
            <v>0</v>
          </cell>
          <cell r="CX68">
            <v>0</v>
          </cell>
          <cell r="CZ68">
            <v>0</v>
          </cell>
          <cell r="DA68">
            <v>0</v>
          </cell>
          <cell r="DB68">
            <v>0</v>
          </cell>
          <cell r="DC68">
            <v>0</v>
          </cell>
          <cell r="DD68">
            <v>0</v>
          </cell>
          <cell r="DE68">
            <v>0</v>
          </cell>
          <cell r="DF68">
            <v>0</v>
          </cell>
          <cell r="DG68">
            <v>0</v>
          </cell>
          <cell r="DH68">
            <v>0</v>
          </cell>
          <cell r="DI68">
            <v>0</v>
          </cell>
          <cell r="DJ68">
            <v>0</v>
          </cell>
          <cell r="DK68">
            <v>0</v>
          </cell>
          <cell r="DL68">
            <v>0</v>
          </cell>
          <cell r="DM68">
            <v>0</v>
          </cell>
          <cell r="DN68">
            <v>0</v>
          </cell>
          <cell r="DO68">
            <v>0</v>
          </cell>
          <cell r="DP68">
            <v>0</v>
          </cell>
          <cell r="DQ68">
            <v>0</v>
          </cell>
          <cell r="DR68">
            <v>0</v>
          </cell>
          <cell r="DS68">
            <v>0</v>
          </cell>
          <cell r="DT68">
            <v>0</v>
          </cell>
          <cell r="DU68">
            <v>0</v>
          </cell>
          <cell r="DV68">
            <v>0</v>
          </cell>
          <cell r="DW68">
            <v>0</v>
          </cell>
          <cell r="DX68">
            <v>0</v>
          </cell>
          <cell r="DY68">
            <v>0</v>
          </cell>
          <cell r="DZ68">
            <v>0</v>
          </cell>
          <cell r="EA68">
            <v>0</v>
          </cell>
          <cell r="EB68">
            <v>0</v>
          </cell>
          <cell r="EC68">
            <v>0</v>
          </cell>
          <cell r="ED68">
            <v>0</v>
          </cell>
          <cell r="EE68">
            <v>0</v>
          </cell>
          <cell r="EF68">
            <v>0</v>
          </cell>
          <cell r="EG68">
            <v>0</v>
          </cell>
          <cell r="EH68">
            <v>0</v>
          </cell>
          <cell r="EI68">
            <v>0</v>
          </cell>
        </row>
        <row r="69">
          <cell r="E69">
            <v>40.365102350762648</v>
          </cell>
          <cell r="F69">
            <v>40.365102350762648</v>
          </cell>
          <cell r="G69">
            <v>40.365102350762648</v>
          </cell>
          <cell r="H69">
            <v>380</v>
          </cell>
          <cell r="I69">
            <v>380</v>
          </cell>
          <cell r="J69">
            <v>380</v>
          </cell>
          <cell r="K69">
            <v>380</v>
          </cell>
          <cell r="L69">
            <v>0</v>
          </cell>
          <cell r="M69">
            <v>43.459809901678575</v>
          </cell>
          <cell r="N69">
            <v>43.459809901678575</v>
          </cell>
          <cell r="O69">
            <v>43.459809901678575</v>
          </cell>
          <cell r="P69">
            <v>0</v>
          </cell>
          <cell r="Q69">
            <v>0</v>
          </cell>
          <cell r="R69">
            <v>0</v>
          </cell>
          <cell r="S69">
            <v>0</v>
          </cell>
          <cell r="T69">
            <v>0</v>
          </cell>
          <cell r="U69">
            <v>0</v>
          </cell>
          <cell r="V69">
            <v>0</v>
          </cell>
          <cell r="W69">
            <v>0</v>
          </cell>
          <cell r="X69">
            <v>0</v>
          </cell>
          <cell r="Y69">
            <v>109.76721199510084</v>
          </cell>
          <cell r="Z69">
            <v>0</v>
          </cell>
          <cell r="AA69">
            <v>0</v>
          </cell>
          <cell r="AB69">
            <v>0</v>
          </cell>
          <cell r="AC69">
            <v>0</v>
          </cell>
          <cell r="AD69">
            <v>0</v>
          </cell>
          <cell r="AE69">
            <v>0</v>
          </cell>
          <cell r="AF69">
            <v>0</v>
          </cell>
          <cell r="AG69">
            <v>0</v>
          </cell>
          <cell r="AH69">
            <v>35</v>
          </cell>
          <cell r="AI69">
            <v>35</v>
          </cell>
          <cell r="AJ69">
            <v>35</v>
          </cell>
          <cell r="AK69">
            <v>35</v>
          </cell>
          <cell r="AL69">
            <v>35</v>
          </cell>
          <cell r="AM69">
            <v>35</v>
          </cell>
          <cell r="AN69">
            <v>35</v>
          </cell>
          <cell r="AO69">
            <v>35</v>
          </cell>
          <cell r="AP69">
            <v>35</v>
          </cell>
          <cell r="AQ69">
            <v>35</v>
          </cell>
          <cell r="AR69">
            <v>35</v>
          </cell>
          <cell r="AS69">
            <v>35</v>
          </cell>
          <cell r="AT69">
            <v>35</v>
          </cell>
          <cell r="AU69">
            <v>35</v>
          </cell>
          <cell r="AV69">
            <v>35</v>
          </cell>
          <cell r="AW69">
            <v>0</v>
          </cell>
          <cell r="AX69">
            <v>0</v>
          </cell>
          <cell r="AY69">
            <v>0</v>
          </cell>
          <cell r="AZ69">
            <v>0</v>
          </cell>
          <cell r="BA69">
            <v>0</v>
          </cell>
          <cell r="BB69">
            <v>0</v>
          </cell>
          <cell r="BC69">
            <v>0</v>
          </cell>
          <cell r="BD69">
            <v>0</v>
          </cell>
          <cell r="BE69">
            <v>0</v>
          </cell>
          <cell r="BF69">
            <v>0</v>
          </cell>
          <cell r="BG69">
            <v>0</v>
          </cell>
          <cell r="BH69">
            <v>0</v>
          </cell>
          <cell r="BI69">
            <v>0</v>
          </cell>
          <cell r="BJ69">
            <v>0</v>
          </cell>
          <cell r="BK69">
            <v>0</v>
          </cell>
          <cell r="BL69">
            <v>0</v>
          </cell>
          <cell r="BM69">
            <v>0</v>
          </cell>
          <cell r="BN69">
            <v>40</v>
          </cell>
          <cell r="BO69">
            <v>0</v>
          </cell>
          <cell r="BP69">
            <v>0</v>
          </cell>
          <cell r="BQ69">
            <v>0</v>
          </cell>
          <cell r="BR69">
            <v>0</v>
          </cell>
          <cell r="BS69">
            <v>40</v>
          </cell>
          <cell r="BT69">
            <v>0</v>
          </cell>
          <cell r="BU69">
            <v>0</v>
          </cell>
          <cell r="BV69">
            <v>0</v>
          </cell>
          <cell r="BW69">
            <v>40</v>
          </cell>
          <cell r="BX69">
            <v>0</v>
          </cell>
          <cell r="BY69">
            <v>0</v>
          </cell>
          <cell r="BZ69">
            <v>0</v>
          </cell>
          <cell r="CA69">
            <v>0</v>
          </cell>
          <cell r="CB69">
            <v>0</v>
          </cell>
          <cell r="CC69">
            <v>0</v>
          </cell>
          <cell r="CD69">
            <v>185</v>
          </cell>
          <cell r="CE69">
            <v>53.302499999999995</v>
          </cell>
          <cell r="CF69">
            <v>0</v>
          </cell>
          <cell r="CG69">
            <v>0</v>
          </cell>
          <cell r="CH69">
            <v>0</v>
          </cell>
          <cell r="CI69">
            <v>0</v>
          </cell>
          <cell r="CJ69">
            <v>0</v>
          </cell>
          <cell r="CK69">
            <v>0</v>
          </cell>
          <cell r="CL69">
            <v>0</v>
          </cell>
          <cell r="CM69">
            <v>0</v>
          </cell>
          <cell r="CN69">
            <v>0</v>
          </cell>
          <cell r="CO69">
            <v>0</v>
          </cell>
          <cell r="CP69">
            <v>310402.48121628875</v>
          </cell>
          <cell r="CQ69">
            <v>0</v>
          </cell>
          <cell r="CR69">
            <v>0</v>
          </cell>
          <cell r="CS69">
            <v>0</v>
          </cell>
          <cell r="CT69">
            <v>0</v>
          </cell>
          <cell r="CU69">
            <v>0</v>
          </cell>
          <cell r="CV69">
            <v>0</v>
          </cell>
          <cell r="CW69">
            <v>0</v>
          </cell>
          <cell r="CX69">
            <v>0</v>
          </cell>
          <cell r="CZ69">
            <v>329.41688498108556</v>
          </cell>
          <cell r="DA69">
            <v>0</v>
          </cell>
          <cell r="DB69">
            <v>0</v>
          </cell>
          <cell r="DC69">
            <v>0</v>
          </cell>
          <cell r="DD69">
            <v>0</v>
          </cell>
          <cell r="DE69">
            <v>0</v>
          </cell>
          <cell r="DF69">
            <v>0</v>
          </cell>
          <cell r="DG69">
            <v>850000</v>
          </cell>
          <cell r="DH69">
            <v>0</v>
          </cell>
          <cell r="DI69">
            <v>0</v>
          </cell>
          <cell r="DJ69">
            <v>0</v>
          </cell>
          <cell r="DK69">
            <v>0</v>
          </cell>
          <cell r="DL69">
            <v>0</v>
          </cell>
          <cell r="DM69">
            <v>0</v>
          </cell>
          <cell r="DN69">
            <v>0</v>
          </cell>
          <cell r="DO69">
            <v>0</v>
          </cell>
          <cell r="DP69">
            <v>0</v>
          </cell>
          <cell r="DQ69">
            <v>0</v>
          </cell>
          <cell r="DR69">
            <v>0</v>
          </cell>
          <cell r="DS69">
            <v>0</v>
          </cell>
          <cell r="DT69">
            <v>0</v>
          </cell>
          <cell r="DU69">
            <v>0</v>
          </cell>
          <cell r="DV69">
            <v>0</v>
          </cell>
          <cell r="DW69">
            <v>0</v>
          </cell>
          <cell r="DX69">
            <v>0</v>
          </cell>
          <cell r="DY69">
            <v>0</v>
          </cell>
          <cell r="DZ69">
            <v>0</v>
          </cell>
          <cell r="EA69">
            <v>0</v>
          </cell>
          <cell r="EB69">
            <v>0</v>
          </cell>
          <cell r="EC69">
            <v>0</v>
          </cell>
          <cell r="ED69">
            <v>0</v>
          </cell>
          <cell r="EE69">
            <v>0</v>
          </cell>
          <cell r="EF69">
            <v>0</v>
          </cell>
          <cell r="EG69">
            <v>0</v>
          </cell>
          <cell r="EH69">
            <v>0</v>
          </cell>
          <cell r="EI69">
            <v>0</v>
          </cell>
        </row>
        <row r="70">
          <cell r="E70">
            <v>41.2060419830702</v>
          </cell>
          <cell r="F70">
            <v>41.2060419830702</v>
          </cell>
          <cell r="G70">
            <v>41.2060419830702</v>
          </cell>
          <cell r="H70">
            <v>370</v>
          </cell>
          <cell r="I70">
            <v>370</v>
          </cell>
          <cell r="J70">
            <v>370</v>
          </cell>
          <cell r="K70">
            <v>370</v>
          </cell>
          <cell r="L70">
            <v>330</v>
          </cell>
          <cell r="M70">
            <v>43.459809901678575</v>
          </cell>
          <cell r="N70">
            <v>43.459809901678575</v>
          </cell>
          <cell r="O70">
            <v>43.459809901678575</v>
          </cell>
          <cell r="P70">
            <v>0</v>
          </cell>
          <cell r="Q70">
            <v>42.68572482647491</v>
          </cell>
          <cell r="R70">
            <v>0</v>
          </cell>
          <cell r="S70">
            <v>0</v>
          </cell>
          <cell r="T70">
            <v>0</v>
          </cell>
          <cell r="U70">
            <v>47.23734220910881</v>
          </cell>
          <cell r="V70">
            <v>0</v>
          </cell>
          <cell r="W70">
            <v>41.150826508115443</v>
          </cell>
          <cell r="X70">
            <v>40.60210210616637</v>
          </cell>
          <cell r="Y70">
            <v>0</v>
          </cell>
          <cell r="Z70">
            <v>1350</v>
          </cell>
          <cell r="AA70">
            <v>0</v>
          </cell>
          <cell r="AB70">
            <v>0</v>
          </cell>
          <cell r="AC70">
            <v>0</v>
          </cell>
          <cell r="AD70">
            <v>0</v>
          </cell>
          <cell r="AE70">
            <v>0</v>
          </cell>
          <cell r="AF70">
            <v>0</v>
          </cell>
          <cell r="AG70">
            <v>0</v>
          </cell>
          <cell r="AH70">
            <v>33</v>
          </cell>
          <cell r="AI70">
            <v>33</v>
          </cell>
          <cell r="AJ70">
            <v>33</v>
          </cell>
          <cell r="AK70">
            <v>33</v>
          </cell>
          <cell r="AL70">
            <v>33</v>
          </cell>
          <cell r="AM70">
            <v>33</v>
          </cell>
          <cell r="AN70">
            <v>33</v>
          </cell>
          <cell r="AO70">
            <v>33</v>
          </cell>
          <cell r="AP70">
            <v>33</v>
          </cell>
          <cell r="AQ70">
            <v>33</v>
          </cell>
          <cell r="AR70">
            <v>33</v>
          </cell>
          <cell r="AS70">
            <v>33</v>
          </cell>
          <cell r="AT70">
            <v>33</v>
          </cell>
          <cell r="AU70">
            <v>33</v>
          </cell>
          <cell r="AV70">
            <v>33</v>
          </cell>
          <cell r="AW70">
            <v>0</v>
          </cell>
          <cell r="AX70">
            <v>0</v>
          </cell>
          <cell r="AY70">
            <v>0</v>
          </cell>
          <cell r="AZ70">
            <v>0</v>
          </cell>
          <cell r="BA70">
            <v>0</v>
          </cell>
          <cell r="BB70">
            <v>35</v>
          </cell>
          <cell r="BC70">
            <v>0</v>
          </cell>
          <cell r="BD70">
            <v>0</v>
          </cell>
          <cell r="BE70">
            <v>35</v>
          </cell>
          <cell r="BF70">
            <v>0</v>
          </cell>
          <cell r="BG70">
            <v>0</v>
          </cell>
          <cell r="BH70">
            <v>0</v>
          </cell>
          <cell r="BI70">
            <v>35</v>
          </cell>
          <cell r="BJ70">
            <v>0</v>
          </cell>
          <cell r="BK70">
            <v>0</v>
          </cell>
          <cell r="BL70">
            <v>0</v>
          </cell>
          <cell r="BM70">
            <v>40</v>
          </cell>
          <cell r="BN70">
            <v>38.25</v>
          </cell>
          <cell r="BO70">
            <v>40</v>
          </cell>
          <cell r="BP70">
            <v>0</v>
          </cell>
          <cell r="BQ70">
            <v>43</v>
          </cell>
          <cell r="BR70">
            <v>43</v>
          </cell>
          <cell r="BS70">
            <v>43</v>
          </cell>
          <cell r="BT70">
            <v>52.5</v>
          </cell>
          <cell r="BU70">
            <v>52.5</v>
          </cell>
          <cell r="BV70">
            <v>52.5</v>
          </cell>
          <cell r="BW70">
            <v>52.5</v>
          </cell>
          <cell r="BX70">
            <v>52.5</v>
          </cell>
          <cell r="BY70">
            <v>45</v>
          </cell>
          <cell r="BZ70">
            <v>0</v>
          </cell>
          <cell r="CA70">
            <v>45</v>
          </cell>
          <cell r="CB70">
            <v>42.5</v>
          </cell>
          <cell r="CC70">
            <v>42.5</v>
          </cell>
          <cell r="CD70">
            <v>160</v>
          </cell>
          <cell r="CE70">
            <v>48.667499999999997</v>
          </cell>
          <cell r="CF70">
            <v>0</v>
          </cell>
          <cell r="CG70">
            <v>0</v>
          </cell>
          <cell r="CH70">
            <v>0</v>
          </cell>
          <cell r="CI70">
            <v>0</v>
          </cell>
          <cell r="CJ70">
            <v>0</v>
          </cell>
          <cell r="CK70">
            <v>0</v>
          </cell>
          <cell r="CL70">
            <v>0</v>
          </cell>
          <cell r="CM70">
            <v>50</v>
          </cell>
          <cell r="CN70">
            <v>0</v>
          </cell>
          <cell r="CO70">
            <v>0</v>
          </cell>
          <cell r="CP70">
            <v>0</v>
          </cell>
          <cell r="CQ70">
            <v>0</v>
          </cell>
          <cell r="CR70">
            <v>0</v>
          </cell>
          <cell r="CS70">
            <v>0</v>
          </cell>
          <cell r="CT70">
            <v>0</v>
          </cell>
          <cell r="CU70">
            <v>0</v>
          </cell>
          <cell r="CV70">
            <v>0</v>
          </cell>
          <cell r="CW70">
            <v>0</v>
          </cell>
          <cell r="CX70">
            <v>0</v>
          </cell>
          <cell r="CZ70">
            <v>0</v>
          </cell>
          <cell r="DA70">
            <v>0</v>
          </cell>
          <cell r="DB70">
            <v>0</v>
          </cell>
          <cell r="DC70">
            <v>0</v>
          </cell>
          <cell r="DD70">
            <v>0</v>
          </cell>
          <cell r="DE70">
            <v>0</v>
          </cell>
          <cell r="DF70">
            <v>0</v>
          </cell>
          <cell r="DG70">
            <v>0</v>
          </cell>
          <cell r="DH70">
            <v>0</v>
          </cell>
          <cell r="DI70">
            <v>0</v>
          </cell>
          <cell r="DJ70">
            <v>0</v>
          </cell>
          <cell r="DK70">
            <v>0</v>
          </cell>
          <cell r="DL70">
            <v>0</v>
          </cell>
          <cell r="DM70">
            <v>0</v>
          </cell>
          <cell r="DN70">
            <v>0</v>
          </cell>
          <cell r="DO70">
            <v>0</v>
          </cell>
          <cell r="DP70">
            <v>0</v>
          </cell>
          <cell r="DQ70">
            <v>0</v>
          </cell>
          <cell r="DR70">
            <v>0</v>
          </cell>
          <cell r="DS70">
            <v>0</v>
          </cell>
          <cell r="DT70">
            <v>0</v>
          </cell>
          <cell r="DU70">
            <v>0</v>
          </cell>
          <cell r="DV70">
            <v>0</v>
          </cell>
          <cell r="DW70">
            <v>0</v>
          </cell>
          <cell r="DX70">
            <v>0</v>
          </cell>
          <cell r="DY70">
            <v>0</v>
          </cell>
          <cell r="DZ70">
            <v>0</v>
          </cell>
          <cell r="EA70">
            <v>0</v>
          </cell>
          <cell r="EB70">
            <v>0</v>
          </cell>
          <cell r="EC70">
            <v>0</v>
          </cell>
          <cell r="ED70">
            <v>0</v>
          </cell>
          <cell r="EE70">
            <v>0</v>
          </cell>
          <cell r="EF70">
            <v>0</v>
          </cell>
          <cell r="EG70">
            <v>0</v>
          </cell>
          <cell r="EH70">
            <v>0</v>
          </cell>
          <cell r="EI70">
            <v>0</v>
          </cell>
        </row>
        <row r="71">
          <cell r="E71">
            <v>40.365102350762648</v>
          </cell>
          <cell r="F71">
            <v>40.365102350762648</v>
          </cell>
          <cell r="G71">
            <v>40.365102350762648</v>
          </cell>
          <cell r="H71">
            <v>380</v>
          </cell>
          <cell r="I71">
            <v>380</v>
          </cell>
          <cell r="J71">
            <v>380</v>
          </cell>
          <cell r="K71">
            <v>380</v>
          </cell>
          <cell r="L71">
            <v>0</v>
          </cell>
          <cell r="M71">
            <v>43.459809901678575</v>
          </cell>
          <cell r="N71">
            <v>43.459809901678575</v>
          </cell>
          <cell r="O71">
            <v>43.459809901678575</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cell r="AF71">
            <v>0</v>
          </cell>
          <cell r="AG71">
            <v>0</v>
          </cell>
          <cell r="AH71">
            <v>35</v>
          </cell>
          <cell r="AI71">
            <v>35</v>
          </cell>
          <cell r="AJ71">
            <v>35</v>
          </cell>
          <cell r="AK71">
            <v>35</v>
          </cell>
          <cell r="AL71">
            <v>35</v>
          </cell>
          <cell r="AM71">
            <v>35</v>
          </cell>
          <cell r="AN71">
            <v>35</v>
          </cell>
          <cell r="AO71">
            <v>35</v>
          </cell>
          <cell r="AP71">
            <v>35</v>
          </cell>
          <cell r="AQ71">
            <v>35</v>
          </cell>
          <cell r="AR71">
            <v>35</v>
          </cell>
          <cell r="AS71">
            <v>35</v>
          </cell>
          <cell r="AT71">
            <v>35</v>
          </cell>
          <cell r="AU71">
            <v>35</v>
          </cell>
          <cell r="AV71">
            <v>35</v>
          </cell>
          <cell r="AW71">
            <v>0</v>
          </cell>
          <cell r="AX71">
            <v>0</v>
          </cell>
          <cell r="AY71">
            <v>0</v>
          </cell>
          <cell r="AZ71">
            <v>0</v>
          </cell>
          <cell r="BA71">
            <v>0</v>
          </cell>
          <cell r="BB71">
            <v>0</v>
          </cell>
          <cell r="BC71">
            <v>0</v>
          </cell>
          <cell r="BD71">
            <v>0</v>
          </cell>
          <cell r="BE71">
            <v>0</v>
          </cell>
          <cell r="BF71">
            <v>0</v>
          </cell>
          <cell r="BG71">
            <v>0</v>
          </cell>
          <cell r="BH71">
            <v>0</v>
          </cell>
          <cell r="BI71">
            <v>0</v>
          </cell>
          <cell r="BJ71">
            <v>0</v>
          </cell>
          <cell r="BK71">
            <v>0</v>
          </cell>
          <cell r="BL71">
            <v>0</v>
          </cell>
          <cell r="BM71">
            <v>0</v>
          </cell>
          <cell r="BN71">
            <v>40</v>
          </cell>
          <cell r="BO71">
            <v>0</v>
          </cell>
          <cell r="BP71">
            <v>0</v>
          </cell>
          <cell r="BQ71">
            <v>0</v>
          </cell>
          <cell r="BR71">
            <v>0</v>
          </cell>
          <cell r="BS71">
            <v>40</v>
          </cell>
          <cell r="BT71">
            <v>0</v>
          </cell>
          <cell r="BU71">
            <v>0</v>
          </cell>
          <cell r="BV71">
            <v>0</v>
          </cell>
          <cell r="BW71">
            <v>24</v>
          </cell>
          <cell r="BX71">
            <v>0</v>
          </cell>
          <cell r="BY71">
            <v>0</v>
          </cell>
          <cell r="BZ71">
            <v>0</v>
          </cell>
          <cell r="CA71">
            <v>0</v>
          </cell>
          <cell r="CB71">
            <v>0</v>
          </cell>
          <cell r="CC71">
            <v>0</v>
          </cell>
          <cell r="CD71">
            <v>185</v>
          </cell>
          <cell r="CE71">
            <v>53.302499999999995</v>
          </cell>
          <cell r="CF71">
            <v>0</v>
          </cell>
          <cell r="CG71">
            <v>0</v>
          </cell>
          <cell r="CH71">
            <v>0</v>
          </cell>
          <cell r="CI71">
            <v>0</v>
          </cell>
          <cell r="CJ71">
            <v>0</v>
          </cell>
          <cell r="CK71">
            <v>0</v>
          </cell>
          <cell r="CL71">
            <v>0</v>
          </cell>
          <cell r="CM71">
            <v>0</v>
          </cell>
          <cell r="CN71">
            <v>0</v>
          </cell>
          <cell r="CO71">
            <v>0</v>
          </cell>
          <cell r="CP71">
            <v>0</v>
          </cell>
          <cell r="CQ71">
            <v>0</v>
          </cell>
          <cell r="CR71">
            <v>0</v>
          </cell>
          <cell r="CS71">
            <v>0</v>
          </cell>
          <cell r="CT71">
            <v>0</v>
          </cell>
          <cell r="CU71">
            <v>0</v>
          </cell>
          <cell r="CV71">
            <v>0</v>
          </cell>
          <cell r="CW71">
            <v>0</v>
          </cell>
          <cell r="CX71">
            <v>0</v>
          </cell>
          <cell r="CZ71">
            <v>329.41688498108556</v>
          </cell>
          <cell r="DA71">
            <v>0</v>
          </cell>
          <cell r="DB71">
            <v>0</v>
          </cell>
          <cell r="DC71">
            <v>0</v>
          </cell>
          <cell r="DD71">
            <v>0</v>
          </cell>
          <cell r="DE71">
            <v>0</v>
          </cell>
          <cell r="DF71">
            <v>0</v>
          </cell>
          <cell r="DG71">
            <v>850000</v>
          </cell>
          <cell r="DH71">
            <v>0</v>
          </cell>
          <cell r="DI71">
            <v>0</v>
          </cell>
          <cell r="DJ71">
            <v>0</v>
          </cell>
          <cell r="DK71">
            <v>0</v>
          </cell>
          <cell r="DL71">
            <v>0</v>
          </cell>
          <cell r="DM71">
            <v>0</v>
          </cell>
          <cell r="DN71">
            <v>0</v>
          </cell>
          <cell r="DO71">
            <v>0</v>
          </cell>
          <cell r="DP71">
            <v>0</v>
          </cell>
          <cell r="DQ71">
            <v>0</v>
          </cell>
          <cell r="DR71">
            <v>0</v>
          </cell>
          <cell r="DS71">
            <v>0</v>
          </cell>
          <cell r="DT71">
            <v>0</v>
          </cell>
          <cell r="DU71">
            <v>0</v>
          </cell>
          <cell r="DV71">
            <v>0</v>
          </cell>
          <cell r="DW71">
            <v>0</v>
          </cell>
          <cell r="DX71">
            <v>0</v>
          </cell>
          <cell r="DY71">
            <v>0</v>
          </cell>
          <cell r="DZ71">
            <v>0</v>
          </cell>
          <cell r="EA71">
            <v>0</v>
          </cell>
          <cell r="EB71">
            <v>0</v>
          </cell>
          <cell r="EC71">
            <v>0</v>
          </cell>
          <cell r="ED71">
            <v>0</v>
          </cell>
          <cell r="EE71">
            <v>0</v>
          </cell>
          <cell r="EF71">
            <v>0</v>
          </cell>
          <cell r="EG71">
            <v>0</v>
          </cell>
          <cell r="EH71">
            <v>0</v>
          </cell>
          <cell r="EI71">
            <v>0</v>
          </cell>
        </row>
        <row r="72">
          <cell r="E72">
            <v>46.25167977691553</v>
          </cell>
          <cell r="F72">
            <v>46.25167977691553</v>
          </cell>
          <cell r="G72">
            <v>46.25167977691553</v>
          </cell>
          <cell r="H72">
            <v>390</v>
          </cell>
          <cell r="I72">
            <v>390</v>
          </cell>
          <cell r="J72">
            <v>390</v>
          </cell>
          <cell r="K72">
            <v>390</v>
          </cell>
          <cell r="L72">
            <v>0</v>
          </cell>
          <cell r="M72">
            <v>46.016269307659663</v>
          </cell>
          <cell r="N72">
            <v>46.016269307659663</v>
          </cell>
          <cell r="O72">
            <v>46.016269307659663</v>
          </cell>
          <cell r="P72">
            <v>0</v>
          </cell>
          <cell r="Q72">
            <v>0</v>
          </cell>
          <cell r="R72">
            <v>0</v>
          </cell>
          <cell r="S72">
            <v>0</v>
          </cell>
          <cell r="T72">
            <v>49.063405413501215</v>
          </cell>
          <cell r="U72">
            <v>0</v>
          </cell>
          <cell r="V72">
            <v>30</v>
          </cell>
          <cell r="W72">
            <v>0</v>
          </cell>
          <cell r="X72">
            <v>0</v>
          </cell>
          <cell r="Y72">
            <v>0</v>
          </cell>
          <cell r="Z72">
            <v>0</v>
          </cell>
          <cell r="AA72">
            <v>0</v>
          </cell>
          <cell r="AB72">
            <v>0</v>
          </cell>
          <cell r="AC72">
            <v>0</v>
          </cell>
          <cell r="AD72">
            <v>0</v>
          </cell>
          <cell r="AE72">
            <v>0</v>
          </cell>
          <cell r="AF72">
            <v>0</v>
          </cell>
          <cell r="AG72">
            <v>0</v>
          </cell>
          <cell r="AH72">
            <v>33</v>
          </cell>
          <cell r="AI72">
            <v>33</v>
          </cell>
          <cell r="AJ72">
            <v>33</v>
          </cell>
          <cell r="AK72">
            <v>33</v>
          </cell>
          <cell r="AL72">
            <v>33</v>
          </cell>
          <cell r="AM72">
            <v>33</v>
          </cell>
          <cell r="AN72">
            <v>33</v>
          </cell>
          <cell r="AO72">
            <v>33</v>
          </cell>
          <cell r="AP72">
            <v>33</v>
          </cell>
          <cell r="AQ72">
            <v>33</v>
          </cell>
          <cell r="AR72">
            <v>33</v>
          </cell>
          <cell r="AS72">
            <v>33</v>
          </cell>
          <cell r="AT72">
            <v>33</v>
          </cell>
          <cell r="AU72">
            <v>33</v>
          </cell>
          <cell r="AV72">
            <v>33</v>
          </cell>
          <cell r="AW72">
            <v>0</v>
          </cell>
          <cell r="AX72">
            <v>0</v>
          </cell>
          <cell r="AY72">
            <v>0</v>
          </cell>
          <cell r="AZ72">
            <v>0</v>
          </cell>
          <cell r="BA72">
            <v>0</v>
          </cell>
          <cell r="BB72">
            <v>35</v>
          </cell>
          <cell r="BC72">
            <v>0</v>
          </cell>
          <cell r="BD72">
            <v>0</v>
          </cell>
          <cell r="BE72">
            <v>35</v>
          </cell>
          <cell r="BF72">
            <v>0</v>
          </cell>
          <cell r="BG72">
            <v>0</v>
          </cell>
          <cell r="BH72">
            <v>0</v>
          </cell>
          <cell r="BI72">
            <v>35</v>
          </cell>
          <cell r="BJ72">
            <v>0</v>
          </cell>
          <cell r="BK72">
            <v>0</v>
          </cell>
          <cell r="BL72">
            <v>0</v>
          </cell>
          <cell r="BM72">
            <v>40</v>
          </cell>
          <cell r="BN72">
            <v>0</v>
          </cell>
          <cell r="BO72">
            <v>40</v>
          </cell>
          <cell r="BP72">
            <v>0</v>
          </cell>
          <cell r="BQ72">
            <v>42.5</v>
          </cell>
          <cell r="BR72">
            <v>42.5</v>
          </cell>
          <cell r="BS72">
            <v>42.5</v>
          </cell>
          <cell r="BT72">
            <v>52.5</v>
          </cell>
          <cell r="BU72">
            <v>52.5</v>
          </cell>
          <cell r="BV72">
            <v>52.5</v>
          </cell>
          <cell r="BW72">
            <v>52.5</v>
          </cell>
          <cell r="BX72">
            <v>52.5</v>
          </cell>
          <cell r="BY72">
            <v>45</v>
          </cell>
          <cell r="BZ72">
            <v>0</v>
          </cell>
          <cell r="CA72">
            <v>45</v>
          </cell>
          <cell r="CB72">
            <v>42.5</v>
          </cell>
          <cell r="CC72">
            <v>42.5</v>
          </cell>
          <cell r="CD72">
            <v>0</v>
          </cell>
          <cell r="CE72">
            <v>48.667499999999997</v>
          </cell>
          <cell r="CF72">
            <v>0</v>
          </cell>
          <cell r="CG72">
            <v>0</v>
          </cell>
          <cell r="CH72">
            <v>0</v>
          </cell>
          <cell r="CI72">
            <v>0</v>
          </cell>
          <cell r="CJ72">
            <v>0</v>
          </cell>
          <cell r="CK72">
            <v>0</v>
          </cell>
          <cell r="CL72">
            <v>0</v>
          </cell>
          <cell r="CM72">
            <v>0</v>
          </cell>
          <cell r="CN72">
            <v>0</v>
          </cell>
          <cell r="CO72">
            <v>0</v>
          </cell>
          <cell r="CP72">
            <v>0</v>
          </cell>
          <cell r="CQ72">
            <v>0</v>
          </cell>
          <cell r="CR72">
            <v>0</v>
          </cell>
          <cell r="CS72">
            <v>0</v>
          </cell>
          <cell r="CT72">
            <v>0</v>
          </cell>
          <cell r="CU72">
            <v>0</v>
          </cell>
          <cell r="CV72">
            <v>0</v>
          </cell>
          <cell r="CW72">
            <v>0</v>
          </cell>
          <cell r="CX72">
            <v>0</v>
          </cell>
          <cell r="CZ72">
            <v>0</v>
          </cell>
          <cell r="DA72">
            <v>0</v>
          </cell>
          <cell r="DB72">
            <v>0</v>
          </cell>
          <cell r="DC72">
            <v>0</v>
          </cell>
          <cell r="DD72">
            <v>0</v>
          </cell>
          <cell r="DE72">
            <v>0</v>
          </cell>
          <cell r="DF72">
            <v>0</v>
          </cell>
          <cell r="DG72">
            <v>0</v>
          </cell>
          <cell r="DH72">
            <v>138.4279668408015</v>
          </cell>
          <cell r="DI72">
            <v>0</v>
          </cell>
          <cell r="DJ72">
            <v>0</v>
          </cell>
          <cell r="DK72">
            <v>0</v>
          </cell>
          <cell r="DL72">
            <v>0</v>
          </cell>
          <cell r="DM72">
            <v>0</v>
          </cell>
          <cell r="DN72">
            <v>0</v>
          </cell>
          <cell r="DO72">
            <v>0</v>
          </cell>
          <cell r="DP72">
            <v>0</v>
          </cell>
          <cell r="DQ72">
            <v>0</v>
          </cell>
          <cell r="DR72">
            <v>0</v>
          </cell>
          <cell r="DS72">
            <v>0</v>
          </cell>
          <cell r="DT72">
            <v>0</v>
          </cell>
          <cell r="DU72">
            <v>0</v>
          </cell>
          <cell r="DV72">
            <v>0</v>
          </cell>
          <cell r="DW72">
            <v>0</v>
          </cell>
          <cell r="DX72">
            <v>0</v>
          </cell>
          <cell r="DY72">
            <v>0</v>
          </cell>
          <cell r="DZ72">
            <v>0</v>
          </cell>
          <cell r="EA72">
            <v>0</v>
          </cell>
          <cell r="EB72">
            <v>0</v>
          </cell>
          <cell r="EC72">
            <v>0</v>
          </cell>
          <cell r="ED72">
            <v>0</v>
          </cell>
          <cell r="EE72">
            <v>0</v>
          </cell>
          <cell r="EF72">
            <v>0</v>
          </cell>
          <cell r="EG72">
            <v>0</v>
          </cell>
          <cell r="EH72">
            <v>0</v>
          </cell>
          <cell r="EI72">
            <v>0</v>
          </cell>
        </row>
        <row r="73">
          <cell r="BH73" t="str">
            <v>OK</v>
          </cell>
          <cell r="BI73" t="str">
            <v>OK</v>
          </cell>
          <cell r="BJ73" t="str">
            <v>OK</v>
          </cell>
          <cell r="BL73" t="str">
            <v>OK</v>
          </cell>
          <cell r="BN73" t="str">
            <v>OK</v>
          </cell>
          <cell r="BO73" t="str">
            <v>OK</v>
          </cell>
          <cell r="BQ73" t="str">
            <v>OK</v>
          </cell>
          <cell r="BR73" t="str">
            <v>OK</v>
          </cell>
          <cell r="BS73" t="str">
            <v>OK</v>
          </cell>
          <cell r="BW73" t="str">
            <v>OK</v>
          </cell>
          <cell r="BX73" t="str">
            <v>?</v>
          </cell>
          <cell r="BY73" t="str">
            <v>?</v>
          </cell>
          <cell r="CB73" t="str">
            <v>OK</v>
          </cell>
          <cell r="CC73" t="str">
            <v>OK</v>
          </cell>
        </row>
        <row r="74">
          <cell r="BO74" t="str">
            <v>kaava?</v>
          </cell>
        </row>
        <row r="76">
          <cell r="E76" t="str">
            <v>Discount</v>
          </cell>
          <cell r="G76" t="str">
            <v>Discount</v>
          </cell>
          <cell r="I76" t="str">
            <v>Discount</v>
          </cell>
          <cell r="K76" t="str">
            <v>Discount</v>
          </cell>
          <cell r="M76" t="str">
            <v>Discount</v>
          </cell>
        </row>
        <row r="77">
          <cell r="E77" t="str">
            <v>NA</v>
          </cell>
          <cell r="F77" t="str">
            <v xml:space="preserve">DD NA </v>
          </cell>
          <cell r="G77" t="str">
            <v>DD S-AFR.</v>
          </cell>
          <cell r="H77" t="str">
            <v>DD S-AFR.</v>
          </cell>
          <cell r="I77" t="str">
            <v>DD S-AM.</v>
          </cell>
          <cell r="J77" t="str">
            <v>DD S-AM.</v>
          </cell>
          <cell r="K77" t="str">
            <v xml:space="preserve">DD OCEANIA </v>
          </cell>
          <cell r="L77" t="str">
            <v xml:space="preserve">DD OCEANIA </v>
          </cell>
          <cell r="M77" t="str">
            <v>Asia</v>
          </cell>
          <cell r="N77" t="str">
            <v xml:space="preserve">C&amp;F ASIA </v>
          </cell>
          <cell r="O77" t="str">
            <v>Indonesia</v>
          </cell>
          <cell r="P77" t="str">
            <v>C&amp;F Asia PPI in RMB</v>
          </cell>
        </row>
        <row r="78">
          <cell r="E78">
            <v>0</v>
          </cell>
          <cell r="F78">
            <v>1025</v>
          </cell>
          <cell r="G78">
            <v>0</v>
          </cell>
          <cell r="H78">
            <v>930</v>
          </cell>
          <cell r="I78">
            <v>0</v>
          </cell>
          <cell r="J78">
            <v>925</v>
          </cell>
          <cell r="K78">
            <v>0</v>
          </cell>
          <cell r="L78">
            <v>815</v>
          </cell>
          <cell r="M78">
            <v>0</v>
          </cell>
          <cell r="N78">
            <v>720</v>
          </cell>
        </row>
        <row r="79">
          <cell r="E79">
            <v>0</v>
          </cell>
          <cell r="F79">
            <v>830</v>
          </cell>
          <cell r="G79">
            <v>0</v>
          </cell>
          <cell r="H79">
            <v>715</v>
          </cell>
          <cell r="I79">
            <v>0</v>
          </cell>
          <cell r="J79">
            <v>730</v>
          </cell>
          <cell r="K79">
            <v>0</v>
          </cell>
          <cell r="L79">
            <v>735</v>
          </cell>
          <cell r="M79">
            <v>0</v>
          </cell>
          <cell r="N79">
            <v>580</v>
          </cell>
        </row>
        <row r="80">
          <cell r="E80">
            <v>0</v>
          </cell>
          <cell r="F80">
            <v>975</v>
          </cell>
          <cell r="G80">
            <v>0</v>
          </cell>
          <cell r="H80">
            <v>880</v>
          </cell>
          <cell r="I80">
            <v>0</v>
          </cell>
          <cell r="J80">
            <v>865</v>
          </cell>
          <cell r="K80">
            <v>0</v>
          </cell>
          <cell r="L80">
            <v>875</v>
          </cell>
          <cell r="M80">
            <v>0</v>
          </cell>
          <cell r="N80">
            <v>690</v>
          </cell>
        </row>
        <row r="81">
          <cell r="E81">
            <v>0</v>
          </cell>
          <cell r="F81">
            <v>830</v>
          </cell>
          <cell r="G81">
            <v>0</v>
          </cell>
          <cell r="H81">
            <v>680</v>
          </cell>
          <cell r="I81">
            <v>0</v>
          </cell>
          <cell r="J81">
            <v>690</v>
          </cell>
          <cell r="K81">
            <v>0</v>
          </cell>
          <cell r="L81">
            <v>700</v>
          </cell>
          <cell r="M81">
            <v>0</v>
          </cell>
          <cell r="N81">
            <v>580</v>
          </cell>
          <cell r="O81">
            <v>580</v>
          </cell>
        </row>
        <row r="82">
          <cell r="E82">
            <v>0</v>
          </cell>
          <cell r="F82">
            <v>835</v>
          </cell>
          <cell r="G82">
            <v>0</v>
          </cell>
          <cell r="H82">
            <v>715</v>
          </cell>
          <cell r="I82">
            <v>0</v>
          </cell>
          <cell r="J82">
            <v>725</v>
          </cell>
          <cell r="K82">
            <v>0</v>
          </cell>
          <cell r="L82">
            <v>630</v>
          </cell>
          <cell r="M82">
            <v>0</v>
          </cell>
          <cell r="N82">
            <v>600</v>
          </cell>
          <cell r="O82">
            <v>760</v>
          </cell>
        </row>
        <row r="83">
          <cell r="E83">
            <v>0</v>
          </cell>
          <cell r="F83">
            <v>925</v>
          </cell>
          <cell r="G83">
            <v>0</v>
          </cell>
          <cell r="H83">
            <v>825</v>
          </cell>
          <cell r="I83">
            <v>0</v>
          </cell>
          <cell r="J83">
            <v>815</v>
          </cell>
          <cell r="K83">
            <v>0</v>
          </cell>
          <cell r="L83">
            <v>825</v>
          </cell>
          <cell r="M83">
            <v>0</v>
          </cell>
          <cell r="N83">
            <v>660</v>
          </cell>
        </row>
        <row r="84">
          <cell r="E84">
            <v>0</v>
          </cell>
          <cell r="G84">
            <v>0</v>
          </cell>
          <cell r="H84">
            <v>880</v>
          </cell>
          <cell r="I84">
            <v>0</v>
          </cell>
          <cell r="J84">
            <v>865</v>
          </cell>
          <cell r="K84">
            <v>0</v>
          </cell>
          <cell r="L84">
            <v>875</v>
          </cell>
          <cell r="M84">
            <v>0</v>
          </cell>
          <cell r="N84">
            <v>0</v>
          </cell>
        </row>
        <row r="85">
          <cell r="E85">
            <v>0</v>
          </cell>
          <cell r="F85">
            <v>720</v>
          </cell>
          <cell r="G85">
            <v>0</v>
          </cell>
          <cell r="H85">
            <v>615</v>
          </cell>
          <cell r="I85">
            <v>0</v>
          </cell>
          <cell r="J85">
            <v>615</v>
          </cell>
          <cell r="K85">
            <v>0</v>
          </cell>
          <cell r="L85">
            <v>567</v>
          </cell>
          <cell r="M85">
            <v>0</v>
          </cell>
          <cell r="N85">
            <v>530</v>
          </cell>
          <cell r="P85" t="e">
            <v>#DIV/0!</v>
          </cell>
        </row>
        <row r="86">
          <cell r="E86">
            <v>0</v>
          </cell>
          <cell r="F86">
            <v>581</v>
          </cell>
          <cell r="G86">
            <v>0</v>
          </cell>
          <cell r="H86">
            <v>0</v>
          </cell>
          <cell r="I86">
            <v>0</v>
          </cell>
          <cell r="J86">
            <v>0</v>
          </cell>
          <cell r="K86">
            <v>0</v>
          </cell>
          <cell r="L86">
            <v>0</v>
          </cell>
          <cell r="M86">
            <v>0</v>
          </cell>
          <cell r="N86">
            <v>0</v>
          </cell>
          <cell r="S86" t="str">
            <v>Discount</v>
          </cell>
        </row>
        <row r="87">
          <cell r="E87">
            <v>0</v>
          </cell>
          <cell r="F87">
            <v>795</v>
          </cell>
          <cell r="G87">
            <v>0</v>
          </cell>
          <cell r="H87">
            <v>0</v>
          </cell>
          <cell r="I87">
            <v>0</v>
          </cell>
          <cell r="J87">
            <v>0</v>
          </cell>
          <cell r="K87">
            <v>0</v>
          </cell>
          <cell r="L87">
            <v>0</v>
          </cell>
          <cell r="M87">
            <v>0</v>
          </cell>
          <cell r="N87">
            <v>0</v>
          </cell>
          <cell r="S87" t="str">
            <v>Europe</v>
          </cell>
          <cell r="T87" t="str">
            <v xml:space="preserve">CIF WE </v>
          </cell>
          <cell r="U87">
            <v>1.125</v>
          </cell>
        </row>
        <row r="88">
          <cell r="O88" t="str">
            <v>USD lower than Eur</v>
          </cell>
          <cell r="Q88" t="str">
            <v>Trend Price, EUR/mt</v>
          </cell>
          <cell r="T88" t="str">
            <v>Trend 2005-6, Checked February 2006</v>
          </cell>
        </row>
        <row r="89">
          <cell r="E89">
            <v>0</v>
          </cell>
          <cell r="F89">
            <v>870</v>
          </cell>
          <cell r="G89">
            <v>0</v>
          </cell>
          <cell r="H89">
            <v>830</v>
          </cell>
          <cell r="I89">
            <v>0</v>
          </cell>
          <cell r="J89">
            <v>825</v>
          </cell>
          <cell r="K89">
            <v>0</v>
          </cell>
          <cell r="L89">
            <v>835</v>
          </cell>
          <cell r="M89">
            <v>0</v>
          </cell>
          <cell r="N89">
            <v>785</v>
          </cell>
          <cell r="O89">
            <v>45</v>
          </cell>
          <cell r="Q89" t="str">
            <v>- NBSK</v>
          </cell>
          <cell r="S89">
            <v>0</v>
          </cell>
          <cell r="T89">
            <v>565</v>
          </cell>
          <cell r="U89">
            <v>737.77777777777783</v>
          </cell>
        </row>
        <row r="90">
          <cell r="E90">
            <v>0</v>
          </cell>
          <cell r="F90">
            <v>755</v>
          </cell>
          <cell r="G90">
            <v>0</v>
          </cell>
          <cell r="H90">
            <v>720</v>
          </cell>
          <cell r="I90">
            <v>0</v>
          </cell>
          <cell r="J90">
            <v>735</v>
          </cell>
          <cell r="K90">
            <v>0</v>
          </cell>
          <cell r="L90">
            <v>745</v>
          </cell>
          <cell r="M90">
            <v>0</v>
          </cell>
          <cell r="N90">
            <v>695</v>
          </cell>
          <cell r="O90">
            <v>45</v>
          </cell>
          <cell r="Q90" t="str">
            <v>- NBHK</v>
          </cell>
          <cell r="S90">
            <v>0</v>
          </cell>
          <cell r="T90">
            <v>525</v>
          </cell>
          <cell r="U90">
            <v>657.77777777777783</v>
          </cell>
        </row>
        <row r="91">
          <cell r="E91">
            <v>0</v>
          </cell>
          <cell r="F91">
            <v>830</v>
          </cell>
          <cell r="G91">
            <v>0</v>
          </cell>
          <cell r="H91">
            <v>790</v>
          </cell>
          <cell r="I91">
            <v>0</v>
          </cell>
          <cell r="J91">
            <v>775</v>
          </cell>
          <cell r="K91">
            <v>0</v>
          </cell>
          <cell r="L91">
            <v>785</v>
          </cell>
          <cell r="M91">
            <v>0</v>
          </cell>
          <cell r="N91">
            <v>745</v>
          </cell>
          <cell r="O91">
            <v>45</v>
          </cell>
          <cell r="Q91" t="str">
            <v>- SBSK</v>
          </cell>
          <cell r="S91">
            <v>0</v>
          </cell>
          <cell r="T91">
            <v>540</v>
          </cell>
          <cell r="U91">
            <v>702.22222222222217</v>
          </cell>
        </row>
        <row r="92">
          <cell r="E92">
            <v>0</v>
          </cell>
          <cell r="F92">
            <v>745</v>
          </cell>
          <cell r="G92">
            <v>0</v>
          </cell>
          <cell r="H92">
            <v>680</v>
          </cell>
          <cell r="I92">
            <v>0</v>
          </cell>
          <cell r="J92">
            <v>690</v>
          </cell>
          <cell r="K92">
            <v>0</v>
          </cell>
          <cell r="L92">
            <v>700</v>
          </cell>
          <cell r="M92">
            <v>0</v>
          </cell>
          <cell r="N92">
            <v>665</v>
          </cell>
          <cell r="O92">
            <v>35</v>
          </cell>
          <cell r="Q92" t="str">
            <v>- SBHK</v>
          </cell>
          <cell r="S92">
            <v>0</v>
          </cell>
          <cell r="T92">
            <v>500</v>
          </cell>
          <cell r="U92">
            <v>622.22222222222217</v>
          </cell>
        </row>
        <row r="93">
          <cell r="E93">
            <v>0</v>
          </cell>
          <cell r="F93">
            <v>780</v>
          </cell>
          <cell r="G93">
            <v>0</v>
          </cell>
          <cell r="H93">
            <v>720</v>
          </cell>
          <cell r="I93">
            <v>0</v>
          </cell>
          <cell r="J93">
            <v>730</v>
          </cell>
          <cell r="K93">
            <v>0</v>
          </cell>
          <cell r="L93">
            <v>745</v>
          </cell>
          <cell r="M93">
            <v>0</v>
          </cell>
          <cell r="N93">
            <v>695</v>
          </cell>
          <cell r="O93">
            <v>45</v>
          </cell>
          <cell r="Q93" t="str">
            <v>- Euca</v>
          </cell>
          <cell r="S93">
            <v>0</v>
          </cell>
          <cell r="T93">
            <v>525</v>
          </cell>
          <cell r="U93">
            <v>657.77777777777783</v>
          </cell>
        </row>
        <row r="94">
          <cell r="E94">
            <v>0</v>
          </cell>
          <cell r="F94">
            <v>780</v>
          </cell>
          <cell r="G94">
            <v>0</v>
          </cell>
          <cell r="H94">
            <v>730</v>
          </cell>
          <cell r="I94">
            <v>0</v>
          </cell>
          <cell r="J94">
            <v>720</v>
          </cell>
          <cell r="K94">
            <v>0</v>
          </cell>
          <cell r="L94">
            <v>730</v>
          </cell>
          <cell r="M94">
            <v>0</v>
          </cell>
          <cell r="N94">
            <v>0</v>
          </cell>
          <cell r="Q94" t="str">
            <v>- Unbl. SW kraft</v>
          </cell>
          <cell r="S94">
            <v>0</v>
          </cell>
          <cell r="T94">
            <v>520</v>
          </cell>
          <cell r="U94">
            <v>648.88888888888891</v>
          </cell>
        </row>
        <row r="95">
          <cell r="E95">
            <v>0</v>
          </cell>
          <cell r="F95">
            <v>820</v>
          </cell>
          <cell r="G95">
            <v>0</v>
          </cell>
          <cell r="H95">
            <v>790</v>
          </cell>
          <cell r="I95">
            <v>0</v>
          </cell>
          <cell r="J95">
            <v>765</v>
          </cell>
          <cell r="K95">
            <v>0</v>
          </cell>
          <cell r="L95">
            <v>785</v>
          </cell>
          <cell r="M95">
            <v>0</v>
          </cell>
          <cell r="N95">
            <v>0</v>
          </cell>
          <cell r="Q95" t="str">
            <v>- Bl. SW Sulphite</v>
          </cell>
          <cell r="S95">
            <v>0</v>
          </cell>
          <cell r="T95">
            <v>540</v>
          </cell>
          <cell r="U95">
            <v>702.22222222222217</v>
          </cell>
        </row>
        <row r="96">
          <cell r="E96">
            <v>0</v>
          </cell>
          <cell r="F96">
            <v>715</v>
          </cell>
          <cell r="G96">
            <v>0</v>
          </cell>
          <cell r="H96">
            <v>655</v>
          </cell>
          <cell r="I96">
            <v>0</v>
          </cell>
          <cell r="J96">
            <v>655</v>
          </cell>
          <cell r="K96">
            <v>0</v>
          </cell>
          <cell r="L96">
            <v>670.5</v>
          </cell>
          <cell r="M96">
            <v>0</v>
          </cell>
          <cell r="N96">
            <v>620</v>
          </cell>
          <cell r="O96">
            <v>45</v>
          </cell>
          <cell r="Q96" t="str">
            <v>- BCTMP</v>
          </cell>
          <cell r="S96">
            <v>0</v>
          </cell>
          <cell r="T96">
            <v>475</v>
          </cell>
          <cell r="U96">
            <v>591.11111111111109</v>
          </cell>
        </row>
        <row r="97">
          <cell r="E97">
            <v>0</v>
          </cell>
          <cell r="F97">
            <v>528.5</v>
          </cell>
          <cell r="G97">
            <v>0</v>
          </cell>
          <cell r="H97">
            <v>0</v>
          </cell>
          <cell r="I97">
            <v>0</v>
          </cell>
          <cell r="J97">
            <v>0</v>
          </cell>
          <cell r="K97">
            <v>0</v>
          </cell>
          <cell r="L97">
            <v>0</v>
          </cell>
          <cell r="M97">
            <v>0</v>
          </cell>
          <cell r="N97">
            <v>0</v>
          </cell>
          <cell r="Q97" t="str">
            <v>- Deinked for news</v>
          </cell>
          <cell r="S97">
            <v>0</v>
          </cell>
          <cell r="T97">
            <v>367.5</v>
          </cell>
          <cell r="U97">
            <v>460.44444444444446</v>
          </cell>
        </row>
        <row r="98">
          <cell r="E98">
            <v>0</v>
          </cell>
          <cell r="F98">
            <v>604</v>
          </cell>
          <cell r="G98">
            <v>0</v>
          </cell>
          <cell r="H98">
            <v>0</v>
          </cell>
          <cell r="I98">
            <v>0</v>
          </cell>
          <cell r="J98">
            <v>0</v>
          </cell>
          <cell r="K98">
            <v>0</v>
          </cell>
          <cell r="L98">
            <v>0</v>
          </cell>
          <cell r="M98">
            <v>0</v>
          </cell>
          <cell r="N98">
            <v>0</v>
          </cell>
          <cell r="Q98" t="str">
            <v>- Deinked for pr. &amp; wr.</v>
          </cell>
          <cell r="S98">
            <v>0</v>
          </cell>
          <cell r="T98">
            <v>420</v>
          </cell>
          <cell r="U98">
            <v>526.22222222222217</v>
          </cell>
        </row>
        <row r="99">
          <cell r="E99">
            <v>0</v>
          </cell>
          <cell r="F99">
            <v>0</v>
          </cell>
          <cell r="G99">
            <v>0</v>
          </cell>
          <cell r="H99">
            <v>0</v>
          </cell>
          <cell r="I99">
            <v>0</v>
          </cell>
          <cell r="J99">
            <v>0</v>
          </cell>
          <cell r="K99">
            <v>0</v>
          </cell>
          <cell r="L99">
            <v>0</v>
          </cell>
          <cell r="M99">
            <v>0</v>
          </cell>
          <cell r="N99">
            <v>0</v>
          </cell>
          <cell r="O99">
            <v>0</v>
          </cell>
          <cell r="P99">
            <v>0</v>
          </cell>
          <cell r="Q99">
            <v>0</v>
          </cell>
          <cell r="R99">
            <v>0</v>
          </cell>
          <cell r="S99">
            <v>0</v>
          </cell>
          <cell r="T99">
            <v>0</v>
          </cell>
          <cell r="U99">
            <v>0</v>
          </cell>
          <cell r="V99">
            <v>0</v>
          </cell>
          <cell r="W99">
            <v>0</v>
          </cell>
          <cell r="X99">
            <v>0</v>
          </cell>
          <cell r="AF99">
            <v>0</v>
          </cell>
          <cell r="AG99">
            <v>0</v>
          </cell>
          <cell r="AH99">
            <v>0</v>
          </cell>
          <cell r="AI99">
            <v>0</v>
          </cell>
          <cell r="AJ99">
            <v>0</v>
          </cell>
          <cell r="AK99">
            <v>0</v>
          </cell>
          <cell r="AL99">
            <v>0</v>
          </cell>
          <cell r="AM99">
            <v>0</v>
          </cell>
          <cell r="AN99">
            <v>0</v>
          </cell>
          <cell r="AO99">
            <v>0</v>
          </cell>
          <cell r="AP99">
            <v>0</v>
          </cell>
          <cell r="AQ99">
            <v>0</v>
          </cell>
          <cell r="AR99">
            <v>0</v>
          </cell>
          <cell r="AS99">
            <v>0</v>
          </cell>
          <cell r="AT99">
            <v>0</v>
          </cell>
          <cell r="AU99">
            <v>0</v>
          </cell>
          <cell r="AV99">
            <v>0</v>
          </cell>
          <cell r="AW99">
            <v>0</v>
          </cell>
          <cell r="AX99">
            <v>0</v>
          </cell>
          <cell r="AY99">
            <v>0</v>
          </cell>
          <cell r="AZ99">
            <v>0</v>
          </cell>
          <cell r="BA99">
            <v>0</v>
          </cell>
          <cell r="BB99">
            <v>0</v>
          </cell>
          <cell r="BC99">
            <v>0</v>
          </cell>
          <cell r="BD99">
            <v>0</v>
          </cell>
          <cell r="BE99">
            <v>0</v>
          </cell>
          <cell r="BF99">
            <v>0</v>
          </cell>
          <cell r="BG99">
            <v>0</v>
          </cell>
          <cell r="BH99">
            <v>0</v>
          </cell>
          <cell r="BI99">
            <v>0</v>
          </cell>
          <cell r="BJ99">
            <v>0</v>
          </cell>
          <cell r="BK99">
            <v>0</v>
          </cell>
          <cell r="BL99">
            <v>0</v>
          </cell>
          <cell r="BM99">
            <v>0</v>
          </cell>
          <cell r="BN99">
            <v>0</v>
          </cell>
          <cell r="BO99">
            <v>0</v>
          </cell>
          <cell r="BP99">
            <v>0</v>
          </cell>
          <cell r="BQ99">
            <v>0</v>
          </cell>
          <cell r="BR99">
            <v>0</v>
          </cell>
          <cell r="BS99">
            <v>0</v>
          </cell>
          <cell r="BT99">
            <v>0</v>
          </cell>
          <cell r="BU99">
            <v>0</v>
          </cell>
          <cell r="BV99">
            <v>0</v>
          </cell>
          <cell r="BW99">
            <v>0</v>
          </cell>
          <cell r="BX99">
            <v>0</v>
          </cell>
          <cell r="BY99">
            <v>0</v>
          </cell>
          <cell r="BZ99">
            <v>0</v>
          </cell>
          <cell r="CA99">
            <v>0</v>
          </cell>
          <cell r="CB99">
            <v>0</v>
          </cell>
          <cell r="CC99">
            <v>0</v>
          </cell>
          <cell r="CD99">
            <v>0</v>
          </cell>
          <cell r="CE99">
            <v>0</v>
          </cell>
          <cell r="CF99">
            <v>0</v>
          </cell>
          <cell r="CG99">
            <v>0</v>
          </cell>
          <cell r="CH99">
            <v>0</v>
          </cell>
          <cell r="CI99">
            <v>0</v>
          </cell>
          <cell r="CJ99">
            <v>0</v>
          </cell>
          <cell r="CK99">
            <v>0</v>
          </cell>
          <cell r="CL99">
            <v>0</v>
          </cell>
          <cell r="CM99">
            <v>0</v>
          </cell>
          <cell r="CN99">
            <v>0</v>
          </cell>
          <cell r="CO99">
            <v>0</v>
          </cell>
          <cell r="CP99">
            <v>0</v>
          </cell>
          <cell r="CQ99">
            <v>0</v>
          </cell>
          <cell r="CR99">
            <v>0</v>
          </cell>
          <cell r="CS99">
            <v>0</v>
          </cell>
          <cell r="CT99">
            <v>0</v>
          </cell>
          <cell r="CU99">
            <v>0</v>
          </cell>
          <cell r="CV99">
            <v>0</v>
          </cell>
          <cell r="CW99">
            <v>0</v>
          </cell>
          <cell r="CX99">
            <v>0</v>
          </cell>
          <cell r="CZ99">
            <v>0</v>
          </cell>
          <cell r="DA99">
            <v>0</v>
          </cell>
          <cell r="DB99">
            <v>0</v>
          </cell>
          <cell r="DC99">
            <v>0</v>
          </cell>
          <cell r="DD99">
            <v>0</v>
          </cell>
          <cell r="DE99">
            <v>0</v>
          </cell>
          <cell r="DF99">
            <v>0</v>
          </cell>
          <cell r="DG99">
            <v>0</v>
          </cell>
          <cell r="DH99">
            <v>0</v>
          </cell>
          <cell r="DI99">
            <v>0</v>
          </cell>
          <cell r="DJ99">
            <v>0</v>
          </cell>
          <cell r="DK99">
            <v>0</v>
          </cell>
          <cell r="DL99">
            <v>0</v>
          </cell>
          <cell r="DM99">
            <v>0</v>
          </cell>
          <cell r="DN99">
            <v>0</v>
          </cell>
          <cell r="DO99">
            <v>0</v>
          </cell>
          <cell r="DP99">
            <v>0</v>
          </cell>
          <cell r="DQ99">
            <v>0</v>
          </cell>
          <cell r="DR99">
            <v>0</v>
          </cell>
          <cell r="DS99">
            <v>0</v>
          </cell>
          <cell r="DT99">
            <v>0</v>
          </cell>
          <cell r="DU99">
            <v>0</v>
          </cell>
          <cell r="DV99">
            <v>0</v>
          </cell>
          <cell r="DW99">
            <v>0</v>
          </cell>
          <cell r="DX99">
            <v>0</v>
          </cell>
          <cell r="DY99">
            <v>0</v>
          </cell>
          <cell r="DZ99">
            <v>0</v>
          </cell>
          <cell r="EA99">
            <v>0</v>
          </cell>
          <cell r="EB99">
            <v>0</v>
          </cell>
          <cell r="EC99">
            <v>0</v>
          </cell>
          <cell r="ED99">
            <v>0</v>
          </cell>
          <cell r="EE99">
            <v>0</v>
          </cell>
          <cell r="EF99">
            <v>0</v>
          </cell>
          <cell r="EG99">
            <v>0</v>
          </cell>
          <cell r="EH99">
            <v>0</v>
          </cell>
          <cell r="EI99">
            <v>0</v>
          </cell>
        </row>
        <row r="100">
          <cell r="CP100">
            <v>0</v>
          </cell>
          <cell r="CQ100">
            <v>0</v>
          </cell>
          <cell r="CR100">
            <v>0</v>
          </cell>
          <cell r="DG100">
            <v>0</v>
          </cell>
        </row>
        <row r="101">
          <cell r="E101">
            <v>755.19909917469454</v>
          </cell>
          <cell r="F101">
            <v>755.19909917469454</v>
          </cell>
          <cell r="G101">
            <v>755.19909917469454</v>
          </cell>
          <cell r="H101">
            <v>7099.4891669241579</v>
          </cell>
          <cell r="I101">
            <v>7099.4891669241579</v>
          </cell>
          <cell r="J101">
            <v>7099.4891669241579</v>
          </cell>
          <cell r="K101">
            <v>7099.4891669241579</v>
          </cell>
          <cell r="L101">
            <v>6775.7452485820349</v>
          </cell>
          <cell r="M101">
            <v>755.19909917469454</v>
          </cell>
          <cell r="N101">
            <v>755.19909917469454</v>
          </cell>
          <cell r="O101">
            <v>755.19909917469454</v>
          </cell>
          <cell r="P101">
            <v>907.67333706917782</v>
          </cell>
          <cell r="Q101">
            <v>755.19909917469454</v>
          </cell>
          <cell r="R101">
            <v>755.19909917469454</v>
          </cell>
          <cell r="S101">
            <v>755.19909917469454</v>
          </cell>
          <cell r="T101">
            <v>755.19909917469454</v>
          </cell>
          <cell r="U101">
            <v>755.19909917469454</v>
          </cell>
          <cell r="V101">
            <v>594.83217504700349</v>
          </cell>
          <cell r="W101">
            <v>755.19909917469454</v>
          </cell>
          <cell r="X101">
            <v>755.19909917469454</v>
          </cell>
          <cell r="Y101">
            <v>3190.109598607618</v>
          </cell>
          <cell r="Z101">
            <v>20851.337027222347</v>
          </cell>
          <cell r="AA101">
            <v>234610.03034330427</v>
          </cell>
          <cell r="AB101">
            <v>52408.057351822608</v>
          </cell>
          <cell r="AC101">
            <v>52408.057351822608</v>
          </cell>
          <cell r="AD101">
            <v>755.19909917469454</v>
          </cell>
          <cell r="AE101">
            <v>755.19909917469454</v>
          </cell>
          <cell r="AF101">
            <v>755.19909917469454</v>
          </cell>
          <cell r="AG101">
            <v>755.19909917469454</v>
          </cell>
          <cell r="AH101">
            <v>1025</v>
          </cell>
          <cell r="AI101">
            <v>1025</v>
          </cell>
          <cell r="AJ101">
            <v>1025</v>
          </cell>
          <cell r="AK101">
            <v>1025</v>
          </cell>
          <cell r="AL101">
            <v>1025</v>
          </cell>
          <cell r="AM101">
            <v>1025</v>
          </cell>
          <cell r="AN101">
            <v>1025</v>
          </cell>
          <cell r="AO101">
            <v>1025</v>
          </cell>
          <cell r="AP101">
            <v>1025</v>
          </cell>
          <cell r="AQ101">
            <v>1025</v>
          </cell>
          <cell r="AR101">
            <v>1025</v>
          </cell>
          <cell r="AS101">
            <v>1025</v>
          </cell>
          <cell r="AT101">
            <v>1025</v>
          </cell>
          <cell r="AU101">
            <v>1025</v>
          </cell>
          <cell r="AV101">
            <v>1025</v>
          </cell>
          <cell r="AW101">
            <v>1025</v>
          </cell>
          <cell r="AX101">
            <v>1025</v>
          </cell>
          <cell r="AY101">
            <v>1025</v>
          </cell>
          <cell r="AZ101">
            <v>1025</v>
          </cell>
          <cell r="BA101">
            <v>1025</v>
          </cell>
          <cell r="BB101">
            <v>1025</v>
          </cell>
          <cell r="BC101">
            <v>1025</v>
          </cell>
          <cell r="BD101">
            <v>1025</v>
          </cell>
          <cell r="BE101">
            <v>1025</v>
          </cell>
          <cell r="BF101">
            <v>1025</v>
          </cell>
          <cell r="BG101">
            <v>1025</v>
          </cell>
          <cell r="BH101">
            <v>1025</v>
          </cell>
          <cell r="BI101">
            <v>1025</v>
          </cell>
          <cell r="BJ101">
            <v>1025</v>
          </cell>
          <cell r="BK101">
            <v>1025</v>
          </cell>
          <cell r="BL101">
            <v>1025</v>
          </cell>
          <cell r="BM101">
            <v>1025</v>
          </cell>
          <cell r="BN101">
            <v>1025</v>
          </cell>
          <cell r="BO101">
            <v>1025</v>
          </cell>
          <cell r="BP101">
            <v>1025</v>
          </cell>
          <cell r="BQ101">
            <v>1025</v>
          </cell>
          <cell r="BR101">
            <v>1025</v>
          </cell>
          <cell r="BS101">
            <v>1025</v>
          </cell>
          <cell r="BT101">
            <v>1182.7863851808786</v>
          </cell>
          <cell r="BU101">
            <v>1182.7863851808786</v>
          </cell>
          <cell r="BV101">
            <v>1182.7863851808786</v>
          </cell>
          <cell r="BW101">
            <v>1182.7863851808786</v>
          </cell>
          <cell r="BX101">
            <v>1182.7863851808786</v>
          </cell>
          <cell r="BY101">
            <v>1182.7863851808786</v>
          </cell>
          <cell r="BZ101">
            <v>1182.7863851808786</v>
          </cell>
          <cell r="CA101">
            <v>1182.7863851808786</v>
          </cell>
          <cell r="CB101">
            <v>1182.7863851808786</v>
          </cell>
          <cell r="CC101">
            <v>1182.7863851808786</v>
          </cell>
          <cell r="CD101">
            <v>10681.757746204376</v>
          </cell>
          <cell r="CE101">
            <v>2440.8355118034674</v>
          </cell>
          <cell r="CF101">
            <v>566374.75583333347</v>
          </cell>
          <cell r="CG101">
            <v>7901.565833333334</v>
          </cell>
          <cell r="CH101">
            <v>5818.0218333333332</v>
          </cell>
          <cell r="CI101">
            <v>13428.579985573591</v>
          </cell>
          <cell r="CJ101">
            <v>21925.925583333341</v>
          </cell>
          <cell r="CK101">
            <v>2144921.4499999997</v>
          </cell>
          <cell r="CL101">
            <v>988.79534348898142</v>
          </cell>
          <cell r="CM101">
            <v>1050.4572189620721</v>
          </cell>
          <cell r="CN101">
            <v>86090.43406615904</v>
          </cell>
          <cell r="CO101">
            <v>32134.023120845213</v>
          </cell>
          <cell r="CP101">
            <v>8939591.4590291157</v>
          </cell>
          <cell r="CQ101">
            <v>2505.1404793440515</v>
          </cell>
          <cell r="CR101">
            <v>23651.321301547971</v>
          </cell>
          <cell r="CS101">
            <v>22609.754400000002</v>
          </cell>
          <cell r="CT101">
            <v>794623.66697404801</v>
          </cell>
          <cell r="CU101">
            <v>4414.6698101716383</v>
          </cell>
          <cell r="CV101">
            <v>4414.6698101716383</v>
          </cell>
          <cell r="CW101">
            <v>4414.6698101716383</v>
          </cell>
          <cell r="CX101">
            <v>45220.365839783757</v>
          </cell>
          <cell r="CZ101">
            <v>8269.6859292061708</v>
          </cell>
          <cell r="DA101">
            <v>1475.0207747422442</v>
          </cell>
          <cell r="DB101">
            <v>3363.6762767331002</v>
          </cell>
          <cell r="DC101">
            <v>5788.6010951740336</v>
          </cell>
          <cell r="DD101">
            <v>14337.562087381135</v>
          </cell>
          <cell r="DE101">
            <v>5618.2525396614874</v>
          </cell>
          <cell r="DF101">
            <v>72070.984000239579</v>
          </cell>
          <cell r="DG101">
            <v>15232984.134881403</v>
          </cell>
          <cell r="DH101">
            <v>2130.7260467898623</v>
          </cell>
          <cell r="DI101">
            <v>1476.5384813189726</v>
          </cell>
          <cell r="DJ101">
            <v>2440.8355118034674</v>
          </cell>
          <cell r="DK101">
            <v>2440.8355118034674</v>
          </cell>
          <cell r="DL101">
            <v>2440.8355118034674</v>
          </cell>
          <cell r="DM101">
            <v>2440.8355118034674</v>
          </cell>
          <cell r="DN101">
            <v>2440.8355118034674</v>
          </cell>
          <cell r="DO101">
            <v>2440.8355118034674</v>
          </cell>
          <cell r="DP101">
            <v>2440.8355118034674</v>
          </cell>
          <cell r="DQ101">
            <v>2440.8355118034674</v>
          </cell>
          <cell r="DR101">
            <v>2440.8355118034674</v>
          </cell>
          <cell r="DS101">
            <v>2440.8355118034674</v>
          </cell>
          <cell r="DT101">
            <v>2440.8355118034674</v>
          </cell>
          <cell r="DU101">
            <v>2440.8355118034674</v>
          </cell>
          <cell r="DV101">
            <v>2440.8355118034674</v>
          </cell>
          <cell r="DW101">
            <v>2440.8355118034674</v>
          </cell>
          <cell r="DX101">
            <v>2440.8355118034674</v>
          </cell>
          <cell r="DY101">
            <v>2440.8355118034674</v>
          </cell>
          <cell r="DZ101">
            <v>2440.8355118034674</v>
          </cell>
          <cell r="EA101">
            <v>2440.8355118034674</v>
          </cell>
          <cell r="EB101">
            <v>2440.8355118034674</v>
          </cell>
          <cell r="EC101">
            <v>2440.8355118034674</v>
          </cell>
          <cell r="ED101">
            <v>2440.8355118034674</v>
          </cell>
          <cell r="EE101">
            <v>2440.8355118034674</v>
          </cell>
          <cell r="EF101">
            <v>2440.8355118034674</v>
          </cell>
          <cell r="EG101">
            <v>2440.8355118034674</v>
          </cell>
          <cell r="EH101">
            <v>2440.8355118034674</v>
          </cell>
          <cell r="EI101">
            <v>2440.8355118034674</v>
          </cell>
        </row>
        <row r="102">
          <cell r="E102">
            <v>596.85090096064562</v>
          </cell>
          <cell r="F102">
            <v>596.85090096064562</v>
          </cell>
          <cell r="G102">
            <v>596.85090096064562</v>
          </cell>
          <cell r="H102">
            <v>5610.8865996658669</v>
          </cell>
          <cell r="I102">
            <v>5610.8865996658669</v>
          </cell>
          <cell r="J102">
            <v>5610.8865996658669</v>
          </cell>
          <cell r="K102">
            <v>5610.8865996658669</v>
          </cell>
          <cell r="L102">
            <v>5355.0244706535441</v>
          </cell>
          <cell r="M102">
            <v>596.85090096064562</v>
          </cell>
          <cell r="N102">
            <v>596.85090096064562</v>
          </cell>
          <cell r="O102">
            <v>596.85090096064562</v>
          </cell>
          <cell r="P102">
            <v>717.35473413531804</v>
          </cell>
          <cell r="Q102">
            <v>596.85090096064562</v>
          </cell>
          <cell r="R102">
            <v>596.85090096064562</v>
          </cell>
          <cell r="S102">
            <v>596.85090096064562</v>
          </cell>
          <cell r="T102">
            <v>596.85090096064562</v>
          </cell>
          <cell r="U102">
            <v>596.85090096064562</v>
          </cell>
          <cell r="V102">
            <v>470.10929963392209</v>
          </cell>
          <cell r="W102">
            <v>596.85090096064562</v>
          </cell>
          <cell r="X102">
            <v>596.85090096064562</v>
          </cell>
          <cell r="Y102">
            <v>2521.2156505124722</v>
          </cell>
          <cell r="Z102">
            <v>16479.282489256369</v>
          </cell>
          <cell r="AA102">
            <v>185417.60462615982</v>
          </cell>
          <cell r="AB102">
            <v>41419.271132892063</v>
          </cell>
          <cell r="AC102">
            <v>41419.271132892063</v>
          </cell>
          <cell r="AD102">
            <v>596.85090096064562</v>
          </cell>
          <cell r="AE102">
            <v>596.85090096064562</v>
          </cell>
          <cell r="AF102">
            <v>596.85090096064562</v>
          </cell>
          <cell r="AG102">
            <v>596.85090096064562</v>
          </cell>
          <cell r="AH102">
            <v>830</v>
          </cell>
          <cell r="AI102">
            <v>830</v>
          </cell>
          <cell r="AJ102">
            <v>830</v>
          </cell>
          <cell r="AK102">
            <v>830</v>
          </cell>
          <cell r="AL102">
            <v>830</v>
          </cell>
          <cell r="AM102">
            <v>830</v>
          </cell>
          <cell r="AN102">
            <v>830</v>
          </cell>
          <cell r="AO102">
            <v>830</v>
          </cell>
          <cell r="AP102">
            <v>830</v>
          </cell>
          <cell r="AQ102">
            <v>830</v>
          </cell>
          <cell r="AR102">
            <v>830</v>
          </cell>
          <cell r="AS102">
            <v>830</v>
          </cell>
          <cell r="AT102">
            <v>830</v>
          </cell>
          <cell r="AU102">
            <v>830</v>
          </cell>
          <cell r="AV102">
            <v>830</v>
          </cell>
          <cell r="AW102">
            <v>830</v>
          </cell>
          <cell r="AX102">
            <v>830</v>
          </cell>
          <cell r="AY102">
            <v>830</v>
          </cell>
          <cell r="AZ102">
            <v>830</v>
          </cell>
          <cell r="BA102">
            <v>830</v>
          </cell>
          <cell r="BB102">
            <v>830</v>
          </cell>
          <cell r="BC102">
            <v>830</v>
          </cell>
          <cell r="BD102">
            <v>830</v>
          </cell>
          <cell r="BE102">
            <v>830</v>
          </cell>
          <cell r="BF102">
            <v>830</v>
          </cell>
          <cell r="BG102">
            <v>830</v>
          </cell>
          <cell r="BH102">
            <v>830</v>
          </cell>
          <cell r="BI102">
            <v>830</v>
          </cell>
          <cell r="BJ102">
            <v>830</v>
          </cell>
          <cell r="BK102">
            <v>830</v>
          </cell>
          <cell r="BL102">
            <v>830</v>
          </cell>
          <cell r="BM102">
            <v>830</v>
          </cell>
          <cell r="BN102">
            <v>830</v>
          </cell>
          <cell r="BO102">
            <v>830</v>
          </cell>
          <cell r="BP102">
            <v>830</v>
          </cell>
          <cell r="BQ102">
            <v>830</v>
          </cell>
          <cell r="BR102">
            <v>830</v>
          </cell>
          <cell r="BS102">
            <v>830</v>
          </cell>
          <cell r="BT102">
            <v>957.76848751232114</v>
          </cell>
          <cell r="BU102">
            <v>957.76848751232114</v>
          </cell>
          <cell r="BV102">
            <v>957.76848751232114</v>
          </cell>
          <cell r="BW102">
            <v>957.76848751232114</v>
          </cell>
          <cell r="BX102">
            <v>957.76848751232114</v>
          </cell>
          <cell r="BY102">
            <v>957.76848751232114</v>
          </cell>
          <cell r="BZ102">
            <v>957.76848751232114</v>
          </cell>
          <cell r="CA102">
            <v>957.76848751232114</v>
          </cell>
          <cell r="CB102">
            <v>957.76848751232114</v>
          </cell>
          <cell r="CC102">
            <v>957.76848751232114</v>
          </cell>
          <cell r="CD102">
            <v>8212.3191274582023</v>
          </cell>
          <cell r="CE102">
            <v>1926.2809985043582</v>
          </cell>
          <cell r="CF102">
            <v>446976.83433333348</v>
          </cell>
          <cell r="CG102">
            <v>6235.8303333333333</v>
          </cell>
          <cell r="CH102">
            <v>4591.519933333333</v>
          </cell>
          <cell r="CI102">
            <v>10597.690150776996</v>
          </cell>
          <cell r="CJ102">
            <v>17303.703433333339</v>
          </cell>
          <cell r="CK102">
            <v>1692748.8199999998</v>
          </cell>
          <cell r="CL102">
            <v>891.735677870431</v>
          </cell>
          <cell r="CM102">
            <v>947.34485391058047</v>
          </cell>
          <cell r="CN102">
            <v>69350.627442183672</v>
          </cell>
          <cell r="CO102">
            <v>25885.740847347533</v>
          </cell>
          <cell r="CP102">
            <v>7201337.564217899</v>
          </cell>
          <cell r="CQ102">
            <v>2018.029830582708</v>
          </cell>
          <cell r="CR102">
            <v>19052.453270691418</v>
          </cell>
          <cell r="CS102">
            <v>18213.41326666667</v>
          </cell>
          <cell r="CT102">
            <v>640113.50950687204</v>
          </cell>
          <cell r="CU102">
            <v>3556.261791527153</v>
          </cell>
          <cell r="CV102">
            <v>3556.261791527153</v>
          </cell>
          <cell r="CW102">
            <v>3556.261791527153</v>
          </cell>
          <cell r="CX102">
            <v>36427.51692649247</v>
          </cell>
          <cell r="CZ102">
            <v>6357.876816540228</v>
          </cell>
          <cell r="DA102">
            <v>1165.7422251995156</v>
          </cell>
          <cell r="DB102">
            <v>2658.3893154826114</v>
          </cell>
          <cell r="DC102">
            <v>4574.8621558633486</v>
          </cell>
          <cell r="DD102">
            <v>11331.299069059285</v>
          </cell>
          <cell r="DE102">
            <v>4440.2318458614982</v>
          </cell>
          <cell r="DF102">
            <v>58057.181555748553</v>
          </cell>
          <cell r="DG102">
            <v>12271014.997543354</v>
          </cell>
          <cell r="DH102">
            <v>1683.9609079468266</v>
          </cell>
          <cell r="DI102">
            <v>1166.9417029778976</v>
          </cell>
          <cell r="DJ102">
            <v>1926.2809985043582</v>
          </cell>
          <cell r="DK102">
            <v>1926.2809985043582</v>
          </cell>
          <cell r="DL102">
            <v>1926.2809985043582</v>
          </cell>
          <cell r="DM102">
            <v>1926.2809985043582</v>
          </cell>
          <cell r="DN102">
            <v>1926.2809985043582</v>
          </cell>
          <cell r="DO102">
            <v>1926.2809985043582</v>
          </cell>
          <cell r="DP102">
            <v>1926.2809985043582</v>
          </cell>
          <cell r="DQ102">
            <v>1926.2809985043582</v>
          </cell>
          <cell r="DR102">
            <v>1926.2809985043582</v>
          </cell>
          <cell r="DS102">
            <v>1926.2809985043582</v>
          </cell>
          <cell r="DT102">
            <v>1926.2809985043582</v>
          </cell>
          <cell r="DU102">
            <v>1926.2809985043582</v>
          </cell>
          <cell r="DV102">
            <v>1926.2809985043582</v>
          </cell>
          <cell r="DW102">
            <v>1926.2809985043582</v>
          </cell>
          <cell r="DX102">
            <v>1926.2809985043582</v>
          </cell>
          <cell r="DY102">
            <v>1926.2809985043582</v>
          </cell>
          <cell r="DZ102">
            <v>1926.2809985043582</v>
          </cell>
          <cell r="EA102">
            <v>1926.2809985043582</v>
          </cell>
          <cell r="EB102">
            <v>1926.2809985043582</v>
          </cell>
          <cell r="EC102">
            <v>1926.2809985043582</v>
          </cell>
          <cell r="ED102">
            <v>1926.2809985043582</v>
          </cell>
          <cell r="EE102">
            <v>1926.2809985043582</v>
          </cell>
          <cell r="EF102">
            <v>1926.2809985043582</v>
          </cell>
          <cell r="EG102">
            <v>1926.2809985043582</v>
          </cell>
          <cell r="EH102">
            <v>1926.2809985043582</v>
          </cell>
          <cell r="EI102">
            <v>1926.2809985043582</v>
          </cell>
        </row>
        <row r="103">
          <cell r="E103">
            <v>714.59699706852814</v>
          </cell>
          <cell r="F103">
            <v>714.59699706852814</v>
          </cell>
          <cell r="G103">
            <v>714.59699706852814</v>
          </cell>
          <cell r="H103">
            <v>6717.7962009604935</v>
          </cell>
          <cell r="I103">
            <v>6717.7962009604935</v>
          </cell>
          <cell r="J103">
            <v>6717.7962009604935</v>
          </cell>
          <cell r="K103">
            <v>6717.7962009604935</v>
          </cell>
          <cell r="L103">
            <v>6411.4578696260114</v>
          </cell>
          <cell r="M103">
            <v>714.59699706852814</v>
          </cell>
          <cell r="N103">
            <v>714.59699706852814</v>
          </cell>
          <cell r="O103">
            <v>714.59699706852814</v>
          </cell>
          <cell r="P103">
            <v>858.87369529126511</v>
          </cell>
          <cell r="Q103">
            <v>714.59699706852814</v>
          </cell>
          <cell r="R103">
            <v>714.59699706852814</v>
          </cell>
          <cell r="S103">
            <v>714.59699706852814</v>
          </cell>
          <cell r="T103">
            <v>714.59699706852814</v>
          </cell>
          <cell r="U103">
            <v>714.59699706852814</v>
          </cell>
          <cell r="V103">
            <v>562.85195058211082</v>
          </cell>
          <cell r="W103">
            <v>714.59699706852814</v>
          </cell>
          <cell r="X103">
            <v>714.59699706852814</v>
          </cell>
          <cell r="Y103">
            <v>3018.5983298652732</v>
          </cell>
          <cell r="Z103">
            <v>19730.297402102864</v>
          </cell>
          <cell r="AA103">
            <v>221996.58785172878</v>
          </cell>
          <cell r="AB103">
            <v>49590.419859789137</v>
          </cell>
          <cell r="AC103">
            <v>49590.419859789137</v>
          </cell>
          <cell r="AD103">
            <v>714.59699706852814</v>
          </cell>
          <cell r="AE103">
            <v>714.59699706852814</v>
          </cell>
          <cell r="AF103">
            <v>714.59699706852814</v>
          </cell>
          <cell r="AG103">
            <v>714.59699706852814</v>
          </cell>
          <cell r="AH103">
            <v>975</v>
          </cell>
          <cell r="AI103">
            <v>975</v>
          </cell>
          <cell r="AJ103">
            <v>975</v>
          </cell>
          <cell r="AK103">
            <v>975</v>
          </cell>
          <cell r="AL103">
            <v>975</v>
          </cell>
          <cell r="AM103">
            <v>975</v>
          </cell>
          <cell r="AN103">
            <v>975</v>
          </cell>
          <cell r="AO103">
            <v>975</v>
          </cell>
          <cell r="AP103">
            <v>975</v>
          </cell>
          <cell r="AQ103">
            <v>975</v>
          </cell>
          <cell r="AR103">
            <v>975</v>
          </cell>
          <cell r="AS103">
            <v>975</v>
          </cell>
          <cell r="AT103">
            <v>975</v>
          </cell>
          <cell r="AU103">
            <v>975</v>
          </cell>
          <cell r="AV103">
            <v>975</v>
          </cell>
          <cell r="AW103">
            <v>975</v>
          </cell>
          <cell r="AX103">
            <v>975</v>
          </cell>
          <cell r="AY103">
            <v>975</v>
          </cell>
          <cell r="AZ103">
            <v>975</v>
          </cell>
          <cell r="BA103">
            <v>975</v>
          </cell>
          <cell r="BB103">
            <v>975</v>
          </cell>
          <cell r="BC103">
            <v>975</v>
          </cell>
          <cell r="BD103">
            <v>975</v>
          </cell>
          <cell r="BE103">
            <v>975</v>
          </cell>
          <cell r="BF103">
            <v>975</v>
          </cell>
          <cell r="BG103">
            <v>975</v>
          </cell>
          <cell r="BH103">
            <v>975</v>
          </cell>
          <cell r="BI103">
            <v>975</v>
          </cell>
          <cell r="BJ103">
            <v>975</v>
          </cell>
          <cell r="BK103">
            <v>975</v>
          </cell>
          <cell r="BL103">
            <v>975</v>
          </cell>
          <cell r="BM103">
            <v>975</v>
          </cell>
          <cell r="BN103">
            <v>975</v>
          </cell>
          <cell r="BO103">
            <v>975</v>
          </cell>
          <cell r="BP103">
            <v>975</v>
          </cell>
          <cell r="BQ103">
            <v>975</v>
          </cell>
          <cell r="BR103">
            <v>975</v>
          </cell>
          <cell r="BS103">
            <v>975</v>
          </cell>
          <cell r="BT103">
            <v>1125.089488342787</v>
          </cell>
          <cell r="BU103">
            <v>1125.089488342787</v>
          </cell>
          <cell r="BV103">
            <v>1125.089488342787</v>
          </cell>
          <cell r="BW103">
            <v>1125.089488342787</v>
          </cell>
          <cell r="BX103">
            <v>1125.089488342787</v>
          </cell>
          <cell r="BY103">
            <v>1125.089488342787</v>
          </cell>
          <cell r="BZ103">
            <v>1125.089488342787</v>
          </cell>
          <cell r="CA103">
            <v>1125.089488342787</v>
          </cell>
          <cell r="CB103">
            <v>1125.089488342787</v>
          </cell>
          <cell r="CC103">
            <v>1125.089488342787</v>
          </cell>
          <cell r="CD103">
            <v>10107.469695333171</v>
          </cell>
          <cell r="CE103">
            <v>2282.5110461729723</v>
          </cell>
          <cell r="CF103">
            <v>529636.93383333343</v>
          </cell>
          <cell r="CG103">
            <v>7389.0318333333335</v>
          </cell>
          <cell r="CH103">
            <v>5440.6366333333335</v>
          </cell>
          <cell r="CI103">
            <v>12557.536959482331</v>
          </cell>
          <cell r="CJ103">
            <v>20503.703383333341</v>
          </cell>
          <cell r="CK103">
            <v>2005791.41</v>
          </cell>
          <cell r="CL103">
            <v>1061.590092702894</v>
          </cell>
          <cell r="CM103">
            <v>1127.7914927506911</v>
          </cell>
          <cell r="CN103">
            <v>82503.332646735755</v>
          </cell>
          <cell r="CO103">
            <v>30795.105490809994</v>
          </cell>
          <cell r="CP103">
            <v>8567108.4815695696</v>
          </cell>
          <cell r="CQ103">
            <v>2400.7596260380492</v>
          </cell>
          <cell r="CR103">
            <v>22665.849580650138</v>
          </cell>
          <cell r="CS103">
            <v>21667.681300000004</v>
          </cell>
          <cell r="CT103">
            <v>761514.34751679609</v>
          </cell>
          <cell r="CU103">
            <v>4230.7252347478197</v>
          </cell>
          <cell r="CV103">
            <v>4230.7252347478197</v>
          </cell>
          <cell r="CW103">
            <v>4230.7252347478197</v>
          </cell>
          <cell r="CX103">
            <v>43336.183929792765</v>
          </cell>
          <cell r="CZ103">
            <v>7825.0791588187421</v>
          </cell>
          <cell r="DA103">
            <v>1395.7185825518009</v>
          </cell>
          <cell r="DB103">
            <v>3182.8334661560516</v>
          </cell>
          <cell r="DC103">
            <v>5477.3859825302679</v>
          </cell>
          <cell r="DD103">
            <v>13566.725416016558</v>
          </cell>
          <cell r="DE103">
            <v>5316.1959515076442</v>
          </cell>
          <cell r="DF103">
            <v>69068.026333562928</v>
          </cell>
          <cell r="DG103">
            <v>14598276.462594679</v>
          </cell>
          <cell r="DH103">
            <v>2016.1708829839558</v>
          </cell>
          <cell r="DI103">
            <v>1397.1546920007481</v>
          </cell>
          <cell r="DJ103">
            <v>2282.5110461729723</v>
          </cell>
          <cell r="DK103">
            <v>2282.5110461729723</v>
          </cell>
          <cell r="DL103">
            <v>2282.5110461729723</v>
          </cell>
          <cell r="DM103">
            <v>2282.5110461729723</v>
          </cell>
          <cell r="DN103">
            <v>2282.5110461729723</v>
          </cell>
          <cell r="DO103">
            <v>2282.5110461729723</v>
          </cell>
          <cell r="DP103">
            <v>2282.5110461729723</v>
          </cell>
          <cell r="DQ103">
            <v>2282.5110461729723</v>
          </cell>
          <cell r="DR103">
            <v>2282.5110461729723</v>
          </cell>
          <cell r="DS103">
            <v>2282.5110461729723</v>
          </cell>
          <cell r="DT103">
            <v>2282.5110461729723</v>
          </cell>
          <cell r="DU103">
            <v>2282.5110461729723</v>
          </cell>
          <cell r="DV103">
            <v>2282.5110461729723</v>
          </cell>
          <cell r="DW103">
            <v>2282.5110461729723</v>
          </cell>
          <cell r="DX103">
            <v>2282.5110461729723</v>
          </cell>
          <cell r="DY103">
            <v>2282.5110461729723</v>
          </cell>
          <cell r="DZ103">
            <v>2282.5110461729723</v>
          </cell>
          <cell r="EA103">
            <v>2282.5110461729723</v>
          </cell>
          <cell r="EB103">
            <v>2282.5110461729723</v>
          </cell>
          <cell r="EC103">
            <v>2282.5110461729723</v>
          </cell>
          <cell r="ED103">
            <v>2282.5110461729723</v>
          </cell>
          <cell r="EE103">
            <v>2282.5110461729723</v>
          </cell>
          <cell r="EF103">
            <v>2282.5110461729723</v>
          </cell>
          <cell r="EG103">
            <v>2282.5110461729723</v>
          </cell>
          <cell r="EH103">
            <v>2282.5110461729723</v>
          </cell>
          <cell r="EI103">
            <v>2282.5110461729723</v>
          </cell>
        </row>
        <row r="104">
          <cell r="E104">
            <v>568.42942948632924</v>
          </cell>
          <cell r="F104">
            <v>568.42942948632924</v>
          </cell>
          <cell r="G104">
            <v>568.42942948632924</v>
          </cell>
          <cell r="H104">
            <v>5343.7015234913015</v>
          </cell>
          <cell r="I104">
            <v>5343.7015234913015</v>
          </cell>
          <cell r="J104">
            <v>5343.7015234913015</v>
          </cell>
          <cell r="K104">
            <v>5343.7015234913015</v>
          </cell>
          <cell r="L104">
            <v>5100.0233053843276</v>
          </cell>
          <cell r="M104">
            <v>568.42942948632924</v>
          </cell>
          <cell r="N104">
            <v>568.42942948632924</v>
          </cell>
          <cell r="O104">
            <v>568.42942948632924</v>
          </cell>
          <cell r="P104">
            <v>683.1949848907791</v>
          </cell>
          <cell r="Q104">
            <v>568.42942948632924</v>
          </cell>
          <cell r="R104">
            <v>568.42942948632924</v>
          </cell>
          <cell r="S104">
            <v>568.42942948632924</v>
          </cell>
          <cell r="T104">
            <v>568.42942948632924</v>
          </cell>
          <cell r="U104">
            <v>568.42942948632924</v>
          </cell>
          <cell r="V104">
            <v>447.72314250849723</v>
          </cell>
          <cell r="W104">
            <v>568.42942948632924</v>
          </cell>
          <cell r="X104">
            <v>568.42942948632924</v>
          </cell>
          <cell r="Y104">
            <v>2401.1577623928306</v>
          </cell>
          <cell r="Z104">
            <v>15694.554751672735</v>
          </cell>
          <cell r="AA104">
            <v>176588.194882057</v>
          </cell>
          <cell r="AB104">
            <v>39446.924888468631</v>
          </cell>
          <cell r="AC104">
            <v>39446.924888468631</v>
          </cell>
          <cell r="AD104">
            <v>568.42942948632924</v>
          </cell>
          <cell r="AE104">
            <v>568.42942948632924</v>
          </cell>
          <cell r="AF104">
            <v>568.42942948632924</v>
          </cell>
          <cell r="AG104">
            <v>568.42942948632924</v>
          </cell>
          <cell r="AH104">
            <v>830</v>
          </cell>
          <cell r="AI104">
            <v>830</v>
          </cell>
          <cell r="AJ104">
            <v>830</v>
          </cell>
          <cell r="AK104">
            <v>830</v>
          </cell>
          <cell r="AL104">
            <v>830</v>
          </cell>
          <cell r="AM104">
            <v>830</v>
          </cell>
          <cell r="AN104">
            <v>830</v>
          </cell>
          <cell r="AO104">
            <v>830</v>
          </cell>
          <cell r="AP104">
            <v>830</v>
          </cell>
          <cell r="AQ104">
            <v>830</v>
          </cell>
          <cell r="AR104">
            <v>830</v>
          </cell>
          <cell r="AS104">
            <v>830</v>
          </cell>
          <cell r="AT104">
            <v>830</v>
          </cell>
          <cell r="AU104">
            <v>830</v>
          </cell>
          <cell r="AV104">
            <v>830</v>
          </cell>
          <cell r="AW104">
            <v>830</v>
          </cell>
          <cell r="AX104">
            <v>830</v>
          </cell>
          <cell r="AY104">
            <v>830</v>
          </cell>
          <cell r="AZ104">
            <v>830</v>
          </cell>
          <cell r="BA104">
            <v>830</v>
          </cell>
          <cell r="BB104">
            <v>830</v>
          </cell>
          <cell r="BC104">
            <v>830</v>
          </cell>
          <cell r="BD104">
            <v>830</v>
          </cell>
          <cell r="BE104">
            <v>830</v>
          </cell>
          <cell r="BF104">
            <v>830</v>
          </cell>
          <cell r="BG104">
            <v>830</v>
          </cell>
          <cell r="BH104">
            <v>830</v>
          </cell>
          <cell r="BI104">
            <v>830</v>
          </cell>
          <cell r="BJ104">
            <v>830</v>
          </cell>
          <cell r="BK104">
            <v>830</v>
          </cell>
          <cell r="BL104">
            <v>830</v>
          </cell>
          <cell r="BM104">
            <v>830</v>
          </cell>
          <cell r="BN104">
            <v>830</v>
          </cell>
          <cell r="BO104">
            <v>830</v>
          </cell>
          <cell r="BP104">
            <v>830</v>
          </cell>
          <cell r="BQ104">
            <v>830</v>
          </cell>
          <cell r="BR104">
            <v>830</v>
          </cell>
          <cell r="BS104">
            <v>830</v>
          </cell>
          <cell r="BT104">
            <v>957.76848751232114</v>
          </cell>
          <cell r="BU104">
            <v>957.76848751232114</v>
          </cell>
          <cell r="BV104">
            <v>957.76848751232114</v>
          </cell>
          <cell r="BW104">
            <v>957.76848751232114</v>
          </cell>
          <cell r="BX104">
            <v>957.76848751232114</v>
          </cell>
          <cell r="BY104">
            <v>957.76848751232114</v>
          </cell>
          <cell r="BZ104">
            <v>957.76848751232114</v>
          </cell>
          <cell r="CA104">
            <v>957.76848751232114</v>
          </cell>
          <cell r="CB104">
            <v>957.76848751232114</v>
          </cell>
          <cell r="CC104">
            <v>957.76848751232114</v>
          </cell>
          <cell r="CD104">
            <v>7810.3174918483601</v>
          </cell>
          <cell r="CE104">
            <v>1820.7313547506947</v>
          </cell>
          <cell r="CF104">
            <v>422484.9530000001</v>
          </cell>
          <cell r="CG104">
            <v>5894.1410000000005</v>
          </cell>
          <cell r="CH104">
            <v>4339.9297999999999</v>
          </cell>
          <cell r="CI104">
            <v>10016.99480004949</v>
          </cell>
          <cell r="CJ104">
            <v>16355.555300000005</v>
          </cell>
          <cell r="CK104">
            <v>1599995.46</v>
          </cell>
          <cell r="CL104">
            <v>849.27207416231533</v>
          </cell>
          <cell r="CM104">
            <v>902.23319420055282</v>
          </cell>
          <cell r="CN104">
            <v>69350.627442183672</v>
          </cell>
          <cell r="CO104">
            <v>25885.740847347533</v>
          </cell>
          <cell r="CP104">
            <v>7201337.564217899</v>
          </cell>
          <cell r="CQ104">
            <v>2018.029830582708</v>
          </cell>
          <cell r="CR104">
            <v>19052.453270691418</v>
          </cell>
          <cell r="CS104">
            <v>18213.41326666667</v>
          </cell>
          <cell r="CT104">
            <v>640113.50950687204</v>
          </cell>
          <cell r="CU104">
            <v>3556.261791527153</v>
          </cell>
          <cell r="CV104">
            <v>3556.261791527153</v>
          </cell>
          <cell r="CW104">
            <v>3556.261791527153</v>
          </cell>
          <cell r="CX104">
            <v>36427.51692649247</v>
          </cell>
          <cell r="CZ104">
            <v>6046.6520772690283</v>
          </cell>
          <cell r="DA104">
            <v>1110.2306906662052</v>
          </cell>
          <cell r="DB104">
            <v>2531.7993480786772</v>
          </cell>
          <cell r="DC104">
            <v>4357.0115770127131</v>
          </cell>
          <cell r="DD104">
            <v>10791.713399104081</v>
          </cell>
          <cell r="DE104">
            <v>4228.7922341538078</v>
          </cell>
          <cell r="DF104">
            <v>58057.181555748553</v>
          </cell>
          <cell r="DG104">
            <v>12271014.997543354</v>
          </cell>
          <cell r="DH104">
            <v>1603.7722932826921</v>
          </cell>
          <cell r="DI104">
            <v>1111.3730504551406</v>
          </cell>
          <cell r="DJ104">
            <v>1820.7313547506947</v>
          </cell>
          <cell r="DK104">
            <v>1820.7313547506947</v>
          </cell>
          <cell r="DL104">
            <v>1820.7313547506947</v>
          </cell>
          <cell r="DM104">
            <v>1820.7313547506947</v>
          </cell>
          <cell r="DN104">
            <v>1820.7313547506947</v>
          </cell>
          <cell r="DO104">
            <v>1820.7313547506947</v>
          </cell>
          <cell r="DP104">
            <v>1820.7313547506947</v>
          </cell>
          <cell r="DQ104">
            <v>1820.7313547506947</v>
          </cell>
          <cell r="DR104">
            <v>1820.7313547506947</v>
          </cell>
          <cell r="DS104">
            <v>1820.7313547506947</v>
          </cell>
          <cell r="DT104">
            <v>1820.7313547506947</v>
          </cell>
          <cell r="DU104">
            <v>1820.7313547506947</v>
          </cell>
          <cell r="DV104">
            <v>1820.7313547506947</v>
          </cell>
          <cell r="DW104">
            <v>1820.7313547506947</v>
          </cell>
          <cell r="DX104">
            <v>1820.7313547506947</v>
          </cell>
          <cell r="DY104">
            <v>1820.7313547506947</v>
          </cell>
          <cell r="DZ104">
            <v>1820.7313547506947</v>
          </cell>
          <cell r="EA104">
            <v>1820.7313547506947</v>
          </cell>
          <cell r="EB104">
            <v>1820.7313547506947</v>
          </cell>
          <cell r="EC104">
            <v>1820.7313547506947</v>
          </cell>
          <cell r="ED104">
            <v>1820.7313547506947</v>
          </cell>
          <cell r="EE104">
            <v>1820.7313547506947</v>
          </cell>
          <cell r="EF104">
            <v>1820.7313547506947</v>
          </cell>
          <cell r="EG104">
            <v>1820.7313547506947</v>
          </cell>
          <cell r="EH104">
            <v>1820.7313547506947</v>
          </cell>
          <cell r="EI104">
            <v>1820.7313547506947</v>
          </cell>
        </row>
        <row r="106">
          <cell r="E106">
            <v>755.19909917469454</v>
          </cell>
          <cell r="F106">
            <v>755.19909917469454</v>
          </cell>
          <cell r="G106">
            <v>755.19909917469454</v>
          </cell>
          <cell r="H106">
            <v>7099.4891669241579</v>
          </cell>
          <cell r="I106">
            <v>7099.4891669241579</v>
          </cell>
          <cell r="J106">
            <v>7099.4891669241579</v>
          </cell>
          <cell r="K106">
            <v>7099.4891669241579</v>
          </cell>
          <cell r="L106">
            <v>6775.7452485820349</v>
          </cell>
          <cell r="M106">
            <v>755.19909917469454</v>
          </cell>
          <cell r="N106">
            <v>755.19909917469454</v>
          </cell>
          <cell r="O106">
            <v>755.19909917469454</v>
          </cell>
          <cell r="P106">
            <v>907.67333706917782</v>
          </cell>
          <cell r="Q106">
            <v>714.59699706852814</v>
          </cell>
          <cell r="R106">
            <v>755.19909917469454</v>
          </cell>
          <cell r="S106">
            <v>755.19909917469454</v>
          </cell>
          <cell r="T106">
            <v>714.59699706852814</v>
          </cell>
          <cell r="U106">
            <v>755.19909917469454</v>
          </cell>
          <cell r="V106">
            <v>594.83217504700349</v>
          </cell>
          <cell r="W106">
            <v>755.19909917469454</v>
          </cell>
          <cell r="X106">
            <v>714.59699706852814</v>
          </cell>
          <cell r="Y106">
            <v>3190.109598607618</v>
          </cell>
          <cell r="Z106">
            <v>20851.337027222347</v>
          </cell>
          <cell r="AA106">
            <v>234610.03034330427</v>
          </cell>
          <cell r="AB106">
            <v>52408.057351822608</v>
          </cell>
          <cell r="AC106">
            <v>52408.057351822608</v>
          </cell>
          <cell r="AD106">
            <v>755.19909917469454</v>
          </cell>
          <cell r="AE106">
            <v>755.19909917469454</v>
          </cell>
          <cell r="AF106">
            <v>755.19909917469454</v>
          </cell>
          <cell r="AG106">
            <v>755.19909917469454</v>
          </cell>
          <cell r="AH106">
            <v>975</v>
          </cell>
          <cell r="AI106">
            <v>975</v>
          </cell>
          <cell r="AJ106">
            <v>975</v>
          </cell>
          <cell r="AK106">
            <v>975</v>
          </cell>
          <cell r="AL106">
            <v>1025</v>
          </cell>
          <cell r="AM106">
            <v>975</v>
          </cell>
          <cell r="AN106">
            <v>1025</v>
          </cell>
          <cell r="AO106">
            <v>975</v>
          </cell>
          <cell r="AP106">
            <v>975</v>
          </cell>
          <cell r="AQ106">
            <v>975</v>
          </cell>
          <cell r="AR106">
            <v>975</v>
          </cell>
          <cell r="AS106">
            <v>975</v>
          </cell>
          <cell r="AT106">
            <v>975</v>
          </cell>
          <cell r="AU106">
            <v>975</v>
          </cell>
          <cell r="AV106">
            <v>1025</v>
          </cell>
          <cell r="AW106">
            <v>1025</v>
          </cell>
          <cell r="AX106">
            <v>1025</v>
          </cell>
          <cell r="AY106">
            <v>1025</v>
          </cell>
          <cell r="AZ106">
            <v>1025</v>
          </cell>
          <cell r="BA106">
            <v>1025</v>
          </cell>
          <cell r="BB106">
            <v>1025</v>
          </cell>
          <cell r="BC106">
            <v>1025</v>
          </cell>
          <cell r="BD106">
            <v>1025</v>
          </cell>
          <cell r="BE106">
            <v>1025</v>
          </cell>
          <cell r="BF106">
            <v>1025</v>
          </cell>
          <cell r="BG106">
            <v>1025</v>
          </cell>
          <cell r="BH106">
            <v>1025</v>
          </cell>
          <cell r="BI106">
            <v>1025</v>
          </cell>
          <cell r="BJ106">
            <v>1025</v>
          </cell>
          <cell r="BK106">
            <v>1025</v>
          </cell>
          <cell r="BL106">
            <v>1025</v>
          </cell>
          <cell r="BM106">
            <v>1025</v>
          </cell>
          <cell r="BN106">
            <v>1025</v>
          </cell>
          <cell r="BO106">
            <v>1025</v>
          </cell>
          <cell r="BP106">
            <v>1025</v>
          </cell>
          <cell r="BQ106">
            <v>1025</v>
          </cell>
          <cell r="BR106">
            <v>1025</v>
          </cell>
          <cell r="BS106">
            <v>1025</v>
          </cell>
          <cell r="BT106">
            <v>1182.7863851808786</v>
          </cell>
          <cell r="BU106">
            <v>1182.7863851808786</v>
          </cell>
          <cell r="BV106">
            <v>1182.7863851808786</v>
          </cell>
          <cell r="BW106">
            <v>1182.7863851808786</v>
          </cell>
          <cell r="BX106">
            <v>1182.7863851808786</v>
          </cell>
          <cell r="BY106">
            <v>1182.7863851808786</v>
          </cell>
          <cell r="BZ106">
            <v>1182.7863851808786</v>
          </cell>
          <cell r="CA106">
            <v>1182.7863851808786</v>
          </cell>
          <cell r="CB106">
            <v>1182.7863851808786</v>
          </cell>
          <cell r="CC106">
            <v>1182.7863851808786</v>
          </cell>
          <cell r="CD106">
            <v>10681.757746204376</v>
          </cell>
          <cell r="CE106">
            <v>2361.6732789882199</v>
          </cell>
          <cell r="CF106">
            <v>548005.84483333351</v>
          </cell>
          <cell r="CG106">
            <v>7645.2988333333342</v>
          </cell>
          <cell r="CH106">
            <v>5629.3292333333338</v>
          </cell>
          <cell r="CI106">
            <v>12993.058472527962</v>
          </cell>
          <cell r="CJ106">
            <v>21214.814483333343</v>
          </cell>
          <cell r="CK106">
            <v>2075356.4299999997</v>
          </cell>
          <cell r="CL106">
            <v>1025.1927180959378</v>
          </cell>
          <cell r="CM106">
            <v>1089.1243558563815</v>
          </cell>
          <cell r="CN106">
            <v>84296.88335644739</v>
          </cell>
          <cell r="CO106">
            <v>31464.564305827604</v>
          </cell>
          <cell r="CP106">
            <v>8753349.9702993426</v>
          </cell>
          <cell r="CQ106">
            <v>2452.9500526910506</v>
          </cell>
          <cell r="CR106">
            <v>23158.585441099054</v>
          </cell>
          <cell r="CS106">
            <v>22138.717850000001</v>
          </cell>
          <cell r="CT106">
            <v>778069.00724542211</v>
          </cell>
          <cell r="CU106">
            <v>4322.697522459729</v>
          </cell>
          <cell r="CV106">
            <v>4322.697522459729</v>
          </cell>
          <cell r="CW106">
            <v>4322.697522459729</v>
          </cell>
          <cell r="CX106">
            <v>44278.274884788261</v>
          </cell>
          <cell r="CZ106">
            <v>8269.6859292061708</v>
          </cell>
          <cell r="DA106">
            <v>1475.0207747422442</v>
          </cell>
          <cell r="DB106">
            <v>3363.6762767331002</v>
          </cell>
          <cell r="DC106">
            <v>5788.6010951740336</v>
          </cell>
          <cell r="DD106">
            <v>14337.562087381135</v>
          </cell>
          <cell r="DE106">
            <v>5618.2525396614874</v>
          </cell>
          <cell r="DF106">
            <v>70569.505166901261</v>
          </cell>
          <cell r="DG106">
            <v>14915630.29873804</v>
          </cell>
          <cell r="DH106">
            <v>2016.1708829839558</v>
          </cell>
          <cell r="DI106">
            <v>1476.5384813189726</v>
          </cell>
          <cell r="DJ106">
            <v>2361.6732789882199</v>
          </cell>
          <cell r="DK106">
            <v>2361.6732789882199</v>
          </cell>
          <cell r="DL106">
            <v>2361.6732789882199</v>
          </cell>
          <cell r="DM106">
            <v>2361.6732789882199</v>
          </cell>
          <cell r="DN106">
            <v>2361.6732789882199</v>
          </cell>
          <cell r="DO106">
            <v>2361.6732789882199</v>
          </cell>
          <cell r="DP106">
            <v>2361.6732789882199</v>
          </cell>
          <cell r="DQ106">
            <v>2361.6732789882199</v>
          </cell>
          <cell r="DR106">
            <v>2361.6732789882199</v>
          </cell>
          <cell r="DS106">
            <v>2361.6732789882199</v>
          </cell>
          <cell r="DT106">
            <v>2361.6732789882199</v>
          </cell>
          <cell r="DU106">
            <v>2361.6732789882199</v>
          </cell>
          <cell r="DV106">
            <v>2361.6732789882199</v>
          </cell>
          <cell r="DW106">
            <v>2361.6732789882199</v>
          </cell>
          <cell r="DX106">
            <v>2361.6732789882199</v>
          </cell>
          <cell r="DY106">
            <v>2361.6732789882199</v>
          </cell>
          <cell r="DZ106">
            <v>2361.6732789882199</v>
          </cell>
          <cell r="EA106">
            <v>2361.6732789882199</v>
          </cell>
          <cell r="EB106">
            <v>2361.6732789882199</v>
          </cell>
          <cell r="EC106">
            <v>2361.6732789882199</v>
          </cell>
          <cell r="ED106">
            <v>2361.6732789882199</v>
          </cell>
          <cell r="EE106">
            <v>2361.6732789882199</v>
          </cell>
          <cell r="EF106">
            <v>2361.6732789882199</v>
          </cell>
          <cell r="EG106">
            <v>2361.6732789882199</v>
          </cell>
          <cell r="EH106">
            <v>2361.6732789882199</v>
          </cell>
          <cell r="EI106">
            <v>2361.6732789882199</v>
          </cell>
        </row>
        <row r="107">
          <cell r="E107">
            <v>596.85090096064562</v>
          </cell>
          <cell r="F107">
            <v>596.85090096064562</v>
          </cell>
          <cell r="G107">
            <v>596.85090096064562</v>
          </cell>
          <cell r="H107">
            <v>5610.8865996658669</v>
          </cell>
          <cell r="I107">
            <v>5610.8865996658669</v>
          </cell>
          <cell r="J107">
            <v>5610.8865996658669</v>
          </cell>
          <cell r="K107">
            <v>5610.8865996658669</v>
          </cell>
          <cell r="L107">
            <v>5355.0244706535441</v>
          </cell>
          <cell r="M107">
            <v>596.85090096064562</v>
          </cell>
          <cell r="N107">
            <v>596.85090096064562</v>
          </cell>
          <cell r="O107">
            <v>596.85090096064562</v>
          </cell>
          <cell r="P107">
            <v>717.35473413531804</v>
          </cell>
          <cell r="Q107">
            <v>568.42942948632924</v>
          </cell>
          <cell r="R107">
            <v>596.85090096064562</v>
          </cell>
          <cell r="S107">
            <v>596.85090096064562</v>
          </cell>
          <cell r="T107">
            <v>568.42942948632924</v>
          </cell>
          <cell r="U107">
            <v>596.85090096064562</v>
          </cell>
          <cell r="V107">
            <v>470.10929963392209</v>
          </cell>
          <cell r="W107">
            <v>596.85090096064562</v>
          </cell>
          <cell r="X107">
            <v>596.85090096064562</v>
          </cell>
          <cell r="Y107">
            <v>2521.2156505124722</v>
          </cell>
          <cell r="Z107">
            <v>16479.282489256369</v>
          </cell>
          <cell r="AA107">
            <v>185417.60462615982</v>
          </cell>
          <cell r="AB107">
            <v>41419.271132892063</v>
          </cell>
          <cell r="AC107">
            <v>41419.271132892063</v>
          </cell>
          <cell r="AD107">
            <v>596.85090096064562</v>
          </cell>
          <cell r="AE107">
            <v>596.85090096064562</v>
          </cell>
          <cell r="AF107">
            <v>596.85090096064562</v>
          </cell>
          <cell r="AG107">
            <v>596.85090096064562</v>
          </cell>
          <cell r="AH107">
            <v>830</v>
          </cell>
          <cell r="AI107">
            <v>830</v>
          </cell>
          <cell r="AJ107">
            <v>830</v>
          </cell>
          <cell r="AK107">
            <v>830</v>
          </cell>
          <cell r="AL107">
            <v>830</v>
          </cell>
          <cell r="AM107">
            <v>830</v>
          </cell>
          <cell r="AN107">
            <v>830</v>
          </cell>
          <cell r="AO107">
            <v>830</v>
          </cell>
          <cell r="AP107">
            <v>830</v>
          </cell>
          <cell r="AQ107">
            <v>830</v>
          </cell>
          <cell r="AR107">
            <v>830</v>
          </cell>
          <cell r="AS107">
            <v>830</v>
          </cell>
          <cell r="AT107">
            <v>830</v>
          </cell>
          <cell r="AU107">
            <v>830</v>
          </cell>
          <cell r="AV107">
            <v>830</v>
          </cell>
          <cell r="AW107">
            <v>830</v>
          </cell>
          <cell r="AX107">
            <v>830</v>
          </cell>
          <cell r="AY107">
            <v>830</v>
          </cell>
          <cell r="AZ107">
            <v>830</v>
          </cell>
          <cell r="BA107">
            <v>830</v>
          </cell>
          <cell r="BB107">
            <v>830</v>
          </cell>
          <cell r="BC107">
            <v>830</v>
          </cell>
          <cell r="BD107">
            <v>830</v>
          </cell>
          <cell r="BE107">
            <v>830</v>
          </cell>
          <cell r="BF107">
            <v>830</v>
          </cell>
          <cell r="BG107">
            <v>830</v>
          </cell>
          <cell r="BH107">
            <v>830</v>
          </cell>
          <cell r="BI107">
            <v>830</v>
          </cell>
          <cell r="BJ107">
            <v>830</v>
          </cell>
          <cell r="BK107">
            <v>830</v>
          </cell>
          <cell r="BL107">
            <v>830</v>
          </cell>
          <cell r="BM107">
            <v>830</v>
          </cell>
          <cell r="BN107">
            <v>830</v>
          </cell>
          <cell r="BO107">
            <v>830</v>
          </cell>
          <cell r="BP107">
            <v>830</v>
          </cell>
          <cell r="BQ107">
            <v>830</v>
          </cell>
          <cell r="BR107">
            <v>830</v>
          </cell>
          <cell r="BS107">
            <v>830</v>
          </cell>
          <cell r="BT107">
            <v>957.76848751232114</v>
          </cell>
          <cell r="BU107">
            <v>957.76848751232114</v>
          </cell>
          <cell r="BV107">
            <v>957.76848751232114</v>
          </cell>
          <cell r="BW107">
            <v>957.76848751232114</v>
          </cell>
          <cell r="BX107">
            <v>957.76848751232114</v>
          </cell>
          <cell r="BY107">
            <v>957.76848751232114</v>
          </cell>
          <cell r="BZ107">
            <v>957.76848751232114</v>
          </cell>
          <cell r="CA107">
            <v>957.76848751232114</v>
          </cell>
          <cell r="CB107">
            <v>957.76848751232114</v>
          </cell>
          <cell r="CC107">
            <v>957.76848751232114</v>
          </cell>
          <cell r="CD107">
            <v>8212.3191274582023</v>
          </cell>
          <cell r="CE107">
            <v>1913.0872930351502</v>
          </cell>
          <cell r="CF107">
            <v>443915.3491666668</v>
          </cell>
          <cell r="CG107">
            <v>6193.1191666666673</v>
          </cell>
          <cell r="CH107">
            <v>4560.0711666666666</v>
          </cell>
          <cell r="CI107">
            <v>10525.103231936058</v>
          </cell>
          <cell r="CJ107">
            <v>17185.184916666673</v>
          </cell>
          <cell r="CK107">
            <v>1681154.65</v>
          </cell>
          <cell r="CL107">
            <v>891.735677870431</v>
          </cell>
          <cell r="CM107">
            <v>947.34485391058047</v>
          </cell>
          <cell r="CN107">
            <v>69350.627442183672</v>
          </cell>
          <cell r="CO107">
            <v>25885.740847347533</v>
          </cell>
          <cell r="CP107">
            <v>7201337.564217899</v>
          </cell>
          <cell r="CQ107">
            <v>2018.029830582708</v>
          </cell>
          <cell r="CR107">
            <v>19709.43441795664</v>
          </cell>
          <cell r="CS107">
            <v>18213.41326666667</v>
          </cell>
          <cell r="CT107">
            <v>640113.50950687204</v>
          </cell>
          <cell r="CU107">
            <v>3556.261791527153</v>
          </cell>
          <cell r="CV107">
            <v>3556.261791527153</v>
          </cell>
          <cell r="CW107">
            <v>3556.261791527153</v>
          </cell>
          <cell r="CX107">
            <v>36427.51692649247</v>
          </cell>
          <cell r="CZ107">
            <v>6357.876816540228</v>
          </cell>
          <cell r="DA107">
            <v>1165.7422251995156</v>
          </cell>
          <cell r="DB107">
            <v>2658.3893154826114</v>
          </cell>
          <cell r="DC107">
            <v>4574.8621558633486</v>
          </cell>
          <cell r="DD107">
            <v>11331.299069059285</v>
          </cell>
          <cell r="DE107">
            <v>4440.2318458614982</v>
          </cell>
          <cell r="DF107">
            <v>58057.181555748553</v>
          </cell>
          <cell r="DG107">
            <v>12694153.445734503</v>
          </cell>
          <cell r="DH107">
            <v>1603.7722932826921</v>
          </cell>
          <cell r="DI107">
            <v>1166.9417029778976</v>
          </cell>
          <cell r="DJ107">
            <v>1913.0872930351502</v>
          </cell>
          <cell r="DK107">
            <v>1913.0872930351502</v>
          </cell>
          <cell r="DL107">
            <v>1913.0872930351502</v>
          </cell>
          <cell r="DM107">
            <v>1913.0872930351502</v>
          </cell>
          <cell r="DN107">
            <v>1913.0872930351502</v>
          </cell>
          <cell r="DO107">
            <v>1913.0872930351502</v>
          </cell>
          <cell r="DP107">
            <v>1913.0872930351502</v>
          </cell>
          <cell r="DQ107">
            <v>1913.0872930351502</v>
          </cell>
          <cell r="DR107">
            <v>1913.0872930351502</v>
          </cell>
          <cell r="DS107">
            <v>1913.0872930351502</v>
          </cell>
          <cell r="DT107">
            <v>1913.0872930351502</v>
          </cell>
          <cell r="DU107">
            <v>1913.0872930351502</v>
          </cell>
          <cell r="DV107">
            <v>1913.0872930351502</v>
          </cell>
          <cell r="DW107">
            <v>1913.0872930351502</v>
          </cell>
          <cell r="DX107">
            <v>1913.0872930351502</v>
          </cell>
          <cell r="DY107">
            <v>1913.0872930351502</v>
          </cell>
          <cell r="DZ107">
            <v>1913.0872930351502</v>
          </cell>
          <cell r="EA107">
            <v>1913.0872930351502</v>
          </cell>
          <cell r="EB107">
            <v>1913.0872930351502</v>
          </cell>
          <cell r="EC107">
            <v>1913.0872930351502</v>
          </cell>
          <cell r="ED107">
            <v>1913.0872930351502</v>
          </cell>
          <cell r="EE107">
            <v>1913.0872930351502</v>
          </cell>
          <cell r="EF107">
            <v>1913.0872930351502</v>
          </cell>
          <cell r="EG107">
            <v>1913.0872930351502</v>
          </cell>
          <cell r="EH107">
            <v>1913.0872930351502</v>
          </cell>
          <cell r="EI107">
            <v>1913.0872930351502</v>
          </cell>
        </row>
        <row r="108">
          <cell r="E108">
            <v>596.85090096064562</v>
          </cell>
          <cell r="F108">
            <v>596.85090096064562</v>
          </cell>
          <cell r="G108">
            <v>596.85090096064562</v>
          </cell>
          <cell r="H108">
            <v>5610.8865996658669</v>
          </cell>
          <cell r="I108">
            <v>5610.8865996658669</v>
          </cell>
          <cell r="J108">
            <v>5610.8865996658669</v>
          </cell>
          <cell r="K108">
            <v>5610.8865996658669</v>
          </cell>
          <cell r="L108">
            <v>5355.0244706535441</v>
          </cell>
          <cell r="M108">
            <v>596.85090096064562</v>
          </cell>
          <cell r="N108">
            <v>596.85090096064562</v>
          </cell>
          <cell r="O108">
            <v>596.85090096064562</v>
          </cell>
          <cell r="P108">
            <v>717.35473413531804</v>
          </cell>
          <cell r="Q108">
            <v>596.85090096064562</v>
          </cell>
          <cell r="R108">
            <v>596.85090096064562</v>
          </cell>
          <cell r="S108">
            <v>596.85090096064562</v>
          </cell>
          <cell r="T108">
            <v>596.85090096064562</v>
          </cell>
          <cell r="U108">
            <v>596.85090096064562</v>
          </cell>
          <cell r="V108">
            <v>470.10929963392209</v>
          </cell>
          <cell r="W108">
            <v>596.85090096064562</v>
          </cell>
          <cell r="X108">
            <v>596.85090096064562</v>
          </cell>
          <cell r="Y108">
            <v>2521.2156505124722</v>
          </cell>
          <cell r="Z108">
            <v>16479.282489256369</v>
          </cell>
          <cell r="AA108">
            <v>185417.60462615982</v>
          </cell>
          <cell r="AB108">
            <v>41419.271132892063</v>
          </cell>
          <cell r="AC108">
            <v>41419.271132892063</v>
          </cell>
          <cell r="AD108">
            <v>596.85090096064562</v>
          </cell>
          <cell r="AE108">
            <v>596.85090096064562</v>
          </cell>
          <cell r="AF108">
            <v>596.85090096064562</v>
          </cell>
          <cell r="AG108">
            <v>596.85090096064562</v>
          </cell>
          <cell r="AH108">
            <v>835</v>
          </cell>
          <cell r="AI108">
            <v>835</v>
          </cell>
          <cell r="AJ108">
            <v>835</v>
          </cell>
          <cell r="AK108">
            <v>835</v>
          </cell>
          <cell r="AL108">
            <v>835</v>
          </cell>
          <cell r="AM108">
            <v>835</v>
          </cell>
          <cell r="AN108">
            <v>835</v>
          </cell>
          <cell r="AO108">
            <v>835</v>
          </cell>
          <cell r="AP108">
            <v>835</v>
          </cell>
          <cell r="AQ108">
            <v>835</v>
          </cell>
          <cell r="AR108">
            <v>835</v>
          </cell>
          <cell r="AS108">
            <v>835</v>
          </cell>
          <cell r="AT108">
            <v>835</v>
          </cell>
          <cell r="AU108">
            <v>835</v>
          </cell>
          <cell r="AV108">
            <v>835</v>
          </cell>
          <cell r="AW108">
            <v>835</v>
          </cell>
          <cell r="AX108">
            <v>835</v>
          </cell>
          <cell r="AY108">
            <v>835</v>
          </cell>
          <cell r="AZ108">
            <v>835</v>
          </cell>
          <cell r="BA108">
            <v>835</v>
          </cell>
          <cell r="BB108">
            <v>835</v>
          </cell>
          <cell r="BC108">
            <v>835</v>
          </cell>
          <cell r="BD108">
            <v>835</v>
          </cell>
          <cell r="BE108">
            <v>835</v>
          </cell>
          <cell r="BF108">
            <v>835</v>
          </cell>
          <cell r="BG108">
            <v>835</v>
          </cell>
          <cell r="BH108">
            <v>835</v>
          </cell>
          <cell r="BI108">
            <v>835</v>
          </cell>
          <cell r="BJ108">
            <v>835</v>
          </cell>
          <cell r="BK108">
            <v>835</v>
          </cell>
          <cell r="BL108">
            <v>835</v>
          </cell>
          <cell r="BM108">
            <v>835</v>
          </cell>
          <cell r="BN108">
            <v>835</v>
          </cell>
          <cell r="BO108">
            <v>835</v>
          </cell>
          <cell r="BP108">
            <v>835</v>
          </cell>
          <cell r="BQ108">
            <v>835</v>
          </cell>
          <cell r="BR108">
            <v>835</v>
          </cell>
          <cell r="BS108">
            <v>835</v>
          </cell>
          <cell r="BT108">
            <v>963.53817719613039</v>
          </cell>
          <cell r="BU108">
            <v>963.53817719613039</v>
          </cell>
          <cell r="BV108">
            <v>963.53817719613039</v>
          </cell>
          <cell r="BW108">
            <v>963.53817719613039</v>
          </cell>
          <cell r="BX108">
            <v>963.53817719613039</v>
          </cell>
          <cell r="BY108">
            <v>963.53817719613039</v>
          </cell>
          <cell r="BZ108">
            <v>963.53817719613039</v>
          </cell>
          <cell r="CA108">
            <v>963.53817719613039</v>
          </cell>
          <cell r="CB108">
            <v>963.53817719613039</v>
          </cell>
          <cell r="CC108">
            <v>963.53817719613039</v>
          </cell>
          <cell r="CD108">
            <v>8212.3191274582023</v>
          </cell>
          <cell r="CE108">
            <v>1913.0872930351502</v>
          </cell>
          <cell r="CF108">
            <v>443915.3491666668</v>
          </cell>
          <cell r="CG108">
            <v>6193.1191666666673</v>
          </cell>
          <cell r="CH108">
            <v>4560.0711666666666</v>
          </cell>
          <cell r="CI108">
            <v>10525.103231936058</v>
          </cell>
          <cell r="CJ108">
            <v>17185.184916666673</v>
          </cell>
          <cell r="CK108">
            <v>1681154.65</v>
          </cell>
          <cell r="CL108">
            <v>764.34486674608377</v>
          </cell>
          <cell r="CM108">
            <v>812.00987478049751</v>
          </cell>
          <cell r="CN108">
            <v>71742.028388465871</v>
          </cell>
          <cell r="CO108">
            <v>26778.352600704344</v>
          </cell>
          <cell r="CP108">
            <v>7449659.5491909301</v>
          </cell>
          <cell r="CQ108">
            <v>2087.6170661200426</v>
          </cell>
          <cell r="CR108">
            <v>19709.43441795664</v>
          </cell>
          <cell r="CS108">
            <v>18841.462000000003</v>
          </cell>
          <cell r="CT108">
            <v>662186.38914504007</v>
          </cell>
          <cell r="CU108">
            <v>3678.8915084763653</v>
          </cell>
          <cell r="CV108">
            <v>3678.8915084763653</v>
          </cell>
          <cell r="CW108">
            <v>3678.8915084763653</v>
          </cell>
          <cell r="CX108">
            <v>37683.638199819798</v>
          </cell>
          <cell r="CZ108">
            <v>6357.876816540228</v>
          </cell>
          <cell r="DA108">
            <v>1165.7422251995156</v>
          </cell>
          <cell r="DB108">
            <v>2658.3893154826114</v>
          </cell>
          <cell r="DC108">
            <v>4574.8621558633486</v>
          </cell>
          <cell r="DD108">
            <v>11331.299069059285</v>
          </cell>
          <cell r="DE108">
            <v>4440.2318458614982</v>
          </cell>
          <cell r="DF108">
            <v>60059.153333532988</v>
          </cell>
          <cell r="DG108">
            <v>12694153.445734503</v>
          </cell>
          <cell r="DH108">
            <v>1683.9609079468266</v>
          </cell>
          <cell r="DI108">
            <v>1166.9417029778976</v>
          </cell>
          <cell r="DJ108">
            <v>1913.0872930351502</v>
          </cell>
          <cell r="DK108">
            <v>1913.0872930351502</v>
          </cell>
          <cell r="DL108">
            <v>1913.0872930351502</v>
          </cell>
          <cell r="DM108">
            <v>1913.0872930351502</v>
          </cell>
          <cell r="DN108">
            <v>1913.0872930351502</v>
          </cell>
          <cell r="DO108">
            <v>1913.0872930351502</v>
          </cell>
          <cell r="DP108">
            <v>1913.0872930351502</v>
          </cell>
          <cell r="DQ108">
            <v>1913.0872930351502</v>
          </cell>
          <cell r="DR108">
            <v>1913.0872930351502</v>
          </cell>
          <cell r="DS108">
            <v>1913.0872930351502</v>
          </cell>
          <cell r="DT108">
            <v>1913.0872930351502</v>
          </cell>
          <cell r="DU108">
            <v>1913.0872930351502</v>
          </cell>
          <cell r="DV108">
            <v>1913.0872930351502</v>
          </cell>
          <cell r="DW108">
            <v>1913.0872930351502</v>
          </cell>
          <cell r="DX108">
            <v>1913.0872930351502</v>
          </cell>
          <cell r="DY108">
            <v>1913.0872930351502</v>
          </cell>
          <cell r="DZ108">
            <v>1913.0872930351502</v>
          </cell>
          <cell r="EA108">
            <v>1913.0872930351502</v>
          </cell>
          <cell r="EB108">
            <v>1913.0872930351502</v>
          </cell>
          <cell r="EC108">
            <v>1913.0872930351502</v>
          </cell>
          <cell r="ED108">
            <v>1913.0872930351502</v>
          </cell>
          <cell r="EE108">
            <v>1913.0872930351502</v>
          </cell>
          <cell r="EF108">
            <v>1913.0872930351502</v>
          </cell>
          <cell r="EG108">
            <v>1913.0872930351502</v>
          </cell>
          <cell r="EH108">
            <v>1913.0872930351502</v>
          </cell>
          <cell r="EI108">
            <v>1913.0872930351502</v>
          </cell>
        </row>
        <row r="109">
          <cell r="E109">
            <v>669.93468475174518</v>
          </cell>
          <cell r="F109">
            <v>669.93468475174518</v>
          </cell>
          <cell r="G109">
            <v>669.93468475174518</v>
          </cell>
          <cell r="H109">
            <v>6297.9339384004625</v>
          </cell>
          <cell r="I109">
            <v>6297.9339384004625</v>
          </cell>
          <cell r="J109">
            <v>6297.9339384004625</v>
          </cell>
          <cell r="K109">
            <v>6297.9339384004625</v>
          </cell>
          <cell r="L109">
            <v>6010.7417527743855</v>
          </cell>
          <cell r="M109">
            <v>669.93468475174518</v>
          </cell>
          <cell r="N109">
            <v>669.93468475174518</v>
          </cell>
          <cell r="O109">
            <v>669.93468475174518</v>
          </cell>
          <cell r="P109">
            <v>805.19408933556099</v>
          </cell>
          <cell r="Q109">
            <v>669.93468475174518</v>
          </cell>
          <cell r="R109">
            <v>669.93468475174518</v>
          </cell>
          <cell r="S109">
            <v>669.93468475174518</v>
          </cell>
          <cell r="T109">
            <v>669.93468475174518</v>
          </cell>
          <cell r="U109">
            <v>669.93468475174518</v>
          </cell>
          <cell r="V109">
            <v>527.67370367072886</v>
          </cell>
          <cell r="W109">
            <v>669.93468475174518</v>
          </cell>
          <cell r="X109">
            <v>669.93468475174518</v>
          </cell>
          <cell r="Y109">
            <v>2829.9359342486932</v>
          </cell>
          <cell r="Z109">
            <v>18497.153814471436</v>
          </cell>
          <cell r="AA109">
            <v>208121.80111099573</v>
          </cell>
          <cell r="AB109">
            <v>46491.01861855232</v>
          </cell>
          <cell r="AC109">
            <v>46491.01861855232</v>
          </cell>
          <cell r="AD109">
            <v>669.93468475174518</v>
          </cell>
          <cell r="AE109">
            <v>669.93468475174518</v>
          </cell>
          <cell r="AF109">
            <v>669.93468475174518</v>
          </cell>
          <cell r="AG109">
            <v>669.93468475174518</v>
          </cell>
          <cell r="AH109">
            <v>925</v>
          </cell>
          <cell r="AI109">
            <v>925</v>
          </cell>
          <cell r="AJ109">
            <v>925</v>
          </cell>
          <cell r="AK109">
            <v>925</v>
          </cell>
          <cell r="AL109">
            <v>925</v>
          </cell>
          <cell r="AM109">
            <v>925</v>
          </cell>
          <cell r="AN109">
            <v>925</v>
          </cell>
          <cell r="AO109">
            <v>925</v>
          </cell>
          <cell r="AP109">
            <v>925</v>
          </cell>
          <cell r="AQ109">
            <v>925</v>
          </cell>
          <cell r="AR109">
            <v>925</v>
          </cell>
          <cell r="AS109">
            <v>925</v>
          </cell>
          <cell r="AT109">
            <v>925</v>
          </cell>
          <cell r="AU109">
            <v>925</v>
          </cell>
          <cell r="AV109">
            <v>925</v>
          </cell>
          <cell r="AW109">
            <v>925</v>
          </cell>
          <cell r="AX109">
            <v>925</v>
          </cell>
          <cell r="AY109">
            <v>925</v>
          </cell>
          <cell r="AZ109">
            <v>925</v>
          </cell>
          <cell r="BA109">
            <v>925</v>
          </cell>
          <cell r="BB109">
            <v>925</v>
          </cell>
          <cell r="BC109">
            <v>925</v>
          </cell>
          <cell r="BD109">
            <v>925</v>
          </cell>
          <cell r="BE109">
            <v>925</v>
          </cell>
          <cell r="BF109">
            <v>925</v>
          </cell>
          <cell r="BG109">
            <v>925</v>
          </cell>
          <cell r="BH109">
            <v>925</v>
          </cell>
          <cell r="BI109">
            <v>925</v>
          </cell>
          <cell r="BJ109">
            <v>925</v>
          </cell>
          <cell r="BK109">
            <v>925</v>
          </cell>
          <cell r="BL109">
            <v>925</v>
          </cell>
          <cell r="BM109">
            <v>925</v>
          </cell>
          <cell r="BN109">
            <v>925</v>
          </cell>
          <cell r="BO109">
            <v>925</v>
          </cell>
          <cell r="BP109">
            <v>925</v>
          </cell>
          <cell r="BQ109">
            <v>925</v>
          </cell>
          <cell r="BR109">
            <v>925</v>
          </cell>
          <cell r="BS109">
            <v>925</v>
          </cell>
          <cell r="BT109">
            <v>1067.3925915046952</v>
          </cell>
          <cell r="BU109">
            <v>1067.3925915046952</v>
          </cell>
          <cell r="BV109">
            <v>1067.3925915046952</v>
          </cell>
          <cell r="BW109">
            <v>1067.3925915046952</v>
          </cell>
          <cell r="BX109">
            <v>1067.3925915046952</v>
          </cell>
          <cell r="BY109">
            <v>1067.3925915046952</v>
          </cell>
          <cell r="BZ109">
            <v>1067.3925915046952</v>
          </cell>
          <cell r="CA109">
            <v>1067.3925915046952</v>
          </cell>
          <cell r="CB109">
            <v>1067.3925915046952</v>
          </cell>
          <cell r="CC109">
            <v>1067.3925915046952</v>
          </cell>
          <cell r="CD109">
            <v>9475.7528393748489</v>
          </cell>
          <cell r="CE109">
            <v>2150.5739914808928</v>
          </cell>
          <cell r="CF109">
            <v>499022.08216666681</v>
          </cell>
          <cell r="CG109">
            <v>6961.9201666666668</v>
          </cell>
          <cell r="CH109">
            <v>5126.1489666666666</v>
          </cell>
          <cell r="CI109">
            <v>11831.667771072949</v>
          </cell>
          <cell r="CJ109">
            <v>19318.518216666671</v>
          </cell>
          <cell r="CK109">
            <v>1889849.71</v>
          </cell>
          <cell r="CL109">
            <v>1000.9278016913001</v>
          </cell>
          <cell r="CM109">
            <v>1063.3462645935087</v>
          </cell>
          <cell r="CN109">
            <v>78916.231227312455</v>
          </cell>
          <cell r="CO109">
            <v>29456.187860774779</v>
          </cell>
          <cell r="CP109">
            <v>8194625.5041100224</v>
          </cell>
          <cell r="CQ109">
            <v>2296.3787727320469</v>
          </cell>
          <cell r="CR109">
            <v>21680.377859752305</v>
          </cell>
          <cell r="CS109">
            <v>20725.608200000002</v>
          </cell>
          <cell r="CT109">
            <v>728405.02805954404</v>
          </cell>
          <cell r="CU109">
            <v>4046.780659324002</v>
          </cell>
          <cell r="CV109">
            <v>4046.780659324002</v>
          </cell>
          <cell r="CW109">
            <v>4046.780659324002</v>
          </cell>
          <cell r="CX109">
            <v>41452.002019801774</v>
          </cell>
          <cell r="CZ109">
            <v>7336.0117113925708</v>
          </cell>
          <cell r="DA109">
            <v>1308.4861711423134</v>
          </cell>
          <cell r="DB109">
            <v>2983.9063745212984</v>
          </cell>
          <cell r="DC109">
            <v>5135.0493586221264</v>
          </cell>
          <cell r="DD109">
            <v>12718.805077515522</v>
          </cell>
          <cell r="DE109">
            <v>4983.9337045384164</v>
          </cell>
          <cell r="DF109">
            <v>66065.068666886291</v>
          </cell>
          <cell r="DG109">
            <v>13963568.790307954</v>
          </cell>
          <cell r="DH109">
            <v>1890.1602027974586</v>
          </cell>
          <cell r="DI109">
            <v>1309.8325237507015</v>
          </cell>
          <cell r="DJ109">
            <v>2150.5739914808928</v>
          </cell>
          <cell r="DK109">
            <v>2150.5739914808928</v>
          </cell>
          <cell r="DL109">
            <v>2150.5739914808928</v>
          </cell>
          <cell r="DM109">
            <v>2150.5739914808928</v>
          </cell>
          <cell r="DN109">
            <v>2150.5739914808928</v>
          </cell>
          <cell r="DO109">
            <v>2150.5739914808928</v>
          </cell>
          <cell r="DP109">
            <v>2150.5739914808928</v>
          </cell>
          <cell r="DQ109">
            <v>2150.5739914808928</v>
          </cell>
          <cell r="DR109">
            <v>2150.5739914808928</v>
          </cell>
          <cell r="DS109">
            <v>2150.5739914808928</v>
          </cell>
          <cell r="DT109">
            <v>2150.5739914808928</v>
          </cell>
          <cell r="DU109">
            <v>2150.5739914808928</v>
          </cell>
          <cell r="DV109">
            <v>2150.5739914808928</v>
          </cell>
          <cell r="DW109">
            <v>2150.5739914808928</v>
          </cell>
          <cell r="DX109">
            <v>2150.5739914808928</v>
          </cell>
          <cell r="DY109">
            <v>2150.5739914808928</v>
          </cell>
          <cell r="DZ109">
            <v>2150.5739914808928</v>
          </cell>
          <cell r="EA109">
            <v>2150.5739914808928</v>
          </cell>
          <cell r="EB109">
            <v>2150.5739914808928</v>
          </cell>
          <cell r="EC109">
            <v>2150.5739914808928</v>
          </cell>
          <cell r="ED109">
            <v>2150.5739914808928</v>
          </cell>
          <cell r="EE109">
            <v>2150.5739914808928</v>
          </cell>
          <cell r="EF109">
            <v>2150.5739914808928</v>
          </cell>
          <cell r="EG109">
            <v>2150.5739914808928</v>
          </cell>
          <cell r="EH109">
            <v>2150.5739914808928</v>
          </cell>
          <cell r="EI109">
            <v>2150.5739914808928</v>
          </cell>
        </row>
        <row r="110">
          <cell r="E110">
            <v>714.59699706852814</v>
          </cell>
          <cell r="F110">
            <v>714.59699706852814</v>
          </cell>
          <cell r="G110">
            <v>714.59699706852814</v>
          </cell>
          <cell r="H110">
            <v>6717.7962009604935</v>
          </cell>
          <cell r="I110">
            <v>6717.7962009604935</v>
          </cell>
          <cell r="J110">
            <v>6717.7962009604935</v>
          </cell>
          <cell r="K110">
            <v>6717.7962009604935</v>
          </cell>
          <cell r="L110">
            <v>6411.4578696260114</v>
          </cell>
          <cell r="M110">
            <v>714.59699706852814</v>
          </cell>
          <cell r="N110">
            <v>714.59699706852814</v>
          </cell>
          <cell r="O110">
            <v>714.59699706852814</v>
          </cell>
          <cell r="P110">
            <v>858.87369529126511</v>
          </cell>
          <cell r="Q110">
            <v>714.59699706852814</v>
          </cell>
          <cell r="R110">
            <v>714.59699706852814</v>
          </cell>
          <cell r="S110">
            <v>714.59699706852814</v>
          </cell>
          <cell r="T110">
            <v>714.59699706852814</v>
          </cell>
          <cell r="U110">
            <v>714.59699706852814</v>
          </cell>
          <cell r="V110">
            <v>562.85195058211082</v>
          </cell>
          <cell r="W110">
            <v>714.59699706852814</v>
          </cell>
          <cell r="X110">
            <v>714.59699706852814</v>
          </cell>
          <cell r="Y110">
            <v>3018.5983298652732</v>
          </cell>
          <cell r="Z110">
            <v>19730.297402102864</v>
          </cell>
          <cell r="AA110">
            <v>221996.58785172878</v>
          </cell>
          <cell r="AB110">
            <v>49590.419859789137</v>
          </cell>
          <cell r="AC110">
            <v>49590.419859789137</v>
          </cell>
          <cell r="AD110">
            <v>714.59699706852814</v>
          </cell>
          <cell r="AE110">
            <v>714.59699706852814</v>
          </cell>
          <cell r="AF110">
            <v>714.59699706852814</v>
          </cell>
          <cell r="AG110">
            <v>714.59699706852814</v>
          </cell>
          <cell r="AH110">
            <v>0</v>
          </cell>
          <cell r="AI110">
            <v>0</v>
          </cell>
          <cell r="AJ110">
            <v>0</v>
          </cell>
          <cell r="AK110">
            <v>0</v>
          </cell>
          <cell r="AL110">
            <v>0</v>
          </cell>
          <cell r="AM110">
            <v>0</v>
          </cell>
          <cell r="AN110">
            <v>0</v>
          </cell>
          <cell r="AO110">
            <v>0</v>
          </cell>
          <cell r="AP110">
            <v>0</v>
          </cell>
          <cell r="AQ110">
            <v>0</v>
          </cell>
          <cell r="AR110">
            <v>0</v>
          </cell>
          <cell r="AS110">
            <v>0</v>
          </cell>
          <cell r="AT110">
            <v>0</v>
          </cell>
          <cell r="AU110">
            <v>0</v>
          </cell>
          <cell r="AV110">
            <v>0</v>
          </cell>
          <cell r="AW110">
            <v>0</v>
          </cell>
          <cell r="AX110">
            <v>0</v>
          </cell>
          <cell r="AY110">
            <v>0</v>
          </cell>
          <cell r="AZ110">
            <v>0</v>
          </cell>
          <cell r="BA110">
            <v>0</v>
          </cell>
          <cell r="BB110">
            <v>0</v>
          </cell>
          <cell r="BC110">
            <v>0</v>
          </cell>
          <cell r="BD110">
            <v>0</v>
          </cell>
          <cell r="BE110">
            <v>0</v>
          </cell>
          <cell r="BF110">
            <v>0</v>
          </cell>
          <cell r="BG110">
            <v>0</v>
          </cell>
          <cell r="BH110">
            <v>0</v>
          </cell>
          <cell r="BI110">
            <v>0</v>
          </cell>
          <cell r="BJ110">
            <v>0</v>
          </cell>
          <cell r="BK110">
            <v>0</v>
          </cell>
          <cell r="BL110">
            <v>0</v>
          </cell>
          <cell r="BM110">
            <v>0</v>
          </cell>
          <cell r="BN110">
            <v>0</v>
          </cell>
          <cell r="BO110">
            <v>0</v>
          </cell>
          <cell r="BP110">
            <v>0</v>
          </cell>
          <cell r="BQ110">
            <v>0</v>
          </cell>
          <cell r="BR110">
            <v>0</v>
          </cell>
          <cell r="BS110">
            <v>0</v>
          </cell>
          <cell r="BT110">
            <v>0</v>
          </cell>
          <cell r="BU110">
            <v>0</v>
          </cell>
          <cell r="BV110">
            <v>0</v>
          </cell>
          <cell r="BW110">
            <v>0</v>
          </cell>
          <cell r="BX110">
            <v>0</v>
          </cell>
          <cell r="BY110">
            <v>0</v>
          </cell>
          <cell r="BZ110">
            <v>0</v>
          </cell>
          <cell r="CA110">
            <v>0</v>
          </cell>
          <cell r="CB110">
            <v>0</v>
          </cell>
          <cell r="CC110">
            <v>0</v>
          </cell>
          <cell r="CD110">
            <v>10107.469695333171</v>
          </cell>
          <cell r="CE110">
            <v>2282.5110461729723</v>
          </cell>
          <cell r="CF110">
            <v>529636.93383333343</v>
          </cell>
          <cell r="CG110">
            <v>7389.0318333333335</v>
          </cell>
          <cell r="CH110">
            <v>5440.6366333333335</v>
          </cell>
          <cell r="CI110">
            <v>12557.536959482331</v>
          </cell>
          <cell r="CJ110">
            <v>20503.703383333341</v>
          </cell>
          <cell r="CK110">
            <v>2005791.41</v>
          </cell>
          <cell r="CL110">
            <v>1061.590092702894</v>
          </cell>
          <cell r="CM110">
            <v>1127.7914927506911</v>
          </cell>
          <cell r="CN110">
            <v>0</v>
          </cell>
          <cell r="CO110">
            <v>0</v>
          </cell>
          <cell r="CP110">
            <v>0</v>
          </cell>
          <cell r="CQ110">
            <v>0</v>
          </cell>
          <cell r="CR110">
            <v>0</v>
          </cell>
          <cell r="CS110">
            <v>0</v>
          </cell>
          <cell r="CT110">
            <v>0</v>
          </cell>
          <cell r="CU110">
            <v>0</v>
          </cell>
          <cell r="CV110">
            <v>0</v>
          </cell>
          <cell r="CW110">
            <v>0</v>
          </cell>
          <cell r="CX110">
            <v>0</v>
          </cell>
          <cell r="CZ110">
            <v>7825.0791588187421</v>
          </cell>
          <cell r="DA110">
            <v>1395.7185825518009</v>
          </cell>
          <cell r="DB110">
            <v>3182.8334661560516</v>
          </cell>
          <cell r="DC110">
            <v>5477.3859825302679</v>
          </cell>
          <cell r="DD110">
            <v>13566.725416016558</v>
          </cell>
          <cell r="DE110">
            <v>5316.1959515076442</v>
          </cell>
          <cell r="DF110">
            <v>0</v>
          </cell>
          <cell r="DG110">
            <v>0</v>
          </cell>
          <cell r="DH110">
            <v>2016.1708829839558</v>
          </cell>
          <cell r="DI110">
            <v>1397.1546920007481</v>
          </cell>
          <cell r="DJ110">
            <v>2282.5110461729723</v>
          </cell>
          <cell r="DK110">
            <v>2282.5110461729723</v>
          </cell>
          <cell r="DL110">
            <v>2282.5110461729723</v>
          </cell>
          <cell r="DM110">
            <v>2282.5110461729723</v>
          </cell>
          <cell r="DN110">
            <v>2282.5110461729723</v>
          </cell>
          <cell r="DO110">
            <v>2282.5110461729723</v>
          </cell>
          <cell r="DP110">
            <v>2282.5110461729723</v>
          </cell>
          <cell r="DQ110">
            <v>2282.5110461729723</v>
          </cell>
          <cell r="DR110">
            <v>2282.5110461729723</v>
          </cell>
          <cell r="DS110">
            <v>2282.5110461729723</v>
          </cell>
          <cell r="DT110">
            <v>2282.5110461729723</v>
          </cell>
          <cell r="DU110">
            <v>2282.5110461729723</v>
          </cell>
          <cell r="DV110">
            <v>2282.5110461729723</v>
          </cell>
          <cell r="DW110">
            <v>2282.5110461729723</v>
          </cell>
          <cell r="DX110">
            <v>2282.5110461729723</v>
          </cell>
          <cell r="DY110">
            <v>2282.5110461729723</v>
          </cell>
          <cell r="DZ110">
            <v>2282.5110461729723</v>
          </cell>
          <cell r="EA110">
            <v>2282.5110461729723</v>
          </cell>
          <cell r="EB110">
            <v>2282.5110461729723</v>
          </cell>
          <cell r="EC110">
            <v>2282.5110461729723</v>
          </cell>
          <cell r="ED110">
            <v>2282.5110461729723</v>
          </cell>
          <cell r="EE110">
            <v>2282.5110461729723</v>
          </cell>
          <cell r="EF110">
            <v>2282.5110461729723</v>
          </cell>
          <cell r="EG110">
            <v>2282.5110461729723</v>
          </cell>
          <cell r="EH110">
            <v>2282.5110461729723</v>
          </cell>
          <cell r="EI110">
            <v>2282.5110461729723</v>
          </cell>
        </row>
        <row r="111">
          <cell r="E111">
            <v>507.52627632707964</v>
          </cell>
          <cell r="F111">
            <v>507.52627632707964</v>
          </cell>
          <cell r="G111">
            <v>507.52627632707964</v>
          </cell>
          <cell r="H111">
            <v>4771.1620745458049</v>
          </cell>
          <cell r="I111">
            <v>4771.1620745458049</v>
          </cell>
          <cell r="J111">
            <v>4771.1620745458049</v>
          </cell>
          <cell r="K111">
            <v>4771.1620745458049</v>
          </cell>
          <cell r="L111">
            <v>4553.5922369502923</v>
          </cell>
          <cell r="M111">
            <v>507.52627632707964</v>
          </cell>
          <cell r="N111">
            <v>507.52627632707964</v>
          </cell>
          <cell r="O111">
            <v>507.52627632707964</v>
          </cell>
          <cell r="P111">
            <v>609.99552222390992</v>
          </cell>
          <cell r="Q111">
            <v>507.52627632707964</v>
          </cell>
          <cell r="R111">
            <v>507.52627632707964</v>
          </cell>
          <cell r="S111">
            <v>507.52627632707964</v>
          </cell>
          <cell r="T111">
            <v>507.52627632707964</v>
          </cell>
          <cell r="U111">
            <v>507.52627632707964</v>
          </cell>
          <cell r="V111">
            <v>399.75280581115823</v>
          </cell>
          <cell r="W111">
            <v>507.52627632707964</v>
          </cell>
          <cell r="X111">
            <v>507.52627632707964</v>
          </cell>
          <cell r="Y111">
            <v>2143.8908592793132</v>
          </cell>
          <cell r="Z111">
            <v>14012.995313993513</v>
          </cell>
          <cell r="AA111">
            <v>157668.03114469373</v>
          </cell>
          <cell r="AB111">
            <v>35220.468650418421</v>
          </cell>
          <cell r="AC111">
            <v>35220.468650418421</v>
          </cell>
          <cell r="AD111">
            <v>507.52627632707964</v>
          </cell>
          <cell r="AE111">
            <v>507.52627632707964</v>
          </cell>
          <cell r="AF111">
            <v>507.52627632707964</v>
          </cell>
          <cell r="AG111">
            <v>507.52627632707964</v>
          </cell>
          <cell r="AH111">
            <v>720</v>
          </cell>
          <cell r="AI111">
            <v>720</v>
          </cell>
          <cell r="AJ111">
            <v>720</v>
          </cell>
          <cell r="AK111">
            <v>720</v>
          </cell>
          <cell r="AL111">
            <v>720</v>
          </cell>
          <cell r="AM111">
            <v>720</v>
          </cell>
          <cell r="AN111">
            <v>720</v>
          </cell>
          <cell r="AO111">
            <v>720</v>
          </cell>
          <cell r="AP111">
            <v>720</v>
          </cell>
          <cell r="AQ111">
            <v>720</v>
          </cell>
          <cell r="AR111">
            <v>720</v>
          </cell>
          <cell r="AS111">
            <v>720</v>
          </cell>
          <cell r="AT111">
            <v>720</v>
          </cell>
          <cell r="AU111">
            <v>720</v>
          </cell>
          <cell r="AV111">
            <v>720</v>
          </cell>
          <cell r="AW111">
            <v>720</v>
          </cell>
          <cell r="AX111">
            <v>720</v>
          </cell>
          <cell r="AY111">
            <v>720</v>
          </cell>
          <cell r="AZ111">
            <v>720</v>
          </cell>
          <cell r="BA111">
            <v>720</v>
          </cell>
          <cell r="BB111">
            <v>720</v>
          </cell>
          <cell r="BC111">
            <v>720</v>
          </cell>
          <cell r="BD111">
            <v>720</v>
          </cell>
          <cell r="BE111">
            <v>720</v>
          </cell>
          <cell r="BF111">
            <v>720</v>
          </cell>
          <cell r="BG111">
            <v>720</v>
          </cell>
          <cell r="BH111">
            <v>720</v>
          </cell>
          <cell r="BI111">
            <v>720</v>
          </cell>
          <cell r="BJ111">
            <v>720</v>
          </cell>
          <cell r="BK111">
            <v>720</v>
          </cell>
          <cell r="BL111">
            <v>720</v>
          </cell>
          <cell r="BM111">
            <v>720</v>
          </cell>
          <cell r="BN111">
            <v>720</v>
          </cell>
          <cell r="BO111">
            <v>720</v>
          </cell>
          <cell r="BP111">
            <v>720</v>
          </cell>
          <cell r="BQ111">
            <v>720</v>
          </cell>
          <cell r="BR111">
            <v>720</v>
          </cell>
          <cell r="BS111">
            <v>720</v>
          </cell>
          <cell r="BT111">
            <v>830.83531446851964</v>
          </cell>
          <cell r="BU111">
            <v>830.83531446851964</v>
          </cell>
          <cell r="BV111">
            <v>830.83531446851964</v>
          </cell>
          <cell r="BW111">
            <v>830.83531446851964</v>
          </cell>
          <cell r="BX111">
            <v>830.83531446851964</v>
          </cell>
          <cell r="BY111">
            <v>830.83531446851964</v>
          </cell>
          <cell r="BZ111">
            <v>830.83531446851964</v>
          </cell>
          <cell r="CA111">
            <v>830.83531446851964</v>
          </cell>
          <cell r="CB111">
            <v>830.83531446851964</v>
          </cell>
          <cell r="CC111">
            <v>830.83531446851964</v>
          </cell>
          <cell r="CD111">
            <v>7063.7430257157957</v>
          </cell>
          <cell r="CE111">
            <v>1622.8257727125756</v>
          </cell>
          <cell r="CF111">
            <v>376562.67550000013</v>
          </cell>
          <cell r="CG111">
            <v>5253.4735000000001</v>
          </cell>
          <cell r="CH111">
            <v>3868.1983</v>
          </cell>
          <cell r="CI111">
            <v>8928.1910174354143</v>
          </cell>
          <cell r="CJ111">
            <v>14577.777550000004</v>
          </cell>
          <cell r="CK111">
            <v>1426082.91</v>
          </cell>
          <cell r="CL111">
            <v>687.9103800714754</v>
          </cell>
          <cell r="CM111">
            <v>730.80888730244783</v>
          </cell>
          <cell r="CN111">
            <v>63372.125076478187</v>
          </cell>
          <cell r="CO111">
            <v>23654.211463955504</v>
          </cell>
          <cell r="CP111">
            <v>6580532.6017853217</v>
          </cell>
          <cell r="CQ111">
            <v>1844.0617417393712</v>
          </cell>
          <cell r="CR111">
            <v>17410.000402528367</v>
          </cell>
          <cell r="CS111">
            <v>16643.291433333336</v>
          </cell>
          <cell r="CT111">
            <v>584931.31041145208</v>
          </cell>
          <cell r="CU111">
            <v>3249.6874991541226</v>
          </cell>
          <cell r="CV111">
            <v>3249.6874991541226</v>
          </cell>
          <cell r="CW111">
            <v>3249.6874991541226</v>
          </cell>
          <cell r="CX111">
            <v>33287.21374317415</v>
          </cell>
          <cell r="CZ111">
            <v>5468.6632757653706</v>
          </cell>
          <cell r="DA111">
            <v>991.27740238054037</v>
          </cell>
          <cell r="DB111">
            <v>2260.5351322131046</v>
          </cell>
          <cell r="DC111">
            <v>3890.1889080470655</v>
          </cell>
          <cell r="DD111">
            <v>9635.458392057215</v>
          </cell>
          <cell r="DE111">
            <v>3775.7073519230426</v>
          </cell>
          <cell r="DF111">
            <v>53052.252111287475</v>
          </cell>
          <cell r="DG111">
            <v>11213168.877065478</v>
          </cell>
          <cell r="DH111">
            <v>1431.9395475738322</v>
          </cell>
          <cell r="DI111">
            <v>992.29736647780408</v>
          </cell>
          <cell r="DJ111">
            <v>1622.8257727125756</v>
          </cell>
          <cell r="DK111">
            <v>1622.8257727125756</v>
          </cell>
          <cell r="DL111">
            <v>1622.8257727125756</v>
          </cell>
          <cell r="DM111">
            <v>1622.8257727125756</v>
          </cell>
          <cell r="DN111">
            <v>1622.8257727125756</v>
          </cell>
          <cell r="DO111">
            <v>1622.8257727125756</v>
          </cell>
          <cell r="DP111">
            <v>1622.8257727125756</v>
          </cell>
          <cell r="DQ111">
            <v>1622.8257727125756</v>
          </cell>
          <cell r="DR111">
            <v>1622.8257727125756</v>
          </cell>
          <cell r="DS111">
            <v>1622.8257727125756</v>
          </cell>
          <cell r="DT111">
            <v>1622.8257727125756</v>
          </cell>
          <cell r="DU111">
            <v>1622.8257727125756</v>
          </cell>
          <cell r="DV111">
            <v>1622.8257727125756</v>
          </cell>
          <cell r="DW111">
            <v>1622.8257727125756</v>
          </cell>
          <cell r="DX111">
            <v>1622.8257727125756</v>
          </cell>
          <cell r="DY111">
            <v>1622.8257727125756</v>
          </cell>
          <cell r="DZ111">
            <v>1622.8257727125756</v>
          </cell>
          <cell r="EA111">
            <v>1622.8257727125756</v>
          </cell>
          <cell r="EB111">
            <v>1622.8257727125756</v>
          </cell>
          <cell r="EC111">
            <v>1622.8257727125756</v>
          </cell>
          <cell r="ED111">
            <v>1622.8257727125756</v>
          </cell>
          <cell r="EE111">
            <v>1622.8257727125756</v>
          </cell>
          <cell r="EF111">
            <v>1622.8257727125756</v>
          </cell>
          <cell r="EG111">
            <v>1622.8257727125756</v>
          </cell>
          <cell r="EH111">
            <v>1622.8257727125756</v>
          </cell>
          <cell r="EI111">
            <v>1622.8257727125756</v>
          </cell>
        </row>
        <row r="112">
          <cell r="E112">
            <v>417.79563067245198</v>
          </cell>
          <cell r="F112">
            <v>417.79563067245198</v>
          </cell>
          <cell r="G112">
            <v>417.79563067245198</v>
          </cell>
          <cell r="H112">
            <v>3927.6206197661068</v>
          </cell>
          <cell r="I112">
            <v>3927.6206197661068</v>
          </cell>
          <cell r="J112">
            <v>3927.6206197661068</v>
          </cell>
          <cell r="K112">
            <v>3927.6206197661068</v>
          </cell>
          <cell r="L112">
            <v>3748.5171294574807</v>
          </cell>
          <cell r="M112">
            <v>417.79563067245198</v>
          </cell>
          <cell r="N112">
            <v>417.79563067245198</v>
          </cell>
          <cell r="O112">
            <v>417.79563067245198</v>
          </cell>
          <cell r="P112">
            <v>502.14831389472261</v>
          </cell>
          <cell r="Q112">
            <v>417.79563067245198</v>
          </cell>
          <cell r="R112">
            <v>417.79563067245198</v>
          </cell>
          <cell r="S112">
            <v>417.79563067245198</v>
          </cell>
          <cell r="T112">
            <v>417.79563067245198</v>
          </cell>
          <cell r="U112">
            <v>417.79563067245198</v>
          </cell>
          <cell r="V112">
            <v>329.07650974374548</v>
          </cell>
          <cell r="W112">
            <v>417.79563067245198</v>
          </cell>
          <cell r="X112">
            <v>417.79563067245198</v>
          </cell>
          <cell r="Y112">
            <v>1764.8509553587307</v>
          </cell>
          <cell r="Z112">
            <v>11535.49774247946</v>
          </cell>
          <cell r="AA112">
            <v>129792.32323831189</v>
          </cell>
          <cell r="AB112">
            <v>28993.489793024444</v>
          </cell>
          <cell r="AC112">
            <v>28993.489793024444</v>
          </cell>
          <cell r="AD112">
            <v>417.79563067245198</v>
          </cell>
          <cell r="AE112">
            <v>417.79563067245198</v>
          </cell>
          <cell r="AF112">
            <v>417.79563067245198</v>
          </cell>
          <cell r="AG112">
            <v>417.79563067245198</v>
          </cell>
          <cell r="AH112">
            <v>581</v>
          </cell>
          <cell r="AI112">
            <v>581</v>
          </cell>
          <cell r="AJ112">
            <v>581</v>
          </cell>
          <cell r="AK112">
            <v>581</v>
          </cell>
          <cell r="AL112">
            <v>581</v>
          </cell>
          <cell r="AM112">
            <v>581</v>
          </cell>
          <cell r="AN112">
            <v>581</v>
          </cell>
          <cell r="AO112">
            <v>581</v>
          </cell>
          <cell r="AP112">
            <v>581</v>
          </cell>
          <cell r="AQ112">
            <v>581</v>
          </cell>
          <cell r="AR112">
            <v>581</v>
          </cell>
          <cell r="AS112">
            <v>581</v>
          </cell>
          <cell r="AT112">
            <v>581</v>
          </cell>
          <cell r="AU112">
            <v>581</v>
          </cell>
          <cell r="AV112">
            <v>581</v>
          </cell>
          <cell r="AW112">
            <v>581</v>
          </cell>
          <cell r="AX112">
            <v>581</v>
          </cell>
          <cell r="AY112">
            <v>581</v>
          </cell>
          <cell r="AZ112">
            <v>581</v>
          </cell>
          <cell r="BA112">
            <v>581</v>
          </cell>
          <cell r="BB112">
            <v>581</v>
          </cell>
          <cell r="BC112">
            <v>581</v>
          </cell>
          <cell r="BD112">
            <v>581</v>
          </cell>
          <cell r="BE112">
            <v>581</v>
          </cell>
          <cell r="BF112">
            <v>581</v>
          </cell>
          <cell r="BG112">
            <v>581</v>
          </cell>
          <cell r="BH112">
            <v>581</v>
          </cell>
          <cell r="BI112">
            <v>581</v>
          </cell>
          <cell r="BJ112">
            <v>581</v>
          </cell>
          <cell r="BK112">
            <v>581</v>
          </cell>
          <cell r="BL112">
            <v>581</v>
          </cell>
          <cell r="BM112">
            <v>581</v>
          </cell>
          <cell r="BN112">
            <v>581</v>
          </cell>
          <cell r="BO112">
            <v>581</v>
          </cell>
          <cell r="BP112">
            <v>581</v>
          </cell>
          <cell r="BQ112">
            <v>581</v>
          </cell>
          <cell r="BR112">
            <v>581</v>
          </cell>
          <cell r="BS112">
            <v>581</v>
          </cell>
          <cell r="BT112">
            <v>670.43794125862485</v>
          </cell>
          <cell r="BU112">
            <v>670.43794125862485</v>
          </cell>
          <cell r="BV112">
            <v>670.43794125862485</v>
          </cell>
          <cell r="BW112">
            <v>670.43794125862485</v>
          </cell>
          <cell r="BX112">
            <v>670.43794125862485</v>
          </cell>
          <cell r="BY112">
            <v>670.43794125862485</v>
          </cell>
          <cell r="BZ112">
            <v>670.43794125862485</v>
          </cell>
          <cell r="CA112">
            <v>670.43794125862485</v>
          </cell>
          <cell r="CB112">
            <v>670.43794125862485</v>
          </cell>
          <cell r="CC112">
            <v>670.43794125862485</v>
          </cell>
          <cell r="CD112">
            <v>0</v>
          </cell>
          <cell r="CE112">
            <v>0</v>
          </cell>
          <cell r="CF112">
            <v>0</v>
          </cell>
          <cell r="CG112">
            <v>0</v>
          </cell>
          <cell r="CH112">
            <v>0</v>
          </cell>
          <cell r="CI112">
            <v>0</v>
          </cell>
          <cell r="CJ112">
            <v>0</v>
          </cell>
          <cell r="CK112">
            <v>0</v>
          </cell>
          <cell r="CL112">
            <v>0</v>
          </cell>
          <cell r="CM112">
            <v>0</v>
          </cell>
          <cell r="CN112">
            <v>0</v>
          </cell>
          <cell r="CO112">
            <v>0</v>
          </cell>
          <cell r="CP112">
            <v>0</v>
          </cell>
          <cell r="CQ112">
            <v>0</v>
          </cell>
          <cell r="CR112">
            <v>0</v>
          </cell>
          <cell r="CS112">
            <v>0</v>
          </cell>
          <cell r="CT112">
            <v>0</v>
          </cell>
          <cell r="CU112">
            <v>0</v>
          </cell>
          <cell r="CV112">
            <v>0</v>
          </cell>
          <cell r="CW112">
            <v>0</v>
          </cell>
          <cell r="CX112">
            <v>0</v>
          </cell>
          <cell r="CZ112">
            <v>0</v>
          </cell>
          <cell r="DA112">
            <v>816.01955763966089</v>
          </cell>
          <cell r="DB112">
            <v>1860.8725208378278</v>
          </cell>
          <cell r="DC112">
            <v>3202.4035091043443</v>
          </cell>
          <cell r="DD112">
            <v>7931.909348341499</v>
          </cell>
          <cell r="DE112">
            <v>3108.1622921030489</v>
          </cell>
          <cell r="DF112">
            <v>0</v>
          </cell>
          <cell r="DG112">
            <v>0</v>
          </cell>
          <cell r="DH112">
            <v>1178.7726355627788</v>
          </cell>
          <cell r="DI112">
            <v>816.85919208452833</v>
          </cell>
          <cell r="DJ112">
            <v>0</v>
          </cell>
          <cell r="DK112">
            <v>0</v>
          </cell>
          <cell r="DL112">
            <v>0</v>
          </cell>
          <cell r="DM112">
            <v>0</v>
          </cell>
          <cell r="DN112">
            <v>0</v>
          </cell>
          <cell r="DO112">
            <v>0</v>
          </cell>
          <cell r="DP112">
            <v>0</v>
          </cell>
          <cell r="DQ112">
            <v>0</v>
          </cell>
          <cell r="DR112">
            <v>0</v>
          </cell>
          <cell r="DS112">
            <v>0</v>
          </cell>
          <cell r="DT112">
            <v>0</v>
          </cell>
          <cell r="DU112">
            <v>0</v>
          </cell>
          <cell r="DV112">
            <v>0</v>
          </cell>
          <cell r="DW112">
            <v>0</v>
          </cell>
          <cell r="DX112">
            <v>0</v>
          </cell>
          <cell r="DY112">
            <v>0</v>
          </cell>
          <cell r="DZ112">
            <v>0</v>
          </cell>
          <cell r="EA112">
            <v>0</v>
          </cell>
          <cell r="EB112">
            <v>0</v>
          </cell>
          <cell r="EC112">
            <v>0</v>
          </cell>
          <cell r="ED112">
            <v>0</v>
          </cell>
          <cell r="EE112">
            <v>0</v>
          </cell>
          <cell r="EF112">
            <v>0</v>
          </cell>
          <cell r="EG112">
            <v>0</v>
          </cell>
          <cell r="EH112">
            <v>0</v>
          </cell>
          <cell r="EI112">
            <v>0</v>
          </cell>
        </row>
        <row r="113">
          <cell r="E113">
            <v>477.48072076851651</v>
          </cell>
          <cell r="F113">
            <v>477.48072076851651</v>
          </cell>
          <cell r="G113">
            <v>477.48072076851651</v>
          </cell>
          <cell r="H113">
            <v>4488.7092797326932</v>
          </cell>
          <cell r="I113">
            <v>4488.7092797326932</v>
          </cell>
          <cell r="J113">
            <v>4488.7092797326932</v>
          </cell>
          <cell r="K113">
            <v>4488.7092797326932</v>
          </cell>
          <cell r="L113">
            <v>4284.0195765228355</v>
          </cell>
          <cell r="M113">
            <v>477.48072076851651</v>
          </cell>
          <cell r="N113">
            <v>477.48072076851651</v>
          </cell>
          <cell r="O113">
            <v>477.48072076851651</v>
          </cell>
          <cell r="P113">
            <v>573.88378730825434</v>
          </cell>
          <cell r="Q113">
            <v>477.48072076851651</v>
          </cell>
          <cell r="R113">
            <v>477.48072076851651</v>
          </cell>
          <cell r="S113">
            <v>477.48072076851651</v>
          </cell>
          <cell r="T113">
            <v>477.48072076851651</v>
          </cell>
          <cell r="U113">
            <v>477.48072076851651</v>
          </cell>
          <cell r="V113">
            <v>376.08743970713766</v>
          </cell>
          <cell r="W113">
            <v>477.48072076851651</v>
          </cell>
          <cell r="X113">
            <v>477.48072076851651</v>
          </cell>
          <cell r="Y113">
            <v>2016.972520409978</v>
          </cell>
          <cell r="Z113">
            <v>13183.425991405096</v>
          </cell>
          <cell r="AA113">
            <v>148334.08370092788</v>
          </cell>
          <cell r="AB113">
            <v>33135.416906313651</v>
          </cell>
          <cell r="AC113">
            <v>33135.416906313651</v>
          </cell>
          <cell r="AD113">
            <v>477.48072076851651</v>
          </cell>
          <cell r="AE113">
            <v>477.48072076851651</v>
          </cell>
          <cell r="AF113">
            <v>477.48072076851651</v>
          </cell>
          <cell r="AG113">
            <v>477.48072076851651</v>
          </cell>
          <cell r="AH113">
            <v>795</v>
          </cell>
          <cell r="AI113">
            <v>795</v>
          </cell>
          <cell r="AJ113">
            <v>795</v>
          </cell>
          <cell r="AK113">
            <v>795</v>
          </cell>
          <cell r="AL113">
            <v>795</v>
          </cell>
          <cell r="AM113">
            <v>795</v>
          </cell>
          <cell r="AN113">
            <v>795</v>
          </cell>
          <cell r="AO113">
            <v>795</v>
          </cell>
          <cell r="AP113">
            <v>795</v>
          </cell>
          <cell r="AQ113">
            <v>795</v>
          </cell>
          <cell r="AR113">
            <v>795</v>
          </cell>
          <cell r="AS113">
            <v>795</v>
          </cell>
          <cell r="AT113">
            <v>795</v>
          </cell>
          <cell r="AU113">
            <v>795</v>
          </cell>
          <cell r="AV113">
            <v>795</v>
          </cell>
          <cell r="AW113">
            <v>795</v>
          </cell>
          <cell r="AX113">
            <v>795</v>
          </cell>
          <cell r="AY113">
            <v>795</v>
          </cell>
          <cell r="AZ113">
            <v>795</v>
          </cell>
          <cell r="BA113">
            <v>795</v>
          </cell>
          <cell r="BB113">
            <v>795</v>
          </cell>
          <cell r="BC113">
            <v>795</v>
          </cell>
          <cell r="BD113">
            <v>795</v>
          </cell>
          <cell r="BE113">
            <v>795</v>
          </cell>
          <cell r="BF113">
            <v>795</v>
          </cell>
          <cell r="BG113">
            <v>795</v>
          </cell>
          <cell r="BH113">
            <v>795</v>
          </cell>
          <cell r="BI113">
            <v>795</v>
          </cell>
          <cell r="BJ113">
            <v>795</v>
          </cell>
          <cell r="BK113">
            <v>795</v>
          </cell>
          <cell r="BL113">
            <v>795</v>
          </cell>
          <cell r="BM113">
            <v>795</v>
          </cell>
          <cell r="BN113">
            <v>795</v>
          </cell>
          <cell r="BO113">
            <v>795</v>
          </cell>
          <cell r="BP113">
            <v>795</v>
          </cell>
          <cell r="BQ113">
            <v>795</v>
          </cell>
          <cell r="BR113">
            <v>795</v>
          </cell>
          <cell r="BS113">
            <v>795</v>
          </cell>
          <cell r="BT113">
            <v>917.3806597256571</v>
          </cell>
          <cell r="BU113">
            <v>917.3806597256571</v>
          </cell>
          <cell r="BV113">
            <v>917.3806597256571</v>
          </cell>
          <cell r="BW113">
            <v>917.3806597256571</v>
          </cell>
          <cell r="BX113">
            <v>917.3806597256571</v>
          </cell>
          <cell r="BY113">
            <v>917.3806597256571</v>
          </cell>
          <cell r="BZ113">
            <v>917.3806597256571</v>
          </cell>
          <cell r="CA113">
            <v>917.3806597256571</v>
          </cell>
          <cell r="CB113">
            <v>917.3806597256571</v>
          </cell>
          <cell r="CC113">
            <v>917.3806597256571</v>
          </cell>
          <cell r="CD113">
            <v>0</v>
          </cell>
          <cell r="CE113">
            <v>0</v>
          </cell>
          <cell r="CF113">
            <v>0</v>
          </cell>
          <cell r="CG113">
            <v>0</v>
          </cell>
          <cell r="CH113">
            <v>0</v>
          </cell>
          <cell r="CI113">
            <v>0</v>
          </cell>
          <cell r="CJ113">
            <v>0</v>
          </cell>
          <cell r="CK113">
            <v>0</v>
          </cell>
          <cell r="CL113">
            <v>0</v>
          </cell>
          <cell r="CM113">
            <v>0</v>
          </cell>
          <cell r="CN113">
            <v>0</v>
          </cell>
          <cell r="CO113">
            <v>0</v>
          </cell>
          <cell r="CP113">
            <v>0</v>
          </cell>
          <cell r="CQ113">
            <v>0</v>
          </cell>
          <cell r="CR113">
            <v>0</v>
          </cell>
          <cell r="CS113">
            <v>0</v>
          </cell>
          <cell r="CT113">
            <v>0</v>
          </cell>
          <cell r="CU113">
            <v>0</v>
          </cell>
          <cell r="CV113">
            <v>0</v>
          </cell>
          <cell r="CW113">
            <v>0</v>
          </cell>
          <cell r="CX113">
            <v>0</v>
          </cell>
          <cell r="CZ113">
            <v>0</v>
          </cell>
          <cell r="DA113">
            <v>932.59378015961238</v>
          </cell>
          <cell r="DB113">
            <v>2126.7114523860891</v>
          </cell>
          <cell r="DC113">
            <v>3659.889724690679</v>
          </cell>
          <cell r="DD113">
            <v>9065.0392552474277</v>
          </cell>
          <cell r="DE113">
            <v>3552.1854766891988</v>
          </cell>
          <cell r="DF113">
            <v>0</v>
          </cell>
          <cell r="DG113">
            <v>0</v>
          </cell>
          <cell r="DH113">
            <v>1347.1687263574613</v>
          </cell>
          <cell r="DI113">
            <v>933.55336238231814</v>
          </cell>
          <cell r="DJ113">
            <v>0</v>
          </cell>
          <cell r="DK113">
            <v>0</v>
          </cell>
          <cell r="DL113">
            <v>0</v>
          </cell>
          <cell r="DM113">
            <v>0</v>
          </cell>
          <cell r="DN113">
            <v>0</v>
          </cell>
          <cell r="DO113">
            <v>0</v>
          </cell>
          <cell r="DP113">
            <v>0</v>
          </cell>
          <cell r="DQ113">
            <v>0</v>
          </cell>
          <cell r="DR113">
            <v>0</v>
          </cell>
          <cell r="DS113">
            <v>0</v>
          </cell>
          <cell r="DT113">
            <v>0</v>
          </cell>
          <cell r="DU113">
            <v>0</v>
          </cell>
          <cell r="DV113">
            <v>0</v>
          </cell>
          <cell r="DW113">
            <v>0</v>
          </cell>
          <cell r="DX113">
            <v>0</v>
          </cell>
          <cell r="DY113">
            <v>0</v>
          </cell>
          <cell r="DZ113">
            <v>0</v>
          </cell>
          <cell r="EA113">
            <v>0</v>
          </cell>
          <cell r="EB113">
            <v>0</v>
          </cell>
          <cell r="EC113">
            <v>0</v>
          </cell>
          <cell r="ED113">
            <v>0</v>
          </cell>
          <cell r="EE113">
            <v>0</v>
          </cell>
          <cell r="EF113">
            <v>0</v>
          </cell>
          <cell r="EG113">
            <v>0</v>
          </cell>
          <cell r="EH113">
            <v>0</v>
          </cell>
          <cell r="EI113">
            <v>0</v>
          </cell>
        </row>
        <row r="115">
          <cell r="E115">
            <v>673.99489496236174</v>
          </cell>
          <cell r="F115">
            <v>673.99489496236174</v>
          </cell>
          <cell r="G115">
            <v>673.99489496236174</v>
          </cell>
          <cell r="H115">
            <v>6336.1032349968291</v>
          </cell>
          <cell r="I115">
            <v>6336.1032349968291</v>
          </cell>
          <cell r="J115">
            <v>6336.1032349968291</v>
          </cell>
          <cell r="K115">
            <v>6336.1032349968291</v>
          </cell>
          <cell r="L115">
            <v>6047.1704906699879</v>
          </cell>
          <cell r="M115">
            <v>673.99489496236174</v>
          </cell>
          <cell r="N115">
            <v>673.99489496236174</v>
          </cell>
          <cell r="O115">
            <v>673.99489496236174</v>
          </cell>
          <cell r="P115">
            <v>810.07405351335228</v>
          </cell>
          <cell r="Q115">
            <v>673.99489496236174</v>
          </cell>
          <cell r="R115">
            <v>673.99489496236174</v>
          </cell>
          <cell r="S115">
            <v>673.99489496236174</v>
          </cell>
          <cell r="T115">
            <v>673.99489496236174</v>
          </cell>
          <cell r="U115">
            <v>673.99489496236174</v>
          </cell>
          <cell r="V115">
            <v>530.87172611721815</v>
          </cell>
          <cell r="W115">
            <v>673.99489496236174</v>
          </cell>
          <cell r="X115">
            <v>673.99489496236174</v>
          </cell>
          <cell r="Y115">
            <v>2847.0870611229279</v>
          </cell>
          <cell r="Z115">
            <v>18609.257776983384</v>
          </cell>
          <cell r="AA115">
            <v>209383.14536015328</v>
          </cell>
          <cell r="AB115">
            <v>46772.782367755666</v>
          </cell>
          <cell r="AC115">
            <v>46772.782367755666</v>
          </cell>
          <cell r="AD115">
            <v>673.99489496236174</v>
          </cell>
          <cell r="AE115">
            <v>673.99489496236174</v>
          </cell>
          <cell r="AF115">
            <v>673.99489496236174</v>
          </cell>
          <cell r="AG115">
            <v>673.99489496236174</v>
          </cell>
          <cell r="AH115">
            <v>870</v>
          </cell>
          <cell r="AI115">
            <v>870</v>
          </cell>
          <cell r="AJ115">
            <v>870</v>
          </cell>
          <cell r="AK115">
            <v>870</v>
          </cell>
          <cell r="AL115">
            <v>870</v>
          </cell>
          <cell r="AM115">
            <v>870</v>
          </cell>
          <cell r="AN115">
            <v>870</v>
          </cell>
          <cell r="AO115">
            <v>870</v>
          </cell>
          <cell r="AP115">
            <v>870</v>
          </cell>
          <cell r="AQ115">
            <v>870</v>
          </cell>
          <cell r="AR115">
            <v>870</v>
          </cell>
          <cell r="AS115">
            <v>870</v>
          </cell>
          <cell r="AT115">
            <v>870</v>
          </cell>
          <cell r="AU115">
            <v>870</v>
          </cell>
          <cell r="AV115">
            <v>870</v>
          </cell>
          <cell r="AW115">
            <v>870</v>
          </cell>
          <cell r="AX115">
            <v>870</v>
          </cell>
          <cell r="AY115">
            <v>870</v>
          </cell>
          <cell r="AZ115">
            <v>870</v>
          </cell>
          <cell r="BA115">
            <v>870</v>
          </cell>
          <cell r="BB115">
            <v>870</v>
          </cell>
          <cell r="BC115">
            <v>870</v>
          </cell>
          <cell r="BD115">
            <v>870</v>
          </cell>
          <cell r="BE115">
            <v>870</v>
          </cell>
          <cell r="BF115">
            <v>870</v>
          </cell>
          <cell r="BG115">
            <v>870</v>
          </cell>
          <cell r="BH115">
            <v>870</v>
          </cell>
          <cell r="BI115">
            <v>870</v>
          </cell>
          <cell r="BJ115">
            <v>870</v>
          </cell>
          <cell r="BK115">
            <v>870</v>
          </cell>
          <cell r="BL115">
            <v>870</v>
          </cell>
          <cell r="BM115">
            <v>870</v>
          </cell>
          <cell r="BN115">
            <v>870</v>
          </cell>
          <cell r="BO115">
            <v>870</v>
          </cell>
          <cell r="BP115">
            <v>870</v>
          </cell>
          <cell r="BQ115">
            <v>870</v>
          </cell>
          <cell r="BR115">
            <v>870</v>
          </cell>
          <cell r="BS115">
            <v>870</v>
          </cell>
          <cell r="BT115">
            <v>1003.9260049827946</v>
          </cell>
          <cell r="BU115">
            <v>1003.9260049827946</v>
          </cell>
          <cell r="BV115">
            <v>1003.9260049827946</v>
          </cell>
          <cell r="BW115">
            <v>1003.9260049827946</v>
          </cell>
          <cell r="BX115">
            <v>1003.9260049827946</v>
          </cell>
          <cell r="BY115">
            <v>1003.9260049827946</v>
          </cell>
          <cell r="BZ115">
            <v>1003.9260049827946</v>
          </cell>
          <cell r="CA115">
            <v>1003.9260049827946</v>
          </cell>
          <cell r="CB115">
            <v>1003.9260049827946</v>
          </cell>
          <cell r="CC115">
            <v>1003.9260049827946</v>
          </cell>
          <cell r="CD115">
            <v>9533.181644461969</v>
          </cell>
          <cell r="CE115">
            <v>2176.9614024193088</v>
          </cell>
          <cell r="CF115">
            <v>505145.05250000017</v>
          </cell>
          <cell r="CG115">
            <v>7047.3425000000007</v>
          </cell>
          <cell r="CH115">
            <v>5189.0465000000004</v>
          </cell>
          <cell r="CI115">
            <v>11976.841608754825</v>
          </cell>
          <cell r="CJ115">
            <v>19555.555250000005</v>
          </cell>
          <cell r="CK115">
            <v>1913038.0499999998</v>
          </cell>
          <cell r="CL115">
            <v>1013.060259893619</v>
          </cell>
          <cell r="CM115">
            <v>1076.2353102249451</v>
          </cell>
          <cell r="CN115">
            <v>93862.487141576188</v>
          </cell>
          <cell r="CO115">
            <v>35035.011319254852</v>
          </cell>
          <cell r="CP115">
            <v>9746637.910191467</v>
          </cell>
          <cell r="CQ115">
            <v>2731.2989948403892</v>
          </cell>
          <cell r="CR115">
            <v>25786.510030159938</v>
          </cell>
          <cell r="CS115">
            <v>24650.912783333337</v>
          </cell>
          <cell r="CT115">
            <v>866360.52579809399</v>
          </cell>
          <cell r="CU115">
            <v>4813.2163902565781</v>
          </cell>
          <cell r="CV115">
            <v>4813.2163902565781</v>
          </cell>
          <cell r="CW115">
            <v>4813.2163902565781</v>
          </cell>
          <cell r="CX115">
            <v>49302.759978097565</v>
          </cell>
          <cell r="CZ115">
            <v>7380.4723884313134</v>
          </cell>
          <cell r="DA115">
            <v>1316.4163903613576</v>
          </cell>
          <cell r="DB115">
            <v>3001.990655579003</v>
          </cell>
          <cell r="DC115">
            <v>5166.1708698865023</v>
          </cell>
          <cell r="DD115">
            <v>12795.88874465198</v>
          </cell>
          <cell r="DE115">
            <v>5014.1393633538009</v>
          </cell>
          <cell r="DF115">
            <v>78577.392278038998</v>
          </cell>
          <cell r="DG115">
            <v>16608184.09150264</v>
          </cell>
          <cell r="DH115">
            <v>1901.6157191780492</v>
          </cell>
          <cell r="DI115">
            <v>1317.7709026825239</v>
          </cell>
          <cell r="DJ115">
            <v>2176.9614024193088</v>
          </cell>
          <cell r="DK115">
            <v>2176.9614024193088</v>
          </cell>
          <cell r="DL115">
            <v>2176.9614024193088</v>
          </cell>
          <cell r="DM115">
            <v>2176.9614024193088</v>
          </cell>
          <cell r="DN115">
            <v>2176.9614024193088</v>
          </cell>
          <cell r="DO115">
            <v>2176.9614024193088</v>
          </cell>
          <cell r="DP115">
            <v>2176.9614024193088</v>
          </cell>
          <cell r="DQ115">
            <v>2176.9614024193088</v>
          </cell>
          <cell r="DR115">
            <v>2176.9614024193088</v>
          </cell>
          <cell r="DS115">
            <v>2176.9614024193088</v>
          </cell>
          <cell r="DT115">
            <v>2176.9614024193088</v>
          </cell>
          <cell r="DU115">
            <v>2176.9614024193088</v>
          </cell>
          <cell r="DV115">
            <v>2176.9614024193088</v>
          </cell>
          <cell r="DW115">
            <v>2176.9614024193088</v>
          </cell>
          <cell r="DX115">
            <v>2176.9614024193088</v>
          </cell>
          <cell r="DY115">
            <v>2176.9614024193088</v>
          </cell>
          <cell r="DZ115">
            <v>2176.9614024193088</v>
          </cell>
          <cell r="EA115">
            <v>2176.9614024193088</v>
          </cell>
          <cell r="EB115">
            <v>2176.9614024193088</v>
          </cell>
          <cell r="EC115">
            <v>2176.9614024193088</v>
          </cell>
          <cell r="ED115">
            <v>2176.9614024193088</v>
          </cell>
          <cell r="EE115">
            <v>2176.9614024193088</v>
          </cell>
          <cell r="EF115">
            <v>2176.9614024193088</v>
          </cell>
          <cell r="EG115">
            <v>2176.9614024193088</v>
          </cell>
          <cell r="EH115">
            <v>2176.9614024193088</v>
          </cell>
          <cell r="EI115">
            <v>2176.9614024193088</v>
          </cell>
        </row>
        <row r="116">
          <cell r="E116">
            <v>600.91111117126229</v>
          </cell>
          <cell r="F116">
            <v>600.91111117126229</v>
          </cell>
          <cell r="G116">
            <v>600.91111117126229</v>
          </cell>
          <cell r="H116">
            <v>5649.0558962622335</v>
          </cell>
          <cell r="I116">
            <v>5649.0558962622335</v>
          </cell>
          <cell r="J116">
            <v>5649.0558962622335</v>
          </cell>
          <cell r="K116">
            <v>5649.0558962622335</v>
          </cell>
          <cell r="L116">
            <v>5391.4532085491464</v>
          </cell>
          <cell r="M116">
            <v>600.91111117126229</v>
          </cell>
          <cell r="N116">
            <v>600.91111117126229</v>
          </cell>
          <cell r="O116">
            <v>600.91111117126229</v>
          </cell>
          <cell r="P116">
            <v>722.23469831310922</v>
          </cell>
          <cell r="Q116">
            <v>600.91111117126229</v>
          </cell>
          <cell r="R116">
            <v>600.91111117126229</v>
          </cell>
          <cell r="S116">
            <v>600.91111117126229</v>
          </cell>
          <cell r="T116">
            <v>600.91111117126229</v>
          </cell>
          <cell r="U116">
            <v>600.91111117126229</v>
          </cell>
          <cell r="V116">
            <v>473.30732208041138</v>
          </cell>
          <cell r="W116">
            <v>600.91111117126229</v>
          </cell>
          <cell r="X116">
            <v>600.91111117126229</v>
          </cell>
          <cell r="Y116">
            <v>2538.3667773867069</v>
          </cell>
          <cell r="Z116">
            <v>16591.386451768318</v>
          </cell>
          <cell r="AA116">
            <v>186678.94887531738</v>
          </cell>
          <cell r="AB116">
            <v>41701.03488209541</v>
          </cell>
          <cell r="AC116">
            <v>41701.03488209541</v>
          </cell>
          <cell r="AD116">
            <v>600.91111117126229</v>
          </cell>
          <cell r="AE116">
            <v>600.91111117126229</v>
          </cell>
          <cell r="AF116">
            <v>600.91111117126229</v>
          </cell>
          <cell r="AG116">
            <v>600.91111117126229</v>
          </cell>
          <cell r="AH116">
            <v>755</v>
          </cell>
          <cell r="AI116">
            <v>755</v>
          </cell>
          <cell r="AJ116">
            <v>755</v>
          </cell>
          <cell r="AK116">
            <v>755</v>
          </cell>
          <cell r="AL116">
            <v>755</v>
          </cell>
          <cell r="AM116">
            <v>755</v>
          </cell>
          <cell r="AN116">
            <v>755</v>
          </cell>
          <cell r="AO116">
            <v>755</v>
          </cell>
          <cell r="AP116">
            <v>755</v>
          </cell>
          <cell r="AQ116">
            <v>755</v>
          </cell>
          <cell r="AR116">
            <v>755</v>
          </cell>
          <cell r="AS116">
            <v>755</v>
          </cell>
          <cell r="AT116">
            <v>755</v>
          </cell>
          <cell r="AU116">
            <v>755</v>
          </cell>
          <cell r="AV116">
            <v>755</v>
          </cell>
          <cell r="AW116">
            <v>755</v>
          </cell>
          <cell r="AX116">
            <v>755</v>
          </cell>
          <cell r="AY116">
            <v>755</v>
          </cell>
          <cell r="AZ116">
            <v>755</v>
          </cell>
          <cell r="BA116">
            <v>755</v>
          </cell>
          <cell r="BB116">
            <v>755</v>
          </cell>
          <cell r="BC116">
            <v>755</v>
          </cell>
          <cell r="BD116">
            <v>755</v>
          </cell>
          <cell r="BE116">
            <v>755</v>
          </cell>
          <cell r="BF116">
            <v>755</v>
          </cell>
          <cell r="BG116">
            <v>755</v>
          </cell>
          <cell r="BH116">
            <v>755</v>
          </cell>
          <cell r="BI116">
            <v>755</v>
          </cell>
          <cell r="BJ116">
            <v>755</v>
          </cell>
          <cell r="BK116">
            <v>755</v>
          </cell>
          <cell r="BL116">
            <v>755</v>
          </cell>
          <cell r="BM116">
            <v>755</v>
          </cell>
          <cell r="BN116">
            <v>755</v>
          </cell>
          <cell r="BO116">
            <v>755</v>
          </cell>
          <cell r="BP116">
            <v>755</v>
          </cell>
          <cell r="BQ116">
            <v>755</v>
          </cell>
          <cell r="BR116">
            <v>755</v>
          </cell>
          <cell r="BS116">
            <v>755</v>
          </cell>
          <cell r="BT116">
            <v>871.22314225518369</v>
          </cell>
          <cell r="BU116">
            <v>871.22314225518369</v>
          </cell>
          <cell r="BV116">
            <v>871.22314225518369</v>
          </cell>
          <cell r="BW116">
            <v>871.22314225518369</v>
          </cell>
          <cell r="BX116">
            <v>871.22314225518369</v>
          </cell>
          <cell r="BY116">
            <v>871.22314225518369</v>
          </cell>
          <cell r="BZ116">
            <v>871.22314225518369</v>
          </cell>
          <cell r="CA116">
            <v>871.22314225518369</v>
          </cell>
          <cell r="CB116">
            <v>871.22314225518369</v>
          </cell>
          <cell r="CC116">
            <v>871.22314225518369</v>
          </cell>
          <cell r="CD116">
            <v>8269.7479325453223</v>
          </cell>
          <cell r="CE116">
            <v>1939.4747039735662</v>
          </cell>
          <cell r="CF116">
            <v>450038.3195000001</v>
          </cell>
          <cell r="CG116">
            <v>6278.5415000000003</v>
          </cell>
          <cell r="CH116">
            <v>4622.9687000000004</v>
          </cell>
          <cell r="CI116">
            <v>10670.277069617936</v>
          </cell>
          <cell r="CJ116">
            <v>17422.221950000006</v>
          </cell>
          <cell r="CK116">
            <v>1704342.99</v>
          </cell>
          <cell r="CL116">
            <v>903.86813607274985</v>
          </cell>
          <cell r="CM116">
            <v>960.23389954201696</v>
          </cell>
          <cell r="CN116">
            <v>83101.182883306305</v>
          </cell>
          <cell r="CO116">
            <v>31018.258429149198</v>
          </cell>
          <cell r="CP116">
            <v>8629188.9778128266</v>
          </cell>
          <cell r="CQ116">
            <v>2418.1564349223827</v>
          </cell>
          <cell r="CR116">
            <v>22830.094867466443</v>
          </cell>
          <cell r="CS116">
            <v>21824.693483333336</v>
          </cell>
          <cell r="CT116">
            <v>767032.56742633809</v>
          </cell>
          <cell r="CU116">
            <v>4261.3826639851231</v>
          </cell>
          <cell r="CV116">
            <v>4261.3826639851231</v>
          </cell>
          <cell r="CW116">
            <v>4261.3826639851231</v>
          </cell>
          <cell r="CX116">
            <v>43650.214248124597</v>
          </cell>
          <cell r="CZ116">
            <v>6402.3374935789707</v>
          </cell>
          <cell r="DA116">
            <v>1173.6724444185597</v>
          </cell>
          <cell r="DB116">
            <v>2676.4735965403161</v>
          </cell>
          <cell r="DC116">
            <v>4605.9836671277253</v>
          </cell>
          <cell r="DD116">
            <v>11408.382736195743</v>
          </cell>
          <cell r="DE116">
            <v>4470.4375046768828</v>
          </cell>
          <cell r="DF116">
            <v>69568.519278009044</v>
          </cell>
          <cell r="DG116">
            <v>14704061.074642466</v>
          </cell>
          <cell r="DH116">
            <v>1695.4164243274174</v>
          </cell>
          <cell r="DI116">
            <v>1174.88008190972</v>
          </cell>
          <cell r="DJ116">
            <v>1939.4747039735662</v>
          </cell>
          <cell r="DK116">
            <v>1939.4747039735662</v>
          </cell>
          <cell r="DL116">
            <v>1939.4747039735662</v>
          </cell>
          <cell r="DM116">
            <v>1939.4747039735662</v>
          </cell>
          <cell r="DN116">
            <v>1939.4747039735662</v>
          </cell>
          <cell r="DO116">
            <v>1939.4747039735662</v>
          </cell>
          <cell r="DP116">
            <v>1939.4747039735662</v>
          </cell>
          <cell r="DQ116">
            <v>1939.4747039735662</v>
          </cell>
          <cell r="DR116">
            <v>1939.4747039735662</v>
          </cell>
          <cell r="DS116">
            <v>1939.4747039735662</v>
          </cell>
          <cell r="DT116">
            <v>1939.4747039735662</v>
          </cell>
          <cell r="DU116">
            <v>1939.4747039735662</v>
          </cell>
          <cell r="DV116">
            <v>1939.4747039735662</v>
          </cell>
          <cell r="DW116">
            <v>1939.4747039735662</v>
          </cell>
          <cell r="DX116">
            <v>1939.4747039735662</v>
          </cell>
          <cell r="DY116">
            <v>1939.4747039735662</v>
          </cell>
          <cell r="DZ116">
            <v>1939.4747039735662</v>
          </cell>
          <cell r="EA116">
            <v>1939.4747039735662</v>
          </cell>
          <cell r="EB116">
            <v>1939.4747039735662</v>
          </cell>
          <cell r="EC116">
            <v>1939.4747039735662</v>
          </cell>
          <cell r="ED116">
            <v>1939.4747039735662</v>
          </cell>
          <cell r="EE116">
            <v>1939.4747039735662</v>
          </cell>
          <cell r="EF116">
            <v>1939.4747039735662</v>
          </cell>
          <cell r="EG116">
            <v>1939.4747039735662</v>
          </cell>
          <cell r="EH116">
            <v>1939.4747039735662</v>
          </cell>
          <cell r="EI116">
            <v>1939.4747039735662</v>
          </cell>
        </row>
        <row r="117">
          <cell r="E117">
            <v>641.51321327742869</v>
          </cell>
          <cell r="F117">
            <v>641.51321327742869</v>
          </cell>
          <cell r="G117">
            <v>641.51321327742869</v>
          </cell>
          <cell r="H117">
            <v>6030.7488622258979</v>
          </cell>
          <cell r="I117">
            <v>6030.7488622258979</v>
          </cell>
          <cell r="J117">
            <v>6030.7488622258979</v>
          </cell>
          <cell r="K117">
            <v>6030.7488622258979</v>
          </cell>
          <cell r="L117">
            <v>5755.74058750517</v>
          </cell>
          <cell r="M117">
            <v>641.51321327742869</v>
          </cell>
          <cell r="N117">
            <v>641.51321327742869</v>
          </cell>
          <cell r="O117">
            <v>641.51321327742869</v>
          </cell>
          <cell r="P117">
            <v>771.03434009102205</v>
          </cell>
          <cell r="Q117">
            <v>641.51321327742869</v>
          </cell>
          <cell r="R117">
            <v>641.51321327742869</v>
          </cell>
          <cell r="S117">
            <v>641.51321327742869</v>
          </cell>
          <cell r="T117">
            <v>641.51321327742869</v>
          </cell>
          <cell r="U117">
            <v>641.51321327742869</v>
          </cell>
          <cell r="V117">
            <v>505.287546545304</v>
          </cell>
          <cell r="W117">
            <v>641.51321327742869</v>
          </cell>
          <cell r="X117">
            <v>641.51321327742869</v>
          </cell>
          <cell r="Y117">
            <v>2709.8780461290521</v>
          </cell>
          <cell r="Z117">
            <v>17712.426076887801</v>
          </cell>
          <cell r="AA117">
            <v>199292.39136689287</v>
          </cell>
          <cell r="AB117">
            <v>44518.672374128888</v>
          </cell>
          <cell r="AC117">
            <v>44518.672374128888</v>
          </cell>
          <cell r="AD117">
            <v>641.51321327742869</v>
          </cell>
          <cell r="AE117">
            <v>641.51321327742869</v>
          </cell>
          <cell r="AF117">
            <v>641.51321327742869</v>
          </cell>
          <cell r="AG117">
            <v>641.51321327742869</v>
          </cell>
          <cell r="AH117">
            <v>830</v>
          </cell>
          <cell r="AI117">
            <v>830</v>
          </cell>
          <cell r="AJ117">
            <v>830</v>
          </cell>
          <cell r="AK117">
            <v>830</v>
          </cell>
          <cell r="AL117">
            <v>830</v>
          </cell>
          <cell r="AM117">
            <v>830</v>
          </cell>
          <cell r="AN117">
            <v>830</v>
          </cell>
          <cell r="AO117">
            <v>830</v>
          </cell>
          <cell r="AP117">
            <v>830</v>
          </cell>
          <cell r="AQ117">
            <v>830</v>
          </cell>
          <cell r="AR117">
            <v>830</v>
          </cell>
          <cell r="AS117">
            <v>830</v>
          </cell>
          <cell r="AT117">
            <v>830</v>
          </cell>
          <cell r="AU117">
            <v>830</v>
          </cell>
          <cell r="AV117">
            <v>830</v>
          </cell>
          <cell r="AW117">
            <v>830</v>
          </cell>
          <cell r="AX117">
            <v>830</v>
          </cell>
          <cell r="AY117">
            <v>830</v>
          </cell>
          <cell r="AZ117">
            <v>830</v>
          </cell>
          <cell r="BA117">
            <v>830</v>
          </cell>
          <cell r="BB117">
            <v>830</v>
          </cell>
          <cell r="BC117">
            <v>830</v>
          </cell>
          <cell r="BD117">
            <v>830</v>
          </cell>
          <cell r="BE117">
            <v>830</v>
          </cell>
          <cell r="BF117">
            <v>830</v>
          </cell>
          <cell r="BG117">
            <v>830</v>
          </cell>
          <cell r="BH117">
            <v>830</v>
          </cell>
          <cell r="BI117">
            <v>830</v>
          </cell>
          <cell r="BJ117">
            <v>830</v>
          </cell>
          <cell r="BK117">
            <v>830</v>
          </cell>
          <cell r="BL117">
            <v>830</v>
          </cell>
          <cell r="BM117">
            <v>830</v>
          </cell>
          <cell r="BN117">
            <v>830</v>
          </cell>
          <cell r="BO117">
            <v>830</v>
          </cell>
          <cell r="BP117">
            <v>830</v>
          </cell>
          <cell r="BQ117">
            <v>830</v>
          </cell>
          <cell r="BR117">
            <v>830</v>
          </cell>
          <cell r="BS117">
            <v>830</v>
          </cell>
          <cell r="BT117">
            <v>957.76848751232114</v>
          </cell>
          <cell r="BU117">
            <v>957.76848751232114</v>
          </cell>
          <cell r="BV117">
            <v>957.76848751232114</v>
          </cell>
          <cell r="BW117">
            <v>957.76848751232114</v>
          </cell>
          <cell r="BX117">
            <v>957.76848751232114</v>
          </cell>
          <cell r="BY117">
            <v>957.76848751232114</v>
          </cell>
          <cell r="BZ117">
            <v>957.76848751232114</v>
          </cell>
          <cell r="CA117">
            <v>957.76848751232114</v>
          </cell>
          <cell r="CB117">
            <v>957.76848751232114</v>
          </cell>
          <cell r="CC117">
            <v>957.76848751232114</v>
          </cell>
          <cell r="CD117">
            <v>9073.7512037650067</v>
          </cell>
          <cell r="CE117">
            <v>2045.0243477272295</v>
          </cell>
          <cell r="CF117">
            <v>474530.20083333348</v>
          </cell>
          <cell r="CG117">
            <v>6620.230833333334</v>
          </cell>
          <cell r="CH117">
            <v>4874.5588333333335</v>
          </cell>
          <cell r="CI117">
            <v>11250.972420345443</v>
          </cell>
          <cell r="CJ117">
            <v>18370.370083333339</v>
          </cell>
          <cell r="CK117">
            <v>1797096.3499999999</v>
          </cell>
          <cell r="CL117">
            <v>952.397968882025</v>
          </cell>
          <cell r="CM117">
            <v>1011.7900820677628</v>
          </cell>
          <cell r="CN117">
            <v>89079.685249011789</v>
          </cell>
          <cell r="CO117">
            <v>33249.787812541224</v>
          </cell>
          <cell r="CP117">
            <v>9249993.9402454048</v>
          </cell>
          <cell r="CQ117">
            <v>2592.1245237657199</v>
          </cell>
          <cell r="CR117">
            <v>24472.547735629494</v>
          </cell>
          <cell r="CS117">
            <v>23394.815316666671</v>
          </cell>
          <cell r="CT117">
            <v>822214.76652175805</v>
          </cell>
          <cell r="CU117">
            <v>4567.9569563581535</v>
          </cell>
          <cell r="CV117">
            <v>4567.9569563581535</v>
          </cell>
          <cell r="CW117">
            <v>4567.9569563581535</v>
          </cell>
          <cell r="CX117">
            <v>46790.517431442917</v>
          </cell>
          <cell r="CZ117">
            <v>7024.786972121371</v>
          </cell>
          <cell r="DA117">
            <v>1252.974636609003</v>
          </cell>
          <cell r="DB117">
            <v>2857.3164071173646</v>
          </cell>
          <cell r="DC117">
            <v>4917.1987797714901</v>
          </cell>
          <cell r="DD117">
            <v>12179.219407560318</v>
          </cell>
          <cell r="DE117">
            <v>4772.494092830726</v>
          </cell>
          <cell r="DF117">
            <v>74573.44872247013</v>
          </cell>
          <cell r="DG117">
            <v>15761907.19512034</v>
          </cell>
          <cell r="DH117">
            <v>1809.9715881333238</v>
          </cell>
          <cell r="DI117">
            <v>1254.2638712279445</v>
          </cell>
          <cell r="DJ117">
            <v>2045.0243477272295</v>
          </cell>
          <cell r="DK117">
            <v>2045.0243477272295</v>
          </cell>
          <cell r="DL117">
            <v>2045.0243477272295</v>
          </cell>
          <cell r="DM117">
            <v>2045.0243477272295</v>
          </cell>
          <cell r="DN117">
            <v>2045.0243477272295</v>
          </cell>
          <cell r="DO117">
            <v>2045.0243477272295</v>
          </cell>
          <cell r="DP117">
            <v>2045.0243477272295</v>
          </cell>
          <cell r="DQ117">
            <v>2045.0243477272295</v>
          </cell>
          <cell r="DR117">
            <v>2045.0243477272295</v>
          </cell>
          <cell r="DS117">
            <v>2045.0243477272295</v>
          </cell>
          <cell r="DT117">
            <v>2045.0243477272295</v>
          </cell>
          <cell r="DU117">
            <v>2045.0243477272295</v>
          </cell>
          <cell r="DV117">
            <v>2045.0243477272295</v>
          </cell>
          <cell r="DW117">
            <v>2045.0243477272295</v>
          </cell>
          <cell r="DX117">
            <v>2045.0243477272295</v>
          </cell>
          <cell r="DY117">
            <v>2045.0243477272295</v>
          </cell>
          <cell r="DZ117">
            <v>2045.0243477272295</v>
          </cell>
          <cell r="EA117">
            <v>2045.0243477272295</v>
          </cell>
          <cell r="EB117">
            <v>2045.0243477272295</v>
          </cell>
          <cell r="EC117">
            <v>2045.0243477272295</v>
          </cell>
          <cell r="ED117">
            <v>2045.0243477272295</v>
          </cell>
          <cell r="EE117">
            <v>2045.0243477272295</v>
          </cell>
          <cell r="EF117">
            <v>2045.0243477272295</v>
          </cell>
          <cell r="EG117">
            <v>2045.0243477272295</v>
          </cell>
          <cell r="EH117">
            <v>2045.0243477272295</v>
          </cell>
          <cell r="EI117">
            <v>2045.0243477272295</v>
          </cell>
        </row>
        <row r="118">
          <cell r="E118">
            <v>568.42942948632924</v>
          </cell>
          <cell r="F118">
            <v>568.42942948632924</v>
          </cell>
          <cell r="G118">
            <v>568.42942948632924</v>
          </cell>
          <cell r="H118">
            <v>5343.7015234913015</v>
          </cell>
          <cell r="I118">
            <v>5343.7015234913015</v>
          </cell>
          <cell r="J118">
            <v>5343.7015234913015</v>
          </cell>
          <cell r="K118">
            <v>5343.7015234913015</v>
          </cell>
          <cell r="L118">
            <v>5100.0233053843276</v>
          </cell>
          <cell r="M118">
            <v>568.42942948632924</v>
          </cell>
          <cell r="N118">
            <v>568.42942948632924</v>
          </cell>
          <cell r="O118">
            <v>568.42942948632924</v>
          </cell>
          <cell r="P118">
            <v>683.1949848907791</v>
          </cell>
          <cell r="Q118">
            <v>568.42942948632924</v>
          </cell>
          <cell r="R118">
            <v>568.42942948632924</v>
          </cell>
          <cell r="S118">
            <v>568.42942948632924</v>
          </cell>
          <cell r="T118">
            <v>568.42942948632924</v>
          </cell>
          <cell r="U118">
            <v>568.42942948632924</v>
          </cell>
          <cell r="V118">
            <v>447.72314250849723</v>
          </cell>
          <cell r="W118">
            <v>568.42942948632924</v>
          </cell>
          <cell r="X118">
            <v>568.42942948632924</v>
          </cell>
          <cell r="Y118">
            <v>2401.1577623928306</v>
          </cell>
          <cell r="Z118">
            <v>15694.554751672735</v>
          </cell>
          <cell r="AA118">
            <v>176588.194882057</v>
          </cell>
          <cell r="AB118">
            <v>39446.924888468631</v>
          </cell>
          <cell r="AC118">
            <v>39446.924888468631</v>
          </cell>
          <cell r="AD118">
            <v>568.42942948632924</v>
          </cell>
          <cell r="AE118">
            <v>568.42942948632924</v>
          </cell>
          <cell r="AF118">
            <v>568.42942948632924</v>
          </cell>
          <cell r="AG118">
            <v>568.42942948632924</v>
          </cell>
          <cell r="AH118">
            <v>745</v>
          </cell>
          <cell r="AI118">
            <v>745</v>
          </cell>
          <cell r="AJ118">
            <v>745</v>
          </cell>
          <cell r="AK118">
            <v>745</v>
          </cell>
          <cell r="AL118">
            <v>745</v>
          </cell>
          <cell r="AM118">
            <v>745</v>
          </cell>
          <cell r="AN118">
            <v>745</v>
          </cell>
          <cell r="AO118">
            <v>745</v>
          </cell>
          <cell r="AP118">
            <v>745</v>
          </cell>
          <cell r="AQ118">
            <v>745</v>
          </cell>
          <cell r="AR118">
            <v>745</v>
          </cell>
          <cell r="AS118">
            <v>745</v>
          </cell>
          <cell r="AT118">
            <v>745</v>
          </cell>
          <cell r="AU118">
            <v>745</v>
          </cell>
          <cell r="AV118">
            <v>745</v>
          </cell>
          <cell r="AW118">
            <v>745</v>
          </cell>
          <cell r="AX118">
            <v>745</v>
          </cell>
          <cell r="AY118">
            <v>745</v>
          </cell>
          <cell r="AZ118">
            <v>745</v>
          </cell>
          <cell r="BA118">
            <v>745</v>
          </cell>
          <cell r="BB118">
            <v>745</v>
          </cell>
          <cell r="BC118">
            <v>745</v>
          </cell>
          <cell r="BD118">
            <v>745</v>
          </cell>
          <cell r="BE118">
            <v>745</v>
          </cell>
          <cell r="BF118">
            <v>745</v>
          </cell>
          <cell r="BG118">
            <v>745</v>
          </cell>
          <cell r="BH118">
            <v>745</v>
          </cell>
          <cell r="BI118">
            <v>745</v>
          </cell>
          <cell r="BJ118">
            <v>745</v>
          </cell>
          <cell r="BK118">
            <v>745</v>
          </cell>
          <cell r="BL118">
            <v>745</v>
          </cell>
          <cell r="BM118">
            <v>745</v>
          </cell>
          <cell r="BN118">
            <v>745</v>
          </cell>
          <cell r="BO118">
            <v>745</v>
          </cell>
          <cell r="BP118">
            <v>745</v>
          </cell>
          <cell r="BQ118">
            <v>745</v>
          </cell>
          <cell r="BR118">
            <v>745</v>
          </cell>
          <cell r="BS118">
            <v>745</v>
          </cell>
          <cell r="BT118">
            <v>859.68376288756542</v>
          </cell>
          <cell r="BU118">
            <v>859.68376288756542</v>
          </cell>
          <cell r="BV118">
            <v>859.68376288756542</v>
          </cell>
          <cell r="BW118">
            <v>859.68376288756542</v>
          </cell>
          <cell r="BX118">
            <v>859.68376288756542</v>
          </cell>
          <cell r="BY118">
            <v>859.68376288756542</v>
          </cell>
          <cell r="BZ118">
            <v>859.68376288756542</v>
          </cell>
          <cell r="CA118">
            <v>859.68376288756542</v>
          </cell>
          <cell r="CB118">
            <v>859.68376288756542</v>
          </cell>
          <cell r="CC118">
            <v>859.68376288756542</v>
          </cell>
          <cell r="CD118">
            <v>7810.3174918483601</v>
          </cell>
          <cell r="CE118">
            <v>1820.7313547506947</v>
          </cell>
          <cell r="CF118">
            <v>422484.9530000001</v>
          </cell>
          <cell r="CG118">
            <v>5894.1410000000005</v>
          </cell>
          <cell r="CH118">
            <v>4339.9297999999999</v>
          </cell>
          <cell r="CI118">
            <v>10016.99480004949</v>
          </cell>
          <cell r="CJ118">
            <v>16355.555300000005</v>
          </cell>
          <cell r="CK118">
            <v>1599995.46</v>
          </cell>
          <cell r="CL118">
            <v>849.27207416231533</v>
          </cell>
          <cell r="CM118">
            <v>902.23319420055282</v>
          </cell>
          <cell r="CN118">
            <v>79514.081463883005</v>
          </cell>
          <cell r="CO118">
            <v>29679.340799113979</v>
          </cell>
          <cell r="CP118">
            <v>8256706.0003532805</v>
          </cell>
          <cell r="CQ118">
            <v>2313.7755816163808</v>
          </cell>
          <cell r="CR118">
            <v>21844.623146568611</v>
          </cell>
          <cell r="CS118">
            <v>20882.620383333335</v>
          </cell>
          <cell r="CT118">
            <v>733923.24796908605</v>
          </cell>
          <cell r="CU118">
            <v>4077.438088561305</v>
          </cell>
          <cell r="CV118">
            <v>4077.438088561305</v>
          </cell>
          <cell r="CW118">
            <v>4077.438088561305</v>
          </cell>
          <cell r="CX118">
            <v>41766.032338133606</v>
          </cell>
          <cell r="CZ118">
            <v>6046.6520772690283</v>
          </cell>
          <cell r="DA118">
            <v>1110.2306906662052</v>
          </cell>
          <cell r="DB118">
            <v>2531.7993480786772</v>
          </cell>
          <cell r="DC118">
            <v>4357.0115770127131</v>
          </cell>
          <cell r="DD118">
            <v>10791.713399104081</v>
          </cell>
          <cell r="DE118">
            <v>4228.7922341538078</v>
          </cell>
          <cell r="DF118">
            <v>66565.561611332392</v>
          </cell>
          <cell r="DG118">
            <v>14069353.40235574</v>
          </cell>
          <cell r="DH118">
            <v>1603.7722932826921</v>
          </cell>
          <cell r="DI118">
            <v>1111.3730504551406</v>
          </cell>
          <cell r="DJ118">
            <v>1820.7313547506947</v>
          </cell>
          <cell r="DK118">
            <v>1820.7313547506947</v>
          </cell>
          <cell r="DL118">
            <v>1820.7313547506947</v>
          </cell>
          <cell r="DM118">
            <v>1820.7313547506947</v>
          </cell>
          <cell r="DN118">
            <v>1820.7313547506947</v>
          </cell>
          <cell r="DO118">
            <v>1820.7313547506947</v>
          </cell>
          <cell r="DP118">
            <v>1820.7313547506947</v>
          </cell>
          <cell r="DQ118">
            <v>1820.7313547506947</v>
          </cell>
          <cell r="DR118">
            <v>1820.7313547506947</v>
          </cell>
          <cell r="DS118">
            <v>1820.7313547506947</v>
          </cell>
          <cell r="DT118">
            <v>1820.7313547506947</v>
          </cell>
          <cell r="DU118">
            <v>1820.7313547506947</v>
          </cell>
          <cell r="DV118">
            <v>1820.7313547506947</v>
          </cell>
          <cell r="DW118">
            <v>1820.7313547506947</v>
          </cell>
          <cell r="DX118">
            <v>1820.7313547506947</v>
          </cell>
          <cell r="DY118">
            <v>1820.7313547506947</v>
          </cell>
          <cell r="DZ118">
            <v>1820.7313547506947</v>
          </cell>
          <cell r="EA118">
            <v>1820.7313547506947</v>
          </cell>
          <cell r="EB118">
            <v>1820.7313547506947</v>
          </cell>
          <cell r="EC118">
            <v>1820.7313547506947</v>
          </cell>
          <cell r="ED118">
            <v>1820.7313547506947</v>
          </cell>
          <cell r="EE118">
            <v>1820.7313547506947</v>
          </cell>
          <cell r="EF118">
            <v>1820.7313547506947</v>
          </cell>
          <cell r="EG118">
            <v>1820.7313547506947</v>
          </cell>
          <cell r="EH118">
            <v>1820.7313547506947</v>
          </cell>
          <cell r="EI118">
            <v>1820.7313547506947</v>
          </cell>
        </row>
        <row r="119">
          <cell r="CP119" t="str">
            <v>Locally produced grade</v>
          </cell>
        </row>
        <row r="120">
          <cell r="E120">
            <v>673.99489496236174</v>
          </cell>
          <cell r="F120">
            <v>673.99489496236174</v>
          </cell>
          <cell r="G120">
            <v>673.99489496236174</v>
          </cell>
          <cell r="H120">
            <v>6336.1032349968291</v>
          </cell>
          <cell r="I120">
            <v>6336.1032349968291</v>
          </cell>
          <cell r="J120">
            <v>6336.1032349968291</v>
          </cell>
          <cell r="K120">
            <v>6336.1032349968291</v>
          </cell>
          <cell r="L120">
            <v>6047.1704906699879</v>
          </cell>
          <cell r="M120">
            <v>673.99489496236174</v>
          </cell>
          <cell r="N120">
            <v>673.99489496236174</v>
          </cell>
          <cell r="O120">
            <v>673.99489496236174</v>
          </cell>
          <cell r="P120">
            <v>810.07405351335228</v>
          </cell>
          <cell r="Q120">
            <v>641.51321327742869</v>
          </cell>
          <cell r="R120">
            <v>673.99489496236174</v>
          </cell>
          <cell r="S120">
            <v>673.99489496236174</v>
          </cell>
          <cell r="T120">
            <v>641.51321327742869</v>
          </cell>
          <cell r="U120">
            <v>673.99489496236174</v>
          </cell>
          <cell r="V120">
            <v>530.87172611721815</v>
          </cell>
          <cell r="W120">
            <v>673.99489496236174</v>
          </cell>
          <cell r="X120">
            <v>641.51321327742869</v>
          </cell>
          <cell r="Y120">
            <v>2847.0870611229279</v>
          </cell>
          <cell r="Z120">
            <v>18609.257776983384</v>
          </cell>
          <cell r="AA120">
            <v>209383.14536015328</v>
          </cell>
          <cell r="AB120">
            <v>46772.782367755666</v>
          </cell>
          <cell r="AC120">
            <v>46772.782367755666</v>
          </cell>
          <cell r="AD120">
            <v>673.99489496236174</v>
          </cell>
          <cell r="AE120">
            <v>673.99489496236174</v>
          </cell>
          <cell r="AF120">
            <v>673.99489496236174</v>
          </cell>
          <cell r="AG120">
            <v>673.99489496236174</v>
          </cell>
          <cell r="AH120">
            <v>830</v>
          </cell>
          <cell r="AI120">
            <v>830</v>
          </cell>
          <cell r="AJ120">
            <v>830</v>
          </cell>
          <cell r="AK120">
            <v>830</v>
          </cell>
          <cell r="AL120">
            <v>870</v>
          </cell>
          <cell r="AM120">
            <v>830</v>
          </cell>
          <cell r="AN120">
            <v>870</v>
          </cell>
          <cell r="AO120">
            <v>830</v>
          </cell>
          <cell r="AP120">
            <v>830</v>
          </cell>
          <cell r="AQ120">
            <v>830</v>
          </cell>
          <cell r="AR120">
            <v>830</v>
          </cell>
          <cell r="AS120">
            <v>830</v>
          </cell>
          <cell r="AT120">
            <v>830</v>
          </cell>
          <cell r="AU120">
            <v>830</v>
          </cell>
          <cell r="AV120">
            <v>870</v>
          </cell>
          <cell r="AW120">
            <v>870</v>
          </cell>
          <cell r="AX120">
            <v>870</v>
          </cell>
          <cell r="AY120">
            <v>870</v>
          </cell>
          <cell r="AZ120">
            <v>870</v>
          </cell>
          <cell r="BA120">
            <v>870</v>
          </cell>
          <cell r="BB120">
            <v>870</v>
          </cell>
          <cell r="BC120">
            <v>870</v>
          </cell>
          <cell r="BD120">
            <v>870</v>
          </cell>
          <cell r="BE120">
            <v>870</v>
          </cell>
          <cell r="BF120">
            <v>870</v>
          </cell>
          <cell r="BG120">
            <v>870</v>
          </cell>
          <cell r="BH120">
            <v>870</v>
          </cell>
          <cell r="BI120">
            <v>870</v>
          </cell>
          <cell r="BJ120">
            <v>870</v>
          </cell>
          <cell r="BK120">
            <v>870</v>
          </cell>
          <cell r="BL120">
            <v>870</v>
          </cell>
          <cell r="BM120">
            <v>870</v>
          </cell>
          <cell r="BN120">
            <v>870</v>
          </cell>
          <cell r="BO120">
            <v>870</v>
          </cell>
          <cell r="BP120">
            <v>870</v>
          </cell>
          <cell r="BQ120">
            <v>870</v>
          </cell>
          <cell r="BR120">
            <v>870</v>
          </cell>
          <cell r="BS120">
            <v>870</v>
          </cell>
          <cell r="BT120">
            <v>1003.9260049827946</v>
          </cell>
          <cell r="BU120">
            <v>1003.9260049827946</v>
          </cell>
          <cell r="BV120">
            <v>1003.9260049827946</v>
          </cell>
          <cell r="BW120">
            <v>1003.9260049827946</v>
          </cell>
          <cell r="BX120">
            <v>1003.9260049827946</v>
          </cell>
          <cell r="BY120">
            <v>1003.9260049827946</v>
          </cell>
          <cell r="BZ120">
            <v>1003.9260049827946</v>
          </cell>
          <cell r="CA120">
            <v>1003.9260049827946</v>
          </cell>
          <cell r="CB120">
            <v>1003.9260049827946</v>
          </cell>
          <cell r="CC120">
            <v>1003.9260049827946</v>
          </cell>
          <cell r="CD120">
            <v>9533.181644461969</v>
          </cell>
          <cell r="CE120">
            <v>2110.9928750732693</v>
          </cell>
          <cell r="CF120">
            <v>489837.62666666682</v>
          </cell>
          <cell r="CG120">
            <v>6833.7866666666669</v>
          </cell>
          <cell r="CH120">
            <v>5031.8026666666665</v>
          </cell>
          <cell r="CI120">
            <v>11613.907014550134</v>
          </cell>
          <cell r="CJ120">
            <v>18962.962666666674</v>
          </cell>
          <cell r="CK120">
            <v>1855067.1999999997</v>
          </cell>
          <cell r="CL120">
            <v>982.72911438782194</v>
          </cell>
          <cell r="CM120">
            <v>1044.0126961463538</v>
          </cell>
          <cell r="CN120">
            <v>91471.086195293989</v>
          </cell>
          <cell r="CO120">
            <v>34142.399565898042</v>
          </cell>
          <cell r="CP120">
            <v>9498315.9252184369</v>
          </cell>
          <cell r="CQ120">
            <v>2661.7117593030544</v>
          </cell>
          <cell r="CR120">
            <v>25129.528882894716</v>
          </cell>
          <cell r="CS120">
            <v>24022.864050000004</v>
          </cell>
          <cell r="CT120">
            <v>844287.64615992596</v>
          </cell>
          <cell r="CU120">
            <v>4690.5866733073653</v>
          </cell>
          <cell r="CV120">
            <v>4690.5866733073653</v>
          </cell>
          <cell r="CW120">
            <v>4690.5866733073653</v>
          </cell>
          <cell r="CX120">
            <v>48046.638704770245</v>
          </cell>
          <cell r="CZ120">
            <v>7380.4723884313134</v>
          </cell>
          <cell r="DA120">
            <v>1316.4163903613576</v>
          </cell>
          <cell r="DB120">
            <v>3001.990655579003</v>
          </cell>
          <cell r="DC120">
            <v>5166.1708698865023</v>
          </cell>
          <cell r="DD120">
            <v>12795.88874465198</v>
          </cell>
          <cell r="DE120">
            <v>5014.1393633538009</v>
          </cell>
          <cell r="DF120">
            <v>76575.420500254564</v>
          </cell>
          <cell r="DG120">
            <v>16185045.643311489</v>
          </cell>
          <cell r="DH120">
            <v>1809.9715881333238</v>
          </cell>
          <cell r="DI120">
            <v>1317.7709026825239</v>
          </cell>
          <cell r="DJ120">
            <v>2110.9928750732693</v>
          </cell>
          <cell r="DK120">
            <v>2110.9928750732693</v>
          </cell>
          <cell r="DL120">
            <v>2110.9928750732693</v>
          </cell>
          <cell r="DM120">
            <v>2110.9928750732693</v>
          </cell>
          <cell r="DN120">
            <v>2110.9928750732693</v>
          </cell>
          <cell r="DO120">
            <v>2110.9928750732693</v>
          </cell>
          <cell r="DP120">
            <v>2110.9928750732693</v>
          </cell>
          <cell r="DQ120">
            <v>2110.9928750732693</v>
          </cell>
          <cell r="DR120">
            <v>2110.9928750732693</v>
          </cell>
          <cell r="DS120">
            <v>2110.9928750732693</v>
          </cell>
          <cell r="DT120">
            <v>2110.9928750732693</v>
          </cell>
          <cell r="DU120">
            <v>2110.9928750732693</v>
          </cell>
          <cell r="DV120">
            <v>2110.9928750732693</v>
          </cell>
          <cell r="DW120">
            <v>2110.9928750732693</v>
          </cell>
          <cell r="DX120">
            <v>2110.9928750732693</v>
          </cell>
          <cell r="DY120">
            <v>2110.9928750732693</v>
          </cell>
          <cell r="DZ120">
            <v>2110.9928750732693</v>
          </cell>
          <cell r="EA120">
            <v>2110.9928750732693</v>
          </cell>
          <cell r="EB120">
            <v>2110.9928750732693</v>
          </cell>
          <cell r="EC120">
            <v>2110.9928750732693</v>
          </cell>
          <cell r="ED120">
            <v>2110.9928750732693</v>
          </cell>
          <cell r="EE120">
            <v>2110.9928750732693</v>
          </cell>
          <cell r="EF120">
            <v>2110.9928750732693</v>
          </cell>
          <cell r="EG120">
            <v>2110.9928750732693</v>
          </cell>
          <cell r="EH120">
            <v>2110.9928750732693</v>
          </cell>
          <cell r="EI120">
            <v>2110.9928750732693</v>
          </cell>
        </row>
        <row r="121">
          <cell r="E121">
            <v>600.91111117126229</v>
          </cell>
          <cell r="F121">
            <v>600.91111117126229</v>
          </cell>
          <cell r="G121">
            <v>600.91111117126229</v>
          </cell>
          <cell r="H121">
            <v>5649.0558962622335</v>
          </cell>
          <cell r="I121">
            <v>5649.0558962622335</v>
          </cell>
          <cell r="J121">
            <v>5649.0558962622335</v>
          </cell>
          <cell r="K121">
            <v>5649.0558962622335</v>
          </cell>
          <cell r="L121">
            <v>5391.4532085491464</v>
          </cell>
          <cell r="M121">
            <v>600.91111117126229</v>
          </cell>
          <cell r="N121">
            <v>600.91111117126229</v>
          </cell>
          <cell r="O121">
            <v>600.91111117126229</v>
          </cell>
          <cell r="P121">
            <v>722.23469831310922</v>
          </cell>
          <cell r="Q121">
            <v>568.42942948632924</v>
          </cell>
          <cell r="R121">
            <v>600.91111117126229</v>
          </cell>
          <cell r="S121">
            <v>600.91111117126229</v>
          </cell>
          <cell r="T121">
            <v>568.42942948632924</v>
          </cell>
          <cell r="U121">
            <v>600.91111117126229</v>
          </cell>
          <cell r="V121">
            <v>473.30732208041138</v>
          </cell>
          <cell r="W121">
            <v>568.42942948632924</v>
          </cell>
          <cell r="X121">
            <v>568.42942948632924</v>
          </cell>
          <cell r="Y121">
            <v>2538.3667773867069</v>
          </cell>
          <cell r="Z121">
            <v>16591.386451768318</v>
          </cell>
          <cell r="AA121">
            <v>186678.94887531738</v>
          </cell>
          <cell r="AB121">
            <v>41701.03488209541</v>
          </cell>
          <cell r="AC121">
            <v>41701.03488209541</v>
          </cell>
          <cell r="AD121">
            <v>600.91111117126229</v>
          </cell>
          <cell r="AE121">
            <v>600.91111117126229</v>
          </cell>
          <cell r="AF121">
            <v>600.91111117126229</v>
          </cell>
          <cell r="AG121">
            <v>600.91111117126229</v>
          </cell>
          <cell r="AH121">
            <v>745</v>
          </cell>
          <cell r="AI121">
            <v>745</v>
          </cell>
          <cell r="AJ121">
            <v>745</v>
          </cell>
          <cell r="AK121">
            <v>745</v>
          </cell>
          <cell r="AL121">
            <v>755</v>
          </cell>
          <cell r="AM121">
            <v>745</v>
          </cell>
          <cell r="AN121">
            <v>755</v>
          </cell>
          <cell r="AO121">
            <v>745</v>
          </cell>
          <cell r="AP121">
            <v>745</v>
          </cell>
          <cell r="AQ121">
            <v>745</v>
          </cell>
          <cell r="AR121">
            <v>745</v>
          </cell>
          <cell r="AS121">
            <v>745</v>
          </cell>
          <cell r="AT121">
            <v>745</v>
          </cell>
          <cell r="AU121">
            <v>745</v>
          </cell>
          <cell r="AV121">
            <v>755</v>
          </cell>
          <cell r="AW121">
            <v>755</v>
          </cell>
          <cell r="AX121">
            <v>755</v>
          </cell>
          <cell r="AY121">
            <v>755</v>
          </cell>
          <cell r="AZ121">
            <v>755</v>
          </cell>
          <cell r="BA121">
            <v>755</v>
          </cell>
          <cell r="BB121">
            <v>755</v>
          </cell>
          <cell r="BC121">
            <v>755</v>
          </cell>
          <cell r="BD121">
            <v>755</v>
          </cell>
          <cell r="BE121">
            <v>755</v>
          </cell>
          <cell r="BF121">
            <v>755</v>
          </cell>
          <cell r="BG121">
            <v>755</v>
          </cell>
          <cell r="BH121">
            <v>755</v>
          </cell>
          <cell r="BI121">
            <v>755</v>
          </cell>
          <cell r="BJ121">
            <v>755</v>
          </cell>
          <cell r="BK121">
            <v>755</v>
          </cell>
          <cell r="BL121">
            <v>755</v>
          </cell>
          <cell r="BM121">
            <v>755</v>
          </cell>
          <cell r="BN121">
            <v>755</v>
          </cell>
          <cell r="BO121">
            <v>755</v>
          </cell>
          <cell r="BP121">
            <v>755</v>
          </cell>
          <cell r="BQ121">
            <v>755</v>
          </cell>
          <cell r="BR121">
            <v>755</v>
          </cell>
          <cell r="BS121">
            <v>755</v>
          </cell>
          <cell r="BT121">
            <v>871.22314225518369</v>
          </cell>
          <cell r="BU121">
            <v>871.22314225518369</v>
          </cell>
          <cell r="BV121">
            <v>871.22314225518369</v>
          </cell>
          <cell r="BW121">
            <v>871.22314225518369</v>
          </cell>
          <cell r="BX121">
            <v>871.22314225518369</v>
          </cell>
          <cell r="BY121">
            <v>871.22314225518369</v>
          </cell>
          <cell r="BZ121">
            <v>871.22314225518369</v>
          </cell>
          <cell r="CA121">
            <v>871.22314225518369</v>
          </cell>
          <cell r="CB121">
            <v>871.22314225518369</v>
          </cell>
          <cell r="CC121">
            <v>871.22314225518369</v>
          </cell>
          <cell r="CD121">
            <v>8269.7479325453223</v>
          </cell>
          <cell r="CE121">
            <v>1926.2809985043582</v>
          </cell>
          <cell r="CF121">
            <v>446976.83433333348</v>
          </cell>
          <cell r="CG121">
            <v>6235.8303333333333</v>
          </cell>
          <cell r="CH121">
            <v>4591.519933333333</v>
          </cell>
          <cell r="CI121">
            <v>10597.690150776996</v>
          </cell>
          <cell r="CJ121">
            <v>17303.703433333339</v>
          </cell>
          <cell r="CK121">
            <v>1692748.8199999998</v>
          </cell>
          <cell r="CL121">
            <v>903.86813607274985</v>
          </cell>
          <cell r="CM121">
            <v>960.23389954201696</v>
          </cell>
          <cell r="CN121">
            <v>83101.182883306305</v>
          </cell>
          <cell r="CO121">
            <v>31018.258429149198</v>
          </cell>
          <cell r="CP121">
            <v>8629188.9778128266</v>
          </cell>
          <cell r="CQ121">
            <v>2418.1564349223827</v>
          </cell>
          <cell r="CR121">
            <v>22830.094867466443</v>
          </cell>
          <cell r="CS121">
            <v>21824.693483333336</v>
          </cell>
          <cell r="CT121">
            <v>767032.56742633809</v>
          </cell>
          <cell r="CU121">
            <v>4261.3826639851231</v>
          </cell>
          <cell r="CV121">
            <v>4261.3826639851231</v>
          </cell>
          <cell r="CW121">
            <v>4261.3826639851231</v>
          </cell>
          <cell r="CX121">
            <v>43650.214248124597</v>
          </cell>
          <cell r="CZ121">
            <v>6402.3374935789707</v>
          </cell>
          <cell r="DA121">
            <v>1173.6724444185597</v>
          </cell>
          <cell r="DB121">
            <v>2676.4735965403161</v>
          </cell>
          <cell r="DC121">
            <v>4605.9836671277253</v>
          </cell>
          <cell r="DD121">
            <v>11408.382736195743</v>
          </cell>
          <cell r="DE121">
            <v>4470.4375046768828</v>
          </cell>
          <cell r="DF121">
            <v>69568.519278009044</v>
          </cell>
          <cell r="DG121">
            <v>14704061.074642466</v>
          </cell>
          <cell r="DH121">
            <v>1603.7722932826921</v>
          </cell>
          <cell r="DI121">
            <v>1174.88008190972</v>
          </cell>
          <cell r="DJ121">
            <v>1926.2809985043582</v>
          </cell>
          <cell r="DK121">
            <v>1926.2809985043582</v>
          </cell>
          <cell r="DL121">
            <v>1926.2809985043582</v>
          </cell>
          <cell r="DM121">
            <v>1926.2809985043582</v>
          </cell>
          <cell r="DN121">
            <v>1926.2809985043582</v>
          </cell>
          <cell r="DO121">
            <v>1926.2809985043582</v>
          </cell>
          <cell r="DP121">
            <v>1926.2809985043582</v>
          </cell>
          <cell r="DQ121">
            <v>1926.2809985043582</v>
          </cell>
          <cell r="DR121">
            <v>1926.2809985043582</v>
          </cell>
          <cell r="DS121">
            <v>1926.2809985043582</v>
          </cell>
          <cell r="DT121">
            <v>1926.2809985043582</v>
          </cell>
          <cell r="DU121">
            <v>1926.2809985043582</v>
          </cell>
          <cell r="DV121">
            <v>1926.2809985043582</v>
          </cell>
          <cell r="DW121">
            <v>1926.2809985043582</v>
          </cell>
          <cell r="DX121">
            <v>1926.2809985043582</v>
          </cell>
          <cell r="DY121">
            <v>1926.2809985043582</v>
          </cell>
          <cell r="DZ121">
            <v>1926.2809985043582</v>
          </cell>
          <cell r="EA121">
            <v>1926.2809985043582</v>
          </cell>
          <cell r="EB121">
            <v>1926.2809985043582</v>
          </cell>
          <cell r="EC121">
            <v>1926.2809985043582</v>
          </cell>
          <cell r="ED121">
            <v>1926.2809985043582</v>
          </cell>
          <cell r="EE121">
            <v>1926.2809985043582</v>
          </cell>
          <cell r="EF121">
            <v>1926.2809985043582</v>
          </cell>
          <cell r="EG121">
            <v>1926.2809985043582</v>
          </cell>
          <cell r="EH121">
            <v>1926.2809985043582</v>
          </cell>
          <cell r="EI121">
            <v>1926.2809985043582</v>
          </cell>
        </row>
        <row r="122">
          <cell r="E122">
            <v>600.91111117126229</v>
          </cell>
          <cell r="F122">
            <v>600.91111117126229</v>
          </cell>
          <cell r="G122">
            <v>600.91111117126229</v>
          </cell>
          <cell r="H122">
            <v>5649.0558962622335</v>
          </cell>
          <cell r="I122">
            <v>5649.0558962622335</v>
          </cell>
          <cell r="J122">
            <v>5649.0558962622335</v>
          </cell>
          <cell r="K122">
            <v>5649.0558962622335</v>
          </cell>
          <cell r="L122">
            <v>5391.4532085491464</v>
          </cell>
          <cell r="M122">
            <v>600.91111117126229</v>
          </cell>
          <cell r="N122">
            <v>600.91111117126229</v>
          </cell>
          <cell r="O122">
            <v>600.91111117126229</v>
          </cell>
          <cell r="P122">
            <v>722.23469831310922</v>
          </cell>
          <cell r="Q122">
            <v>600.91111117126229</v>
          </cell>
          <cell r="R122">
            <v>600.91111117126229</v>
          </cell>
          <cell r="S122">
            <v>600.91111117126229</v>
          </cell>
          <cell r="T122">
            <v>600.91111117126229</v>
          </cell>
          <cell r="U122">
            <v>600.91111117126229</v>
          </cell>
          <cell r="V122">
            <v>473.30732208041138</v>
          </cell>
          <cell r="W122">
            <v>600.91111117126229</v>
          </cell>
          <cell r="X122">
            <v>600.91111117126229</v>
          </cell>
          <cell r="Y122">
            <v>2538.3667773867069</v>
          </cell>
          <cell r="Z122">
            <v>16591.386451768318</v>
          </cell>
          <cell r="AA122">
            <v>186678.94887531738</v>
          </cell>
          <cell r="AB122">
            <v>41701.03488209541</v>
          </cell>
          <cell r="AC122">
            <v>41701.03488209541</v>
          </cell>
          <cell r="AD122">
            <v>600.91111117126229</v>
          </cell>
          <cell r="AE122">
            <v>600.91111117126229</v>
          </cell>
          <cell r="AF122">
            <v>600.91111117126229</v>
          </cell>
          <cell r="AG122">
            <v>600.91111117126229</v>
          </cell>
          <cell r="AH122">
            <v>780</v>
          </cell>
          <cell r="AI122">
            <v>780</v>
          </cell>
          <cell r="AJ122">
            <v>780</v>
          </cell>
          <cell r="AK122">
            <v>780</v>
          </cell>
          <cell r="AL122">
            <v>780</v>
          </cell>
          <cell r="AM122">
            <v>780</v>
          </cell>
          <cell r="AN122">
            <v>780</v>
          </cell>
          <cell r="AO122">
            <v>780</v>
          </cell>
          <cell r="AP122">
            <v>780</v>
          </cell>
          <cell r="AQ122">
            <v>780</v>
          </cell>
          <cell r="AR122">
            <v>780</v>
          </cell>
          <cell r="AS122">
            <v>780</v>
          </cell>
          <cell r="AT122">
            <v>780</v>
          </cell>
          <cell r="AU122">
            <v>780</v>
          </cell>
          <cell r="AV122">
            <v>780</v>
          </cell>
          <cell r="AW122">
            <v>780</v>
          </cell>
          <cell r="AX122">
            <v>780</v>
          </cell>
          <cell r="AY122">
            <v>780</v>
          </cell>
          <cell r="AZ122">
            <v>780</v>
          </cell>
          <cell r="BA122">
            <v>780</v>
          </cell>
          <cell r="BB122">
            <v>780</v>
          </cell>
          <cell r="BC122">
            <v>780</v>
          </cell>
          <cell r="BD122">
            <v>780</v>
          </cell>
          <cell r="BE122">
            <v>780</v>
          </cell>
          <cell r="BF122">
            <v>780</v>
          </cell>
          <cell r="BG122">
            <v>780</v>
          </cell>
          <cell r="BH122">
            <v>780</v>
          </cell>
          <cell r="BI122">
            <v>780</v>
          </cell>
          <cell r="BJ122">
            <v>780</v>
          </cell>
          <cell r="BK122">
            <v>780</v>
          </cell>
          <cell r="BL122">
            <v>780</v>
          </cell>
          <cell r="BM122">
            <v>780</v>
          </cell>
          <cell r="BN122">
            <v>780</v>
          </cell>
          <cell r="BO122">
            <v>780</v>
          </cell>
          <cell r="BP122">
            <v>780</v>
          </cell>
          <cell r="BQ122">
            <v>780</v>
          </cell>
          <cell r="BR122">
            <v>780</v>
          </cell>
          <cell r="BS122">
            <v>780</v>
          </cell>
          <cell r="BT122">
            <v>900.07159067422958</v>
          </cell>
          <cell r="BU122">
            <v>900.07159067422958</v>
          </cell>
          <cell r="BV122">
            <v>900.07159067422958</v>
          </cell>
          <cell r="BW122">
            <v>900.07159067422958</v>
          </cell>
          <cell r="BX122">
            <v>900.07159067422958</v>
          </cell>
          <cell r="BY122">
            <v>900.07159067422958</v>
          </cell>
          <cell r="BZ122">
            <v>900.07159067422958</v>
          </cell>
          <cell r="CA122">
            <v>900.07159067422958</v>
          </cell>
          <cell r="CB122">
            <v>900.07159067422958</v>
          </cell>
          <cell r="CC122">
            <v>900.07159067422958</v>
          </cell>
          <cell r="CD122">
            <v>8269.7479325453223</v>
          </cell>
          <cell r="CE122">
            <v>1926.2809985043582</v>
          </cell>
          <cell r="CF122">
            <v>446976.83433333348</v>
          </cell>
          <cell r="CG122">
            <v>6235.8303333333333</v>
          </cell>
          <cell r="CH122">
            <v>4591.519933333333</v>
          </cell>
          <cell r="CI122">
            <v>10597.690150776996</v>
          </cell>
          <cell r="CJ122">
            <v>17303.703433333339</v>
          </cell>
          <cell r="CK122">
            <v>1692748.8199999998</v>
          </cell>
          <cell r="CL122">
            <v>903.86813607274985</v>
          </cell>
          <cell r="CM122">
            <v>960.23389954201696</v>
          </cell>
          <cell r="CN122">
            <v>83101.182883306305</v>
          </cell>
          <cell r="CO122">
            <v>31018.258429149198</v>
          </cell>
          <cell r="CP122">
            <v>8629188.9778128266</v>
          </cell>
          <cell r="CQ122">
            <v>2418.1564349223827</v>
          </cell>
          <cell r="CR122">
            <v>22830.094867466443</v>
          </cell>
          <cell r="CS122">
            <v>21824.693483333336</v>
          </cell>
          <cell r="CT122">
            <v>767032.56742633809</v>
          </cell>
          <cell r="CU122">
            <v>4261.3826639851231</v>
          </cell>
          <cell r="CV122">
            <v>4261.3826639851231</v>
          </cell>
          <cell r="CW122">
            <v>4261.3826639851231</v>
          </cell>
          <cell r="CX122">
            <v>43650.214248124597</v>
          </cell>
          <cell r="CZ122">
            <v>6402.3374935789707</v>
          </cell>
          <cell r="DA122">
            <v>1173.6724444185597</v>
          </cell>
          <cell r="DB122">
            <v>2676.4735965403161</v>
          </cell>
          <cell r="DC122">
            <v>4605.9836671277253</v>
          </cell>
          <cell r="DD122">
            <v>11408.382736195743</v>
          </cell>
          <cell r="DE122">
            <v>4470.4375046768828</v>
          </cell>
          <cell r="DF122">
            <v>69568.519278009044</v>
          </cell>
          <cell r="DG122">
            <v>14704061.074642466</v>
          </cell>
          <cell r="DH122">
            <v>1695.4164243274174</v>
          </cell>
          <cell r="DI122">
            <v>1174.88008190972</v>
          </cell>
          <cell r="DJ122">
            <v>1926.2809985043582</v>
          </cell>
          <cell r="DK122">
            <v>1926.2809985043582</v>
          </cell>
          <cell r="DL122">
            <v>1926.2809985043582</v>
          </cell>
          <cell r="DM122">
            <v>1926.2809985043582</v>
          </cell>
          <cell r="DN122">
            <v>1926.2809985043582</v>
          </cell>
          <cell r="DO122">
            <v>1926.2809985043582</v>
          </cell>
          <cell r="DP122">
            <v>1926.2809985043582</v>
          </cell>
          <cell r="DQ122">
            <v>1926.2809985043582</v>
          </cell>
          <cell r="DR122">
            <v>1926.2809985043582</v>
          </cell>
          <cell r="DS122">
            <v>1926.2809985043582</v>
          </cell>
          <cell r="DT122">
            <v>1926.2809985043582</v>
          </cell>
          <cell r="DU122">
            <v>1926.2809985043582</v>
          </cell>
          <cell r="DV122">
            <v>1926.2809985043582</v>
          </cell>
          <cell r="DW122">
            <v>1926.2809985043582</v>
          </cell>
          <cell r="DX122">
            <v>1926.2809985043582</v>
          </cell>
          <cell r="DY122">
            <v>1926.2809985043582</v>
          </cell>
          <cell r="DZ122">
            <v>1926.2809985043582</v>
          </cell>
          <cell r="EA122">
            <v>1926.2809985043582</v>
          </cell>
          <cell r="EB122">
            <v>1926.2809985043582</v>
          </cell>
          <cell r="EC122">
            <v>1926.2809985043582</v>
          </cell>
          <cell r="ED122">
            <v>1926.2809985043582</v>
          </cell>
          <cell r="EE122">
            <v>1926.2809985043582</v>
          </cell>
          <cell r="EF122">
            <v>1926.2809985043582</v>
          </cell>
          <cell r="EG122">
            <v>1926.2809985043582</v>
          </cell>
          <cell r="EH122">
            <v>1926.2809985043582</v>
          </cell>
          <cell r="EI122">
            <v>1926.2809985043582</v>
          </cell>
        </row>
        <row r="123">
          <cell r="E123">
            <v>592.79069075002906</v>
          </cell>
          <cell r="F123">
            <v>592.79069075002906</v>
          </cell>
          <cell r="G123">
            <v>592.79069075002906</v>
          </cell>
          <cell r="H123">
            <v>5572.7173030695003</v>
          </cell>
          <cell r="I123">
            <v>5572.7173030695003</v>
          </cell>
          <cell r="J123">
            <v>5572.7173030695003</v>
          </cell>
          <cell r="K123">
            <v>5572.7173030695003</v>
          </cell>
          <cell r="L123">
            <v>5318.5957327579417</v>
          </cell>
          <cell r="M123">
            <v>592.79069075002906</v>
          </cell>
          <cell r="N123">
            <v>592.79069075002906</v>
          </cell>
          <cell r="O123">
            <v>592.79069075002906</v>
          </cell>
          <cell r="P123">
            <v>712.47476995752675</v>
          </cell>
          <cell r="Q123">
            <v>592.79069075002906</v>
          </cell>
          <cell r="R123">
            <v>592.79069075002906</v>
          </cell>
          <cell r="S123">
            <v>592.79069075002906</v>
          </cell>
          <cell r="T123">
            <v>592.79069075002906</v>
          </cell>
          <cell r="U123">
            <v>592.79069075002906</v>
          </cell>
          <cell r="V123">
            <v>466.9112771874328</v>
          </cell>
          <cell r="W123">
            <v>592.79069075002906</v>
          </cell>
          <cell r="X123">
            <v>592.79069075002906</v>
          </cell>
          <cell r="Y123">
            <v>2504.0645236382379</v>
          </cell>
          <cell r="Z123">
            <v>16367.178526744423</v>
          </cell>
          <cell r="AA123">
            <v>184156.2603770023</v>
          </cell>
          <cell r="AB123">
            <v>41137.507383688717</v>
          </cell>
          <cell r="AC123">
            <v>41137.507383688717</v>
          </cell>
          <cell r="AD123">
            <v>592.79069075002906</v>
          </cell>
          <cell r="AE123">
            <v>592.79069075002906</v>
          </cell>
          <cell r="AF123">
            <v>592.79069075002906</v>
          </cell>
          <cell r="AG123">
            <v>592.79069075002906</v>
          </cell>
          <cell r="AH123">
            <v>780</v>
          </cell>
          <cell r="AI123">
            <v>780</v>
          </cell>
          <cell r="AJ123">
            <v>780</v>
          </cell>
          <cell r="AK123">
            <v>780</v>
          </cell>
          <cell r="AL123">
            <v>780</v>
          </cell>
          <cell r="AM123">
            <v>780</v>
          </cell>
          <cell r="AN123">
            <v>780</v>
          </cell>
          <cell r="AO123">
            <v>780</v>
          </cell>
          <cell r="AP123">
            <v>780</v>
          </cell>
          <cell r="AQ123">
            <v>780</v>
          </cell>
          <cell r="AR123">
            <v>780</v>
          </cell>
          <cell r="AS123">
            <v>780</v>
          </cell>
          <cell r="AT123">
            <v>780</v>
          </cell>
          <cell r="AU123">
            <v>780</v>
          </cell>
          <cell r="AV123">
            <v>780</v>
          </cell>
          <cell r="AW123">
            <v>780</v>
          </cell>
          <cell r="AX123">
            <v>780</v>
          </cell>
          <cell r="AY123">
            <v>780</v>
          </cell>
          <cell r="AZ123">
            <v>780</v>
          </cell>
          <cell r="BA123">
            <v>780</v>
          </cell>
          <cell r="BB123">
            <v>780</v>
          </cell>
          <cell r="BC123">
            <v>780</v>
          </cell>
          <cell r="BD123">
            <v>780</v>
          </cell>
          <cell r="BE123">
            <v>780</v>
          </cell>
          <cell r="BF123">
            <v>780</v>
          </cell>
          <cell r="BG123">
            <v>780</v>
          </cell>
          <cell r="BH123">
            <v>780</v>
          </cell>
          <cell r="BI123">
            <v>780</v>
          </cell>
          <cell r="BJ123">
            <v>780</v>
          </cell>
          <cell r="BK123">
            <v>780</v>
          </cell>
          <cell r="BL123">
            <v>780</v>
          </cell>
          <cell r="BM123">
            <v>780</v>
          </cell>
          <cell r="BN123">
            <v>780</v>
          </cell>
          <cell r="BO123">
            <v>780</v>
          </cell>
          <cell r="BP123">
            <v>780</v>
          </cell>
          <cell r="BQ123">
            <v>780</v>
          </cell>
          <cell r="BR123">
            <v>780</v>
          </cell>
          <cell r="BS123">
            <v>780</v>
          </cell>
          <cell r="BT123">
            <v>900.07159067422958</v>
          </cell>
          <cell r="BU123">
            <v>900.07159067422958</v>
          </cell>
          <cell r="BV123">
            <v>900.07159067422958</v>
          </cell>
          <cell r="BW123">
            <v>900.07159067422958</v>
          </cell>
          <cell r="BX123">
            <v>900.07159067422958</v>
          </cell>
          <cell r="BY123">
            <v>900.07159067422958</v>
          </cell>
          <cell r="BZ123">
            <v>900.07159067422958</v>
          </cell>
          <cell r="CA123">
            <v>900.07159067422958</v>
          </cell>
          <cell r="CB123">
            <v>900.07159067422958</v>
          </cell>
          <cell r="CC123">
            <v>900.07159067422958</v>
          </cell>
          <cell r="CD123">
            <v>8384.6055427195624</v>
          </cell>
          <cell r="CE123">
            <v>1899.8935875659422</v>
          </cell>
          <cell r="CF123">
            <v>440853.86400000012</v>
          </cell>
          <cell r="CG123">
            <v>6150.4080000000004</v>
          </cell>
          <cell r="CH123">
            <v>4528.6224000000002</v>
          </cell>
          <cell r="CI123">
            <v>10452.51631309512</v>
          </cell>
          <cell r="CJ123">
            <v>17066.666400000006</v>
          </cell>
          <cell r="CK123">
            <v>1669560.48</v>
          </cell>
          <cell r="CL123">
            <v>885.66944876927164</v>
          </cell>
          <cell r="CM123">
            <v>940.90033109486217</v>
          </cell>
          <cell r="CN123">
            <v>0</v>
          </cell>
          <cell r="CO123">
            <v>0</v>
          </cell>
          <cell r="CP123">
            <v>0</v>
          </cell>
          <cell r="CQ123">
            <v>0</v>
          </cell>
          <cell r="CR123">
            <v>0</v>
          </cell>
          <cell r="CS123">
            <v>0</v>
          </cell>
          <cell r="CT123">
            <v>0</v>
          </cell>
          <cell r="CU123">
            <v>0</v>
          </cell>
          <cell r="CV123">
            <v>0</v>
          </cell>
          <cell r="CW123">
            <v>0</v>
          </cell>
          <cell r="CX123">
            <v>0</v>
          </cell>
          <cell r="CZ123">
            <v>6491.258847656457</v>
          </cell>
          <cell r="DA123">
            <v>1157.8120059804712</v>
          </cell>
          <cell r="DB123">
            <v>2640.3050344249064</v>
          </cell>
          <cell r="DC123">
            <v>4543.7406445989727</v>
          </cell>
          <cell r="DD123">
            <v>11254.215401922827</v>
          </cell>
          <cell r="DE123">
            <v>4410.0261870461136</v>
          </cell>
          <cell r="DF123">
            <v>0</v>
          </cell>
          <cell r="DG123">
            <v>0</v>
          </cell>
          <cell r="DH123">
            <v>1672.5053915662361</v>
          </cell>
          <cell r="DI123">
            <v>1159.0033240460752</v>
          </cell>
          <cell r="DJ123">
            <v>1899.8935875659422</v>
          </cell>
          <cell r="DK123">
            <v>1899.8935875659422</v>
          </cell>
          <cell r="DL123">
            <v>1899.8935875659422</v>
          </cell>
          <cell r="DM123">
            <v>1899.8935875659422</v>
          </cell>
          <cell r="DN123">
            <v>1899.8935875659422</v>
          </cell>
          <cell r="DO123">
            <v>1899.8935875659422</v>
          </cell>
          <cell r="DP123">
            <v>1899.8935875659422</v>
          </cell>
          <cell r="DQ123">
            <v>1899.8935875659422</v>
          </cell>
          <cell r="DR123">
            <v>1899.8935875659422</v>
          </cell>
          <cell r="DS123">
            <v>1899.8935875659422</v>
          </cell>
          <cell r="DT123">
            <v>1899.8935875659422</v>
          </cell>
          <cell r="DU123">
            <v>1899.8935875659422</v>
          </cell>
          <cell r="DV123">
            <v>1899.8935875659422</v>
          </cell>
          <cell r="DW123">
            <v>1899.8935875659422</v>
          </cell>
          <cell r="DX123">
            <v>1899.8935875659422</v>
          </cell>
          <cell r="DY123">
            <v>1899.8935875659422</v>
          </cell>
          <cell r="DZ123">
            <v>1899.8935875659422</v>
          </cell>
          <cell r="EA123">
            <v>1899.8935875659422</v>
          </cell>
          <cell r="EB123">
            <v>1899.8935875659422</v>
          </cell>
          <cell r="EC123">
            <v>1899.8935875659422</v>
          </cell>
          <cell r="ED123">
            <v>1899.8935875659422</v>
          </cell>
          <cell r="EE123">
            <v>1899.8935875659422</v>
          </cell>
          <cell r="EF123">
            <v>1899.8935875659422</v>
          </cell>
          <cell r="EG123">
            <v>1899.8935875659422</v>
          </cell>
          <cell r="EH123">
            <v>1899.8935875659422</v>
          </cell>
          <cell r="EI123">
            <v>1899.8935875659422</v>
          </cell>
        </row>
        <row r="124">
          <cell r="E124">
            <v>641.51321327742869</v>
          </cell>
          <cell r="F124">
            <v>641.51321327742869</v>
          </cell>
          <cell r="G124">
            <v>641.51321327742869</v>
          </cell>
          <cell r="H124">
            <v>6030.7488622258979</v>
          </cell>
          <cell r="I124">
            <v>6030.7488622258979</v>
          </cell>
          <cell r="J124">
            <v>6030.7488622258979</v>
          </cell>
          <cell r="K124">
            <v>6030.7488622258979</v>
          </cell>
          <cell r="L124">
            <v>5755.74058750517</v>
          </cell>
          <cell r="M124">
            <v>641.51321327742869</v>
          </cell>
          <cell r="N124">
            <v>641.51321327742869</v>
          </cell>
          <cell r="O124">
            <v>641.51321327742869</v>
          </cell>
          <cell r="P124">
            <v>771.03434009102205</v>
          </cell>
          <cell r="Q124">
            <v>641.51321327742869</v>
          </cell>
          <cell r="R124">
            <v>641.51321327742869</v>
          </cell>
          <cell r="S124">
            <v>641.51321327742869</v>
          </cell>
          <cell r="T124">
            <v>641.51321327742869</v>
          </cell>
          <cell r="U124">
            <v>641.51321327742869</v>
          </cell>
          <cell r="V124">
            <v>505.287546545304</v>
          </cell>
          <cell r="W124">
            <v>641.51321327742869</v>
          </cell>
          <cell r="X124">
            <v>641.51321327742869</v>
          </cell>
          <cell r="Y124">
            <v>2709.8780461290521</v>
          </cell>
          <cell r="Z124">
            <v>17712.426076887801</v>
          </cell>
          <cell r="AA124">
            <v>199292.39136689287</v>
          </cell>
          <cell r="AB124">
            <v>44518.672374128888</v>
          </cell>
          <cell r="AC124">
            <v>44518.672374128888</v>
          </cell>
          <cell r="AD124">
            <v>641.51321327742869</v>
          </cell>
          <cell r="AE124">
            <v>641.51321327742869</v>
          </cell>
          <cell r="AF124">
            <v>641.51321327742869</v>
          </cell>
          <cell r="AG124">
            <v>641.51321327742869</v>
          </cell>
          <cell r="AH124">
            <v>820</v>
          </cell>
          <cell r="AI124">
            <v>820</v>
          </cell>
          <cell r="AJ124">
            <v>820</v>
          </cell>
          <cell r="AK124">
            <v>820</v>
          </cell>
          <cell r="AL124">
            <v>820</v>
          </cell>
          <cell r="AM124">
            <v>820</v>
          </cell>
          <cell r="AN124">
            <v>820</v>
          </cell>
          <cell r="AO124">
            <v>820</v>
          </cell>
          <cell r="AP124">
            <v>820</v>
          </cell>
          <cell r="AQ124">
            <v>820</v>
          </cell>
          <cell r="AR124">
            <v>820</v>
          </cell>
          <cell r="AS124">
            <v>820</v>
          </cell>
          <cell r="AT124">
            <v>820</v>
          </cell>
          <cell r="AU124">
            <v>820</v>
          </cell>
          <cell r="AV124">
            <v>820</v>
          </cell>
          <cell r="AW124">
            <v>820</v>
          </cell>
          <cell r="AX124">
            <v>820</v>
          </cell>
          <cell r="AY124">
            <v>820</v>
          </cell>
          <cell r="AZ124">
            <v>820</v>
          </cell>
          <cell r="BA124">
            <v>820</v>
          </cell>
          <cell r="BB124">
            <v>820</v>
          </cell>
          <cell r="BC124">
            <v>820</v>
          </cell>
          <cell r="BD124">
            <v>820</v>
          </cell>
          <cell r="BE124">
            <v>820</v>
          </cell>
          <cell r="BF124">
            <v>820</v>
          </cell>
          <cell r="BG124">
            <v>820</v>
          </cell>
          <cell r="BH124">
            <v>820</v>
          </cell>
          <cell r="BI124">
            <v>820</v>
          </cell>
          <cell r="BJ124">
            <v>820</v>
          </cell>
          <cell r="BK124">
            <v>820</v>
          </cell>
          <cell r="BL124">
            <v>820</v>
          </cell>
          <cell r="BM124">
            <v>820</v>
          </cell>
          <cell r="BN124">
            <v>820</v>
          </cell>
          <cell r="BO124">
            <v>820</v>
          </cell>
          <cell r="BP124">
            <v>820</v>
          </cell>
          <cell r="BQ124">
            <v>820</v>
          </cell>
          <cell r="BR124">
            <v>820</v>
          </cell>
          <cell r="BS124">
            <v>820</v>
          </cell>
          <cell r="BT124">
            <v>946.22910814470288</v>
          </cell>
          <cell r="BU124">
            <v>946.22910814470288</v>
          </cell>
          <cell r="BV124">
            <v>946.22910814470288</v>
          </cell>
          <cell r="BW124">
            <v>946.22910814470288</v>
          </cell>
          <cell r="BX124">
            <v>946.22910814470288</v>
          </cell>
          <cell r="BY124">
            <v>946.22910814470288</v>
          </cell>
          <cell r="BZ124">
            <v>946.22910814470288</v>
          </cell>
          <cell r="CA124">
            <v>946.22910814470288</v>
          </cell>
          <cell r="CB124">
            <v>946.22910814470288</v>
          </cell>
          <cell r="CC124">
            <v>946.22910814470288</v>
          </cell>
          <cell r="CD124">
            <v>9073.7512037650067</v>
          </cell>
          <cell r="CE124">
            <v>2018.6369367888137</v>
          </cell>
          <cell r="CF124">
            <v>468407.23050000012</v>
          </cell>
          <cell r="CG124">
            <v>6534.8085000000001</v>
          </cell>
          <cell r="CH124">
            <v>4811.6612999999998</v>
          </cell>
          <cell r="CI124">
            <v>11105.798582663565</v>
          </cell>
          <cell r="CJ124">
            <v>18133.333050000005</v>
          </cell>
          <cell r="CK124">
            <v>1773908.0099999998</v>
          </cell>
          <cell r="CL124">
            <v>952.397968882025</v>
          </cell>
          <cell r="CM124">
            <v>1011.7900820677628</v>
          </cell>
          <cell r="CN124">
            <v>0</v>
          </cell>
          <cell r="CO124">
            <v>0</v>
          </cell>
          <cell r="CP124">
            <v>0</v>
          </cell>
          <cell r="CQ124">
            <v>0</v>
          </cell>
          <cell r="CR124">
            <v>0</v>
          </cell>
          <cell r="CS124">
            <v>0</v>
          </cell>
          <cell r="CT124">
            <v>0</v>
          </cell>
          <cell r="CU124">
            <v>0</v>
          </cell>
          <cell r="CV124">
            <v>0</v>
          </cell>
          <cell r="CW124">
            <v>0</v>
          </cell>
          <cell r="CX124">
            <v>0</v>
          </cell>
          <cell r="CZ124">
            <v>7024.786972121371</v>
          </cell>
          <cell r="DA124">
            <v>1252.974636609003</v>
          </cell>
          <cell r="DB124">
            <v>2857.3164071173646</v>
          </cell>
          <cell r="DC124">
            <v>4917.1987797714901</v>
          </cell>
          <cell r="DD124">
            <v>12179.219407560318</v>
          </cell>
          <cell r="DE124">
            <v>4772.494092830726</v>
          </cell>
          <cell r="DF124">
            <v>0</v>
          </cell>
          <cell r="DG124">
            <v>0</v>
          </cell>
          <cell r="DH124">
            <v>1809.9715881333238</v>
          </cell>
          <cell r="DI124">
            <v>1254.2638712279445</v>
          </cell>
          <cell r="DJ124">
            <v>2018.6369367888137</v>
          </cell>
          <cell r="DK124">
            <v>2018.6369367888137</v>
          </cell>
          <cell r="DL124">
            <v>2018.6369367888137</v>
          </cell>
          <cell r="DM124">
            <v>2018.6369367888137</v>
          </cell>
          <cell r="DN124">
            <v>2018.6369367888137</v>
          </cell>
          <cell r="DO124">
            <v>2018.6369367888137</v>
          </cell>
          <cell r="DP124">
            <v>2018.6369367888137</v>
          </cell>
          <cell r="DQ124">
            <v>2018.6369367888137</v>
          </cell>
          <cell r="DR124">
            <v>2018.6369367888137</v>
          </cell>
          <cell r="DS124">
            <v>2018.6369367888137</v>
          </cell>
          <cell r="DT124">
            <v>2018.6369367888137</v>
          </cell>
          <cell r="DU124">
            <v>2018.6369367888137</v>
          </cell>
          <cell r="DV124">
            <v>2018.6369367888137</v>
          </cell>
          <cell r="DW124">
            <v>2018.6369367888137</v>
          </cell>
          <cell r="DX124">
            <v>2018.6369367888137</v>
          </cell>
          <cell r="DY124">
            <v>2018.6369367888137</v>
          </cell>
          <cell r="DZ124">
            <v>2018.6369367888137</v>
          </cell>
          <cell r="EA124">
            <v>2018.6369367888137</v>
          </cell>
          <cell r="EB124">
            <v>2018.6369367888137</v>
          </cell>
          <cell r="EC124">
            <v>2018.6369367888137</v>
          </cell>
          <cell r="ED124">
            <v>2018.6369367888137</v>
          </cell>
          <cell r="EE124">
            <v>2018.6369367888137</v>
          </cell>
          <cell r="EF124">
            <v>2018.6369367888137</v>
          </cell>
          <cell r="EG124">
            <v>2018.6369367888137</v>
          </cell>
          <cell r="EH124">
            <v>2018.6369367888137</v>
          </cell>
          <cell r="EI124">
            <v>2018.6369367888137</v>
          </cell>
        </row>
        <row r="125">
          <cell r="E125">
            <v>540.00795801201275</v>
          </cell>
          <cell r="F125">
            <v>540.00795801201275</v>
          </cell>
          <cell r="G125">
            <v>540.00795801201275</v>
          </cell>
          <cell r="H125">
            <v>5076.516447316737</v>
          </cell>
          <cell r="I125">
            <v>5076.516447316737</v>
          </cell>
          <cell r="J125">
            <v>5076.516447316737</v>
          </cell>
          <cell r="K125">
            <v>5076.516447316737</v>
          </cell>
          <cell r="L125">
            <v>4845.0221401151111</v>
          </cell>
          <cell r="M125">
            <v>540.00795801201275</v>
          </cell>
          <cell r="N125">
            <v>540.00795801201275</v>
          </cell>
          <cell r="O125">
            <v>540.00795801201275</v>
          </cell>
          <cell r="P125">
            <v>649.03523564624004</v>
          </cell>
          <cell r="Q125">
            <v>540.00795801201275</v>
          </cell>
          <cell r="R125">
            <v>540.00795801201275</v>
          </cell>
          <cell r="S125">
            <v>540.00795801201275</v>
          </cell>
          <cell r="T125">
            <v>540.00795801201275</v>
          </cell>
          <cell r="U125">
            <v>540.00795801201275</v>
          </cell>
          <cell r="V125">
            <v>425.33698538307237</v>
          </cell>
          <cell r="W125">
            <v>540.00795801201275</v>
          </cell>
          <cell r="X125">
            <v>540.00795801201275</v>
          </cell>
          <cell r="Y125">
            <v>2281.0998742731895</v>
          </cell>
          <cell r="Z125">
            <v>14909.827014089098</v>
          </cell>
          <cell r="AA125">
            <v>167758.78513795414</v>
          </cell>
          <cell r="AB125">
            <v>37474.578644045199</v>
          </cell>
          <cell r="AC125">
            <v>37474.578644045199</v>
          </cell>
          <cell r="AD125">
            <v>540.00795801201275</v>
          </cell>
          <cell r="AE125">
            <v>540.00795801201275</v>
          </cell>
          <cell r="AF125">
            <v>540.00795801201275</v>
          </cell>
          <cell r="AG125">
            <v>540.00795801201275</v>
          </cell>
          <cell r="AH125">
            <v>715</v>
          </cell>
          <cell r="AI125">
            <v>715</v>
          </cell>
          <cell r="AJ125">
            <v>715</v>
          </cell>
          <cell r="AK125">
            <v>715</v>
          </cell>
          <cell r="AL125">
            <v>715</v>
          </cell>
          <cell r="AM125">
            <v>715</v>
          </cell>
          <cell r="AN125">
            <v>715</v>
          </cell>
          <cell r="AO125">
            <v>715</v>
          </cell>
          <cell r="AP125">
            <v>715</v>
          </cell>
          <cell r="AQ125">
            <v>715</v>
          </cell>
          <cell r="AR125">
            <v>715</v>
          </cell>
          <cell r="AS125">
            <v>715</v>
          </cell>
          <cell r="AT125">
            <v>715</v>
          </cell>
          <cell r="AU125">
            <v>715</v>
          </cell>
          <cell r="AV125">
            <v>715</v>
          </cell>
          <cell r="AW125">
            <v>715</v>
          </cell>
          <cell r="AX125">
            <v>715</v>
          </cell>
          <cell r="AY125">
            <v>715</v>
          </cell>
          <cell r="AZ125">
            <v>715</v>
          </cell>
          <cell r="BA125">
            <v>715</v>
          </cell>
          <cell r="BB125">
            <v>715</v>
          </cell>
          <cell r="BC125">
            <v>715</v>
          </cell>
          <cell r="BD125">
            <v>715</v>
          </cell>
          <cell r="BE125">
            <v>715</v>
          </cell>
          <cell r="BF125">
            <v>715</v>
          </cell>
          <cell r="BG125">
            <v>715</v>
          </cell>
          <cell r="BH125">
            <v>715</v>
          </cell>
          <cell r="BI125">
            <v>715</v>
          </cell>
          <cell r="BJ125">
            <v>715</v>
          </cell>
          <cell r="BK125">
            <v>715</v>
          </cell>
          <cell r="BL125">
            <v>715</v>
          </cell>
          <cell r="BM125">
            <v>715</v>
          </cell>
          <cell r="BN125">
            <v>715</v>
          </cell>
          <cell r="BO125">
            <v>715</v>
          </cell>
          <cell r="BP125">
            <v>715</v>
          </cell>
          <cell r="BQ125">
            <v>715</v>
          </cell>
          <cell r="BR125">
            <v>715</v>
          </cell>
          <cell r="BS125">
            <v>715</v>
          </cell>
          <cell r="BT125">
            <v>825.06562478471039</v>
          </cell>
          <cell r="BU125">
            <v>825.06562478471039</v>
          </cell>
          <cell r="BV125">
            <v>825.06562478471039</v>
          </cell>
          <cell r="BW125">
            <v>825.06562478471039</v>
          </cell>
          <cell r="BX125">
            <v>825.06562478471039</v>
          </cell>
          <cell r="BY125">
            <v>825.06562478471039</v>
          </cell>
          <cell r="BZ125">
            <v>825.06562478471039</v>
          </cell>
          <cell r="CA125">
            <v>825.06562478471039</v>
          </cell>
          <cell r="CB125">
            <v>825.06562478471039</v>
          </cell>
          <cell r="CC125">
            <v>825.06562478471039</v>
          </cell>
          <cell r="CD125">
            <v>7523.1734664127589</v>
          </cell>
          <cell r="CE125">
            <v>1728.3754164662391</v>
          </cell>
          <cell r="CF125">
            <v>401054.55683333345</v>
          </cell>
          <cell r="CG125">
            <v>5595.1628333333338</v>
          </cell>
          <cell r="CH125">
            <v>4119.7884333333332</v>
          </cell>
          <cell r="CI125">
            <v>9508.8863681629227</v>
          </cell>
          <cell r="CJ125">
            <v>15525.925683333338</v>
          </cell>
          <cell r="CK125">
            <v>1518836.2699999998</v>
          </cell>
          <cell r="CL125">
            <v>813.48132246547482</v>
          </cell>
          <cell r="CM125">
            <v>864.21050958781518</v>
          </cell>
          <cell r="CN125">
            <v>74133.429334748071</v>
          </cell>
          <cell r="CO125">
            <v>27670.964354061154</v>
          </cell>
          <cell r="CP125">
            <v>7697981.5341639612</v>
          </cell>
          <cell r="CQ125">
            <v>2157.2043016573775</v>
          </cell>
          <cell r="CR125">
            <v>20366.415565221861</v>
          </cell>
          <cell r="CS125">
            <v>19469.510733333336</v>
          </cell>
          <cell r="CT125">
            <v>684259.26878320798</v>
          </cell>
          <cell r="CU125">
            <v>3801.5212254255775</v>
          </cell>
          <cell r="CV125">
            <v>3801.5212254255775</v>
          </cell>
          <cell r="CW125">
            <v>3801.5212254255775</v>
          </cell>
          <cell r="CX125">
            <v>38939.759473147125</v>
          </cell>
          <cell r="CZ125">
            <v>5824.3486920753139</v>
          </cell>
          <cell r="DA125">
            <v>1054.719156132895</v>
          </cell>
          <cell r="DB125">
            <v>2405.2093806747434</v>
          </cell>
          <cell r="DC125">
            <v>4139.1609981620777</v>
          </cell>
          <cell r="DD125">
            <v>10252.127729148877</v>
          </cell>
          <cell r="DE125">
            <v>4017.3526224461175</v>
          </cell>
          <cell r="DF125">
            <v>62061.125111317422</v>
          </cell>
          <cell r="DG125">
            <v>13117291.893925652</v>
          </cell>
          <cell r="DH125">
            <v>1523.5836786185575</v>
          </cell>
          <cell r="DI125">
            <v>1055.8043979323836</v>
          </cell>
          <cell r="DJ125">
            <v>1728.3754164662391</v>
          </cell>
          <cell r="DK125">
            <v>1728.3754164662391</v>
          </cell>
          <cell r="DL125">
            <v>1728.3754164662391</v>
          </cell>
          <cell r="DM125">
            <v>1728.3754164662391</v>
          </cell>
          <cell r="DN125">
            <v>1728.3754164662391</v>
          </cell>
          <cell r="DO125">
            <v>1728.3754164662391</v>
          </cell>
          <cell r="DP125">
            <v>1728.3754164662391</v>
          </cell>
          <cell r="DQ125">
            <v>1728.3754164662391</v>
          </cell>
          <cell r="DR125">
            <v>1728.3754164662391</v>
          </cell>
          <cell r="DS125">
            <v>1728.3754164662391</v>
          </cell>
          <cell r="DT125">
            <v>1728.3754164662391</v>
          </cell>
          <cell r="DU125">
            <v>1728.3754164662391</v>
          </cell>
          <cell r="DV125">
            <v>1728.3754164662391</v>
          </cell>
          <cell r="DW125">
            <v>1728.3754164662391</v>
          </cell>
          <cell r="DX125">
            <v>1728.3754164662391</v>
          </cell>
          <cell r="DY125">
            <v>1728.3754164662391</v>
          </cell>
          <cell r="DZ125">
            <v>1728.3754164662391</v>
          </cell>
          <cell r="EA125">
            <v>1728.3754164662391</v>
          </cell>
          <cell r="EB125">
            <v>1728.3754164662391</v>
          </cell>
          <cell r="EC125">
            <v>1728.3754164662391</v>
          </cell>
          <cell r="ED125">
            <v>1728.3754164662391</v>
          </cell>
          <cell r="EE125">
            <v>1728.3754164662391</v>
          </cell>
          <cell r="EF125">
            <v>1728.3754164662391</v>
          </cell>
          <cell r="EG125">
            <v>1728.3754164662391</v>
          </cell>
          <cell r="EH125">
            <v>1728.3754164662391</v>
          </cell>
          <cell r="EI125">
            <v>1728.3754164662391</v>
          </cell>
        </row>
        <row r="126">
          <cell r="E126">
            <v>420.63777781988358</v>
          </cell>
          <cell r="F126">
            <v>420.63777781988358</v>
          </cell>
          <cell r="G126">
            <v>420.63777781988358</v>
          </cell>
          <cell r="H126">
            <v>3954.3391273835632</v>
          </cell>
          <cell r="I126">
            <v>3954.3391273835632</v>
          </cell>
          <cell r="J126">
            <v>3954.3391273835632</v>
          </cell>
          <cell r="K126">
            <v>3954.3391273835632</v>
          </cell>
          <cell r="L126">
            <v>3774.0172459844025</v>
          </cell>
          <cell r="M126">
            <v>420.63777781988358</v>
          </cell>
          <cell r="N126">
            <v>420.63777781988358</v>
          </cell>
          <cell r="O126">
            <v>420.63777781988358</v>
          </cell>
          <cell r="P126">
            <v>505.56428881917651</v>
          </cell>
          <cell r="Q126">
            <v>420.63777781988358</v>
          </cell>
          <cell r="R126">
            <v>420.63777781988358</v>
          </cell>
          <cell r="S126">
            <v>420.63777781988358</v>
          </cell>
          <cell r="T126">
            <v>420.63777781988358</v>
          </cell>
          <cell r="U126">
            <v>420.63777781988358</v>
          </cell>
          <cell r="V126">
            <v>331.31512545628794</v>
          </cell>
          <cell r="W126">
            <v>420.63777781988358</v>
          </cell>
          <cell r="X126">
            <v>420.63777781988358</v>
          </cell>
          <cell r="Y126">
            <v>1776.8567441706948</v>
          </cell>
          <cell r="Z126">
            <v>11613.970516237823</v>
          </cell>
          <cell r="AA126">
            <v>130675.26421272218</v>
          </cell>
          <cell r="AB126">
            <v>29190.724417466787</v>
          </cell>
          <cell r="AC126">
            <v>29190.724417466787</v>
          </cell>
          <cell r="AD126">
            <v>420.63777781988358</v>
          </cell>
          <cell r="AE126">
            <v>420.63777781988358</v>
          </cell>
          <cell r="AF126">
            <v>420.63777781988358</v>
          </cell>
          <cell r="AG126">
            <v>420.63777781988358</v>
          </cell>
          <cell r="AH126">
            <v>528.5</v>
          </cell>
          <cell r="AI126">
            <v>528.5</v>
          </cell>
          <cell r="AJ126">
            <v>528.5</v>
          </cell>
          <cell r="AK126">
            <v>528.5</v>
          </cell>
          <cell r="AL126">
            <v>528.5</v>
          </cell>
          <cell r="AM126">
            <v>528.5</v>
          </cell>
          <cell r="AN126">
            <v>528.5</v>
          </cell>
          <cell r="AO126">
            <v>528.5</v>
          </cell>
          <cell r="AP126">
            <v>528.5</v>
          </cell>
          <cell r="AQ126">
            <v>528.5</v>
          </cell>
          <cell r="AR126">
            <v>528.5</v>
          </cell>
          <cell r="AS126">
            <v>528.5</v>
          </cell>
          <cell r="AT126">
            <v>528.5</v>
          </cell>
          <cell r="AU126">
            <v>528.5</v>
          </cell>
          <cell r="AV126">
            <v>528.5</v>
          </cell>
          <cell r="AW126">
            <v>528.5</v>
          </cell>
          <cell r="AX126">
            <v>528.5</v>
          </cell>
          <cell r="AY126">
            <v>528.5</v>
          </cell>
          <cell r="AZ126">
            <v>528.5</v>
          </cell>
          <cell r="BA126">
            <v>528.5</v>
          </cell>
          <cell r="BB126">
            <v>528.5</v>
          </cell>
          <cell r="BC126">
            <v>528.5</v>
          </cell>
          <cell r="BD126">
            <v>528.5</v>
          </cell>
          <cell r="BE126">
            <v>528.5</v>
          </cell>
          <cell r="BF126">
            <v>528.5</v>
          </cell>
          <cell r="BG126">
            <v>528.5</v>
          </cell>
          <cell r="BH126">
            <v>528.5</v>
          </cell>
          <cell r="BI126">
            <v>528.5</v>
          </cell>
          <cell r="BJ126">
            <v>528.5</v>
          </cell>
          <cell r="BK126">
            <v>528.5</v>
          </cell>
          <cell r="BL126">
            <v>528.5</v>
          </cell>
          <cell r="BM126">
            <v>528.5</v>
          </cell>
          <cell r="BN126">
            <v>528.5</v>
          </cell>
          <cell r="BO126">
            <v>528.5</v>
          </cell>
          <cell r="BP126">
            <v>528.5</v>
          </cell>
          <cell r="BQ126">
            <v>528.5</v>
          </cell>
          <cell r="BR126">
            <v>528.5</v>
          </cell>
          <cell r="BS126">
            <v>528.5</v>
          </cell>
          <cell r="BT126">
            <v>609.85619957862866</v>
          </cell>
          <cell r="BU126">
            <v>609.85619957862866</v>
          </cell>
          <cell r="BV126">
            <v>609.85619957862866</v>
          </cell>
          <cell r="BW126">
            <v>609.85619957862866</v>
          </cell>
          <cell r="BX126">
            <v>609.85619957862866</v>
          </cell>
          <cell r="BY126">
            <v>609.85619957862866</v>
          </cell>
          <cell r="BZ126">
            <v>609.85619957862866</v>
          </cell>
          <cell r="CA126">
            <v>609.85619957862866</v>
          </cell>
          <cell r="CB126">
            <v>609.85619957862866</v>
          </cell>
          <cell r="CC126">
            <v>609.85619957862866</v>
          </cell>
          <cell r="CD126">
            <v>0</v>
          </cell>
          <cell r="CE126">
            <v>0</v>
          </cell>
          <cell r="CF126">
            <v>0</v>
          </cell>
          <cell r="CG126">
            <v>0</v>
          </cell>
          <cell r="CH126">
            <v>0</v>
          </cell>
          <cell r="CI126">
            <v>0</v>
          </cell>
          <cell r="CJ126">
            <v>0</v>
          </cell>
          <cell r="CK126">
            <v>0</v>
          </cell>
          <cell r="CL126">
            <v>0</v>
          </cell>
          <cell r="CM126">
            <v>0</v>
          </cell>
          <cell r="CN126">
            <v>0</v>
          </cell>
          <cell r="CO126">
            <v>0</v>
          </cell>
          <cell r="CP126">
            <v>0</v>
          </cell>
          <cell r="CQ126">
            <v>0</v>
          </cell>
          <cell r="CR126">
            <v>0</v>
          </cell>
          <cell r="CS126">
            <v>0</v>
          </cell>
          <cell r="CT126">
            <v>0</v>
          </cell>
          <cell r="CU126">
            <v>0</v>
          </cell>
          <cell r="CV126">
            <v>0</v>
          </cell>
          <cell r="CW126">
            <v>0</v>
          </cell>
          <cell r="CX126">
            <v>0</v>
          </cell>
          <cell r="CZ126">
            <v>0</v>
          </cell>
          <cell r="DA126">
            <v>821.57071109299193</v>
          </cell>
          <cell r="DB126">
            <v>1873.5315175782214</v>
          </cell>
          <cell r="DC126">
            <v>3224.1885669894077</v>
          </cell>
          <cell r="DD126">
            <v>7985.8679153370194</v>
          </cell>
          <cell r="DE126">
            <v>3129.3062532738177</v>
          </cell>
          <cell r="DF126">
            <v>0</v>
          </cell>
          <cell r="DG126">
            <v>0</v>
          </cell>
          <cell r="DH126">
            <v>1186.7914970291922</v>
          </cell>
          <cell r="DI126">
            <v>822.4160573368041</v>
          </cell>
          <cell r="DJ126">
            <v>0</v>
          </cell>
          <cell r="DK126">
            <v>0</v>
          </cell>
          <cell r="DL126">
            <v>0</v>
          </cell>
          <cell r="DM126">
            <v>0</v>
          </cell>
          <cell r="DN126">
            <v>0</v>
          </cell>
          <cell r="DO126">
            <v>0</v>
          </cell>
          <cell r="DP126">
            <v>0</v>
          </cell>
          <cell r="DQ126">
            <v>0</v>
          </cell>
          <cell r="DR126">
            <v>0</v>
          </cell>
          <cell r="DS126">
            <v>0</v>
          </cell>
          <cell r="DT126">
            <v>0</v>
          </cell>
          <cell r="DU126">
            <v>0</v>
          </cell>
          <cell r="DV126">
            <v>0</v>
          </cell>
          <cell r="DW126">
            <v>0</v>
          </cell>
          <cell r="DX126">
            <v>0</v>
          </cell>
          <cell r="DY126">
            <v>0</v>
          </cell>
          <cell r="DZ126">
            <v>0</v>
          </cell>
          <cell r="EA126">
            <v>0</v>
          </cell>
          <cell r="EB126">
            <v>0</v>
          </cell>
          <cell r="EC126">
            <v>0</v>
          </cell>
          <cell r="ED126">
            <v>0</v>
          </cell>
          <cell r="EE126">
            <v>0</v>
          </cell>
          <cell r="EF126">
            <v>0</v>
          </cell>
          <cell r="EG126">
            <v>0</v>
          </cell>
          <cell r="EH126">
            <v>0</v>
          </cell>
          <cell r="EI126">
            <v>0</v>
          </cell>
        </row>
        <row r="127">
          <cell r="E127">
            <v>480.72888893700986</v>
          </cell>
          <cell r="F127">
            <v>480.72888893700986</v>
          </cell>
          <cell r="G127">
            <v>480.72888893700986</v>
          </cell>
          <cell r="H127">
            <v>4519.2447170097867</v>
          </cell>
          <cell r="I127">
            <v>4519.2447170097867</v>
          </cell>
          <cell r="J127">
            <v>4519.2447170097867</v>
          </cell>
          <cell r="K127">
            <v>4519.2447170097867</v>
          </cell>
          <cell r="L127">
            <v>4313.1625668393172</v>
          </cell>
          <cell r="M127">
            <v>480.72888893700986</v>
          </cell>
          <cell r="N127">
            <v>480.72888893700986</v>
          </cell>
          <cell r="O127">
            <v>480.72888893700986</v>
          </cell>
          <cell r="P127">
            <v>577.78775865048738</v>
          </cell>
          <cell r="Q127">
            <v>480.72888893700986</v>
          </cell>
          <cell r="R127">
            <v>480.72888893700986</v>
          </cell>
          <cell r="S127">
            <v>480.72888893700986</v>
          </cell>
          <cell r="T127">
            <v>480.72888893700986</v>
          </cell>
          <cell r="U127">
            <v>480.72888893700986</v>
          </cell>
          <cell r="V127">
            <v>378.64585766432907</v>
          </cell>
          <cell r="W127">
            <v>480.72888893700986</v>
          </cell>
          <cell r="X127">
            <v>480.72888893700986</v>
          </cell>
          <cell r="Y127">
            <v>2030.6934219093655</v>
          </cell>
          <cell r="Z127">
            <v>13273.109161414655</v>
          </cell>
          <cell r="AA127">
            <v>149343.15910025392</v>
          </cell>
          <cell r="AB127">
            <v>33360.827905676328</v>
          </cell>
          <cell r="AC127">
            <v>33360.827905676328</v>
          </cell>
          <cell r="AD127">
            <v>480.72888893700986</v>
          </cell>
          <cell r="AE127">
            <v>480.72888893700986</v>
          </cell>
          <cell r="AF127">
            <v>480.72888893700986</v>
          </cell>
          <cell r="AG127">
            <v>480.72888893700986</v>
          </cell>
          <cell r="AH127">
            <v>604</v>
          </cell>
          <cell r="AI127">
            <v>604</v>
          </cell>
          <cell r="AJ127">
            <v>604</v>
          </cell>
          <cell r="AK127">
            <v>604</v>
          </cell>
          <cell r="AL127">
            <v>604</v>
          </cell>
          <cell r="AM127">
            <v>604</v>
          </cell>
          <cell r="AN127">
            <v>604</v>
          </cell>
          <cell r="AO127">
            <v>604</v>
          </cell>
          <cell r="AP127">
            <v>604</v>
          </cell>
          <cell r="AQ127">
            <v>604</v>
          </cell>
          <cell r="AR127">
            <v>604</v>
          </cell>
          <cell r="AS127">
            <v>604</v>
          </cell>
          <cell r="AT127">
            <v>604</v>
          </cell>
          <cell r="AU127">
            <v>604</v>
          </cell>
          <cell r="AV127">
            <v>604</v>
          </cell>
          <cell r="AW127">
            <v>604</v>
          </cell>
          <cell r="AX127">
            <v>604</v>
          </cell>
          <cell r="AY127">
            <v>604</v>
          </cell>
          <cell r="AZ127">
            <v>604</v>
          </cell>
          <cell r="BA127">
            <v>604</v>
          </cell>
          <cell r="BB127">
            <v>604</v>
          </cell>
          <cell r="BC127">
            <v>604</v>
          </cell>
          <cell r="BD127">
            <v>604</v>
          </cell>
          <cell r="BE127">
            <v>604</v>
          </cell>
          <cell r="BF127">
            <v>604</v>
          </cell>
          <cell r="BG127">
            <v>604</v>
          </cell>
          <cell r="BH127">
            <v>604</v>
          </cell>
          <cell r="BI127">
            <v>604</v>
          </cell>
          <cell r="BJ127">
            <v>604</v>
          </cell>
          <cell r="BK127">
            <v>604</v>
          </cell>
          <cell r="BL127">
            <v>604</v>
          </cell>
          <cell r="BM127">
            <v>604</v>
          </cell>
          <cell r="BN127">
            <v>604</v>
          </cell>
          <cell r="BO127">
            <v>604</v>
          </cell>
          <cell r="BP127">
            <v>604</v>
          </cell>
          <cell r="BQ127">
            <v>604</v>
          </cell>
          <cell r="BR127">
            <v>604</v>
          </cell>
          <cell r="BS127">
            <v>604</v>
          </cell>
          <cell r="BT127">
            <v>696.97851380414704</v>
          </cell>
          <cell r="BU127">
            <v>696.97851380414704</v>
          </cell>
          <cell r="BV127">
            <v>696.97851380414704</v>
          </cell>
          <cell r="BW127">
            <v>696.97851380414704</v>
          </cell>
          <cell r="BX127">
            <v>696.97851380414704</v>
          </cell>
          <cell r="BY127">
            <v>696.97851380414704</v>
          </cell>
          <cell r="BZ127">
            <v>696.97851380414704</v>
          </cell>
          <cell r="CA127">
            <v>696.97851380414704</v>
          </cell>
          <cell r="CB127">
            <v>696.97851380414704</v>
          </cell>
          <cell r="CC127">
            <v>696.97851380414704</v>
          </cell>
          <cell r="CD127">
            <v>0</v>
          </cell>
          <cell r="CE127">
            <v>0</v>
          </cell>
          <cell r="CF127">
            <v>0</v>
          </cell>
          <cell r="CG127">
            <v>0</v>
          </cell>
          <cell r="CH127">
            <v>0</v>
          </cell>
          <cell r="CI127">
            <v>0</v>
          </cell>
          <cell r="CJ127">
            <v>0</v>
          </cell>
          <cell r="CK127">
            <v>0</v>
          </cell>
          <cell r="CL127">
            <v>0</v>
          </cell>
          <cell r="CM127">
            <v>0</v>
          </cell>
          <cell r="CN127">
            <v>0</v>
          </cell>
          <cell r="CO127">
            <v>0</v>
          </cell>
          <cell r="CP127">
            <v>0</v>
          </cell>
          <cell r="CQ127">
            <v>0</v>
          </cell>
          <cell r="CR127">
            <v>0</v>
          </cell>
          <cell r="CS127">
            <v>0</v>
          </cell>
          <cell r="CT127">
            <v>0</v>
          </cell>
          <cell r="CU127">
            <v>0</v>
          </cell>
          <cell r="CV127">
            <v>0</v>
          </cell>
          <cell r="CW127">
            <v>0</v>
          </cell>
          <cell r="CX127">
            <v>0</v>
          </cell>
          <cell r="CZ127">
            <v>0</v>
          </cell>
          <cell r="DA127">
            <v>938.9379555348479</v>
          </cell>
          <cell r="DB127">
            <v>2141.1788772322529</v>
          </cell>
          <cell r="DC127">
            <v>3684.7869337021802</v>
          </cell>
          <cell r="DD127">
            <v>9126.7061889565939</v>
          </cell>
          <cell r="DE127">
            <v>3576.350003741506</v>
          </cell>
          <cell r="DF127">
            <v>0</v>
          </cell>
          <cell r="DG127">
            <v>0</v>
          </cell>
          <cell r="DH127">
            <v>1356.3331394619338</v>
          </cell>
          <cell r="DI127">
            <v>939.90406552777608</v>
          </cell>
          <cell r="DJ127">
            <v>0</v>
          </cell>
          <cell r="DK127">
            <v>0</v>
          </cell>
          <cell r="DL127">
            <v>0</v>
          </cell>
          <cell r="DM127">
            <v>0</v>
          </cell>
          <cell r="DN127">
            <v>0</v>
          </cell>
          <cell r="DO127">
            <v>0</v>
          </cell>
          <cell r="DP127">
            <v>0</v>
          </cell>
          <cell r="DQ127">
            <v>0</v>
          </cell>
          <cell r="DR127">
            <v>0</v>
          </cell>
          <cell r="DS127">
            <v>0</v>
          </cell>
          <cell r="DT127">
            <v>0</v>
          </cell>
          <cell r="DU127">
            <v>0</v>
          </cell>
          <cell r="DV127">
            <v>0</v>
          </cell>
          <cell r="DW127">
            <v>0</v>
          </cell>
          <cell r="DX127">
            <v>0</v>
          </cell>
          <cell r="DY127">
            <v>0</v>
          </cell>
          <cell r="DZ127">
            <v>0</v>
          </cell>
          <cell r="EA127">
            <v>0</v>
          </cell>
          <cell r="EB127">
            <v>0</v>
          </cell>
          <cell r="EC127">
            <v>0</v>
          </cell>
          <cell r="ED127">
            <v>0</v>
          </cell>
          <cell r="EE127">
            <v>0</v>
          </cell>
          <cell r="EF127">
            <v>0</v>
          </cell>
          <cell r="EG127">
            <v>0</v>
          </cell>
          <cell r="EH127">
            <v>0</v>
          </cell>
          <cell r="EI127">
            <v>0</v>
          </cell>
          <cell r="FB127" t="str">
            <v>Recf price</v>
          </cell>
        </row>
        <row r="128">
          <cell r="EX128" t="str">
            <v>for Asia</v>
          </cell>
          <cell r="FB128" t="str">
            <v>for Mexico City</v>
          </cell>
        </row>
        <row r="129">
          <cell r="CH129" t="str">
            <v>Old</v>
          </cell>
          <cell r="CL129">
            <v>105</v>
          </cell>
          <cell r="CM129">
            <v>105</v>
          </cell>
          <cell r="CP129">
            <v>85</v>
          </cell>
          <cell r="CQ129">
            <v>90</v>
          </cell>
          <cell r="CR129">
            <v>90</v>
          </cell>
          <cell r="CS129">
            <v>65</v>
          </cell>
          <cell r="CT129">
            <v>65</v>
          </cell>
          <cell r="EV129">
            <v>65</v>
          </cell>
        </row>
        <row r="130">
          <cell r="H130" t="str">
            <v>PPW for asia</v>
          </cell>
          <cell r="CD130">
            <v>50</v>
          </cell>
          <cell r="CG130" t="str">
            <v>Trpt from USA</v>
          </cell>
          <cell r="CH130" t="str">
            <v>Low, temporarily?</v>
          </cell>
          <cell r="CI130">
            <v>0</v>
          </cell>
          <cell r="CL130">
            <v>63</v>
          </cell>
          <cell r="CM130">
            <v>63</v>
          </cell>
          <cell r="CO130">
            <v>42</v>
          </cell>
          <cell r="CP130">
            <v>42</v>
          </cell>
          <cell r="CQ130">
            <v>43</v>
          </cell>
          <cell r="CR130">
            <v>44</v>
          </cell>
          <cell r="CS130">
            <v>44</v>
          </cell>
          <cell r="CT130">
            <v>42</v>
          </cell>
          <cell r="CU130">
            <v>44</v>
          </cell>
          <cell r="CV130">
            <v>49</v>
          </cell>
          <cell r="CW130">
            <v>49</v>
          </cell>
          <cell r="CX130">
            <v>45</v>
          </cell>
          <cell r="EV130">
            <v>65</v>
          </cell>
          <cell r="EX130" t="str">
            <v>USD/mt, CFR (cost and freight) China</v>
          </cell>
          <cell r="FB130" t="str">
            <v>USD/sht</v>
          </cell>
        </row>
        <row r="131">
          <cell r="Q131" t="str">
            <v>2011/IV</v>
          </cell>
          <cell r="AB131" t="str">
            <v>Source unreliable</v>
          </cell>
          <cell r="CN131">
            <v>128.49249780705122</v>
          </cell>
          <cell r="CO131">
            <v>151.5</v>
          </cell>
          <cell r="CP131">
            <v>153</v>
          </cell>
          <cell r="CQ131">
            <v>155.5</v>
          </cell>
          <cell r="CR131">
            <v>155.5</v>
          </cell>
          <cell r="CS131">
            <v>153</v>
          </cell>
          <cell r="CT131">
            <v>120.4203369480831</v>
          </cell>
          <cell r="CU131">
            <v>166.55250000000001</v>
          </cell>
          <cell r="CV131">
            <v>173.55250000000001</v>
          </cell>
          <cell r="CW131">
            <v>180.55250000000001</v>
          </cell>
          <cell r="CX131">
            <v>169.05</v>
          </cell>
          <cell r="EU131" t="str">
            <v>China 2009/IV</v>
          </cell>
          <cell r="EV131" t="str">
            <v>Taiwan 2009/IV</v>
          </cell>
          <cell r="EW131" t="str">
            <v>South Korea 2009/IV</v>
          </cell>
          <cell r="EX131" t="str">
            <v>East</v>
          </cell>
          <cell r="EY131" t="str">
            <v>West</v>
          </cell>
          <cell r="FA131" t="str">
            <v>Japan 2010/I</v>
          </cell>
        </row>
        <row r="132">
          <cell r="E132" t="str">
            <v>2014/IV</v>
          </cell>
          <cell r="M132" t="str">
            <v>2014/IV</v>
          </cell>
          <cell r="N132" t="str">
            <v>2014/IV</v>
          </cell>
          <cell r="O132" t="str">
            <v>2014/IV</v>
          </cell>
          <cell r="Q132" t="str">
            <v>2014/IV</v>
          </cell>
          <cell r="T132" t="str">
            <v>2014/IV</v>
          </cell>
          <cell r="V132" t="str">
            <v>2014/IV</v>
          </cell>
          <cell r="X132" t="str">
            <v>2014/IV</v>
          </cell>
          <cell r="Y132" t="str">
            <v>2014/IV</v>
          </cell>
          <cell r="AB132" t="str">
            <v>2014/IV</v>
          </cell>
          <cell r="CD132" t="str">
            <v>2009/II</v>
          </cell>
          <cell r="CE132" t="str">
            <v>2014/IV</v>
          </cell>
          <cell r="CL132" t="str">
            <v>2014/IV</v>
          </cell>
          <cell r="CN132" t="str">
            <v>2014/IV</v>
          </cell>
          <cell r="CT132" t="str">
            <v>2014/IV</v>
          </cell>
          <cell r="CU132" t="str">
            <v>2014/IV</v>
          </cell>
          <cell r="CX132" t="str">
            <v>2014/IV</v>
          </cell>
          <cell r="DJ132" t="str">
            <v>2014/IV</v>
          </cell>
          <cell r="DK132" t="str">
            <v>2014/IV</v>
          </cell>
          <cell r="DL132" t="str">
            <v>2014/IV</v>
          </cell>
          <cell r="DM132" t="str">
            <v>2014/IV</v>
          </cell>
          <cell r="DN132" t="str">
            <v>2014/IV</v>
          </cell>
          <cell r="DO132" t="str">
            <v>2014/IV</v>
          </cell>
          <cell r="DP132" t="str">
            <v>2014/IV</v>
          </cell>
          <cell r="DQ132" t="str">
            <v>2014/IV</v>
          </cell>
          <cell r="DR132" t="str">
            <v>2014/IV</v>
          </cell>
          <cell r="DS132" t="str">
            <v>2014/IV</v>
          </cell>
          <cell r="DT132" t="str">
            <v>2014/IV</v>
          </cell>
          <cell r="DU132" t="str">
            <v>2014/IV</v>
          </cell>
          <cell r="DV132" t="str">
            <v>2014/IV</v>
          </cell>
          <cell r="DW132" t="str">
            <v>2014/IV</v>
          </cell>
          <cell r="DX132" t="str">
            <v>2014/IV</v>
          </cell>
          <cell r="DY132" t="str">
            <v>2014/IV</v>
          </cell>
          <cell r="DZ132" t="str">
            <v>2014/IV</v>
          </cell>
          <cell r="EA132" t="str">
            <v>2014/IV</v>
          </cell>
          <cell r="EB132" t="str">
            <v>2014/IV</v>
          </cell>
          <cell r="EC132" t="str">
            <v>2014/IV</v>
          </cell>
          <cell r="ED132" t="str">
            <v>2014/IV</v>
          </cell>
          <cell r="EE132" t="str">
            <v>2014/IV</v>
          </cell>
          <cell r="EF132" t="str">
            <v>2014/IV</v>
          </cell>
          <cell r="EG132" t="str">
            <v>2014/IV</v>
          </cell>
          <cell r="EH132" t="str">
            <v>2014/IV</v>
          </cell>
          <cell r="EI132" t="str">
            <v>2014/IV</v>
          </cell>
          <cell r="EX132" t="str">
            <v>2014/IV</v>
          </cell>
          <cell r="FB132" t="str">
            <v>Aug 1999</v>
          </cell>
        </row>
        <row r="133">
          <cell r="V133">
            <v>135.34768882060118</v>
          </cell>
          <cell r="Y133">
            <v>108.02089421819466</v>
          </cell>
          <cell r="AB133">
            <v>259315.64954183821</v>
          </cell>
          <cell r="CL133">
            <v>14</v>
          </cell>
          <cell r="CM133">
            <v>17</v>
          </cell>
          <cell r="CN133">
            <v>21.5</v>
          </cell>
          <cell r="CO133">
            <v>7.5</v>
          </cell>
          <cell r="CP133">
            <v>9</v>
          </cell>
          <cell r="CQ133">
            <v>11.5</v>
          </cell>
          <cell r="CR133">
            <v>11.5</v>
          </cell>
          <cell r="CS133">
            <v>9</v>
          </cell>
          <cell r="CT133">
            <v>11</v>
          </cell>
          <cell r="CU133">
            <v>15.5</v>
          </cell>
          <cell r="CV133">
            <v>12</v>
          </cell>
          <cell r="CW133">
            <v>25</v>
          </cell>
          <cell r="CX133">
            <v>17</v>
          </cell>
        </row>
        <row r="134">
          <cell r="E134">
            <v>101.67</v>
          </cell>
          <cell r="F134">
            <v>101.67</v>
          </cell>
          <cell r="G134">
            <v>101.67</v>
          </cell>
          <cell r="H134">
            <v>955.78115014966329</v>
          </cell>
          <cell r="I134">
            <v>955.78115014966329</v>
          </cell>
          <cell r="J134">
            <v>955.78115014966329</v>
          </cell>
          <cell r="K134">
            <v>955.78115014966329</v>
          </cell>
          <cell r="L134">
            <v>912.1965587302426</v>
          </cell>
          <cell r="M134">
            <v>113.70620444020491</v>
          </cell>
          <cell r="N134">
            <v>106.60653623226796</v>
          </cell>
          <cell r="O134">
            <v>120.80587264814187</v>
          </cell>
          <cell r="P134">
            <v>136.66341782253187</v>
          </cell>
          <cell r="Q134">
            <v>106.60653623226796</v>
          </cell>
          <cell r="R134">
            <v>113.70620444020491</v>
          </cell>
          <cell r="S134">
            <v>113.70620444020491</v>
          </cell>
          <cell r="T134">
            <v>90.1</v>
          </cell>
          <cell r="U134">
            <v>106.60653623226796</v>
          </cell>
          <cell r="V134">
            <v>106.60653623226796</v>
          </cell>
          <cell r="W134">
            <v>128.56250000000003</v>
          </cell>
          <cell r="X134">
            <v>116.875</v>
          </cell>
          <cell r="Y134">
            <v>456.30151290200041</v>
          </cell>
          <cell r="Z134">
            <v>2982.4983554495534</v>
          </cell>
          <cell r="AA134">
            <v>35323.951131683665</v>
          </cell>
          <cell r="AB134">
            <v>6844.0041493557619</v>
          </cell>
          <cell r="AC134">
            <v>6844.0041493557619</v>
          </cell>
          <cell r="AD134">
            <v>102.61984950728493</v>
          </cell>
          <cell r="AG134">
            <v>101.90310222010245</v>
          </cell>
          <cell r="AH134">
            <v>103.61552028218695</v>
          </cell>
          <cell r="AI134">
            <v>103.61552028218695</v>
          </cell>
          <cell r="AJ134">
            <v>114.6384479717813</v>
          </cell>
          <cell r="AK134">
            <v>109.12698412698413</v>
          </cell>
          <cell r="AL134">
            <v>98.104056437389772</v>
          </cell>
          <cell r="AM134">
            <v>109.12698412698413</v>
          </cell>
          <cell r="AN134">
            <v>109.12698412698413</v>
          </cell>
          <cell r="AO134">
            <v>109.12698412698413</v>
          </cell>
          <cell r="AP134">
            <v>109.12698412698413</v>
          </cell>
          <cell r="AQ134">
            <v>114.6384479717813</v>
          </cell>
          <cell r="AR134">
            <v>114.6384479717813</v>
          </cell>
          <cell r="AS134">
            <v>103.61552028218695</v>
          </cell>
          <cell r="AT134">
            <v>118.49647266313933</v>
          </cell>
          <cell r="AU134">
            <v>103.61552028218695</v>
          </cell>
          <cell r="AV134">
            <v>109.12698412698413</v>
          </cell>
          <cell r="AW134">
            <v>120.14991181657848</v>
          </cell>
          <cell r="AX134">
            <v>136.68430335097003</v>
          </cell>
          <cell r="AY134">
            <v>120.14991181657848</v>
          </cell>
          <cell r="AZ134">
            <v>125.66137566137566</v>
          </cell>
          <cell r="BA134">
            <v>125.66137566137566</v>
          </cell>
          <cell r="BB134">
            <v>114.6384479717813</v>
          </cell>
          <cell r="BC134">
            <v>114.6384479717813</v>
          </cell>
          <cell r="BD134">
            <v>109.12698412698413</v>
          </cell>
          <cell r="BE134">
            <v>92.592592592592595</v>
          </cell>
          <cell r="BF134">
            <v>98.104056437389772</v>
          </cell>
          <cell r="BG134">
            <v>92.592592592592595</v>
          </cell>
          <cell r="BH134">
            <v>103.61552028218695</v>
          </cell>
          <cell r="BI134">
            <v>103.61552028218695</v>
          </cell>
          <cell r="BJ134">
            <v>92.592592592592595</v>
          </cell>
          <cell r="BK134">
            <v>98.104056437389772</v>
          </cell>
          <cell r="BL134">
            <v>103.61552028218695</v>
          </cell>
          <cell r="BM134">
            <v>120.14991181657848</v>
          </cell>
          <cell r="BN134">
            <v>142.19576719576719</v>
          </cell>
          <cell r="BO134">
            <v>147.70723104056438</v>
          </cell>
          <cell r="BP134">
            <v>0</v>
          </cell>
          <cell r="BQ134">
            <v>131.17283950617283</v>
          </cell>
          <cell r="BR134">
            <v>131.17283950617283</v>
          </cell>
          <cell r="BS134">
            <v>136.68430335097003</v>
          </cell>
          <cell r="BT134">
            <v>151.36531577894411</v>
          </cell>
          <cell r="BU134">
            <v>151.36531577894411</v>
          </cell>
          <cell r="BV134">
            <v>151.36531577894411</v>
          </cell>
          <cell r="BW134">
            <v>130.60412171713412</v>
          </cell>
          <cell r="BX134">
            <v>123.65709396622273</v>
          </cell>
          <cell r="BY134">
            <v>116.71006621531133</v>
          </cell>
          <cell r="BZ134">
            <v>130.60412171713412</v>
          </cell>
          <cell r="CA134">
            <v>144.49817721895687</v>
          </cell>
          <cell r="CB134">
            <v>153.52931329514169</v>
          </cell>
          <cell r="CC134">
            <v>146.5822855442303</v>
          </cell>
          <cell r="CD134">
            <v>1200</v>
          </cell>
          <cell r="CE134">
            <v>429.7207442717492</v>
          </cell>
          <cell r="CF134">
            <v>99712.979607380912</v>
          </cell>
          <cell r="CI134">
            <v>1633.1292714404981</v>
          </cell>
          <cell r="CL134">
            <v>145.45833671753016</v>
          </cell>
          <cell r="CM134">
            <v>154.52920654338428</v>
          </cell>
          <cell r="CN134">
            <v>15363.854042297262</v>
          </cell>
          <cell r="CO134">
            <v>6761.5340316778465</v>
          </cell>
          <cell r="CP134">
            <v>1899663.185043687</v>
          </cell>
          <cell r="CQ134">
            <v>541.04075630277771</v>
          </cell>
          <cell r="CR134">
            <v>5108.0284199870957</v>
          </cell>
          <cell r="CS134">
            <v>4804.5728100000006</v>
          </cell>
          <cell r="CT134">
            <v>132901.18017213367</v>
          </cell>
          <cell r="CU134">
            <v>1021.2142966091831</v>
          </cell>
          <cell r="CV134">
            <v>1064.1346975414074</v>
          </cell>
          <cell r="CW134">
            <v>1107.0550984736317</v>
          </cell>
          <cell r="CX134">
            <v>10617.365062799228</v>
          </cell>
          <cell r="CZ134">
            <v>1308.2554218650084</v>
          </cell>
          <cell r="DA134">
            <v>190.41083283217182</v>
          </cell>
          <cell r="DB134">
            <v>457.07145795962782</v>
          </cell>
          <cell r="DC134">
            <v>786.58114647333889</v>
          </cell>
          <cell r="DD134">
            <v>2059.5872717594016</v>
          </cell>
          <cell r="DE134">
            <v>845.90960525453931</v>
          </cell>
          <cell r="DF134">
            <v>16921.666451722922</v>
          </cell>
          <cell r="DG134">
            <v>3289901.4346861918</v>
          </cell>
          <cell r="DH134">
            <v>223.70393050322579</v>
          </cell>
          <cell r="DI134">
            <v>225.71852445803793</v>
          </cell>
          <cell r="DJ134">
            <v>429.7207442717492</v>
          </cell>
          <cell r="DK134">
            <v>429.7207442717492</v>
          </cell>
          <cell r="DL134">
            <v>429.7207442717492</v>
          </cell>
          <cell r="DM134">
            <v>429.7207442717492</v>
          </cell>
          <cell r="DN134">
            <v>429.7207442717492</v>
          </cell>
          <cell r="DO134">
            <v>429.7207442717492</v>
          </cell>
          <cell r="DP134">
            <v>429.7207442717492</v>
          </cell>
          <cell r="DQ134">
            <v>429.7207442717492</v>
          </cell>
          <cell r="DR134">
            <v>429.7207442717492</v>
          </cell>
          <cell r="DS134">
            <v>429.7207442717492</v>
          </cell>
          <cell r="DT134">
            <v>429.7207442717492</v>
          </cell>
          <cell r="DU134">
            <v>429.7207442717492</v>
          </cell>
          <cell r="DV134">
            <v>429.7207442717492</v>
          </cell>
          <cell r="DW134">
            <v>429.7207442717492</v>
          </cell>
          <cell r="DX134">
            <v>429.7207442717492</v>
          </cell>
          <cell r="DY134">
            <v>429.7207442717492</v>
          </cell>
          <cell r="DZ134">
            <v>429.7207442717492</v>
          </cell>
          <cell r="EA134">
            <v>429.7207442717492</v>
          </cell>
          <cell r="EB134">
            <v>429.7207442717492</v>
          </cell>
          <cell r="EC134">
            <v>429.7207442717492</v>
          </cell>
          <cell r="ED134">
            <v>429.7207442717492</v>
          </cell>
          <cell r="EE134">
            <v>429.7207442717492</v>
          </cell>
          <cell r="EF134">
            <v>429.7207442717492</v>
          </cell>
          <cell r="EG134">
            <v>429.7207442717492</v>
          </cell>
          <cell r="EH134">
            <v>429.7207442717492</v>
          </cell>
          <cell r="EI134">
            <v>429.7207442717492</v>
          </cell>
          <cell r="EU134">
            <v>1104.6432200000002</v>
          </cell>
          <cell r="EV134">
            <v>4879.9684720496316</v>
          </cell>
          <cell r="EW134">
            <v>181675.02425696747</v>
          </cell>
          <cell r="EX134">
            <v>191</v>
          </cell>
          <cell r="EY134">
            <v>144</v>
          </cell>
          <cell r="FA134">
            <v>12210.5</v>
          </cell>
          <cell r="FB134">
            <v>95</v>
          </cell>
          <cell r="FE134">
            <v>1.05</v>
          </cell>
        </row>
        <row r="135">
          <cell r="AH135">
            <v>125.66137566137566</v>
          </cell>
          <cell r="AI135">
            <v>125.66137566137566</v>
          </cell>
          <cell r="AJ135">
            <v>131.17283950617283</v>
          </cell>
          <cell r="AK135">
            <v>126.7636684303351</v>
          </cell>
          <cell r="AL135">
            <v>120.14991181657848</v>
          </cell>
          <cell r="AM135">
            <v>131.17283950617283</v>
          </cell>
          <cell r="AN135">
            <v>125.66137566137566</v>
          </cell>
          <cell r="AO135">
            <v>131.17283950617283</v>
          </cell>
          <cell r="AP135">
            <v>131.17283950617283</v>
          </cell>
          <cell r="AQ135">
            <v>132.27513227513228</v>
          </cell>
          <cell r="AR135">
            <v>132.27513227513228</v>
          </cell>
          <cell r="AS135">
            <v>125.66137566137566</v>
          </cell>
          <cell r="AT135">
            <v>126.7636684303351</v>
          </cell>
          <cell r="AU135">
            <v>125.66137566137566</v>
          </cell>
          <cell r="AV135">
            <v>125.66137566137566</v>
          </cell>
          <cell r="AW135">
            <v>132.27513227513228</v>
          </cell>
          <cell r="AX135">
            <v>148.8095238095238</v>
          </cell>
          <cell r="AY135">
            <v>126.7636684303351</v>
          </cell>
          <cell r="AZ135">
            <v>137.78659611992944</v>
          </cell>
          <cell r="BA135">
            <v>137.78659611992944</v>
          </cell>
          <cell r="BB135">
            <v>131.17283950617283</v>
          </cell>
          <cell r="BC135">
            <v>131.17283950617283</v>
          </cell>
          <cell r="BD135">
            <v>125.66137566137566</v>
          </cell>
          <cell r="BE135">
            <v>114.6384479717813</v>
          </cell>
          <cell r="BF135">
            <v>120.14991181657848</v>
          </cell>
          <cell r="BG135">
            <v>114.6384479717813</v>
          </cell>
          <cell r="BH135">
            <v>125.66137566137566</v>
          </cell>
          <cell r="BI135">
            <v>125.66137566137566</v>
          </cell>
          <cell r="BJ135">
            <v>114.6384479717813</v>
          </cell>
          <cell r="BK135">
            <v>120.14991181657848</v>
          </cell>
          <cell r="BL135">
            <v>125.66137566137566</v>
          </cell>
          <cell r="BM135">
            <v>125.11022927689594</v>
          </cell>
          <cell r="BN135">
            <v>147.15608465608466</v>
          </cell>
          <cell r="BO135">
            <v>152.66754850088182</v>
          </cell>
          <cell r="BP135">
            <v>0</v>
          </cell>
          <cell r="BQ135">
            <v>136.1331569664903</v>
          </cell>
          <cell r="BR135">
            <v>136.1331569664903</v>
          </cell>
          <cell r="BS135">
            <v>141.64462081128747</v>
          </cell>
          <cell r="BT135">
            <v>176.8048646493549</v>
          </cell>
          <cell r="BU135">
            <v>170.44497743175216</v>
          </cell>
          <cell r="BV135">
            <v>170.44497743175216</v>
          </cell>
          <cell r="BW135">
            <v>151.44520496986829</v>
          </cell>
          <cell r="BX135">
            <v>151.44520496986829</v>
          </cell>
          <cell r="BY135">
            <v>144.49817721895687</v>
          </cell>
          <cell r="BZ135">
            <v>158.39223272077967</v>
          </cell>
          <cell r="CA135">
            <v>167.42336879696447</v>
          </cell>
          <cell r="CB135">
            <v>160.47634104605308</v>
          </cell>
          <cell r="CC135">
            <v>153.52931329514169</v>
          </cell>
          <cell r="CE135">
            <v>491.41330418733156</v>
          </cell>
          <cell r="CI135">
            <v>2617.8585784382185</v>
          </cell>
          <cell r="CT135">
            <v>185898.24117972262</v>
          </cell>
          <cell r="CX135">
            <v>169.05</v>
          </cell>
          <cell r="CZ135">
            <v>1569.9065062380103</v>
          </cell>
          <cell r="DH135">
            <v>237.58020693856247</v>
          </cell>
          <cell r="DJ135">
            <v>491.41330418733156</v>
          </cell>
          <cell r="DK135">
            <v>491.41330418733156</v>
          </cell>
          <cell r="DL135">
            <v>491.41330418733156</v>
          </cell>
          <cell r="DM135">
            <v>491.41330418733156</v>
          </cell>
          <cell r="DN135">
            <v>491.41330418733156</v>
          </cell>
          <cell r="DO135">
            <v>491.41330418733156</v>
          </cell>
          <cell r="DP135">
            <v>491.41330418733156</v>
          </cell>
          <cell r="DQ135">
            <v>491.41330418733156</v>
          </cell>
          <cell r="DR135">
            <v>491.41330418733156</v>
          </cell>
          <cell r="DS135">
            <v>491.41330418733156</v>
          </cell>
          <cell r="DT135">
            <v>491.41330418733156</v>
          </cell>
          <cell r="DU135">
            <v>491.41330418733156</v>
          </cell>
          <cell r="DV135">
            <v>491.41330418733156</v>
          </cell>
          <cell r="DW135">
            <v>491.41330418733156</v>
          </cell>
          <cell r="DX135">
            <v>491.41330418733156</v>
          </cell>
          <cell r="DY135">
            <v>491.41330418733156</v>
          </cell>
          <cell r="DZ135">
            <v>491.41330418733156</v>
          </cell>
          <cell r="EA135">
            <v>491.41330418733156</v>
          </cell>
          <cell r="EB135">
            <v>491.41330418733156</v>
          </cell>
          <cell r="EC135">
            <v>491.41330418733156</v>
          </cell>
          <cell r="ED135">
            <v>491.41330418733156</v>
          </cell>
          <cell r="EE135">
            <v>491.41330418733156</v>
          </cell>
          <cell r="EF135">
            <v>491.41330418733156</v>
          </cell>
          <cell r="EG135">
            <v>491.41330418733156</v>
          </cell>
          <cell r="EH135">
            <v>491.41330418733156</v>
          </cell>
          <cell r="EI135">
            <v>491.41330418733156</v>
          </cell>
          <cell r="EX135">
            <v>214.5</v>
          </cell>
          <cell r="EY135">
            <v>218.5</v>
          </cell>
        </row>
        <row r="136">
          <cell r="E136">
            <v>107.97655448032162</v>
          </cell>
          <cell r="F136">
            <v>107.97655448032162</v>
          </cell>
          <cell r="G136">
            <v>107.97655448032162</v>
          </cell>
          <cell r="H136">
            <v>1015.0679200393388</v>
          </cell>
          <cell r="I136">
            <v>1015.0679200393388</v>
          </cell>
          <cell r="J136">
            <v>1015.0679200393388</v>
          </cell>
          <cell r="K136">
            <v>1015.0679200393388</v>
          </cell>
          <cell r="L136">
            <v>968.779791683859</v>
          </cell>
          <cell r="M136">
            <v>120.75936046511627</v>
          </cell>
          <cell r="N136">
            <v>120.75936046511627</v>
          </cell>
          <cell r="O136">
            <v>120.75936046511627</v>
          </cell>
          <cell r="P136">
            <v>145.14060175058094</v>
          </cell>
          <cell r="Q136">
            <v>113.21930232558141</v>
          </cell>
          <cell r="R136">
            <v>120.75936046511626</v>
          </cell>
          <cell r="S136">
            <v>120.75936046511626</v>
          </cell>
          <cell r="T136">
            <v>95.6888714338249</v>
          </cell>
          <cell r="U136">
            <v>113.21930232558141</v>
          </cell>
          <cell r="V136">
            <v>113.21930232558141</v>
          </cell>
          <cell r="W136">
            <v>136.5371868336417</v>
          </cell>
          <cell r="X136">
            <v>124.12471530331061</v>
          </cell>
          <cell r="Z136">
            <v>3578.9980265394638</v>
          </cell>
          <cell r="AA136">
            <v>37515.083444776814</v>
          </cell>
          <cell r="AB136">
            <v>8212.8049792269139</v>
          </cell>
          <cell r="AC136">
            <v>8212.8049792269139</v>
          </cell>
          <cell r="AH136">
            <v>0</v>
          </cell>
          <cell r="AI136">
            <v>0</v>
          </cell>
          <cell r="AJ136">
            <v>0</v>
          </cell>
          <cell r="AK136">
            <v>0</v>
          </cell>
          <cell r="AL136">
            <v>0</v>
          </cell>
          <cell r="AM136">
            <v>0</v>
          </cell>
          <cell r="AN136">
            <v>0</v>
          </cell>
          <cell r="AO136">
            <v>0</v>
          </cell>
          <cell r="AP136">
            <v>0</v>
          </cell>
          <cell r="AQ136">
            <v>0</v>
          </cell>
          <cell r="AR136">
            <v>0</v>
          </cell>
          <cell r="AS136">
            <v>0</v>
          </cell>
          <cell r="AT136">
            <v>0</v>
          </cell>
          <cell r="AU136">
            <v>0</v>
          </cell>
          <cell r="AV136">
            <v>0</v>
          </cell>
          <cell r="AW136">
            <v>0</v>
          </cell>
          <cell r="AX136">
            <v>0</v>
          </cell>
          <cell r="AY136">
            <v>0</v>
          </cell>
          <cell r="AZ136">
            <v>0</v>
          </cell>
          <cell r="BA136">
            <v>0</v>
          </cell>
          <cell r="BB136">
            <v>0</v>
          </cell>
          <cell r="BC136">
            <v>0</v>
          </cell>
          <cell r="BD136">
            <v>0</v>
          </cell>
          <cell r="BE136">
            <v>0</v>
          </cell>
          <cell r="BF136">
            <v>0</v>
          </cell>
          <cell r="BG136">
            <v>0</v>
          </cell>
          <cell r="BH136">
            <v>0</v>
          </cell>
          <cell r="BI136">
            <v>0</v>
          </cell>
          <cell r="BJ136">
            <v>0</v>
          </cell>
          <cell r="BK136">
            <v>0</v>
          </cell>
          <cell r="BL136">
            <v>0</v>
          </cell>
          <cell r="BM136">
            <v>0</v>
          </cell>
          <cell r="BN136">
            <v>0</v>
          </cell>
          <cell r="BO136">
            <v>0</v>
          </cell>
          <cell r="BP136">
            <v>0</v>
          </cell>
          <cell r="BQ136">
            <v>0</v>
          </cell>
          <cell r="BR136">
            <v>0</v>
          </cell>
          <cell r="BS136">
            <v>0</v>
          </cell>
          <cell r="BT136">
            <v>0</v>
          </cell>
          <cell r="BU136">
            <v>0</v>
          </cell>
          <cell r="BV136">
            <v>0</v>
          </cell>
          <cell r="BW136">
            <v>0</v>
          </cell>
          <cell r="BX136">
            <v>0</v>
          </cell>
          <cell r="BY136">
            <v>0</v>
          </cell>
          <cell r="BZ136">
            <v>0</v>
          </cell>
          <cell r="CA136">
            <v>0</v>
          </cell>
          <cell r="CB136">
            <v>0</v>
          </cell>
          <cell r="CC136">
            <v>0</v>
          </cell>
          <cell r="CL136">
            <v>181.82292089691271</v>
          </cell>
          <cell r="CP136">
            <v>2374578.9813046088</v>
          </cell>
          <cell r="CQ136">
            <v>676.30094537847208</v>
          </cell>
          <cell r="CR136">
            <v>6385.0355249838694</v>
          </cell>
          <cell r="CS136">
            <v>6005.7160125000009</v>
          </cell>
          <cell r="CT136">
            <v>166126.4752151671</v>
          </cell>
          <cell r="CU136">
            <v>316.39965389522388</v>
          </cell>
          <cell r="DA136">
            <v>231.1487693951882</v>
          </cell>
          <cell r="DC136">
            <v>925.6204979651161</v>
          </cell>
          <cell r="DD136">
            <v>2246.8224782829834</v>
          </cell>
          <cell r="DE136">
            <v>898.38108170742703</v>
          </cell>
          <cell r="DH136">
            <v>237.58020693856247</v>
          </cell>
        </row>
        <row r="137">
          <cell r="E137">
            <v>95.731790570182042</v>
          </cell>
          <cell r="F137">
            <v>95.731790570182042</v>
          </cell>
          <cell r="G137">
            <v>95.731790570182042</v>
          </cell>
          <cell r="H137">
            <v>899.95712498333114</v>
          </cell>
          <cell r="I137">
            <v>899.95712498333114</v>
          </cell>
          <cell r="J137">
            <v>899.95712498333114</v>
          </cell>
          <cell r="K137">
            <v>899.95712498333114</v>
          </cell>
          <cell r="L137">
            <v>858.91816582280262</v>
          </cell>
          <cell r="M137">
            <v>107.065</v>
          </cell>
          <cell r="N137">
            <v>100.38</v>
          </cell>
          <cell r="O137">
            <v>113.75</v>
          </cell>
          <cell r="P137">
            <v>128.68135825309241</v>
          </cell>
          <cell r="Q137">
            <v>100.38</v>
          </cell>
          <cell r="R137">
            <v>107.065</v>
          </cell>
          <cell r="S137">
            <v>107.065</v>
          </cell>
          <cell r="T137">
            <v>84.83755611658701</v>
          </cell>
          <cell r="U137">
            <v>100.38</v>
          </cell>
          <cell r="V137">
            <v>100.38</v>
          </cell>
          <cell r="W137">
            <v>121.05358832673384</v>
          </cell>
          <cell r="X137">
            <v>110</v>
          </cell>
          <cell r="Y137">
            <v>447.24196774193547</v>
          </cell>
          <cell r="Z137">
            <v>3173.1322709525148</v>
          </cell>
          <cell r="AA137">
            <v>33260.795631451612</v>
          </cell>
          <cell r="AB137">
            <v>7281.4559609640692</v>
          </cell>
          <cell r="AC137">
            <v>7281.4559609640692</v>
          </cell>
          <cell r="AH137">
            <v>0</v>
          </cell>
          <cell r="AI137">
            <v>0</v>
          </cell>
          <cell r="AJ137">
            <v>0</v>
          </cell>
          <cell r="AK137">
            <v>0</v>
          </cell>
          <cell r="AL137">
            <v>0</v>
          </cell>
          <cell r="AM137">
            <v>0</v>
          </cell>
          <cell r="AN137">
            <v>0</v>
          </cell>
          <cell r="AO137">
            <v>0</v>
          </cell>
          <cell r="AP137">
            <v>0</v>
          </cell>
          <cell r="AQ137">
            <v>0</v>
          </cell>
          <cell r="AR137">
            <v>0</v>
          </cell>
          <cell r="AS137">
            <v>0</v>
          </cell>
          <cell r="AT137">
            <v>0</v>
          </cell>
          <cell r="AU137">
            <v>0</v>
          </cell>
          <cell r="AV137">
            <v>0</v>
          </cell>
          <cell r="AW137">
            <v>0</v>
          </cell>
          <cell r="AX137">
            <v>0</v>
          </cell>
          <cell r="AY137">
            <v>0</v>
          </cell>
          <cell r="AZ137">
            <v>0</v>
          </cell>
          <cell r="BA137">
            <v>0</v>
          </cell>
          <cell r="BB137">
            <v>0</v>
          </cell>
          <cell r="BC137">
            <v>0</v>
          </cell>
          <cell r="BD137">
            <v>0</v>
          </cell>
          <cell r="BE137">
            <v>0</v>
          </cell>
          <cell r="BF137">
            <v>0</v>
          </cell>
          <cell r="BG137">
            <v>0</v>
          </cell>
          <cell r="BH137">
            <v>0</v>
          </cell>
          <cell r="BI137">
            <v>0</v>
          </cell>
          <cell r="BJ137">
            <v>0</v>
          </cell>
          <cell r="BK137">
            <v>0</v>
          </cell>
          <cell r="BL137">
            <v>0</v>
          </cell>
          <cell r="BM137">
            <v>0</v>
          </cell>
          <cell r="BN137">
            <v>0</v>
          </cell>
          <cell r="BO137">
            <v>0</v>
          </cell>
          <cell r="BP137">
            <v>0</v>
          </cell>
          <cell r="BQ137">
            <v>0</v>
          </cell>
          <cell r="BR137">
            <v>0</v>
          </cell>
          <cell r="BS137">
            <v>0</v>
          </cell>
          <cell r="BT137">
            <v>0</v>
          </cell>
          <cell r="BU137">
            <v>0</v>
          </cell>
          <cell r="BV137">
            <v>0</v>
          </cell>
          <cell r="BW137">
            <v>0</v>
          </cell>
          <cell r="BX137">
            <v>0</v>
          </cell>
          <cell r="BY137">
            <v>0</v>
          </cell>
          <cell r="BZ137">
            <v>0</v>
          </cell>
          <cell r="CA137">
            <v>0</v>
          </cell>
          <cell r="CB137">
            <v>0</v>
          </cell>
          <cell r="CC137">
            <v>0</v>
          </cell>
          <cell r="CE137">
            <v>394.7207442717492</v>
          </cell>
          <cell r="DA137">
            <v>204.93602235037309</v>
          </cell>
          <cell r="DC137">
            <v>820.65322499999991</v>
          </cell>
          <cell r="DD137">
            <v>1992.0281766220269</v>
          </cell>
          <cell r="DE137">
            <v>796.50281470967764</v>
          </cell>
          <cell r="DH137">
            <v>210.63812161563263</v>
          </cell>
          <cell r="DJ137">
            <v>394.7207442717492</v>
          </cell>
          <cell r="DK137">
            <v>394.7207442717492</v>
          </cell>
          <cell r="DL137">
            <v>394.7207442717492</v>
          </cell>
          <cell r="DM137">
            <v>394.7207442717492</v>
          </cell>
          <cell r="DN137">
            <v>394.7207442717492</v>
          </cell>
          <cell r="DO137">
            <v>394.7207442717492</v>
          </cell>
          <cell r="DP137">
            <v>394.7207442717492</v>
          </cell>
          <cell r="DQ137">
            <v>394.7207442717492</v>
          </cell>
          <cell r="DR137">
            <v>394.7207442717492</v>
          </cell>
          <cell r="DS137">
            <v>394.7207442717492</v>
          </cell>
          <cell r="DT137">
            <v>394.7207442717492</v>
          </cell>
          <cell r="DU137">
            <v>394.7207442717492</v>
          </cell>
          <cell r="DV137">
            <v>394.7207442717492</v>
          </cell>
          <cell r="DW137">
            <v>394.7207442717492</v>
          </cell>
          <cell r="DX137">
            <v>394.7207442717492</v>
          </cell>
          <cell r="DY137">
            <v>394.7207442717492</v>
          </cell>
          <cell r="DZ137">
            <v>394.7207442717492</v>
          </cell>
          <cell r="EA137">
            <v>394.7207442717492</v>
          </cell>
          <cell r="EB137">
            <v>394.7207442717492</v>
          </cell>
          <cell r="EC137">
            <v>394.7207442717492</v>
          </cell>
          <cell r="ED137">
            <v>394.7207442717492</v>
          </cell>
          <cell r="EE137">
            <v>394.7207442717492</v>
          </cell>
          <cell r="EF137">
            <v>394.7207442717492</v>
          </cell>
          <cell r="EG137">
            <v>394.7207442717492</v>
          </cell>
          <cell r="EH137">
            <v>394.7207442717492</v>
          </cell>
          <cell r="EI137">
            <v>394.7207442717492</v>
          </cell>
        </row>
        <row r="138">
          <cell r="M138">
            <v>1.1279069767441861</v>
          </cell>
        </row>
        <row r="139">
          <cell r="E139">
            <v>124.33</v>
          </cell>
          <cell r="F139">
            <v>124.33</v>
          </cell>
          <cell r="G139">
            <v>124.33</v>
          </cell>
          <cell r="H139">
            <v>1168.8036824836001</v>
          </cell>
          <cell r="I139">
            <v>1168.8036824836001</v>
          </cell>
          <cell r="J139">
            <v>1168.8036824836001</v>
          </cell>
          <cell r="K139">
            <v>1168.8036824836001</v>
          </cell>
          <cell r="L139">
            <v>1115.5050471813815</v>
          </cell>
          <cell r="M139">
            <v>136.55500000000001</v>
          </cell>
          <cell r="N139">
            <v>130.91999999999999</v>
          </cell>
          <cell r="O139">
            <v>142.19</v>
          </cell>
          <cell r="P139">
            <v>139.50656558925309</v>
          </cell>
          <cell r="Q139">
            <v>126.24</v>
          </cell>
          <cell r="R139">
            <v>136.55500000000001</v>
          </cell>
          <cell r="S139">
            <v>136.55500000000001</v>
          </cell>
          <cell r="T139">
            <v>112.88546666666667</v>
          </cell>
          <cell r="U139">
            <v>130.91999999999999</v>
          </cell>
          <cell r="V139">
            <v>97.38</v>
          </cell>
          <cell r="W139">
            <v>139.4467529411765</v>
          </cell>
          <cell r="X139">
            <v>139.4467529411765</v>
          </cell>
          <cell r="Y139">
            <v>547.24196774193547</v>
          </cell>
          <cell r="Z139">
            <v>3393.3023725499993</v>
          </cell>
          <cell r="AB139">
            <v>3329.9463190184047</v>
          </cell>
          <cell r="AC139">
            <v>3329.9463190184047</v>
          </cell>
          <cell r="AD139">
            <v>116.75452500000002</v>
          </cell>
          <cell r="AG139">
            <v>124.72023333333334</v>
          </cell>
          <cell r="AH139">
            <v>88.955026455026456</v>
          </cell>
          <cell r="AI139">
            <v>88.955026455026456</v>
          </cell>
          <cell r="AJ139">
            <v>94.466490299823633</v>
          </cell>
          <cell r="AK139">
            <v>85.427689594356252</v>
          </cell>
          <cell r="AL139">
            <v>83.443562610229279</v>
          </cell>
          <cell r="AM139">
            <v>90.939153439153444</v>
          </cell>
          <cell r="AN139">
            <v>87.63227513227514</v>
          </cell>
          <cell r="AO139">
            <v>94.466490299823633</v>
          </cell>
          <cell r="AP139">
            <v>94.466490299823633</v>
          </cell>
          <cell r="AQ139">
            <v>90.939153439153444</v>
          </cell>
          <cell r="AR139">
            <v>90.939153439153444</v>
          </cell>
          <cell r="AS139">
            <v>88.955026455026456</v>
          </cell>
          <cell r="AT139">
            <v>85.427689594356252</v>
          </cell>
          <cell r="AU139">
            <v>88.955026455026456</v>
          </cell>
          <cell r="AV139">
            <v>88.955026455026456</v>
          </cell>
          <cell r="AW139">
            <v>93.143738977072317</v>
          </cell>
          <cell r="AX139">
            <v>109.67813051146385</v>
          </cell>
          <cell r="AY139">
            <v>90.939153439153444</v>
          </cell>
          <cell r="AZ139">
            <v>98.655202821869494</v>
          </cell>
          <cell r="BA139">
            <v>98.655202821869494</v>
          </cell>
          <cell r="BB139">
            <v>93.143738977072317</v>
          </cell>
          <cell r="BC139">
            <v>93.143738977072317</v>
          </cell>
          <cell r="BD139">
            <v>88.955026455026456</v>
          </cell>
          <cell r="BE139">
            <v>77.932098765432102</v>
          </cell>
          <cell r="BF139">
            <v>83.443562610229279</v>
          </cell>
          <cell r="BG139">
            <v>77.932098765432102</v>
          </cell>
          <cell r="BH139">
            <v>88.955026455026456</v>
          </cell>
          <cell r="BI139">
            <v>88.955026455026456</v>
          </cell>
          <cell r="BJ139">
            <v>77.932098765432102</v>
          </cell>
          <cell r="BK139">
            <v>83.443562610229279</v>
          </cell>
          <cell r="BL139">
            <v>88.955026455026456</v>
          </cell>
          <cell r="BM139">
            <v>96.340388007054685</v>
          </cell>
          <cell r="BN139">
            <v>115.07936507936506</v>
          </cell>
          <cell r="BO139">
            <v>120.59082892416225</v>
          </cell>
          <cell r="BP139">
            <v>0</v>
          </cell>
          <cell r="BQ139">
            <v>107.36331569664902</v>
          </cell>
          <cell r="BR139">
            <v>107.36331569664902</v>
          </cell>
          <cell r="BS139">
            <v>109.5679012345679</v>
          </cell>
          <cell r="BT139">
            <v>134.44801578012095</v>
          </cell>
          <cell r="BU139">
            <v>126.5617556302936</v>
          </cell>
          <cell r="BV139">
            <v>126.5617556302936</v>
          </cell>
          <cell r="BW139">
            <v>106.98422736403541</v>
          </cell>
          <cell r="BX139">
            <v>106.98422736403541</v>
          </cell>
          <cell r="BY139">
            <v>100.03719961312399</v>
          </cell>
          <cell r="BZ139">
            <v>113.93125511494678</v>
          </cell>
          <cell r="CA139">
            <v>127.82531061676956</v>
          </cell>
          <cell r="CB139">
            <v>133.93869503757156</v>
          </cell>
          <cell r="CC139">
            <v>126.9916672866602</v>
          </cell>
          <cell r="CD139">
            <v>1260</v>
          </cell>
          <cell r="CL139">
            <v>185.40933333333334</v>
          </cell>
          <cell r="CN139">
            <v>13393.531248643867</v>
          </cell>
          <cell r="CO139">
            <v>7140.894026854492</v>
          </cell>
          <cell r="CP139">
            <v>2005200.0286572252</v>
          </cell>
          <cell r="CQ139">
            <v>570.61533140614506</v>
          </cell>
          <cell r="CR139">
            <v>5387.2454075748155</v>
          </cell>
          <cell r="CS139">
            <v>5071.4935216666672</v>
          </cell>
          <cell r="CT139">
            <v>155837.09752074824</v>
          </cell>
          <cell r="CU139">
            <v>1049.1830693023746</v>
          </cell>
          <cell r="CV139">
            <v>1092.1034702345989</v>
          </cell>
          <cell r="CW139">
            <v>1135.0238711668233</v>
          </cell>
          <cell r="CX139">
            <v>11177.909181021549</v>
          </cell>
          <cell r="DA139">
            <v>216.63768217275</v>
          </cell>
          <cell r="DB139">
            <v>520.02766737000002</v>
          </cell>
          <cell r="DC139">
            <v>894.92343412500009</v>
          </cell>
          <cell r="DD139">
            <v>1002.0910134804586</v>
          </cell>
          <cell r="DE139">
            <v>1015.8916720000003</v>
          </cell>
          <cell r="DF139">
            <v>17815.046357559226</v>
          </cell>
          <cell r="DG139">
            <v>3469735.2751674308</v>
          </cell>
          <cell r="DH139">
            <v>280.27661032213337</v>
          </cell>
          <cell r="DI139">
            <v>256.8085924246875</v>
          </cell>
          <cell r="FA139">
            <v>10782.163999999999</v>
          </cell>
        </row>
        <row r="140">
          <cell r="E140">
            <v>124.33</v>
          </cell>
          <cell r="F140">
            <v>124.33</v>
          </cell>
          <cell r="G140">
            <v>124.33</v>
          </cell>
          <cell r="H140">
            <v>1168.8036824836001</v>
          </cell>
          <cell r="I140">
            <v>1168.8036824836001</v>
          </cell>
          <cell r="J140">
            <v>1168.8036824836001</v>
          </cell>
          <cell r="K140">
            <v>1168.8036824836001</v>
          </cell>
          <cell r="L140">
            <v>1115.5050471813815</v>
          </cell>
          <cell r="M140">
            <v>137.5</v>
          </cell>
          <cell r="N140">
            <v>137.5</v>
          </cell>
          <cell r="O140">
            <v>137.5</v>
          </cell>
          <cell r="P140">
            <v>140.4719912747413</v>
          </cell>
          <cell r="Q140">
            <v>155.83333333333334</v>
          </cell>
          <cell r="R140">
            <v>146.66666666666669</v>
          </cell>
          <cell r="S140">
            <v>137.5</v>
          </cell>
          <cell r="T140">
            <v>113.33333333333333</v>
          </cell>
          <cell r="U140">
            <v>144.375</v>
          </cell>
          <cell r="V140">
            <v>106.04414424046269</v>
          </cell>
          <cell r="W140">
            <v>140</v>
          </cell>
          <cell r="X140">
            <v>140</v>
          </cell>
          <cell r="Y140">
            <v>551.78570362903235</v>
          </cell>
          <cell r="Z140">
            <v>3416.7850040322573</v>
          </cell>
          <cell r="AB140">
            <v>3329.9463190184047</v>
          </cell>
          <cell r="AC140">
            <v>3329.9463190184047</v>
          </cell>
          <cell r="AD140">
            <v>117.5625</v>
          </cell>
          <cell r="AG140">
            <v>125.41666666666669</v>
          </cell>
          <cell r="AH140">
            <v>85.427689594356266</v>
          </cell>
          <cell r="AI140">
            <v>85.427689594356266</v>
          </cell>
          <cell r="AJ140">
            <v>90.939153439153444</v>
          </cell>
          <cell r="AK140">
            <v>79.916225749559089</v>
          </cell>
          <cell r="AL140">
            <v>79.916225749559089</v>
          </cell>
          <cell r="AM140">
            <v>85.427689594356266</v>
          </cell>
          <cell r="AN140">
            <v>85.427689594356266</v>
          </cell>
          <cell r="AO140">
            <v>90.939153439153444</v>
          </cell>
          <cell r="AP140">
            <v>90.939153439153444</v>
          </cell>
          <cell r="AQ140">
            <v>85.427689594356266</v>
          </cell>
          <cell r="AR140">
            <v>85.427689594356266</v>
          </cell>
          <cell r="AS140">
            <v>85.427689594356266</v>
          </cell>
          <cell r="AT140">
            <v>79.916225749559089</v>
          </cell>
          <cell r="AU140">
            <v>85.427689594356266</v>
          </cell>
          <cell r="AV140">
            <v>85.427689594356266</v>
          </cell>
          <cell r="AW140">
            <v>90.939153439153444</v>
          </cell>
          <cell r="AX140">
            <v>107.47354497354497</v>
          </cell>
          <cell r="AY140">
            <v>90.939153439153444</v>
          </cell>
          <cell r="AZ140">
            <v>96.450617283950621</v>
          </cell>
          <cell r="BA140">
            <v>96.450617283950621</v>
          </cell>
          <cell r="BB140">
            <v>90.939153439153444</v>
          </cell>
          <cell r="BC140">
            <v>90.939153439153444</v>
          </cell>
          <cell r="BD140">
            <v>85.427689594356266</v>
          </cell>
          <cell r="BE140">
            <v>74.404761904761898</v>
          </cell>
          <cell r="BF140">
            <v>79.916225749559089</v>
          </cell>
          <cell r="BG140">
            <v>74.404761904761898</v>
          </cell>
          <cell r="BH140">
            <v>85.427689594356266</v>
          </cell>
          <cell r="BI140">
            <v>85.427689594356266</v>
          </cell>
          <cell r="BJ140">
            <v>74.404761904761898</v>
          </cell>
          <cell r="BK140">
            <v>79.916225749559089</v>
          </cell>
          <cell r="BL140">
            <v>85.427689594356266</v>
          </cell>
          <cell r="BM140">
            <v>93.694885361552025</v>
          </cell>
          <cell r="BN140">
            <v>110.22927689594356</v>
          </cell>
          <cell r="BO140">
            <v>115.74074074074073</v>
          </cell>
          <cell r="BP140">
            <v>0</v>
          </cell>
          <cell r="BQ140">
            <v>104.71781305114638</v>
          </cell>
          <cell r="BR140">
            <v>104.71781305114638</v>
          </cell>
          <cell r="BS140">
            <v>104.71781305114638</v>
          </cell>
          <cell r="BT140">
            <v>130.37768796085521</v>
          </cell>
          <cell r="BU140">
            <v>124.01780074325254</v>
          </cell>
          <cell r="BV140">
            <v>124.01780074325254</v>
          </cell>
          <cell r="BW140">
            <v>102.81601071348857</v>
          </cell>
          <cell r="BX140">
            <v>102.81601071348857</v>
          </cell>
          <cell r="BY140">
            <v>95.868982962577164</v>
          </cell>
          <cell r="BZ140">
            <v>109.76303846439994</v>
          </cell>
          <cell r="CA140">
            <v>123.65709396622273</v>
          </cell>
          <cell r="CB140">
            <v>130.60412171713412</v>
          </cell>
          <cell r="CC140">
            <v>123.65709396622273</v>
          </cell>
          <cell r="CD140">
            <v>1260</v>
          </cell>
          <cell r="CE140">
            <v>429.38741093841588</v>
          </cell>
          <cell r="CI140">
            <v>1269.8496441353984</v>
          </cell>
          <cell r="CL140">
            <v>192.33333333333334</v>
          </cell>
          <cell r="CN140">
            <v>14066.589796263888</v>
          </cell>
          <cell r="CO140">
            <v>7140.894026854492</v>
          </cell>
          <cell r="CP140">
            <v>2005200.0286572252</v>
          </cell>
          <cell r="CQ140">
            <v>570.61533140614506</v>
          </cell>
          <cell r="CR140">
            <v>5387.2454075748155</v>
          </cell>
          <cell r="CS140">
            <v>5071.4935216666672</v>
          </cell>
          <cell r="CT140">
            <v>155837.09752074824</v>
          </cell>
          <cell r="CU140">
            <v>1049.1830693023746</v>
          </cell>
          <cell r="CV140">
            <v>1092.1034702345989</v>
          </cell>
          <cell r="CW140">
            <v>1135.0238711668233</v>
          </cell>
          <cell r="CX140">
            <v>11177.909181021549</v>
          </cell>
          <cell r="DA140">
            <v>218.13687743951613</v>
          </cell>
          <cell r="DB140">
            <v>523.62640887096768</v>
          </cell>
          <cell r="DC140">
            <v>901.11656249999999</v>
          </cell>
          <cell r="DD140">
            <v>1002.0910134804586</v>
          </cell>
          <cell r="DE140">
            <v>1022.9219354838714</v>
          </cell>
          <cell r="DF140">
            <v>17815.046357559226</v>
          </cell>
          <cell r="DG140">
            <v>3469735.2751674308</v>
          </cell>
          <cell r="DH140">
            <v>281.38859182795699</v>
          </cell>
          <cell r="DI140">
            <v>258.58578198084678</v>
          </cell>
          <cell r="DJ140">
            <v>429.38741093841588</v>
          </cell>
          <cell r="DK140">
            <v>429.38741093841588</v>
          </cell>
          <cell r="DL140">
            <v>429.38741093841588</v>
          </cell>
          <cell r="DM140">
            <v>429.38741093841588</v>
          </cell>
          <cell r="DN140">
            <v>429.38741093841588</v>
          </cell>
          <cell r="DO140">
            <v>429.38741093841588</v>
          </cell>
          <cell r="DP140">
            <v>429.38741093841588</v>
          </cell>
          <cell r="DQ140">
            <v>429.38741093841588</v>
          </cell>
          <cell r="DR140">
            <v>429.38741093841588</v>
          </cell>
          <cell r="DS140">
            <v>429.38741093841588</v>
          </cell>
          <cell r="DT140">
            <v>429.38741093841588</v>
          </cell>
          <cell r="DU140">
            <v>429.38741093841588</v>
          </cell>
          <cell r="DV140">
            <v>429.38741093841588</v>
          </cell>
          <cell r="DW140">
            <v>429.38741093841588</v>
          </cell>
          <cell r="DX140">
            <v>429.38741093841588</v>
          </cell>
          <cell r="DY140">
            <v>429.38741093841588</v>
          </cell>
          <cell r="DZ140">
            <v>429.38741093841588</v>
          </cell>
          <cell r="EA140">
            <v>429.38741093841588</v>
          </cell>
          <cell r="EB140">
            <v>429.38741093841588</v>
          </cell>
          <cell r="EC140">
            <v>429.38741093841588</v>
          </cell>
          <cell r="ED140">
            <v>429.38741093841588</v>
          </cell>
          <cell r="EE140">
            <v>429.38741093841588</v>
          </cell>
          <cell r="EF140">
            <v>429.38741093841588</v>
          </cell>
          <cell r="EG140">
            <v>429.38741093841588</v>
          </cell>
          <cell r="EH140">
            <v>429.38741093841588</v>
          </cell>
          <cell r="EI140">
            <v>429.38741093841588</v>
          </cell>
          <cell r="EU140">
            <v>1249.6441199999999</v>
          </cell>
          <cell r="EW140">
            <v>222732.66728697019</v>
          </cell>
          <cell r="EX140">
            <v>151</v>
          </cell>
          <cell r="EY140">
            <v>152.5</v>
          </cell>
          <cell r="FA140">
            <v>11506.64</v>
          </cell>
          <cell r="FB140">
            <v>57.5</v>
          </cell>
          <cell r="FE140">
            <v>1.05</v>
          </cell>
        </row>
        <row r="141">
          <cell r="Q141">
            <v>155.83333333333334</v>
          </cell>
          <cell r="AH141">
            <v>0</v>
          </cell>
          <cell r="AI141">
            <v>0</v>
          </cell>
          <cell r="AJ141">
            <v>0</v>
          </cell>
          <cell r="AK141">
            <v>0</v>
          </cell>
          <cell r="AL141">
            <v>0</v>
          </cell>
          <cell r="AM141">
            <v>0</v>
          </cell>
          <cell r="AN141">
            <v>0</v>
          </cell>
          <cell r="AO141">
            <v>0</v>
          </cell>
          <cell r="AP141">
            <v>0</v>
          </cell>
          <cell r="AQ141">
            <v>0</v>
          </cell>
          <cell r="AR141">
            <v>0</v>
          </cell>
          <cell r="AS141">
            <v>0</v>
          </cell>
          <cell r="AT141">
            <v>0</v>
          </cell>
          <cell r="AU141">
            <v>0</v>
          </cell>
          <cell r="AV141">
            <v>0</v>
          </cell>
          <cell r="AW141">
            <v>0</v>
          </cell>
          <cell r="AX141">
            <v>0</v>
          </cell>
          <cell r="AY141">
            <v>0</v>
          </cell>
          <cell r="AZ141">
            <v>0</v>
          </cell>
          <cell r="BA141">
            <v>0</v>
          </cell>
          <cell r="BB141">
            <v>0</v>
          </cell>
          <cell r="BC141">
            <v>0</v>
          </cell>
          <cell r="BD141">
            <v>0</v>
          </cell>
          <cell r="BE141">
            <v>0</v>
          </cell>
          <cell r="BF141">
            <v>0</v>
          </cell>
          <cell r="BG141">
            <v>0</v>
          </cell>
          <cell r="BH141">
            <v>0</v>
          </cell>
          <cell r="BI141">
            <v>0</v>
          </cell>
          <cell r="BJ141">
            <v>0</v>
          </cell>
          <cell r="BK141">
            <v>0</v>
          </cell>
          <cell r="BL141">
            <v>0</v>
          </cell>
          <cell r="BM141">
            <v>0</v>
          </cell>
          <cell r="BN141">
            <v>0</v>
          </cell>
          <cell r="BO141">
            <v>0</v>
          </cell>
          <cell r="BP141">
            <v>0</v>
          </cell>
          <cell r="BQ141">
            <v>0</v>
          </cell>
          <cell r="BR141">
            <v>0</v>
          </cell>
          <cell r="BS141">
            <v>0</v>
          </cell>
          <cell r="BT141">
            <v>0</v>
          </cell>
          <cell r="BU141">
            <v>0</v>
          </cell>
          <cell r="BV141">
            <v>0</v>
          </cell>
          <cell r="BW141">
            <v>0</v>
          </cell>
          <cell r="BX141">
            <v>0</v>
          </cell>
          <cell r="BY141">
            <v>0</v>
          </cell>
          <cell r="BZ141">
            <v>0</v>
          </cell>
          <cell r="CA141">
            <v>0</v>
          </cell>
          <cell r="CB141">
            <v>0</v>
          </cell>
          <cell r="CC141">
            <v>0</v>
          </cell>
          <cell r="CT141">
            <v>229644.21377453758</v>
          </cell>
        </row>
        <row r="142">
          <cell r="H142">
            <v>124.33</v>
          </cell>
          <cell r="I142">
            <v>124.33</v>
          </cell>
          <cell r="J142">
            <v>124.33</v>
          </cell>
          <cell r="K142">
            <v>124.33</v>
          </cell>
          <cell r="L142">
            <v>124.33</v>
          </cell>
          <cell r="U142">
            <v>124.375</v>
          </cell>
          <cell r="AH142">
            <v>94.246031746031747</v>
          </cell>
          <cell r="AI142">
            <v>94.246031746031747</v>
          </cell>
          <cell r="AJ142">
            <v>99.757495590828924</v>
          </cell>
          <cell r="AK142">
            <v>93.694885361552025</v>
          </cell>
          <cell r="AL142">
            <v>88.73456790123457</v>
          </cell>
          <cell r="AM142">
            <v>99.206349206349202</v>
          </cell>
          <cell r="AN142">
            <v>90.939153439153444</v>
          </cell>
          <cell r="AO142">
            <v>99.757495590828924</v>
          </cell>
          <cell r="AP142">
            <v>99.757495590828924</v>
          </cell>
          <cell r="AQ142">
            <v>99.206349206349202</v>
          </cell>
          <cell r="AR142">
            <v>99.206349206349202</v>
          </cell>
          <cell r="AS142">
            <v>94.246031746031747</v>
          </cell>
          <cell r="AT142">
            <v>93.694885361552025</v>
          </cell>
          <cell r="AU142">
            <v>94.246031746031747</v>
          </cell>
          <cell r="AV142">
            <v>94.246031746031747</v>
          </cell>
          <cell r="AW142">
            <v>96.450617283950621</v>
          </cell>
          <cell r="AX142">
            <v>112.98500881834215</v>
          </cell>
          <cell r="AY142">
            <v>90.939153439153444</v>
          </cell>
          <cell r="AZ142">
            <v>101.9620811287478</v>
          </cell>
          <cell r="BA142">
            <v>101.9620811287478</v>
          </cell>
          <cell r="BB142">
            <v>96.450617283950621</v>
          </cell>
          <cell r="BC142">
            <v>96.450617283950621</v>
          </cell>
          <cell r="BD142">
            <v>94.246031746031747</v>
          </cell>
          <cell r="BE142">
            <v>83.223104056437393</v>
          </cell>
          <cell r="BF142">
            <v>88.73456790123457</v>
          </cell>
          <cell r="BG142">
            <v>83.223104056437393</v>
          </cell>
          <cell r="BH142">
            <v>94.246031746031747</v>
          </cell>
          <cell r="BI142">
            <v>94.246031746031747</v>
          </cell>
          <cell r="BJ142">
            <v>83.223104056437393</v>
          </cell>
          <cell r="BK142">
            <v>88.73456790123457</v>
          </cell>
          <cell r="BL142">
            <v>94.246031746031747</v>
          </cell>
          <cell r="BM142">
            <v>100.30864197530865</v>
          </cell>
          <cell r="BN142">
            <v>122.35449735449735</v>
          </cell>
          <cell r="BO142">
            <v>127.86596119929453</v>
          </cell>
          <cell r="BP142">
            <v>0</v>
          </cell>
          <cell r="BQ142">
            <v>111.331569664903</v>
          </cell>
          <cell r="BR142">
            <v>111.331569664903</v>
          </cell>
          <cell r="BS142">
            <v>116.84303350970018</v>
          </cell>
          <cell r="BT142">
            <v>140.55350750901954</v>
          </cell>
          <cell r="BU142">
            <v>130.37768796085521</v>
          </cell>
          <cell r="BV142">
            <v>130.37768796085521</v>
          </cell>
          <cell r="BW142">
            <v>113.23655233985565</v>
          </cell>
          <cell r="BX142">
            <v>113.23655233985565</v>
          </cell>
          <cell r="BY142">
            <v>106.28952458894425</v>
          </cell>
          <cell r="BZ142">
            <v>120.18358009076702</v>
          </cell>
          <cell r="CA142">
            <v>134.07763559258981</v>
          </cell>
          <cell r="CB142">
            <v>138.94055501822777</v>
          </cell>
          <cell r="CC142">
            <v>131.99352726731641</v>
          </cell>
          <cell r="CL142">
            <v>178.48533333333336</v>
          </cell>
          <cell r="CN142">
            <v>11823.061304197148</v>
          </cell>
          <cell r="DE142">
            <v>0</v>
          </cell>
        </row>
        <row r="143">
          <cell r="L143" t="str">
            <v>GER 1.11 PPI -&gt;</v>
          </cell>
          <cell r="M143">
            <v>125</v>
          </cell>
          <cell r="N143">
            <v>125</v>
          </cell>
          <cell r="O143">
            <v>125</v>
          </cell>
        </row>
        <row r="144">
          <cell r="CL144">
            <v>158.52791752999738</v>
          </cell>
          <cell r="CN144">
            <v>117.64308965531345</v>
          </cell>
          <cell r="CO144">
            <v>160</v>
          </cell>
          <cell r="CP144">
            <v>161.5</v>
          </cell>
          <cell r="CQ144">
            <v>164</v>
          </cell>
          <cell r="CR144">
            <v>164</v>
          </cell>
          <cell r="CS144">
            <v>161.5</v>
          </cell>
          <cell r="CT144">
            <v>141.20232618065629</v>
          </cell>
          <cell r="CU144">
            <v>171.114</v>
          </cell>
          <cell r="CV144">
            <v>178.114</v>
          </cell>
          <cell r="CW144">
            <v>185.114</v>
          </cell>
          <cell r="CX144">
            <v>177.97500000000002</v>
          </cell>
        </row>
        <row r="146">
          <cell r="M146">
            <v>175.84563758389262</v>
          </cell>
          <cell r="N146">
            <v>175.84563758389262</v>
          </cell>
          <cell r="O146">
            <v>175.84563758389262</v>
          </cell>
          <cell r="V146">
            <v>215.8320485094022</v>
          </cell>
          <cell r="AB146" t="str">
            <v>;9000</v>
          </cell>
        </row>
        <row r="147">
          <cell r="E147">
            <v>202.46153846153848</v>
          </cell>
          <cell r="F147">
            <v>202.46153846153848</v>
          </cell>
          <cell r="G147">
            <v>202.46153846153848</v>
          </cell>
          <cell r="H147">
            <v>1903.3040433937203</v>
          </cell>
          <cell r="I147">
            <v>1903.3040433937203</v>
          </cell>
          <cell r="J147">
            <v>1903.3040433937203</v>
          </cell>
          <cell r="K147">
            <v>1903.3040433937203</v>
          </cell>
          <cell r="L147">
            <v>1816.5114454592904</v>
          </cell>
          <cell r="M147">
            <v>212.61904761904762</v>
          </cell>
          <cell r="N147">
            <v>212.61904761904762</v>
          </cell>
          <cell r="O147">
            <v>212.61904761904762</v>
          </cell>
          <cell r="P147">
            <v>255.54670376031365</v>
          </cell>
          <cell r="Q147">
            <v>235</v>
          </cell>
          <cell r="R147">
            <v>212.61904761904762</v>
          </cell>
          <cell r="S147">
            <v>212.61904761904762</v>
          </cell>
          <cell r="T147">
            <v>217.5</v>
          </cell>
          <cell r="U147">
            <v>212.61904761904762</v>
          </cell>
          <cell r="V147">
            <v>170</v>
          </cell>
          <cell r="W147">
            <v>234.99999999999997</v>
          </cell>
          <cell r="X147">
            <v>235</v>
          </cell>
          <cell r="Y147">
            <v>898.14469508448542</v>
          </cell>
          <cell r="Z147">
            <v>5870.4935230414731</v>
          </cell>
          <cell r="AB147">
            <v>7041.766592647421</v>
          </cell>
          <cell r="AC147">
            <v>7041.766592647421</v>
          </cell>
          <cell r="AG147">
            <v>215.05952380952385</v>
          </cell>
          <cell r="AH147">
            <v>0</v>
          </cell>
          <cell r="AI147">
            <v>0</v>
          </cell>
          <cell r="AJ147">
            <v>0</v>
          </cell>
          <cell r="AK147">
            <v>0</v>
          </cell>
          <cell r="AL147">
            <v>0</v>
          </cell>
          <cell r="AM147">
            <v>0</v>
          </cell>
          <cell r="AN147">
            <v>0</v>
          </cell>
          <cell r="AO147">
            <v>0</v>
          </cell>
          <cell r="AP147">
            <v>0</v>
          </cell>
          <cell r="AQ147">
            <v>0</v>
          </cell>
          <cell r="AR147">
            <v>0</v>
          </cell>
          <cell r="AS147">
            <v>0</v>
          </cell>
          <cell r="AT147">
            <v>0</v>
          </cell>
          <cell r="AU147">
            <v>0</v>
          </cell>
          <cell r="AV147">
            <v>0</v>
          </cell>
          <cell r="AW147">
            <v>0</v>
          </cell>
          <cell r="AX147">
            <v>0</v>
          </cell>
          <cell r="AY147">
            <v>0</v>
          </cell>
          <cell r="AZ147">
            <v>0</v>
          </cell>
          <cell r="BA147">
            <v>0</v>
          </cell>
          <cell r="BB147">
            <v>0</v>
          </cell>
          <cell r="BC147">
            <v>0</v>
          </cell>
          <cell r="BD147">
            <v>0</v>
          </cell>
          <cell r="BE147">
            <v>0</v>
          </cell>
          <cell r="BF147">
            <v>0</v>
          </cell>
          <cell r="BG147">
            <v>0</v>
          </cell>
          <cell r="BH147">
            <v>0</v>
          </cell>
          <cell r="BI147">
            <v>0</v>
          </cell>
          <cell r="BJ147">
            <v>0</v>
          </cell>
          <cell r="BK147">
            <v>0</v>
          </cell>
          <cell r="BL147">
            <v>0</v>
          </cell>
          <cell r="BM147">
            <v>0</v>
          </cell>
          <cell r="BN147">
            <v>0</v>
          </cell>
          <cell r="BO147">
            <v>0</v>
          </cell>
          <cell r="BP147">
            <v>0</v>
          </cell>
          <cell r="BQ147">
            <v>0</v>
          </cell>
          <cell r="BR147">
            <v>0</v>
          </cell>
          <cell r="BS147">
            <v>0</v>
          </cell>
          <cell r="BT147">
            <v>0</v>
          </cell>
          <cell r="BU147">
            <v>0</v>
          </cell>
          <cell r="BV147">
            <v>0</v>
          </cell>
          <cell r="BW147" t="e">
            <v>#DIV/0!</v>
          </cell>
          <cell r="BX147" t="e">
            <v>#DIV/0!</v>
          </cell>
          <cell r="BY147" t="e">
            <v>#DIV/0!</v>
          </cell>
          <cell r="BZ147" t="e">
            <v>#DIV/0!</v>
          </cell>
          <cell r="CA147" t="e">
            <v>#DIV/0!</v>
          </cell>
          <cell r="CB147" t="e">
            <v>#DIV/0!</v>
          </cell>
          <cell r="CC147" t="e">
            <v>#DIV/0!</v>
          </cell>
          <cell r="CD147">
            <v>2802.6038226801602</v>
          </cell>
          <cell r="CE147">
            <v>519.72074427174914</v>
          </cell>
          <cell r="CL147">
            <v>282.53057734908538</v>
          </cell>
          <cell r="CP147">
            <v>2573344.8492183415</v>
          </cell>
          <cell r="CR147">
            <v>7834.7236441130244</v>
          </cell>
          <cell r="CS147">
            <v>7411.1886753514746</v>
          </cell>
          <cell r="CT147">
            <v>262674.77547638904</v>
          </cell>
          <cell r="CU147">
            <v>1486.9270287972756</v>
          </cell>
          <cell r="CV147">
            <v>1465.4668283311635</v>
          </cell>
          <cell r="CW147">
            <v>1545.1761443481514</v>
          </cell>
          <cell r="CX147">
            <v>15325.106786727169</v>
          </cell>
          <cell r="DD147">
            <v>2119.1005336082981</v>
          </cell>
          <cell r="DE147">
            <v>1581.7650015360987</v>
          </cell>
          <cell r="DF147">
            <v>24424.736631751639</v>
          </cell>
          <cell r="DH147">
            <v>540.01781225806462</v>
          </cell>
          <cell r="DJ147">
            <v>519.72074427174914</v>
          </cell>
          <cell r="DK147">
            <v>519.72074427174914</v>
          </cell>
          <cell r="DL147">
            <v>519.72074427174914</v>
          </cell>
          <cell r="DM147">
            <v>519.72074427174914</v>
          </cell>
          <cell r="DN147">
            <v>519.72074427174914</v>
          </cell>
          <cell r="DO147">
            <v>519.72074427174914</v>
          </cell>
          <cell r="DP147">
            <v>519.72074427174914</v>
          </cell>
          <cell r="DQ147">
            <v>519.72074427174914</v>
          </cell>
          <cell r="DR147">
            <v>519.72074427174914</v>
          </cell>
          <cell r="DS147">
            <v>519.72074427174914</v>
          </cell>
          <cell r="DT147">
            <v>519.72074427174914</v>
          </cell>
          <cell r="DU147">
            <v>519.72074427174914</v>
          </cell>
          <cell r="DV147">
            <v>519.72074427174914</v>
          </cell>
          <cell r="DW147">
            <v>519.72074427174914</v>
          </cell>
          <cell r="DX147">
            <v>519.72074427174914</v>
          </cell>
          <cell r="DY147">
            <v>519.72074427174914</v>
          </cell>
          <cell r="DZ147">
            <v>519.72074427174914</v>
          </cell>
          <cell r="EA147">
            <v>519.72074427174914</v>
          </cell>
          <cell r="EB147">
            <v>519.72074427174914</v>
          </cell>
          <cell r="EC147">
            <v>519.72074427174914</v>
          </cell>
          <cell r="ED147">
            <v>519.72074427174914</v>
          </cell>
          <cell r="EE147">
            <v>519.72074427174914</v>
          </cell>
          <cell r="EF147">
            <v>519.72074427174914</v>
          </cell>
          <cell r="EG147">
            <v>519.72074427174914</v>
          </cell>
          <cell r="EH147">
            <v>519.72074427174914</v>
          </cell>
          <cell r="EI147">
            <v>519.72074427174914</v>
          </cell>
          <cell r="EX147">
            <v>227.00680272108843</v>
          </cell>
          <cell r="EY147">
            <v>227.00680272108843</v>
          </cell>
        </row>
        <row r="148">
          <cell r="AH148">
            <v>0</v>
          </cell>
          <cell r="AI148">
            <v>0</v>
          </cell>
          <cell r="AJ148">
            <v>0</v>
          </cell>
          <cell r="AK148">
            <v>0</v>
          </cell>
          <cell r="AL148">
            <v>0</v>
          </cell>
          <cell r="AM148">
            <v>0</v>
          </cell>
          <cell r="AN148">
            <v>0</v>
          </cell>
          <cell r="AO148">
            <v>0</v>
          </cell>
          <cell r="AP148">
            <v>0</v>
          </cell>
          <cell r="AQ148">
            <v>0</v>
          </cell>
          <cell r="AR148">
            <v>0</v>
          </cell>
          <cell r="AS148">
            <v>0</v>
          </cell>
          <cell r="AT148">
            <v>0</v>
          </cell>
          <cell r="AU148">
            <v>0</v>
          </cell>
          <cell r="AV148">
            <v>0</v>
          </cell>
          <cell r="AW148">
            <v>0</v>
          </cell>
          <cell r="AX148">
            <v>0</v>
          </cell>
          <cell r="AY148">
            <v>0</v>
          </cell>
          <cell r="AZ148">
            <v>0</v>
          </cell>
          <cell r="BA148">
            <v>0</v>
          </cell>
          <cell r="BB148">
            <v>0</v>
          </cell>
          <cell r="BC148">
            <v>0</v>
          </cell>
          <cell r="BD148">
            <v>0</v>
          </cell>
          <cell r="BE148">
            <v>0</v>
          </cell>
          <cell r="BF148">
            <v>0</v>
          </cell>
          <cell r="BG148">
            <v>0</v>
          </cell>
          <cell r="BH148">
            <v>0</v>
          </cell>
          <cell r="BI148">
            <v>0</v>
          </cell>
          <cell r="BJ148">
            <v>0</v>
          </cell>
          <cell r="BK148">
            <v>0</v>
          </cell>
          <cell r="BL148">
            <v>0</v>
          </cell>
          <cell r="BM148">
            <v>0</v>
          </cell>
          <cell r="BN148">
            <v>0</v>
          </cell>
          <cell r="BO148">
            <v>0</v>
          </cell>
          <cell r="BP148">
            <v>0</v>
          </cell>
          <cell r="BQ148">
            <v>0</v>
          </cell>
          <cell r="BR148">
            <v>0</v>
          </cell>
          <cell r="BS148">
            <v>0</v>
          </cell>
          <cell r="BT148">
            <v>0</v>
          </cell>
          <cell r="BU148">
            <v>0</v>
          </cell>
          <cell r="BV148">
            <v>0</v>
          </cell>
          <cell r="BW148" t="e">
            <v>#DIV/0!</v>
          </cell>
          <cell r="BX148" t="e">
            <v>#DIV/0!</v>
          </cell>
          <cell r="BY148" t="e">
            <v>#DIV/0!</v>
          </cell>
          <cell r="BZ148" t="e">
            <v>#DIV/0!</v>
          </cell>
          <cell r="CA148" t="e">
            <v>#DIV/0!</v>
          </cell>
          <cell r="CB148" t="e">
            <v>#DIV/0!</v>
          </cell>
          <cell r="CC148" t="e">
            <v>#DIV/0!</v>
          </cell>
          <cell r="CN148">
            <v>15500</v>
          </cell>
        </row>
        <row r="149">
          <cell r="V149">
            <v>134.20982809739033</v>
          </cell>
          <cell r="AH149">
            <v>193.45238095238096</v>
          </cell>
          <cell r="AI149">
            <v>198.96384479717813</v>
          </cell>
          <cell r="AJ149">
            <v>198.96384479717813</v>
          </cell>
          <cell r="AK149">
            <v>187.94091710758377</v>
          </cell>
          <cell r="AL149">
            <v>193.45238095238096</v>
          </cell>
          <cell r="AM149">
            <v>198.96384479717813</v>
          </cell>
          <cell r="AN149">
            <v>204.47530864197532</v>
          </cell>
          <cell r="AO149">
            <v>198.96384479717813</v>
          </cell>
          <cell r="AP149">
            <v>198.96384479717813</v>
          </cell>
          <cell r="AQ149">
            <v>198.96384479717813</v>
          </cell>
          <cell r="AR149">
            <v>193.45238095238096</v>
          </cell>
          <cell r="AS149">
            <v>198.96384479717813</v>
          </cell>
          <cell r="AT149">
            <v>193.45238095238096</v>
          </cell>
          <cell r="AU149">
            <v>198.96384479717813</v>
          </cell>
          <cell r="AV149">
            <v>204.47530864197532</v>
          </cell>
          <cell r="AW149">
            <v>226.52116402116403</v>
          </cell>
          <cell r="AX149">
            <v>237.54409171075838</v>
          </cell>
          <cell r="AY149">
            <v>221.00970017636683</v>
          </cell>
          <cell r="AZ149">
            <v>226.52116402116403</v>
          </cell>
          <cell r="BA149">
            <v>226.52116402116403</v>
          </cell>
          <cell r="BB149">
            <v>209.98677248677248</v>
          </cell>
          <cell r="BC149">
            <v>215.49823633156967</v>
          </cell>
          <cell r="BD149">
            <v>204.47530864197532</v>
          </cell>
          <cell r="BE149">
            <v>195.65696649029982</v>
          </cell>
          <cell r="BF149">
            <v>201.16843033509701</v>
          </cell>
          <cell r="BG149">
            <v>195.65696649029982</v>
          </cell>
          <cell r="BH149">
            <v>204.47530864197532</v>
          </cell>
          <cell r="BI149">
            <v>204.47530864197532</v>
          </cell>
          <cell r="BJ149">
            <v>195.65696649029982</v>
          </cell>
          <cell r="BK149">
            <v>201.16843033509701</v>
          </cell>
          <cell r="BL149">
            <v>204.47530864197532</v>
          </cell>
          <cell r="BM149">
            <v>191.7989417989418</v>
          </cell>
          <cell r="BN149">
            <v>208.33333333333334</v>
          </cell>
          <cell r="BO149">
            <v>213.84479717813051</v>
          </cell>
          <cell r="BP149">
            <v>0</v>
          </cell>
          <cell r="BQ149">
            <v>202.82186948853615</v>
          </cell>
          <cell r="BR149">
            <v>202.82186948853615</v>
          </cell>
          <cell r="BS149">
            <v>202.82186948853615</v>
          </cell>
          <cell r="BT149">
            <v>270.29520674811448</v>
          </cell>
          <cell r="BU149">
            <v>270.29520674811448</v>
          </cell>
          <cell r="BV149">
            <v>270.29520674811448</v>
          </cell>
          <cell r="BW149">
            <v>272.32348783572644</v>
          </cell>
          <cell r="BX149">
            <v>265.37646008481505</v>
          </cell>
          <cell r="BY149">
            <v>258.42943233390366</v>
          </cell>
          <cell r="BZ149">
            <v>272.32348783572644</v>
          </cell>
          <cell r="CA149">
            <v>277.18640726136442</v>
          </cell>
          <cell r="CB149">
            <v>270.23937951045303</v>
          </cell>
          <cell r="CC149">
            <v>263.29235175954165</v>
          </cell>
          <cell r="EX149">
            <v>256</v>
          </cell>
          <cell r="EY149">
            <v>259</v>
          </cell>
          <cell r="FB149">
            <v>110</v>
          </cell>
        </row>
        <row r="150">
          <cell r="AH150">
            <v>248.56701940035273</v>
          </cell>
          <cell r="AI150">
            <v>248.56701940035273</v>
          </cell>
          <cell r="AJ150">
            <v>254.0784832451499</v>
          </cell>
          <cell r="AK150">
            <v>243.05555555555554</v>
          </cell>
          <cell r="AL150">
            <v>247.46472663139329</v>
          </cell>
          <cell r="AM150">
            <v>248.56701940035273</v>
          </cell>
          <cell r="AN150">
            <v>252.97619047619048</v>
          </cell>
          <cell r="AO150">
            <v>254.0784832451499</v>
          </cell>
          <cell r="AP150">
            <v>254.0784832451499</v>
          </cell>
          <cell r="AQ150">
            <v>248.56701940035273</v>
          </cell>
          <cell r="AR150">
            <v>248.56701940035273</v>
          </cell>
          <cell r="AS150">
            <v>252.97619047619048</v>
          </cell>
          <cell r="AT150">
            <v>243.05555555555554</v>
          </cell>
          <cell r="AU150">
            <v>252.97619047619048</v>
          </cell>
          <cell r="AV150">
            <v>252.97619047619048</v>
          </cell>
          <cell r="AW150">
            <v>269.51058201058203</v>
          </cell>
          <cell r="AX150">
            <v>280.53350970017635</v>
          </cell>
          <cell r="AY150">
            <v>269.51058201058203</v>
          </cell>
          <cell r="AZ150">
            <v>269.51058201058203</v>
          </cell>
          <cell r="BA150">
            <v>275.02204585537919</v>
          </cell>
          <cell r="BB150">
            <v>258.48765432098764</v>
          </cell>
          <cell r="BC150">
            <v>258.48765432098764</v>
          </cell>
          <cell r="BD150">
            <v>252.97619047619048</v>
          </cell>
          <cell r="BE150">
            <v>247.46472663139329</v>
          </cell>
          <cell r="BF150">
            <v>247.46472663139329</v>
          </cell>
          <cell r="BG150">
            <v>247.46472663139329</v>
          </cell>
          <cell r="BH150">
            <v>252.97619047619048</v>
          </cell>
          <cell r="BI150">
            <v>252.97619047619048</v>
          </cell>
          <cell r="BJ150">
            <v>241.95326278659613</v>
          </cell>
          <cell r="BK150">
            <v>247.46472663139329</v>
          </cell>
          <cell r="BL150">
            <v>252.97619047619048</v>
          </cell>
          <cell r="BM150">
            <v>265.10141093474425</v>
          </cell>
          <cell r="BN150">
            <v>316.90917107583772</v>
          </cell>
          <cell r="BO150">
            <v>302.57936507936506</v>
          </cell>
          <cell r="BP150">
            <v>0</v>
          </cell>
          <cell r="BQ150">
            <v>270.61287477954147</v>
          </cell>
          <cell r="BR150">
            <v>292.65873015873018</v>
          </cell>
          <cell r="BS150">
            <v>302.57936507936506</v>
          </cell>
          <cell r="BT150">
            <v>323.71825937597708</v>
          </cell>
          <cell r="BU150">
            <v>317.35837215837444</v>
          </cell>
          <cell r="BV150">
            <v>317.35837215837444</v>
          </cell>
          <cell r="BW150">
            <v>336.9308459192024</v>
          </cell>
          <cell r="BX150">
            <v>336.9308459192024</v>
          </cell>
          <cell r="BY150">
            <v>329.98381816829101</v>
          </cell>
          <cell r="BZ150">
            <v>343.87787367011373</v>
          </cell>
          <cell r="CA150">
            <v>357.77192917193651</v>
          </cell>
          <cell r="CB150">
            <v>399.45409567740484</v>
          </cell>
          <cell r="CC150">
            <v>392.50706792649345</v>
          </cell>
          <cell r="CD150">
            <v>4272.7030984817502</v>
          </cell>
          <cell r="CT150">
            <v>315</v>
          </cell>
        </row>
        <row r="151">
          <cell r="AH151">
            <v>257.3853615520282</v>
          </cell>
          <cell r="AI151">
            <v>262.89682539682542</v>
          </cell>
          <cell r="AJ151">
            <v>262.89682539682542</v>
          </cell>
          <cell r="AK151">
            <v>251.87389770723104</v>
          </cell>
          <cell r="AL151">
            <v>257.3853615520282</v>
          </cell>
          <cell r="AM151">
            <v>262.89682539682542</v>
          </cell>
          <cell r="AN151">
            <v>268.40828924162258</v>
          </cell>
          <cell r="AO151">
            <v>262.89682539682542</v>
          </cell>
          <cell r="AP151">
            <v>262.89682539682542</v>
          </cell>
          <cell r="AQ151">
            <v>262.89682539682542</v>
          </cell>
          <cell r="AR151">
            <v>257.3853615520282</v>
          </cell>
          <cell r="AS151">
            <v>262.89682539682542</v>
          </cell>
          <cell r="AT151">
            <v>257.3853615520282</v>
          </cell>
          <cell r="AU151">
            <v>262.89682539682542</v>
          </cell>
          <cell r="AV151">
            <v>268.40828924162258</v>
          </cell>
          <cell r="AW151">
            <v>286.59611992945327</v>
          </cell>
          <cell r="AX151">
            <v>297.61904761904759</v>
          </cell>
          <cell r="AY151">
            <v>284.94268077601413</v>
          </cell>
          <cell r="AZ151">
            <v>286.59611992945327</v>
          </cell>
          <cell r="BA151">
            <v>290.45414462081129</v>
          </cell>
          <cell r="BB151">
            <v>273.91975308641975</v>
          </cell>
          <cell r="BC151">
            <v>275.57319223985888</v>
          </cell>
          <cell r="BD151">
            <v>268.40828924162258</v>
          </cell>
          <cell r="BE151">
            <v>253.5273368606702</v>
          </cell>
          <cell r="BF151">
            <v>259.03880070546739</v>
          </cell>
          <cell r="BG151">
            <v>253.5273368606702</v>
          </cell>
          <cell r="BH151">
            <v>264.55026455026456</v>
          </cell>
          <cell r="BI151">
            <v>264.55026455026456</v>
          </cell>
          <cell r="BJ151">
            <v>253.5273368606702</v>
          </cell>
          <cell r="BK151">
            <v>259.03880070546739</v>
          </cell>
          <cell r="BL151">
            <v>264.55026455026456</v>
          </cell>
          <cell r="BM151">
            <v>275.57319223985888</v>
          </cell>
          <cell r="BN151">
            <v>292.10758377425043</v>
          </cell>
          <cell r="BO151">
            <v>297.61904761904759</v>
          </cell>
          <cell r="BP151">
            <v>0</v>
          </cell>
          <cell r="BQ151">
            <v>284.94268077601413</v>
          </cell>
          <cell r="BR151">
            <v>286.59611992945327</v>
          </cell>
          <cell r="BS151">
            <v>286.59611992945327</v>
          </cell>
          <cell r="BT151">
            <v>337.07402253294276</v>
          </cell>
          <cell r="BU151">
            <v>337.07402253294276</v>
          </cell>
          <cell r="BV151">
            <v>337.07402253294276</v>
          </cell>
          <cell r="BW151">
            <v>359.1613347221188</v>
          </cell>
          <cell r="BX151">
            <v>352.21430697120746</v>
          </cell>
          <cell r="BY151">
            <v>345.26727922029602</v>
          </cell>
          <cell r="BZ151">
            <v>359.1613347221188</v>
          </cell>
          <cell r="CA151">
            <v>373.05539022394157</v>
          </cell>
          <cell r="CB151">
            <v>368.19247079830359</v>
          </cell>
          <cell r="CC151">
            <v>361.2454430473922</v>
          </cell>
          <cell r="CN151">
            <v>19500</v>
          </cell>
          <cell r="CT151">
            <v>347647.854301146</v>
          </cell>
          <cell r="EX151">
            <v>355</v>
          </cell>
          <cell r="EY151">
            <v>355</v>
          </cell>
        </row>
        <row r="152">
          <cell r="V152">
            <v>270.90285863930677</v>
          </cell>
          <cell r="AH152">
            <v>358.24514991181655</v>
          </cell>
          <cell r="AI152">
            <v>358.24514991181655</v>
          </cell>
          <cell r="AJ152">
            <v>363.75661375661377</v>
          </cell>
          <cell r="AK152">
            <v>363.75661375661377</v>
          </cell>
          <cell r="AL152">
            <v>352.73368606701939</v>
          </cell>
          <cell r="AM152">
            <v>363.75661375661377</v>
          </cell>
          <cell r="AN152">
            <v>358.24514991181655</v>
          </cell>
          <cell r="AO152">
            <v>363.75661375661377</v>
          </cell>
          <cell r="AP152">
            <v>363.75661375661377</v>
          </cell>
          <cell r="AQ152">
            <v>369.26807760141094</v>
          </cell>
          <cell r="AR152">
            <v>369.26807760141094</v>
          </cell>
          <cell r="AS152">
            <v>358.24514991181655</v>
          </cell>
          <cell r="AT152">
            <v>369.26807760141094</v>
          </cell>
          <cell r="AU152">
            <v>358.24514991181655</v>
          </cell>
          <cell r="AV152">
            <v>358.24514991181655</v>
          </cell>
          <cell r="AW152">
            <v>374.7795414462081</v>
          </cell>
          <cell r="AX152">
            <v>385.80246913580248</v>
          </cell>
          <cell r="AY152">
            <v>374.7795414462081</v>
          </cell>
          <cell r="AZ152">
            <v>374.7795414462081</v>
          </cell>
          <cell r="BA152">
            <v>380.29100529100526</v>
          </cell>
          <cell r="BB152">
            <v>363.75661375661377</v>
          </cell>
          <cell r="BC152">
            <v>363.75661375661377</v>
          </cell>
          <cell r="BD152">
            <v>358.24514991181655</v>
          </cell>
          <cell r="BE152">
            <v>347.22222222222223</v>
          </cell>
          <cell r="BF152">
            <v>352.73368606701939</v>
          </cell>
          <cell r="BG152">
            <v>347.22222222222223</v>
          </cell>
          <cell r="BH152">
            <v>358.24514991181655</v>
          </cell>
          <cell r="BI152">
            <v>358.24514991181655</v>
          </cell>
          <cell r="BJ152">
            <v>347.22222222222223</v>
          </cell>
          <cell r="BK152">
            <v>352.73368606701939</v>
          </cell>
          <cell r="BL152">
            <v>358.24514991181655</v>
          </cell>
          <cell r="BM152">
            <v>336.19929453262785</v>
          </cell>
          <cell r="BN152">
            <v>358.24514991181655</v>
          </cell>
          <cell r="BO152">
            <v>363.75661375661377</v>
          </cell>
          <cell r="BP152">
            <v>0</v>
          </cell>
          <cell r="BQ152">
            <v>347.22222222222223</v>
          </cell>
          <cell r="BR152">
            <v>347.22222222222223</v>
          </cell>
          <cell r="BS152">
            <v>352.73368606701939</v>
          </cell>
          <cell r="BT152">
            <v>445.19210523218851</v>
          </cell>
          <cell r="BU152">
            <v>438.83221801458586</v>
          </cell>
          <cell r="BV152">
            <v>438.83221801458586</v>
          </cell>
          <cell r="BW152">
            <v>465.45085931106303</v>
          </cell>
          <cell r="BX152">
            <v>465.45085931106303</v>
          </cell>
          <cell r="BY152">
            <v>458.50383156015164</v>
          </cell>
          <cell r="BZ152">
            <v>472.39788706197447</v>
          </cell>
          <cell r="CA152">
            <v>472.39788706197447</v>
          </cell>
          <cell r="CB152">
            <v>465.45085931106303</v>
          </cell>
          <cell r="CC152">
            <v>458.50383156015164</v>
          </cell>
          <cell r="FB152">
            <v>262.5</v>
          </cell>
        </row>
        <row r="153">
          <cell r="E153">
            <v>310.86281104808597</v>
          </cell>
          <cell r="F153">
            <v>310.86281104808597</v>
          </cell>
          <cell r="G153">
            <v>310.86281104808597</v>
          </cell>
          <cell r="H153">
            <v>2922.3646609845291</v>
          </cell>
          <cell r="I153">
            <v>2922.3646609845291</v>
          </cell>
          <cell r="J153">
            <v>2922.3646609845291</v>
          </cell>
          <cell r="K153">
            <v>2922.3646609845291</v>
          </cell>
          <cell r="L153">
            <v>2789.1018636301137</v>
          </cell>
          <cell r="M153">
            <v>332.5</v>
          </cell>
          <cell r="N153">
            <v>332.5</v>
          </cell>
          <cell r="O153">
            <v>332.5</v>
          </cell>
          <cell r="P153">
            <v>399.63154736985223</v>
          </cell>
          <cell r="Q153">
            <v>367.5</v>
          </cell>
          <cell r="R153">
            <v>350</v>
          </cell>
          <cell r="S153">
            <v>332.5</v>
          </cell>
          <cell r="T153">
            <v>360</v>
          </cell>
          <cell r="U153">
            <v>332.5</v>
          </cell>
          <cell r="V153">
            <v>213.37649476405699</v>
          </cell>
          <cell r="W153">
            <v>330</v>
          </cell>
          <cell r="X153">
            <v>330</v>
          </cell>
          <cell r="Y153">
            <v>1797.2419677419355</v>
          </cell>
          <cell r="Z153">
            <v>9180.4526370967724</v>
          </cell>
          <cell r="AB153">
            <v>10222.56457057626</v>
          </cell>
          <cell r="AC153">
            <v>10222.56457057626</v>
          </cell>
          <cell r="AG153">
            <v>346.25</v>
          </cell>
          <cell r="AH153">
            <v>407.84832451499119</v>
          </cell>
          <cell r="AI153">
            <v>407.84832451499119</v>
          </cell>
          <cell r="AJ153">
            <v>413.35978835978835</v>
          </cell>
          <cell r="AK153">
            <v>402.33686067019403</v>
          </cell>
          <cell r="AL153">
            <v>403.99029982363317</v>
          </cell>
          <cell r="AM153">
            <v>402.33686067019403</v>
          </cell>
          <cell r="AN153">
            <v>409.50176366843033</v>
          </cell>
          <cell r="AO153">
            <v>413.35978835978835</v>
          </cell>
          <cell r="AP153">
            <v>413.35978835978835</v>
          </cell>
          <cell r="AQ153">
            <v>396.82539682539681</v>
          </cell>
          <cell r="AR153">
            <v>407.84832451499119</v>
          </cell>
          <cell r="AS153">
            <v>409.50176366843033</v>
          </cell>
          <cell r="AT153">
            <v>396.82539682539681</v>
          </cell>
          <cell r="AU153">
            <v>409.50176366843033</v>
          </cell>
          <cell r="AV153">
            <v>409.50176366843033</v>
          </cell>
          <cell r="AW153">
            <v>426.03615520282187</v>
          </cell>
          <cell r="AX153">
            <v>437.0590828924162</v>
          </cell>
          <cell r="AY153">
            <v>426.03615520282187</v>
          </cell>
          <cell r="AZ153">
            <v>426.03615520282187</v>
          </cell>
          <cell r="BA153">
            <v>431.54761904761904</v>
          </cell>
          <cell r="BB153">
            <v>415.01322751322749</v>
          </cell>
          <cell r="BC153">
            <v>415.01322751322749</v>
          </cell>
          <cell r="BD153">
            <v>409.50176366843033</v>
          </cell>
          <cell r="BE153">
            <v>398.478835978836</v>
          </cell>
          <cell r="BF153">
            <v>403.99029982363317</v>
          </cell>
          <cell r="BG153">
            <v>398.478835978836</v>
          </cell>
          <cell r="BH153">
            <v>409.50176366843033</v>
          </cell>
          <cell r="BI153">
            <v>409.50176366843033</v>
          </cell>
          <cell r="BJ153">
            <v>398.478835978836</v>
          </cell>
          <cell r="BK153">
            <v>403.99029982363317</v>
          </cell>
          <cell r="BL153">
            <v>409.50176366843033</v>
          </cell>
          <cell r="BM153">
            <v>363.75661375661377</v>
          </cell>
          <cell r="BN153">
            <v>391.31393298059965</v>
          </cell>
          <cell r="BO153">
            <v>396.82539682539681</v>
          </cell>
          <cell r="BP153">
            <v>0</v>
          </cell>
          <cell r="BQ153">
            <v>374.7795414462081</v>
          </cell>
          <cell r="BR153">
            <v>374.7795414462081</v>
          </cell>
          <cell r="BS153">
            <v>380.29100529100526</v>
          </cell>
          <cell r="BT153">
            <v>504.3390563558936</v>
          </cell>
          <cell r="BU153">
            <v>497.9791691382909</v>
          </cell>
          <cell r="BV153">
            <v>497.9791691382909</v>
          </cell>
          <cell r="BW153">
            <v>523.11118964362765</v>
          </cell>
          <cell r="BX153">
            <v>523.11118964362765</v>
          </cell>
          <cell r="BY153">
            <v>516.16416189271615</v>
          </cell>
          <cell r="BZ153">
            <v>527.97410906926564</v>
          </cell>
          <cell r="CA153">
            <v>514.08005356744275</v>
          </cell>
          <cell r="CB153">
            <v>507.13302581653136</v>
          </cell>
          <cell r="CC153">
            <v>500.18599806561997</v>
          </cell>
          <cell r="CD153">
            <v>6335.8903500416336</v>
          </cell>
          <cell r="CE153">
            <v>618.05407760508251</v>
          </cell>
          <cell r="CL153">
            <v>583.47971808668069</v>
          </cell>
          <cell r="CN153">
            <v>36000</v>
          </cell>
          <cell r="CP153">
            <v>5119216.2653858606</v>
          </cell>
          <cell r="CR153">
            <v>15715.795973006751</v>
          </cell>
          <cell r="CS153">
            <v>14945.191004145714</v>
          </cell>
          <cell r="CT153">
            <v>527458.56974429567</v>
          </cell>
          <cell r="CU153">
            <v>2957.9793915195678</v>
          </cell>
          <cell r="CV153">
            <v>2936.5191910534554</v>
          </cell>
          <cell r="CW153">
            <v>3016.2285070704434</v>
          </cell>
          <cell r="CX153">
            <v>30393.397026353046</v>
          </cell>
          <cell r="DD153">
            <v>3076.3078769143285</v>
          </cell>
          <cell r="DE153">
            <v>2473.6112258064527</v>
          </cell>
          <cell r="DF153">
            <v>48440.166065000914</v>
          </cell>
          <cell r="DH153">
            <v>893.82258580645168</v>
          </cell>
          <cell r="DJ153">
            <v>618.05407760508251</v>
          </cell>
          <cell r="DK153">
            <v>618.05407760508251</v>
          </cell>
          <cell r="DL153">
            <v>618.05407760508251</v>
          </cell>
          <cell r="DM153">
            <v>618.05407760508251</v>
          </cell>
          <cell r="DN153">
            <v>618.05407760508251</v>
          </cell>
          <cell r="DO153">
            <v>618.05407760508251</v>
          </cell>
          <cell r="DP153">
            <v>618.05407760508251</v>
          </cell>
          <cell r="DQ153">
            <v>618.05407760508251</v>
          </cell>
          <cell r="DR153">
            <v>618.05407760508251</v>
          </cell>
          <cell r="DS153">
            <v>618.05407760508251</v>
          </cell>
          <cell r="DT153">
            <v>618.05407760508251</v>
          </cell>
          <cell r="DU153">
            <v>618.05407760508251</v>
          </cell>
          <cell r="DV153">
            <v>618.05407760508251</v>
          </cell>
          <cell r="DW153">
            <v>618.05407760508251</v>
          </cell>
          <cell r="DX153">
            <v>618.05407760508251</v>
          </cell>
          <cell r="DY153">
            <v>618.05407760508251</v>
          </cell>
          <cell r="DZ153">
            <v>618.05407760508251</v>
          </cell>
          <cell r="EA153">
            <v>618.05407760508251</v>
          </cell>
          <cell r="EB153">
            <v>618.05407760508251</v>
          </cell>
          <cell r="EC153">
            <v>618.05407760508251</v>
          </cell>
          <cell r="ED153">
            <v>618.05407760508251</v>
          </cell>
          <cell r="EE153">
            <v>618.05407760508251</v>
          </cell>
          <cell r="EF153">
            <v>618.05407760508251</v>
          </cell>
          <cell r="EG153">
            <v>618.05407760508251</v>
          </cell>
          <cell r="EH153">
            <v>618.05407760508251</v>
          </cell>
          <cell r="EI153">
            <v>618.05407760508251</v>
          </cell>
          <cell r="EX153">
            <v>534.63</v>
          </cell>
          <cell r="EY153">
            <v>466.9245647969052</v>
          </cell>
          <cell r="FA153">
            <v>74</v>
          </cell>
          <cell r="FB153" t="str">
            <v>Old USA to Asia</v>
          </cell>
        </row>
        <row r="154">
          <cell r="E154">
            <v>71.460030830213626</v>
          </cell>
          <cell r="F154">
            <v>71.460030830213626</v>
          </cell>
          <cell r="G154">
            <v>71.460030830213626</v>
          </cell>
          <cell r="H154">
            <v>671.78273292644803</v>
          </cell>
          <cell r="I154">
            <v>671.78273292644803</v>
          </cell>
          <cell r="J154">
            <v>671.78273292644803</v>
          </cell>
          <cell r="K154">
            <v>671.78273292644803</v>
          </cell>
          <cell r="L154">
            <v>641.14875784477135</v>
          </cell>
          <cell r="M154">
            <v>101.66666666666667</v>
          </cell>
          <cell r="N154">
            <v>96.666666666666671</v>
          </cell>
          <cell r="O154">
            <v>106.66666666666667</v>
          </cell>
          <cell r="P154">
            <v>128.30275994505783</v>
          </cell>
          <cell r="Q154">
            <v>93.333333333333329</v>
          </cell>
          <cell r="R154">
            <v>101.66666666666667</v>
          </cell>
          <cell r="S154">
            <v>101.66666666666667</v>
          </cell>
          <cell r="T154">
            <v>70</v>
          </cell>
          <cell r="U154">
            <v>106.75</v>
          </cell>
          <cell r="V154">
            <v>69.919656194780643</v>
          </cell>
          <cell r="W154">
            <v>99.75</v>
          </cell>
          <cell r="X154">
            <v>95</v>
          </cell>
          <cell r="Y154">
            <v>386.5140048387097</v>
          </cell>
          <cell r="Z154">
            <v>2666.7029088709669</v>
          </cell>
          <cell r="AA154">
            <v>31583.750268817206</v>
          </cell>
          <cell r="AB154">
            <v>4448.6026970812454</v>
          </cell>
          <cell r="AC154">
            <v>4448.6026970812454</v>
          </cell>
          <cell r="AD154">
            <v>86.924999999999997</v>
          </cell>
          <cell r="AG154">
            <v>85.833333333333329</v>
          </cell>
          <cell r="AH154">
            <v>68.893298059964721</v>
          </cell>
          <cell r="AI154">
            <v>68.893298059964721</v>
          </cell>
          <cell r="AJ154">
            <v>74.404761904761898</v>
          </cell>
          <cell r="AK154">
            <v>74.404761904761898</v>
          </cell>
          <cell r="AL154">
            <v>63.381834215167551</v>
          </cell>
          <cell r="AM154">
            <v>74.404761904761898</v>
          </cell>
          <cell r="AN154">
            <v>68.893298059964721</v>
          </cell>
          <cell r="AO154">
            <v>74.404761904761898</v>
          </cell>
          <cell r="AP154">
            <v>74.404761904761898</v>
          </cell>
          <cell r="AQ154">
            <v>79.916225749559089</v>
          </cell>
          <cell r="AR154">
            <v>79.916225749559089</v>
          </cell>
          <cell r="AS154">
            <v>68.893298059964721</v>
          </cell>
          <cell r="AT154">
            <v>79.916225749559089</v>
          </cell>
          <cell r="AU154">
            <v>68.893298059964721</v>
          </cell>
          <cell r="AV154">
            <v>68.893298059964721</v>
          </cell>
          <cell r="AW154">
            <v>85.427689594356266</v>
          </cell>
          <cell r="AX154">
            <v>96.450617283950621</v>
          </cell>
          <cell r="AY154">
            <v>79.916225749559089</v>
          </cell>
          <cell r="AZ154">
            <v>85.427689594356266</v>
          </cell>
          <cell r="BA154">
            <v>90.939153439153444</v>
          </cell>
          <cell r="BB154">
            <v>74.404761904761898</v>
          </cell>
          <cell r="BC154">
            <v>74.404761904761898</v>
          </cell>
          <cell r="BD154">
            <v>68.893298059964721</v>
          </cell>
          <cell r="BE154">
            <v>57.870370370370367</v>
          </cell>
          <cell r="BF154">
            <v>63.381834215167551</v>
          </cell>
          <cell r="BG154">
            <v>57.870370370370367</v>
          </cell>
          <cell r="BH154">
            <v>68.893298059964721</v>
          </cell>
          <cell r="BI154">
            <v>68.893298059964721</v>
          </cell>
          <cell r="BJ154">
            <v>57.870370370370367</v>
          </cell>
          <cell r="BK154">
            <v>63.381834215167551</v>
          </cell>
          <cell r="BL154">
            <v>68.893298059964721</v>
          </cell>
          <cell r="BM154">
            <v>84.325396825396822</v>
          </cell>
          <cell r="BN154">
            <v>106.37125220458553</v>
          </cell>
          <cell r="BO154">
            <v>111.88271604938272</v>
          </cell>
          <cell r="BP154">
            <v>0</v>
          </cell>
          <cell r="BQ154">
            <v>95.348324514991177</v>
          </cell>
          <cell r="BR154">
            <v>95.348324514991177</v>
          </cell>
          <cell r="BS154">
            <v>100.85978835978835</v>
          </cell>
          <cell r="BT154">
            <v>111.29802630804713</v>
          </cell>
          <cell r="BU154">
            <v>104.93813909044444</v>
          </cell>
          <cell r="BV154">
            <v>104.93813909044444</v>
          </cell>
          <cell r="BW154">
            <v>81.280224685663256</v>
          </cell>
          <cell r="BX154">
            <v>81.280224685663256</v>
          </cell>
          <cell r="BY154">
            <v>74.333196934751868</v>
          </cell>
          <cell r="BZ154">
            <v>88.227252436574631</v>
          </cell>
          <cell r="CA154">
            <v>102.12130793839742</v>
          </cell>
          <cell r="CB154">
            <v>125.04649951640499</v>
          </cell>
          <cell r="CC154">
            <v>118.09947176549362</v>
          </cell>
          <cell r="CD154">
            <v>900</v>
          </cell>
          <cell r="CE154">
            <v>300.80452099022443</v>
          </cell>
          <cell r="CL154">
            <v>101.82083570227111</v>
          </cell>
          <cell r="CM154">
            <v>108.17044458036899</v>
          </cell>
          <cell r="CN154">
            <v>12291.08323383781</v>
          </cell>
          <cell r="CP154">
            <v>949831.5925218435</v>
          </cell>
          <cell r="CQ154">
            <v>378.72852941194435</v>
          </cell>
          <cell r="CR154">
            <v>2554.0142099935479</v>
          </cell>
          <cell r="CS154">
            <v>3363.2009670000002</v>
          </cell>
          <cell r="CT154">
            <v>93030.826120493555</v>
          </cell>
          <cell r="CU154">
            <v>714.85000762642812</v>
          </cell>
          <cell r="CV154">
            <v>744.89428827898507</v>
          </cell>
          <cell r="CW154">
            <v>774.93856893154214</v>
          </cell>
          <cell r="CX154">
            <v>6688.9399895635142</v>
          </cell>
          <cell r="CZ154">
            <v>1032.910448964074</v>
          </cell>
          <cell r="DA154">
            <v>161.28908513709678</v>
          </cell>
          <cell r="DB154">
            <v>387.16619322580641</v>
          </cell>
          <cell r="DC154">
            <v>666.280125</v>
          </cell>
          <cell r="DD154">
            <v>1338.7317266436112</v>
          </cell>
          <cell r="DE154">
            <v>756.34227956989275</v>
          </cell>
          <cell r="DF154">
            <v>10660.649864585439</v>
          </cell>
          <cell r="DG154">
            <v>1644950.7173430959</v>
          </cell>
          <cell r="DH154">
            <v>173.79883612903228</v>
          </cell>
          <cell r="DI154">
            <v>191.19676001008062</v>
          </cell>
          <cell r="DJ154">
            <v>300.80452099022443</v>
          </cell>
          <cell r="DK154">
            <v>300.80452099022443</v>
          </cell>
          <cell r="DL154">
            <v>300.80452099022443</v>
          </cell>
          <cell r="DM154">
            <v>300.80452099022443</v>
          </cell>
          <cell r="DN154">
            <v>300.80452099022443</v>
          </cell>
          <cell r="DO154">
            <v>300.80452099022443</v>
          </cell>
          <cell r="DP154">
            <v>300.80452099022443</v>
          </cell>
          <cell r="DQ154">
            <v>300.80452099022443</v>
          </cell>
          <cell r="DR154">
            <v>300.80452099022443</v>
          </cell>
          <cell r="DS154">
            <v>300.80452099022443</v>
          </cell>
          <cell r="DT154">
            <v>300.80452099022443</v>
          </cell>
          <cell r="DU154">
            <v>300.80452099022443</v>
          </cell>
          <cell r="DV154">
            <v>300.80452099022443</v>
          </cell>
          <cell r="DW154">
            <v>300.80452099022443</v>
          </cell>
          <cell r="DX154">
            <v>300.80452099022443</v>
          </cell>
          <cell r="DY154">
            <v>300.80452099022443</v>
          </cell>
          <cell r="DZ154">
            <v>300.80452099022443</v>
          </cell>
          <cell r="EA154">
            <v>300.80452099022443</v>
          </cell>
          <cell r="EB154">
            <v>300.80452099022443</v>
          </cell>
          <cell r="EC154">
            <v>300.80452099022443</v>
          </cell>
          <cell r="ED154">
            <v>300.80452099022443</v>
          </cell>
          <cell r="EE154">
            <v>300.80452099022443</v>
          </cell>
          <cell r="EF154">
            <v>300.80452099022443</v>
          </cell>
          <cell r="EG154">
            <v>300.80452099022443</v>
          </cell>
          <cell r="EH154">
            <v>300.80452099022443</v>
          </cell>
          <cell r="EI154">
            <v>300.80452099022443</v>
          </cell>
          <cell r="EX154">
            <v>139</v>
          </cell>
          <cell r="EY154">
            <v>141.5</v>
          </cell>
          <cell r="FA154">
            <v>43</v>
          </cell>
          <cell r="FB154" t="str">
            <v>USA to Asia</v>
          </cell>
          <cell r="FE154">
            <v>1.05</v>
          </cell>
        </row>
        <row r="155">
          <cell r="V155">
            <v>88.770015456427174</v>
          </cell>
          <cell r="Y155">
            <v>91.500000000000014</v>
          </cell>
          <cell r="CL155">
            <v>0.7</v>
          </cell>
          <cell r="CM155">
            <v>0.7</v>
          </cell>
          <cell r="CN155">
            <v>0.8</v>
          </cell>
          <cell r="CP155">
            <v>0.5</v>
          </cell>
          <cell r="CQ155">
            <v>0.7</v>
          </cell>
          <cell r="CR155">
            <v>0.5</v>
          </cell>
          <cell r="CS155">
            <v>0.7</v>
          </cell>
          <cell r="CT155">
            <v>0.7</v>
          </cell>
          <cell r="CU155">
            <v>0.7</v>
          </cell>
          <cell r="CV155">
            <v>0.7</v>
          </cell>
          <cell r="CW155">
            <v>0.7</v>
          </cell>
          <cell r="CX155">
            <v>0.63</v>
          </cell>
          <cell r="FA155" t="str">
            <v>(for NZL and AUS, self sufficient)</v>
          </cell>
        </row>
        <row r="156">
          <cell r="CL156">
            <v>0.8</v>
          </cell>
          <cell r="FA156">
            <v>34.864864864864863</v>
          </cell>
          <cell r="FB156" t="str">
            <v>NZL and AUS to Asia</v>
          </cell>
        </row>
        <row r="157">
          <cell r="CP157">
            <v>412.30471526247123</v>
          </cell>
          <cell r="CR157">
            <v>478.4245647969052</v>
          </cell>
          <cell r="CS157">
            <v>475.9245647969052</v>
          </cell>
          <cell r="CT157">
            <v>477.92456479690526</v>
          </cell>
          <cell r="CU157">
            <v>482.4245647969052</v>
          </cell>
          <cell r="CV157">
            <v>478.9245647969052</v>
          </cell>
          <cell r="CW157">
            <v>491.9245647969052</v>
          </cell>
          <cell r="CX157">
            <v>483.9245647969052</v>
          </cell>
        </row>
        <row r="161">
          <cell r="E161">
            <v>82.843009881165031</v>
          </cell>
          <cell r="F161">
            <v>82.843009881165031</v>
          </cell>
          <cell r="G161">
            <v>82.843009881165031</v>
          </cell>
          <cell r="H161">
            <v>868.69536235665851</v>
          </cell>
          <cell r="I161">
            <v>868.69536235665851</v>
          </cell>
          <cell r="J161">
            <v>868.69536235665851</v>
          </cell>
          <cell r="K161">
            <v>868.69536235665851</v>
          </cell>
          <cell r="L161">
            <v>706.07051150651398</v>
          </cell>
          <cell r="M161">
            <v>82.590540351831535</v>
          </cell>
          <cell r="N161">
            <v>82.590540351831535</v>
          </cell>
          <cell r="O161">
            <v>82.590540351831535</v>
          </cell>
          <cell r="P161">
            <v>125.07183656413129</v>
          </cell>
          <cell r="Q161">
            <v>80.481329866170881</v>
          </cell>
          <cell r="R161">
            <v>82.590540351831535</v>
          </cell>
          <cell r="S161">
            <v>82.590540351831535</v>
          </cell>
          <cell r="T161">
            <v>72.059036576570122</v>
          </cell>
          <cell r="U161">
            <v>84.23079830369899</v>
          </cell>
          <cell r="V161">
            <v>77.893438033580892</v>
          </cell>
          <cell r="W161">
            <v>83.210778716200338</v>
          </cell>
          <cell r="X161">
            <v>75.646162469273051</v>
          </cell>
          <cell r="Y161">
            <v>373.82928469244848</v>
          </cell>
          <cell r="Z161">
            <v>2197.9491368343238</v>
          </cell>
          <cell r="AH161">
            <v>115.82010582010581</v>
          </cell>
          <cell r="AI161">
            <v>115.82010582010581</v>
          </cell>
          <cell r="AJ161">
            <v>115.82010582010581</v>
          </cell>
          <cell r="AK161">
            <v>115.82010582010581</v>
          </cell>
          <cell r="AL161">
            <v>115.82010582010581</v>
          </cell>
          <cell r="AM161">
            <v>115.82010582010581</v>
          </cell>
          <cell r="AN161">
            <v>115.82010582010581</v>
          </cell>
          <cell r="AO161">
            <v>115.82010582010581</v>
          </cell>
          <cell r="AP161">
            <v>115.82010582010581</v>
          </cell>
          <cell r="AQ161">
            <v>115.82010582010581</v>
          </cell>
          <cell r="AR161">
            <v>115.82010582010581</v>
          </cell>
          <cell r="AS161">
            <v>115.82010582010581</v>
          </cell>
          <cell r="AT161">
            <v>115.82010582010581</v>
          </cell>
          <cell r="AU161">
            <v>115.82010582010581</v>
          </cell>
          <cell r="AV161">
            <v>115.82010582010581</v>
          </cell>
          <cell r="AW161">
            <v>110.30864197530863</v>
          </cell>
          <cell r="AX161">
            <v>110.30864197530863</v>
          </cell>
          <cell r="AY161">
            <v>110.30864197530863</v>
          </cell>
          <cell r="AZ161">
            <v>110.30864197530863</v>
          </cell>
          <cell r="BA161">
            <v>110.30864197530863</v>
          </cell>
          <cell r="BB161">
            <v>110.30864197530863</v>
          </cell>
          <cell r="BC161">
            <v>110.30864197530863</v>
          </cell>
          <cell r="BD161">
            <v>110.30864197530863</v>
          </cell>
          <cell r="BE161">
            <v>110.30864197530863</v>
          </cell>
          <cell r="BF161">
            <v>110.30864197530863</v>
          </cell>
          <cell r="BG161">
            <v>110.30864197530863</v>
          </cell>
          <cell r="BH161">
            <v>110.30864197530863</v>
          </cell>
          <cell r="BI161">
            <v>110.30864197530863</v>
          </cell>
          <cell r="BJ161">
            <v>110.30864197530863</v>
          </cell>
          <cell r="BK161">
            <v>110.30864197530863</v>
          </cell>
          <cell r="BL161">
            <v>110.30864197530863</v>
          </cell>
          <cell r="BM161">
            <v>132.35449735449734</v>
          </cell>
          <cell r="BN161">
            <v>132.35449735449734</v>
          </cell>
          <cell r="BO161">
            <v>132.35449735449734</v>
          </cell>
          <cell r="BP161">
            <v>132.35449735449734</v>
          </cell>
          <cell r="BQ161">
            <v>132.35449735449734</v>
          </cell>
          <cell r="BR161">
            <v>132.35449735449734</v>
          </cell>
          <cell r="BS161">
            <v>132.35449735449734</v>
          </cell>
          <cell r="BT161">
            <v>132.35449735449734</v>
          </cell>
          <cell r="BU161">
            <v>132.35449735449734</v>
          </cell>
          <cell r="BV161">
            <v>132.35449735449734</v>
          </cell>
          <cell r="BW161">
            <v>132.35449735449734</v>
          </cell>
          <cell r="BX161">
            <v>132.35449735449734</v>
          </cell>
          <cell r="BY161">
            <v>132.35449735449734</v>
          </cell>
          <cell r="BZ161">
            <v>132.35449735449734</v>
          </cell>
          <cell r="CA161">
            <v>132.35449735449734</v>
          </cell>
          <cell r="CB161">
            <v>132.35449735449734</v>
          </cell>
          <cell r="CC161">
            <v>132.35449735449734</v>
          </cell>
          <cell r="CD161">
            <v>868.16596360030701</v>
          </cell>
          <cell r="CL161">
            <v>111.28605674297467</v>
          </cell>
          <cell r="CM161">
            <v>205.57886409446778</v>
          </cell>
          <cell r="CU161">
            <v>899.61601078125022</v>
          </cell>
          <cell r="CV161">
            <v>984.68450296875017</v>
          </cell>
          <cell r="CW161">
            <v>984.68450296875017</v>
          </cell>
          <cell r="CZ161">
            <v>1308.2554218650084</v>
          </cell>
          <cell r="DE161">
            <v>614.42673010439478</v>
          </cell>
        </row>
        <row r="162">
          <cell r="E162">
            <v>95.269461363339772</v>
          </cell>
          <cell r="F162">
            <v>95.269461363339772</v>
          </cell>
          <cell r="G162">
            <v>95.269461363339772</v>
          </cell>
          <cell r="H162">
            <v>998.99966671015716</v>
          </cell>
          <cell r="I162">
            <v>998.99966671015716</v>
          </cell>
          <cell r="J162">
            <v>998.99966671015716</v>
          </cell>
          <cell r="K162">
            <v>998.99966671015716</v>
          </cell>
          <cell r="L162">
            <v>811.98108823249106</v>
          </cell>
          <cell r="M162">
            <v>94.979121404606261</v>
          </cell>
          <cell r="N162">
            <v>94.979121404606261</v>
          </cell>
          <cell r="O162">
            <v>94.979121404606261</v>
          </cell>
          <cell r="P162">
            <v>143.83261204875097</v>
          </cell>
          <cell r="Q162">
            <v>92.553529346096511</v>
          </cell>
          <cell r="R162">
            <v>94.979121404606261</v>
          </cell>
          <cell r="S162">
            <v>94.979121404606261</v>
          </cell>
          <cell r="T162">
            <v>82.867892063055635</v>
          </cell>
          <cell r="U162">
            <v>96.865418049253833</v>
          </cell>
          <cell r="V162">
            <v>89.577453738618019</v>
          </cell>
          <cell r="W162">
            <v>95.692395523630381</v>
          </cell>
          <cell r="X162">
            <v>86.993086839664002</v>
          </cell>
          <cell r="Y162">
            <v>429.90367739631574</v>
          </cell>
          <cell r="Z162">
            <v>2527.6415073594721</v>
          </cell>
          <cell r="AH162">
            <v>150.56613756613757</v>
          </cell>
          <cell r="AI162">
            <v>150.56613756613757</v>
          </cell>
          <cell r="AJ162">
            <v>150.56613756613757</v>
          </cell>
          <cell r="AK162">
            <v>150.56613756613757</v>
          </cell>
          <cell r="AL162">
            <v>150.56613756613757</v>
          </cell>
          <cell r="AM162">
            <v>150.56613756613757</v>
          </cell>
          <cell r="AN162">
            <v>150.56613756613757</v>
          </cell>
          <cell r="AO162">
            <v>150.56613756613757</v>
          </cell>
          <cell r="AP162">
            <v>150.56613756613757</v>
          </cell>
          <cell r="AQ162">
            <v>150.56613756613757</v>
          </cell>
          <cell r="AR162">
            <v>150.56613756613757</v>
          </cell>
          <cell r="AS162">
            <v>150.56613756613757</v>
          </cell>
          <cell r="AT162">
            <v>150.56613756613757</v>
          </cell>
          <cell r="AU162">
            <v>150.56613756613757</v>
          </cell>
          <cell r="AV162">
            <v>150.56613756613757</v>
          </cell>
          <cell r="AW162">
            <v>143.40123456790121</v>
          </cell>
          <cell r="AX162">
            <v>143.40123456790121</v>
          </cell>
          <cell r="AY162">
            <v>143.40123456790121</v>
          </cell>
          <cell r="AZ162">
            <v>143.40123456790121</v>
          </cell>
          <cell r="BA162">
            <v>143.40123456790121</v>
          </cell>
          <cell r="BB162">
            <v>143.40123456790121</v>
          </cell>
          <cell r="BC162">
            <v>143.40123456790121</v>
          </cell>
          <cell r="BD162">
            <v>143.40123456790121</v>
          </cell>
          <cell r="BE162">
            <v>143.40123456790121</v>
          </cell>
          <cell r="BF162">
            <v>143.40123456790121</v>
          </cell>
          <cell r="BG162">
            <v>143.40123456790121</v>
          </cell>
          <cell r="BH162">
            <v>143.40123456790121</v>
          </cell>
          <cell r="BI162">
            <v>143.40123456790121</v>
          </cell>
          <cell r="BJ162">
            <v>143.40123456790121</v>
          </cell>
          <cell r="BK162">
            <v>143.40123456790121</v>
          </cell>
          <cell r="BL162">
            <v>143.40123456790121</v>
          </cell>
          <cell r="BM162">
            <v>172.06084656084656</v>
          </cell>
          <cell r="BN162">
            <v>172.06084656084656</v>
          </cell>
          <cell r="BO162">
            <v>172.06084656084656</v>
          </cell>
          <cell r="BP162">
            <v>172.06084656084656</v>
          </cell>
          <cell r="BQ162">
            <v>172.06084656084656</v>
          </cell>
          <cell r="BR162">
            <v>172.06084656084656</v>
          </cell>
          <cell r="BS162">
            <v>172.06084656084656</v>
          </cell>
          <cell r="BT162">
            <v>172.06084656084656</v>
          </cell>
          <cell r="BU162">
            <v>172.06084656084656</v>
          </cell>
          <cell r="BV162">
            <v>172.06084656084656</v>
          </cell>
          <cell r="BW162">
            <v>172.06084656084656</v>
          </cell>
          <cell r="BX162">
            <v>172.06084656084656</v>
          </cell>
          <cell r="BY162">
            <v>172.06084656084656</v>
          </cell>
          <cell r="BZ162">
            <v>172.06084656084656</v>
          </cell>
          <cell r="CA162">
            <v>172.06084656084656</v>
          </cell>
          <cell r="CB162">
            <v>172.06084656084656</v>
          </cell>
          <cell r="CC162">
            <v>172.06084656084656</v>
          </cell>
          <cell r="CD162">
            <v>1041.7991563203684</v>
          </cell>
          <cell r="CL162">
            <v>133.54326809156959</v>
          </cell>
          <cell r="CM162">
            <v>246.69463691336131</v>
          </cell>
          <cell r="CZ162">
            <v>1569.9065062380103</v>
          </cell>
          <cell r="DE162">
            <v>706.59073962005391</v>
          </cell>
        </row>
        <row r="165">
          <cell r="ET165" t="str">
            <v>NYC</v>
          </cell>
          <cell r="EU165" t="str">
            <v>Chicago</v>
          </cell>
          <cell r="EV165" t="str">
            <v>Atlanta</v>
          </cell>
          <cell r="EW165" t="str">
            <v>LA/SF</v>
          </cell>
          <cell r="EX165" t="str">
            <v>Boston</v>
          </cell>
          <cell r="EY165" t="str">
            <v>Cleveland</v>
          </cell>
          <cell r="EZ165" t="str">
            <v>Minneapolis</v>
          </cell>
          <cell r="FA165" t="str">
            <v>D.C.</v>
          </cell>
          <cell r="FB165" t="str">
            <v>Houston/Dallas</v>
          </cell>
          <cell r="FC165" t="str">
            <v>Portland/Seattle</v>
          </cell>
          <cell r="FD165" t="str">
            <v>Phoenix</v>
          </cell>
        </row>
        <row r="166">
          <cell r="CL166">
            <v>179.272108274884</v>
          </cell>
          <cell r="CM166">
            <v>209.49678787377982</v>
          </cell>
          <cell r="CN166">
            <v>16647.023163500591</v>
          </cell>
          <cell r="CO166">
            <v>7381.1180474907642</v>
          </cell>
          <cell r="CP166">
            <v>1755970.0956007941</v>
          </cell>
          <cell r="CQ166">
            <v>463.46206646909042</v>
          </cell>
          <cell r="CR166">
            <v>5326.0593457856921</v>
          </cell>
          <cell r="CS166">
            <v>4572.6732647590152</v>
          </cell>
          <cell r="CT166">
            <v>244529.99438194843</v>
          </cell>
          <cell r="CU166">
            <v>1164.4118452558732</v>
          </cell>
          <cell r="CV166">
            <v>1212.2918452558731</v>
          </cell>
          <cell r="CW166">
            <v>1212.2918452558731</v>
          </cell>
          <cell r="CX166">
            <v>7729.0538716197962</v>
          </cell>
          <cell r="DF166">
            <v>12318.354961835132</v>
          </cell>
          <cell r="ET166" t="str">
            <v>USD/sht</v>
          </cell>
          <cell r="EU166" t="str">
            <v>USD/sht</v>
          </cell>
          <cell r="EV166" t="str">
            <v>USD/sht</v>
          </cell>
          <cell r="EW166" t="str">
            <v>USD/sht</v>
          </cell>
          <cell r="EX166" t="str">
            <v>USD/sht</v>
          </cell>
          <cell r="EY166" t="str">
            <v>USD/sht</v>
          </cell>
          <cell r="EZ166" t="str">
            <v>USD/sht</v>
          </cell>
          <cell r="FA166" t="str">
            <v>USD/sht</v>
          </cell>
          <cell r="FB166" t="str">
            <v>USD/sht</v>
          </cell>
          <cell r="FC166" t="str">
            <v>USD/sht</v>
          </cell>
          <cell r="FD166" t="str">
            <v>USD/sht</v>
          </cell>
        </row>
        <row r="167">
          <cell r="E167">
            <v>80.041529882986097</v>
          </cell>
          <cell r="F167">
            <v>80.041529882986097</v>
          </cell>
          <cell r="G167">
            <v>80.041529882986097</v>
          </cell>
          <cell r="H167">
            <v>775.63539176448421</v>
          </cell>
          <cell r="I167">
            <v>775.63539176448421</v>
          </cell>
          <cell r="J167">
            <v>775.63539176448421</v>
          </cell>
          <cell r="K167">
            <v>775.63539176448421</v>
          </cell>
          <cell r="L167">
            <v>665.38140513598614</v>
          </cell>
          <cell r="M167">
            <v>121</v>
          </cell>
          <cell r="N167">
            <v>121</v>
          </cell>
          <cell r="O167">
            <v>121</v>
          </cell>
          <cell r="P167">
            <v>170.66502017240347</v>
          </cell>
          <cell r="Q167">
            <v>115</v>
          </cell>
          <cell r="R167">
            <v>121</v>
          </cell>
          <cell r="S167">
            <v>121</v>
          </cell>
          <cell r="T167">
            <v>119</v>
          </cell>
          <cell r="U167">
            <v>129</v>
          </cell>
          <cell r="V167">
            <v>84.920515568206241</v>
          </cell>
          <cell r="X167">
            <v>128</v>
          </cell>
          <cell r="Y167">
            <v>435.47874015320127</v>
          </cell>
          <cell r="Z167">
            <v>2549.8314689801191</v>
          </cell>
          <cell r="AH167">
            <v>132.27513227513228</v>
          </cell>
          <cell r="AI167">
            <v>132.27513227513228</v>
          </cell>
          <cell r="AJ167">
            <v>137.78659611992944</v>
          </cell>
          <cell r="AK167">
            <v>126.7636684303351</v>
          </cell>
          <cell r="AL167">
            <v>132.27513227513228</v>
          </cell>
          <cell r="AM167">
            <v>132.27513227513228</v>
          </cell>
          <cell r="AN167">
            <v>126.7636684303351</v>
          </cell>
          <cell r="AO167">
            <v>137.78659611992944</v>
          </cell>
          <cell r="AP167">
            <v>137.78659611992944</v>
          </cell>
          <cell r="AQ167">
            <v>132.27513227513228</v>
          </cell>
          <cell r="AR167">
            <v>132.27513227513228</v>
          </cell>
          <cell r="AS167">
            <v>137.78659611992944</v>
          </cell>
          <cell r="AT167">
            <v>126.7636684303351</v>
          </cell>
          <cell r="AU167">
            <v>137.78659611992944</v>
          </cell>
          <cell r="AV167">
            <v>132.27513227513228</v>
          </cell>
          <cell r="AW167">
            <v>126.7636684303351</v>
          </cell>
          <cell r="AX167">
            <v>143.29805996472663</v>
          </cell>
          <cell r="AY167">
            <v>126.7636684303351</v>
          </cell>
          <cell r="AZ167">
            <v>132.27513227513228</v>
          </cell>
          <cell r="BA167">
            <v>132.27513227513228</v>
          </cell>
          <cell r="BB167">
            <v>126.7636684303351</v>
          </cell>
          <cell r="BC167">
            <v>126.7636684303351</v>
          </cell>
          <cell r="BD167">
            <v>126.7636684303351</v>
          </cell>
          <cell r="BE167">
            <v>121.25220458553792</v>
          </cell>
          <cell r="BF167">
            <v>126.7636684303351</v>
          </cell>
          <cell r="BH167">
            <v>132.27513227513228</v>
          </cell>
          <cell r="BI167">
            <v>132.27513227513228</v>
          </cell>
          <cell r="BJ167">
            <v>121.25220458553792</v>
          </cell>
          <cell r="BK167">
            <v>126.7636684303351</v>
          </cell>
          <cell r="BL167">
            <v>132.27513227513228</v>
          </cell>
          <cell r="BM167">
            <v>126.7636684303351</v>
          </cell>
          <cell r="BN167">
            <v>143.29805996472663</v>
          </cell>
          <cell r="BO167">
            <v>148.8095238095238</v>
          </cell>
          <cell r="BQ167">
            <v>137.78659611992944</v>
          </cell>
          <cell r="BR167">
            <v>137.78659611992944</v>
          </cell>
          <cell r="BS167">
            <v>137.78659611992944</v>
          </cell>
          <cell r="BT167">
            <v>184.43672931047814</v>
          </cell>
          <cell r="BU167">
            <v>165.35706765767003</v>
          </cell>
          <cell r="BV167">
            <v>165.35706765767003</v>
          </cell>
          <cell r="BW167">
            <v>152.63729322246465</v>
          </cell>
          <cell r="BX167">
            <v>152.63729322246465</v>
          </cell>
          <cell r="BY167">
            <v>146.27740600486197</v>
          </cell>
          <cell r="BZ167">
            <v>158.99718044006732</v>
          </cell>
          <cell r="CA167">
            <v>171.71695487527271</v>
          </cell>
          <cell r="CB167">
            <v>165.35706765767003</v>
          </cell>
          <cell r="CC167">
            <v>158.99718044006732</v>
          </cell>
          <cell r="CL167">
            <v>179.272108274884</v>
          </cell>
          <cell r="CM167">
            <v>209.49678787377982</v>
          </cell>
          <cell r="CN167">
            <v>25432.952055348127</v>
          </cell>
          <cell r="CO167">
            <v>7381.1180474907642</v>
          </cell>
          <cell r="CP167">
            <v>1755970.0956007941</v>
          </cell>
          <cell r="CQ167">
            <v>463.46206646909042</v>
          </cell>
          <cell r="CR167">
            <v>5326.0593457856921</v>
          </cell>
          <cell r="CS167">
            <v>4572.6732647590152</v>
          </cell>
          <cell r="CT167">
            <v>244529.99438194843</v>
          </cell>
          <cell r="CU167">
            <v>1164.4118452558732</v>
          </cell>
          <cell r="CV167">
            <v>1212.2918452558731</v>
          </cell>
          <cell r="CW167">
            <v>1212.2918452558731</v>
          </cell>
          <cell r="CX167">
            <v>7729.0538716197962</v>
          </cell>
          <cell r="DE167">
            <v>900.1713032258067</v>
          </cell>
          <cell r="DF167">
            <v>12318.354961835132</v>
          </cell>
          <cell r="ET167">
            <v>95</v>
          </cell>
          <cell r="EU167">
            <v>95</v>
          </cell>
          <cell r="EV167">
            <v>100</v>
          </cell>
          <cell r="EW167">
            <v>105</v>
          </cell>
          <cell r="EX167">
            <v>100</v>
          </cell>
          <cell r="EY167">
            <v>95</v>
          </cell>
          <cell r="EZ167">
            <v>95</v>
          </cell>
          <cell r="FA167">
            <v>100</v>
          </cell>
          <cell r="FB167">
            <v>100</v>
          </cell>
          <cell r="FC167">
            <v>110</v>
          </cell>
          <cell r="FD167">
            <v>105</v>
          </cell>
        </row>
        <row r="168">
          <cell r="E168">
            <v>80.041529882986097</v>
          </cell>
          <cell r="F168">
            <v>80.041529882986097</v>
          </cell>
          <cell r="G168">
            <v>80.041529882986097</v>
          </cell>
          <cell r="H168">
            <v>775.63539176448421</v>
          </cell>
          <cell r="I168">
            <v>775.63539176448421</v>
          </cell>
          <cell r="J168">
            <v>775.63539176448421</v>
          </cell>
          <cell r="K168">
            <v>775.63539176448421</v>
          </cell>
          <cell r="L168">
            <v>665.38140513598614</v>
          </cell>
          <cell r="M168">
            <v>121</v>
          </cell>
          <cell r="N168">
            <v>121</v>
          </cell>
          <cell r="O168">
            <v>121</v>
          </cell>
          <cell r="P168">
            <v>170.66502017240347</v>
          </cell>
          <cell r="Q168">
            <v>115</v>
          </cell>
          <cell r="R168">
            <v>121</v>
          </cell>
          <cell r="S168">
            <v>121</v>
          </cell>
          <cell r="T168">
            <v>119</v>
          </cell>
          <cell r="U168">
            <v>129</v>
          </cell>
          <cell r="V168">
            <v>84.920515568206241</v>
          </cell>
          <cell r="X168">
            <v>128</v>
          </cell>
          <cell r="Y168">
            <v>435.47874015320127</v>
          </cell>
          <cell r="Z168">
            <v>2549.8314689801191</v>
          </cell>
          <cell r="DE168">
            <v>900.1713032258067</v>
          </cell>
        </row>
        <row r="169">
          <cell r="CN169">
            <v>16184.605853403353</v>
          </cell>
        </row>
        <row r="170">
          <cell r="H170">
            <v>82.507224868733616</v>
          </cell>
          <cell r="I170">
            <v>82.507224868733616</v>
          </cell>
          <cell r="J170">
            <v>82.507224868733616</v>
          </cell>
          <cell r="K170">
            <v>82.507224868733616</v>
          </cell>
          <cell r="L170">
            <v>74.160910620340502</v>
          </cell>
        </row>
        <row r="175">
          <cell r="M175">
            <v>120.60526315789474</v>
          </cell>
          <cell r="N175">
            <v>120.60526315789474</v>
          </cell>
          <cell r="O175">
            <v>120.60526315789474</v>
          </cell>
          <cell r="DE175">
            <v>897.23468522920234</v>
          </cell>
        </row>
        <row r="177">
          <cell r="M177" t="str">
            <v>hy</v>
          </cell>
        </row>
        <row r="180">
          <cell r="E180">
            <v>333.42794834783007</v>
          </cell>
          <cell r="F180">
            <v>333.42794834783007</v>
          </cell>
          <cell r="G180">
            <v>333.42794834783007</v>
          </cell>
          <cell r="H180">
            <v>3663.7901680919449</v>
          </cell>
          <cell r="I180">
            <v>3663.7901680919449</v>
          </cell>
          <cell r="J180">
            <v>3663.7901680919449</v>
          </cell>
          <cell r="K180">
            <v>3663.7901680919449</v>
          </cell>
          <cell r="L180">
            <v>2533.5573628917136</v>
          </cell>
          <cell r="M180">
            <v>387.94754888317993</v>
          </cell>
          <cell r="N180">
            <v>387.94754888317993</v>
          </cell>
          <cell r="O180">
            <v>387.94754888317993</v>
          </cell>
          <cell r="P180">
            <v>587.49237167687818</v>
          </cell>
          <cell r="Q180">
            <v>361.6855682121639</v>
          </cell>
          <cell r="R180">
            <v>374.81655854767189</v>
          </cell>
          <cell r="S180">
            <v>387.94754888317993</v>
          </cell>
          <cell r="T180">
            <v>328.85282782982614</v>
          </cell>
          <cell r="U180">
            <v>387.94754888317993</v>
          </cell>
          <cell r="V180">
            <v>298.83086433142466</v>
          </cell>
          <cell r="W180">
            <v>334.24607889207533</v>
          </cell>
          <cell r="X180">
            <v>334.24607889207533</v>
          </cell>
          <cell r="Y180">
            <v>1792.8646514966802</v>
          </cell>
          <cell r="Z180">
            <v>10584.991869005822</v>
          </cell>
          <cell r="CU180">
            <v>2424.2524164770348</v>
          </cell>
          <cell r="CV180">
            <v>2432.9734164770357</v>
          </cell>
          <cell r="CW180">
            <v>2508.5554164770342</v>
          </cell>
          <cell r="DE180">
            <v>2886.1095095985902</v>
          </cell>
        </row>
        <row r="181">
          <cell r="E181">
            <v>31.912639083562368</v>
          </cell>
          <cell r="F181">
            <v>31.912639083562368</v>
          </cell>
          <cell r="G181">
            <v>31.912639083562368</v>
          </cell>
          <cell r="H181">
            <v>608.98706426040167</v>
          </cell>
          <cell r="I181">
            <v>608.98706426040167</v>
          </cell>
          <cell r="J181">
            <v>608.98706426040167</v>
          </cell>
          <cell r="K181">
            <v>608.98706426040167</v>
          </cell>
          <cell r="L181">
            <v>360.17167814822125</v>
          </cell>
          <cell r="M181">
            <v>54.255275511765866</v>
          </cell>
          <cell r="N181">
            <v>54.255275511765866</v>
          </cell>
          <cell r="O181">
            <v>54.255275511765866</v>
          </cell>
          <cell r="P181">
            <v>86.270137824191693</v>
          </cell>
          <cell r="Q181">
            <v>51.90403702520004</v>
          </cell>
          <cell r="R181">
            <v>54.255275511765866</v>
          </cell>
          <cell r="S181">
            <v>54.255275511765866</v>
          </cell>
          <cell r="T181">
            <v>55.113761669344534</v>
          </cell>
          <cell r="U181">
            <v>57.979188884298907</v>
          </cell>
          <cell r="V181">
            <v>50.808120033658128</v>
          </cell>
          <cell r="W181">
            <v>57.864062185053356</v>
          </cell>
          <cell r="X181">
            <v>55.108630652431778</v>
          </cell>
          <cell r="Y181">
            <v>242.67430799945237</v>
          </cell>
          <cell r="Z181">
            <v>1456.5356906705797</v>
          </cell>
          <cell r="CZ181">
            <v>118457.5810059682</v>
          </cell>
          <cell r="DE181">
            <v>403.62844681240892</v>
          </cell>
        </row>
        <row r="182">
          <cell r="E182">
            <v>47</v>
          </cell>
          <cell r="F182">
            <v>47</v>
          </cell>
          <cell r="G182">
            <v>47</v>
          </cell>
          <cell r="H182">
            <v>37.762671919558485</v>
          </cell>
          <cell r="I182">
            <v>37.762671919558485</v>
          </cell>
          <cell r="J182">
            <v>37.762671919558485</v>
          </cell>
          <cell r="K182">
            <v>37.762671919558485</v>
          </cell>
          <cell r="L182">
            <v>35.108716091386654</v>
          </cell>
          <cell r="M182">
            <v>57.999999999999993</v>
          </cell>
          <cell r="N182">
            <v>57.999999999999993</v>
          </cell>
          <cell r="O182">
            <v>57.999999999999993</v>
          </cell>
          <cell r="P182">
            <v>65.729295329354656</v>
          </cell>
          <cell r="Q182">
            <v>57.000000000000007</v>
          </cell>
          <cell r="R182">
            <v>67</v>
          </cell>
          <cell r="S182">
            <v>70</v>
          </cell>
          <cell r="T182">
            <v>104.99999999999999</v>
          </cell>
          <cell r="U182">
            <v>76</v>
          </cell>
          <cell r="V182">
            <v>91.411220545158571</v>
          </cell>
          <cell r="W182">
            <v>75</v>
          </cell>
          <cell r="X182">
            <v>83</v>
          </cell>
          <cell r="Y182">
            <v>63.917476962598734</v>
          </cell>
          <cell r="Z182">
            <v>68.814689751483186</v>
          </cell>
          <cell r="AA182">
            <v>74.035961956106959</v>
          </cell>
          <cell r="AB182">
            <v>31.443730861163235</v>
          </cell>
          <cell r="AC182">
            <v>32.753886313711703</v>
          </cell>
          <cell r="AD182">
            <v>86.304189072561897</v>
          </cell>
          <cell r="AE182">
            <v>63.911648537062369</v>
          </cell>
          <cell r="AF182">
            <v>85.372308637970193</v>
          </cell>
          <cell r="AG182">
            <v>75.11266900350526</v>
          </cell>
          <cell r="AH182">
            <v>51.158648653769625</v>
          </cell>
          <cell r="AI182">
            <v>49.534564569522971</v>
          </cell>
          <cell r="AJ182">
            <v>65.775405411989524</v>
          </cell>
          <cell r="AK182">
            <v>54.40681682226294</v>
          </cell>
          <cell r="AL182">
            <v>46.286396401029663</v>
          </cell>
          <cell r="AM182">
            <v>50.346606611646301</v>
          </cell>
          <cell r="AN182">
            <v>70.647657664729479</v>
          </cell>
          <cell r="AO182">
            <v>56.842942948632917</v>
          </cell>
          <cell r="AP182">
            <v>53.594774780139609</v>
          </cell>
          <cell r="AQ182">
            <v>47.098438443152993</v>
          </cell>
          <cell r="AR182">
            <v>50.346606611646301</v>
          </cell>
          <cell r="AS182">
            <v>56.842942948632917</v>
          </cell>
          <cell r="AT182">
            <v>51.158648653769625</v>
          </cell>
          <cell r="AU182">
            <v>57.654984990756247</v>
          </cell>
          <cell r="AV182">
            <v>47.098438443152993</v>
          </cell>
          <cell r="AW182">
            <v>102.31729730753925</v>
          </cell>
          <cell r="AX182">
            <v>62.527237243496209</v>
          </cell>
          <cell r="AY182">
            <v>101.50525526541593</v>
          </cell>
          <cell r="AZ182">
            <v>92.572792802059325</v>
          </cell>
          <cell r="BA182">
            <v>81.204204212332741</v>
          </cell>
          <cell r="BB182">
            <v>90.948708717812679</v>
          </cell>
          <cell r="BC182">
            <v>51.158648653769625</v>
          </cell>
          <cell r="BD182">
            <v>56.842942948632917</v>
          </cell>
          <cell r="BE182">
            <v>51.970690695892955</v>
          </cell>
          <cell r="BF182">
            <v>56.842942948632917</v>
          </cell>
          <cell r="BG182">
            <v>49.534564569522971</v>
          </cell>
          <cell r="BH182">
            <v>62.527237243496209</v>
          </cell>
          <cell r="BI182">
            <v>62.527237243496209</v>
          </cell>
          <cell r="BJ182">
            <v>57.654984990756247</v>
          </cell>
          <cell r="BK182">
            <v>53.594774780139609</v>
          </cell>
          <cell r="BL182">
            <v>63.33927928561954</v>
          </cell>
          <cell r="BM182">
            <v>56.030900906509594</v>
          </cell>
          <cell r="BN182">
            <v>53.594774780139609</v>
          </cell>
          <cell r="BO182">
            <v>44.662312316783009</v>
          </cell>
          <cell r="BP182">
            <v>56.030900906509594</v>
          </cell>
          <cell r="BQ182">
            <v>102.31729730753925</v>
          </cell>
          <cell r="BR182">
            <v>49.534564569522971</v>
          </cell>
          <cell r="BS182">
            <v>35.729849853426408</v>
          </cell>
          <cell r="BT182">
            <v>34.481975846726598</v>
          </cell>
          <cell r="BU182">
            <v>43.630255153001002</v>
          </cell>
          <cell r="BV182">
            <v>52.778534459275413</v>
          </cell>
          <cell r="BW182">
            <v>31.667120675565247</v>
          </cell>
          <cell r="BX182">
            <v>41.167256878234816</v>
          </cell>
          <cell r="BY182">
            <v>27.444837918823215</v>
          </cell>
          <cell r="BZ182">
            <v>42.222827567420325</v>
          </cell>
          <cell r="CA182">
            <v>42.222827567420325</v>
          </cell>
          <cell r="CB182">
            <v>32.370834468355589</v>
          </cell>
          <cell r="CC182">
            <v>32.370834468355589</v>
          </cell>
          <cell r="CD182">
            <v>56.559912113194656</v>
          </cell>
          <cell r="CE182">
            <v>49.209683039343858</v>
          </cell>
          <cell r="CF182">
            <v>62.332452881604759</v>
          </cell>
          <cell r="CG182">
            <v>55.829930268707663</v>
          </cell>
          <cell r="CH182">
            <v>41.546337038867911</v>
          </cell>
          <cell r="CI182">
            <v>72.716590786392942</v>
          </cell>
          <cell r="CJ182">
            <v>78.793455630926829</v>
          </cell>
          <cell r="CK182">
            <v>63.034942381472305</v>
          </cell>
          <cell r="CL182">
            <v>53.545095549927552</v>
          </cell>
          <cell r="CM182">
            <v>56.702246140589054</v>
          </cell>
          <cell r="CN182">
            <v>84.891875135553178</v>
          </cell>
          <cell r="CO182">
            <v>80.238813622978768</v>
          </cell>
          <cell r="CP182">
            <v>52.321878287918437</v>
          </cell>
          <cell r="CQ182">
            <v>56.479948564248389</v>
          </cell>
          <cell r="CR182">
            <v>66.745096807104346</v>
          </cell>
          <cell r="CS182">
            <v>74.991694025367551</v>
          </cell>
          <cell r="CT182">
            <v>66.220434296868433</v>
          </cell>
          <cell r="CU182">
            <v>86.084733865734293</v>
          </cell>
          <cell r="CV182">
            <v>86.084733865734293</v>
          </cell>
          <cell r="CW182">
            <v>86.084733865734293</v>
          </cell>
          <cell r="CX182">
            <v>77.576144217889194</v>
          </cell>
          <cell r="CY182">
            <v>0</v>
          </cell>
          <cell r="CZ182">
            <v>84.839868169791998</v>
          </cell>
          <cell r="DA182">
            <v>74.035961956106945</v>
          </cell>
          <cell r="DB182">
            <v>74.035961956106959</v>
          </cell>
          <cell r="DC182">
            <v>74.035961956106959</v>
          </cell>
          <cell r="DD182">
            <v>31.603661539057541</v>
          </cell>
          <cell r="DE182">
            <v>57.800109616411916</v>
          </cell>
          <cell r="DF182">
            <v>123.63873986638464</v>
          </cell>
          <cell r="DG182">
            <v>66.745096807104346</v>
          </cell>
          <cell r="DH182">
            <v>83.291697012589211</v>
          </cell>
          <cell r="DI182">
            <v>60.412932350793319</v>
          </cell>
        </row>
        <row r="183">
          <cell r="H183">
            <v>9.9036203078514333</v>
          </cell>
          <cell r="DO183" t="str">
            <v>To</v>
          </cell>
          <cell r="DR183" t="str">
            <v>To</v>
          </cell>
          <cell r="DS183" t="str">
            <v>To</v>
          </cell>
          <cell r="DU183" t="str">
            <v>To</v>
          </cell>
          <cell r="DV183" t="str">
            <v>To</v>
          </cell>
          <cell r="DW183" t="str">
            <v>To</v>
          </cell>
          <cell r="DX183" t="str">
            <v>To</v>
          </cell>
          <cell r="DY183" t="str">
            <v>To</v>
          </cell>
          <cell r="DZ183" t="str">
            <v>To</v>
          </cell>
          <cell r="EA183" t="str">
            <v>To</v>
          </cell>
          <cell r="EB183" t="str">
            <v>To</v>
          </cell>
          <cell r="EC183" t="str">
            <v>To</v>
          </cell>
          <cell r="ED183" t="str">
            <v>To</v>
          </cell>
          <cell r="EG183" t="str">
            <v>To</v>
          </cell>
          <cell r="EH183" t="str">
            <v>To</v>
          </cell>
          <cell r="EI183" t="str">
            <v>To</v>
          </cell>
        </row>
        <row r="184">
          <cell r="E184">
            <v>57.878776666666674</v>
          </cell>
          <cell r="H184">
            <v>46.503345837632565</v>
          </cell>
          <cell r="L184">
            <v>43.235096546952654</v>
          </cell>
          <cell r="M184">
            <v>71.424873333333338</v>
          </cell>
          <cell r="P184">
            <v>80.943217123938197</v>
          </cell>
          <cell r="Q184">
            <v>70.193410000000014</v>
          </cell>
          <cell r="R184">
            <v>82.508043333333347</v>
          </cell>
          <cell r="S184">
            <v>86.202433333333346</v>
          </cell>
          <cell r="T184">
            <v>129.30365</v>
          </cell>
          <cell r="U184">
            <v>93.591213333333343</v>
          </cell>
          <cell r="V184">
            <v>112.56956635660947</v>
          </cell>
          <cell r="W184">
            <v>92.359750000000005</v>
          </cell>
          <cell r="X184">
            <v>102.21145666666668</v>
          </cell>
          <cell r="Y184">
            <v>78.712029238618385</v>
          </cell>
          <cell r="Z184">
            <v>84.742767223660664</v>
          </cell>
          <cell r="AA184">
            <v>91.172572497007337</v>
          </cell>
          <cell r="AB184">
            <v>38.721801618724285</v>
          </cell>
          <cell r="AC184">
            <v>40.335210019504466</v>
          </cell>
          <cell r="AD184">
            <v>106.28044435592733</v>
          </cell>
          <cell r="AE184">
            <v>78.704851746279289</v>
          </cell>
          <cell r="AF184">
            <v>105.13286776967692</v>
          </cell>
          <cell r="AG184">
            <v>92.498497746619947</v>
          </cell>
          <cell r="AH184">
            <v>63</v>
          </cell>
          <cell r="AI184">
            <v>61</v>
          </cell>
          <cell r="AJ184">
            <v>81</v>
          </cell>
          <cell r="AK184">
            <v>67</v>
          </cell>
          <cell r="AL184">
            <v>57</v>
          </cell>
          <cell r="AM184">
            <v>62</v>
          </cell>
          <cell r="AN184">
            <v>87</v>
          </cell>
          <cell r="AO184">
            <v>70</v>
          </cell>
          <cell r="AP184">
            <v>66</v>
          </cell>
          <cell r="AQ184">
            <v>58</v>
          </cell>
          <cell r="AR184">
            <v>62</v>
          </cell>
          <cell r="AS184">
            <v>70</v>
          </cell>
          <cell r="AT184">
            <v>63</v>
          </cell>
          <cell r="AU184">
            <v>71</v>
          </cell>
          <cell r="AV184">
            <v>58</v>
          </cell>
          <cell r="AW184">
            <v>126</v>
          </cell>
          <cell r="AX184">
            <v>77</v>
          </cell>
          <cell r="AY184">
            <v>125</v>
          </cell>
          <cell r="AZ184">
            <v>114</v>
          </cell>
          <cell r="BA184">
            <v>100</v>
          </cell>
          <cell r="BB184">
            <v>112</v>
          </cell>
          <cell r="BC184">
            <v>63</v>
          </cell>
          <cell r="BD184">
            <v>70</v>
          </cell>
          <cell r="BE184">
            <v>64</v>
          </cell>
          <cell r="BF184">
            <v>70</v>
          </cell>
          <cell r="BG184">
            <v>61</v>
          </cell>
          <cell r="BH184">
            <v>77</v>
          </cell>
          <cell r="BI184">
            <v>77</v>
          </cell>
          <cell r="BJ184">
            <v>71</v>
          </cell>
          <cell r="BK184">
            <v>66</v>
          </cell>
          <cell r="BL184">
            <v>78</v>
          </cell>
          <cell r="BM184">
            <v>69</v>
          </cell>
          <cell r="BN184">
            <v>66</v>
          </cell>
          <cell r="BO184">
            <v>55</v>
          </cell>
          <cell r="BP184">
            <v>69</v>
          </cell>
          <cell r="BQ184">
            <v>126</v>
          </cell>
          <cell r="BR184">
            <v>61</v>
          </cell>
          <cell r="BS184">
            <v>44</v>
          </cell>
          <cell r="BT184">
            <v>42.463288916129436</v>
          </cell>
          <cell r="BU184">
            <v>53.729059444898468</v>
          </cell>
          <cell r="BV184">
            <v>64.994829973667507</v>
          </cell>
          <cell r="BW184">
            <v>38.996897984200501</v>
          </cell>
          <cell r="BX184">
            <v>50.695967379460647</v>
          </cell>
          <cell r="BY184">
            <v>33.797311586307103</v>
          </cell>
          <cell r="BZ184">
            <v>51.995863978933997</v>
          </cell>
          <cell r="CA184">
            <v>51.995863978933997</v>
          </cell>
          <cell r="CB184">
            <v>39.863495717182737</v>
          </cell>
          <cell r="CC184">
            <v>39.863495717182737</v>
          </cell>
          <cell r="CD184">
            <v>69.651457903955077</v>
          </cell>
          <cell r="CE184">
            <v>60.59992030790719</v>
          </cell>
          <cell r="CF184">
            <v>76.760130200423944</v>
          </cell>
          <cell r="CG184">
            <v>68.752512028470306</v>
          </cell>
          <cell r="CH184">
            <v>51.162790697674417</v>
          </cell>
          <cell r="CI184">
            <v>89.547815278447416</v>
          </cell>
          <cell r="CJ184">
            <v>97.031251516113272</v>
          </cell>
          <cell r="CK184">
            <v>77.625220261562504</v>
          </cell>
          <cell r="CL184">
            <v>65.938821849565628</v>
          </cell>
          <cell r="CM184">
            <v>69.826737039776944</v>
          </cell>
          <cell r="CN184">
            <v>104.54123152734545</v>
          </cell>
          <cell r="CO184">
            <v>98.811156886865518</v>
          </cell>
          <cell r="CP184">
            <v>64.43247464270101</v>
          </cell>
          <cell r="CQ184">
            <v>69.552985725424548</v>
          </cell>
          <cell r="CR184">
            <v>82.194139397732755</v>
          </cell>
          <cell r="CS184">
            <v>92.349521496792548</v>
          </cell>
          <cell r="CT184">
            <v>81.548036754002609</v>
          </cell>
          <cell r="CU184">
            <v>106.01019331541005</v>
          </cell>
          <cell r="CV184">
            <v>106.01019331541005</v>
          </cell>
          <cell r="CW184">
            <v>106.01019331541005</v>
          </cell>
          <cell r="CX184">
            <v>95.532177145709227</v>
          </cell>
          <cell r="CZ184">
            <v>104.47718685593263</v>
          </cell>
          <cell r="DA184">
            <v>91.172572497007323</v>
          </cell>
          <cell r="DB184">
            <v>91.172572497007337</v>
          </cell>
          <cell r="DC184">
            <v>91.172572497007337</v>
          </cell>
          <cell r="DD184">
            <v>38.918750384426268</v>
          </cell>
          <cell r="DE184">
            <v>71.178715655258685</v>
          </cell>
          <cell r="DF184">
            <v>152.25657472499094</v>
          </cell>
          <cell r="DG184">
            <v>82.194139397732755</v>
          </cell>
          <cell r="DH184">
            <v>102.57067084211317</v>
          </cell>
          <cell r="DI184">
            <v>74.396311049149119</v>
          </cell>
          <cell r="EZ184" t="str">
            <v>South Africa</v>
          </cell>
          <cell r="FA184" t="str">
            <v>Asia</v>
          </cell>
          <cell r="FD184" t="str">
            <v>South Africa</v>
          </cell>
        </row>
        <row r="185">
          <cell r="E185">
            <v>47</v>
          </cell>
          <cell r="F185">
            <v>47</v>
          </cell>
          <cell r="G185">
            <v>47</v>
          </cell>
          <cell r="H185">
            <v>355</v>
          </cell>
          <cell r="I185">
            <v>355</v>
          </cell>
          <cell r="J185">
            <v>355</v>
          </cell>
          <cell r="K185">
            <v>355</v>
          </cell>
          <cell r="L185">
            <v>315</v>
          </cell>
          <cell r="M185">
            <v>58</v>
          </cell>
          <cell r="N185">
            <v>58</v>
          </cell>
          <cell r="O185">
            <v>58</v>
          </cell>
          <cell r="P185">
            <v>79</v>
          </cell>
          <cell r="Q185">
            <v>57</v>
          </cell>
          <cell r="R185">
            <v>67</v>
          </cell>
          <cell r="S185">
            <v>70</v>
          </cell>
          <cell r="T185">
            <v>105</v>
          </cell>
          <cell r="U185">
            <v>76</v>
          </cell>
          <cell r="V185">
            <v>72</v>
          </cell>
          <cell r="W185">
            <v>75</v>
          </cell>
          <cell r="X185">
            <v>83</v>
          </cell>
          <cell r="Y185">
            <v>270</v>
          </cell>
          <cell r="Z185">
            <v>1900</v>
          </cell>
          <cell r="AA185">
            <v>23000</v>
          </cell>
          <cell r="AB185">
            <v>2182.08</v>
          </cell>
          <cell r="AC185">
            <v>2273</v>
          </cell>
          <cell r="AD185">
            <v>86.304189072561897</v>
          </cell>
          <cell r="AE185">
            <v>63.911648537062369</v>
          </cell>
          <cell r="AF185">
            <v>85.372308637970193</v>
          </cell>
          <cell r="AG185">
            <v>75.11266900350526</v>
          </cell>
          <cell r="AH185">
            <v>63</v>
          </cell>
          <cell r="AI185">
            <v>61</v>
          </cell>
          <cell r="AJ185">
            <v>81</v>
          </cell>
          <cell r="AK185">
            <v>67</v>
          </cell>
          <cell r="AL185">
            <v>57</v>
          </cell>
          <cell r="AM185">
            <v>62</v>
          </cell>
          <cell r="AN185">
            <v>87</v>
          </cell>
          <cell r="AO185">
            <v>70</v>
          </cell>
          <cell r="AP185">
            <v>66</v>
          </cell>
          <cell r="AQ185">
            <v>58</v>
          </cell>
          <cell r="AR185">
            <v>62</v>
          </cell>
          <cell r="AS185">
            <v>70</v>
          </cell>
          <cell r="AT185">
            <v>63</v>
          </cell>
          <cell r="AU185">
            <v>71</v>
          </cell>
          <cell r="AV185">
            <v>58</v>
          </cell>
          <cell r="AW185">
            <v>126</v>
          </cell>
          <cell r="AX185">
            <v>77</v>
          </cell>
          <cell r="AY185">
            <v>125</v>
          </cell>
          <cell r="AZ185">
            <v>114</v>
          </cell>
          <cell r="BA185">
            <v>100</v>
          </cell>
          <cell r="BB185">
            <v>112</v>
          </cell>
          <cell r="BC185">
            <v>63</v>
          </cell>
          <cell r="BD185">
            <v>70</v>
          </cell>
          <cell r="BE185">
            <v>64</v>
          </cell>
          <cell r="BF185">
            <v>70</v>
          </cell>
          <cell r="BG185">
            <v>61</v>
          </cell>
          <cell r="BH185">
            <v>77</v>
          </cell>
          <cell r="BI185">
            <v>77</v>
          </cell>
          <cell r="BJ185">
            <v>71</v>
          </cell>
          <cell r="BK185">
            <v>66</v>
          </cell>
          <cell r="BL185">
            <v>78</v>
          </cell>
          <cell r="BM185">
            <v>69</v>
          </cell>
          <cell r="BN185">
            <v>66</v>
          </cell>
          <cell r="BO185">
            <v>55</v>
          </cell>
          <cell r="BP185">
            <v>69</v>
          </cell>
          <cell r="BQ185">
            <v>126</v>
          </cell>
          <cell r="BR185">
            <v>61</v>
          </cell>
          <cell r="BS185">
            <v>44</v>
          </cell>
          <cell r="BT185">
            <v>49</v>
          </cell>
          <cell r="BU185">
            <v>62</v>
          </cell>
          <cell r="BV185">
            <v>75</v>
          </cell>
          <cell r="BW185">
            <v>45</v>
          </cell>
          <cell r="BX185">
            <v>58.5</v>
          </cell>
          <cell r="BY185">
            <v>39</v>
          </cell>
          <cell r="BZ185">
            <v>60</v>
          </cell>
          <cell r="CA185">
            <v>60</v>
          </cell>
          <cell r="CB185">
            <v>46</v>
          </cell>
          <cell r="CC185">
            <v>46</v>
          </cell>
          <cell r="CD185">
            <v>800</v>
          </cell>
          <cell r="CE185">
            <v>159.9075</v>
          </cell>
          <cell r="CF185">
            <v>47000</v>
          </cell>
          <cell r="CG185">
            <v>587.30000000000007</v>
          </cell>
          <cell r="CH185">
            <v>321.80133333333333</v>
          </cell>
          <cell r="CI185">
            <v>1300</v>
          </cell>
          <cell r="CJ185">
            <v>2300</v>
          </cell>
          <cell r="CK185">
            <v>180000</v>
          </cell>
          <cell r="CL185">
            <v>80</v>
          </cell>
          <cell r="CM185">
            <v>90</v>
          </cell>
          <cell r="CN185">
            <v>12500</v>
          </cell>
          <cell r="CO185">
            <v>4410</v>
          </cell>
          <cell r="CP185">
            <v>800000</v>
          </cell>
          <cell r="CQ185">
            <v>242</v>
          </cell>
          <cell r="CR185">
            <v>2700</v>
          </cell>
          <cell r="CS185">
            <v>2900</v>
          </cell>
          <cell r="CT185">
            <v>90000</v>
          </cell>
          <cell r="CU185">
            <v>650</v>
          </cell>
          <cell r="CV185">
            <v>650</v>
          </cell>
          <cell r="CW185">
            <v>650</v>
          </cell>
          <cell r="CX185">
            <v>6000</v>
          </cell>
          <cell r="CZ185">
            <v>929.02529254360206</v>
          </cell>
          <cell r="DA185">
            <v>144.60369733309588</v>
          </cell>
          <cell r="DB185">
            <v>329.75808515797019</v>
          </cell>
          <cell r="DC185">
            <v>567.48564839355981</v>
          </cell>
          <cell r="DD185">
            <v>600</v>
          </cell>
          <cell r="DE185">
            <v>430</v>
          </cell>
          <cell r="DF185">
            <v>9562.6361258006436</v>
          </cell>
          <cell r="DG185">
            <v>1738975.0297581856</v>
          </cell>
          <cell r="DH185">
            <v>235</v>
          </cell>
          <cell r="DI185">
            <v>118.11722164757478</v>
          </cell>
          <cell r="DJ185">
            <v>159.9075</v>
          </cell>
          <cell r="DK185">
            <v>159.9075</v>
          </cell>
          <cell r="DL185">
            <v>159.9075</v>
          </cell>
          <cell r="DM185">
            <v>159.9075</v>
          </cell>
          <cell r="DN185">
            <v>159.9075</v>
          </cell>
          <cell r="DO185">
            <v>159.9075</v>
          </cell>
          <cell r="DP185">
            <v>159.9075</v>
          </cell>
          <cell r="DQ185">
            <v>159.9075</v>
          </cell>
          <cell r="DR185">
            <v>159.9075</v>
          </cell>
          <cell r="DS185">
            <v>159.9075</v>
          </cell>
          <cell r="DT185">
            <v>159.9075</v>
          </cell>
          <cell r="DU185">
            <v>159.9075</v>
          </cell>
          <cell r="DV185">
            <v>159.9075</v>
          </cell>
          <cell r="DW185">
            <v>159.9075</v>
          </cell>
          <cell r="DX185">
            <v>159.9075</v>
          </cell>
          <cell r="DY185">
            <v>159.9075</v>
          </cell>
          <cell r="DZ185">
            <v>159.9075</v>
          </cell>
          <cell r="EA185">
            <v>159.9075</v>
          </cell>
          <cell r="EB185">
            <v>159.9075</v>
          </cell>
          <cell r="EC185">
            <v>159.9075</v>
          </cell>
          <cell r="ED185">
            <v>159.9075</v>
          </cell>
          <cell r="EE185">
            <v>159.9075</v>
          </cell>
          <cell r="EF185">
            <v>159.9075</v>
          </cell>
          <cell r="EG185">
            <v>159.9075</v>
          </cell>
          <cell r="EH185">
            <v>159.9075</v>
          </cell>
          <cell r="EI185">
            <v>159.9075</v>
          </cell>
          <cell r="EW185">
            <v>2045.7</v>
          </cell>
          <cell r="FA185" t="str">
            <v>Australia</v>
          </cell>
        </row>
        <row r="186">
          <cell r="E186">
            <v>32.9</v>
          </cell>
          <cell r="F186">
            <v>32.9</v>
          </cell>
          <cell r="G186">
            <v>32.9</v>
          </cell>
          <cell r="H186">
            <v>248.49999999999997</v>
          </cell>
          <cell r="I186">
            <v>248.49999999999997</v>
          </cell>
          <cell r="J186">
            <v>248.49999999999997</v>
          </cell>
          <cell r="K186">
            <v>248.49999999999997</v>
          </cell>
          <cell r="L186">
            <v>220.5</v>
          </cell>
          <cell r="M186">
            <v>40.599999999999994</v>
          </cell>
          <cell r="N186">
            <v>40.599999999999994</v>
          </cell>
          <cell r="O186">
            <v>40.599999999999994</v>
          </cell>
          <cell r="P186">
            <v>55.3</v>
          </cell>
          <cell r="Q186">
            <v>39.9</v>
          </cell>
          <cell r="R186">
            <v>46.9</v>
          </cell>
          <cell r="S186">
            <v>49</v>
          </cell>
          <cell r="T186">
            <v>73.5</v>
          </cell>
          <cell r="U186">
            <v>53.199999999999996</v>
          </cell>
          <cell r="V186">
            <v>50.4</v>
          </cell>
          <cell r="W186">
            <v>52.5</v>
          </cell>
          <cell r="X186">
            <v>58.099999999999994</v>
          </cell>
          <cell r="Y186">
            <v>189</v>
          </cell>
          <cell r="Z186">
            <v>1330</v>
          </cell>
          <cell r="AA186">
            <v>16099.999999999998</v>
          </cell>
          <cell r="AB186">
            <v>1527.4559999999999</v>
          </cell>
          <cell r="AC186">
            <v>1591.1</v>
          </cell>
          <cell r="AD186">
            <v>60.412932350793326</v>
          </cell>
          <cell r="AE186">
            <v>44.738153975943654</v>
          </cell>
          <cell r="AF186">
            <v>59.760616046579131</v>
          </cell>
          <cell r="AG186">
            <v>52.578868302453678</v>
          </cell>
          <cell r="AH186">
            <v>44.099999999999994</v>
          </cell>
          <cell r="AI186">
            <v>42.699999999999996</v>
          </cell>
          <cell r="AJ186">
            <v>56.699999999999996</v>
          </cell>
          <cell r="AK186">
            <v>46.9</v>
          </cell>
          <cell r="AL186">
            <v>39.9</v>
          </cell>
          <cell r="AM186">
            <v>43.4</v>
          </cell>
          <cell r="AN186">
            <v>60.9</v>
          </cell>
          <cell r="AO186">
            <v>49</v>
          </cell>
          <cell r="AP186">
            <v>46.199999999999996</v>
          </cell>
          <cell r="AQ186">
            <v>40.599999999999994</v>
          </cell>
          <cell r="AR186">
            <v>43.4</v>
          </cell>
          <cell r="AS186">
            <v>49</v>
          </cell>
          <cell r="AT186">
            <v>44.099999999999994</v>
          </cell>
          <cell r="AU186">
            <v>49.699999999999996</v>
          </cell>
          <cell r="AV186">
            <v>40.599999999999994</v>
          </cell>
          <cell r="AW186">
            <v>88.199999999999989</v>
          </cell>
          <cell r="AX186">
            <v>53.9</v>
          </cell>
          <cell r="AY186">
            <v>87.5</v>
          </cell>
          <cell r="AZ186">
            <v>79.8</v>
          </cell>
          <cell r="BA186">
            <v>70</v>
          </cell>
          <cell r="BB186">
            <v>78.399999999999991</v>
          </cell>
          <cell r="BC186">
            <v>44.099999999999994</v>
          </cell>
          <cell r="BD186">
            <v>49</v>
          </cell>
          <cell r="BE186">
            <v>44.8</v>
          </cell>
          <cell r="BF186">
            <v>49</v>
          </cell>
          <cell r="BG186">
            <v>42.699999999999996</v>
          </cell>
          <cell r="BH186">
            <v>53.9</v>
          </cell>
          <cell r="BI186">
            <v>53.9</v>
          </cell>
          <cell r="BJ186">
            <v>49.699999999999996</v>
          </cell>
          <cell r="BK186">
            <v>46.199999999999996</v>
          </cell>
          <cell r="BL186">
            <v>54.599999999999994</v>
          </cell>
          <cell r="BM186">
            <v>48.3</v>
          </cell>
          <cell r="BN186">
            <v>46.199999999999996</v>
          </cell>
          <cell r="BO186">
            <v>38.5</v>
          </cell>
          <cell r="BP186">
            <v>48.3</v>
          </cell>
          <cell r="BQ186">
            <v>88.199999999999989</v>
          </cell>
          <cell r="BR186">
            <v>42.699999999999996</v>
          </cell>
          <cell r="BS186">
            <v>30.799999999999997</v>
          </cell>
          <cell r="BT186">
            <v>34.299999999999997</v>
          </cell>
          <cell r="BU186">
            <v>43.4</v>
          </cell>
          <cell r="BV186">
            <v>52.5</v>
          </cell>
          <cell r="BW186">
            <v>31.499999999999996</v>
          </cell>
          <cell r="BX186">
            <v>40.949999999999996</v>
          </cell>
          <cell r="BY186">
            <v>27.299999999999997</v>
          </cell>
          <cell r="BZ186">
            <v>42</v>
          </cell>
          <cell r="CA186">
            <v>42</v>
          </cell>
          <cell r="CB186">
            <v>32.199999999999996</v>
          </cell>
          <cell r="CC186">
            <v>32.199999999999996</v>
          </cell>
          <cell r="CD186">
            <v>560</v>
          </cell>
          <cell r="CE186">
            <v>111.93525</v>
          </cell>
          <cell r="CF186">
            <v>32900</v>
          </cell>
          <cell r="CG186">
            <v>411.11</v>
          </cell>
          <cell r="CH186">
            <v>225.26093333333333</v>
          </cell>
          <cell r="CI186">
            <v>909.99999999999989</v>
          </cell>
          <cell r="CJ186">
            <v>1610</v>
          </cell>
          <cell r="CK186">
            <v>125999.99999999999</v>
          </cell>
          <cell r="CL186">
            <v>56</v>
          </cell>
          <cell r="CM186">
            <v>62.999999999999993</v>
          </cell>
          <cell r="CN186">
            <v>8750</v>
          </cell>
          <cell r="CO186">
            <v>3087</v>
          </cell>
          <cell r="CP186">
            <v>560000</v>
          </cell>
          <cell r="CQ186">
            <v>169.39999999999998</v>
          </cell>
          <cell r="CR186">
            <v>1889.9999999999998</v>
          </cell>
          <cell r="CS186">
            <v>2029.9999999999998</v>
          </cell>
          <cell r="CT186">
            <v>62999.999999999993</v>
          </cell>
          <cell r="CU186">
            <v>454.99999999999994</v>
          </cell>
          <cell r="CV186">
            <v>454.99999999999994</v>
          </cell>
          <cell r="CW186">
            <v>454.99999999999994</v>
          </cell>
          <cell r="CX186">
            <v>4200</v>
          </cell>
          <cell r="CZ186">
            <v>650.31770478052135</v>
          </cell>
          <cell r="DA186">
            <v>101.22258813316711</v>
          </cell>
          <cell r="DB186">
            <v>230.83065961057912</v>
          </cell>
          <cell r="DC186">
            <v>397.23995387549184</v>
          </cell>
          <cell r="DD186">
            <v>420</v>
          </cell>
          <cell r="DE186">
            <v>301</v>
          </cell>
          <cell r="DF186">
            <v>6693.84528806045</v>
          </cell>
          <cell r="DG186">
            <v>1217282.5208307297</v>
          </cell>
          <cell r="DH186">
            <v>164.5</v>
          </cell>
          <cell r="DI186">
            <v>82.682055153302343</v>
          </cell>
          <cell r="DJ186">
            <v>111.93525</v>
          </cell>
          <cell r="DK186">
            <v>111.93525</v>
          </cell>
          <cell r="DL186">
            <v>111.93525</v>
          </cell>
          <cell r="DM186">
            <v>111.93525</v>
          </cell>
          <cell r="DN186">
            <v>111.93525</v>
          </cell>
          <cell r="DO186">
            <v>111.93525</v>
          </cell>
          <cell r="DP186">
            <v>111.93525</v>
          </cell>
          <cell r="DQ186">
            <v>111.93525</v>
          </cell>
          <cell r="DR186">
            <v>111.93525</v>
          </cell>
          <cell r="DS186">
            <v>111.93525</v>
          </cell>
          <cell r="DT186">
            <v>111.93525</v>
          </cell>
          <cell r="DU186">
            <v>111.93525</v>
          </cell>
          <cell r="DV186">
            <v>111.93525</v>
          </cell>
          <cell r="DW186">
            <v>111.93525</v>
          </cell>
          <cell r="DX186">
            <v>111.93525</v>
          </cell>
          <cell r="DY186">
            <v>111.93525</v>
          </cell>
          <cell r="DZ186">
            <v>111.93525</v>
          </cell>
          <cell r="EA186">
            <v>111.93525</v>
          </cell>
          <cell r="EB186">
            <v>111.93525</v>
          </cell>
          <cell r="EC186">
            <v>111.93525</v>
          </cell>
          <cell r="ED186">
            <v>111.93525</v>
          </cell>
          <cell r="EE186">
            <v>111.93525</v>
          </cell>
          <cell r="EF186">
            <v>111.93525</v>
          </cell>
          <cell r="EG186">
            <v>111.93525</v>
          </cell>
          <cell r="EH186">
            <v>111.93525</v>
          </cell>
          <cell r="EI186">
            <v>111.93525</v>
          </cell>
          <cell r="FA186" t="str">
            <v>New Zlnd</v>
          </cell>
        </row>
        <row r="187">
          <cell r="E187">
            <v>13.235848380624821</v>
          </cell>
          <cell r="H187">
            <v>12.19594527637442</v>
          </cell>
          <cell r="L187">
            <v>12.768830614310174</v>
          </cell>
          <cell r="M187">
            <v>12.353458488583167</v>
          </cell>
          <cell r="P187">
            <v>14.487480404771659</v>
          </cell>
          <cell r="Q187">
            <v>13.206435384223434</v>
          </cell>
          <cell r="R187">
            <v>11.32400361453457</v>
          </cell>
          <cell r="S187">
            <v>12.059328524569283</v>
          </cell>
          <cell r="T187">
            <v>13.235848380624821</v>
          </cell>
          <cell r="U187">
            <v>12.294632495780391</v>
          </cell>
          <cell r="V187">
            <v>17.551091853366685</v>
          </cell>
          <cell r="W187">
            <v>15.530062099933126</v>
          </cell>
          <cell r="X187">
            <v>13.67704332664565</v>
          </cell>
          <cell r="Y187">
            <v>15.402111103664767</v>
          </cell>
          <cell r="Z187">
            <v>10.702943364560785</v>
          </cell>
          <cell r="AA187">
            <v>17.515634968645095</v>
          </cell>
          <cell r="AB187">
            <v>4.5774796986309951</v>
          </cell>
          <cell r="AC187">
            <v>3.8145664155258299</v>
          </cell>
          <cell r="AD187">
            <v>14.227118886046377</v>
          </cell>
          <cell r="AE187">
            <v>12.700152345415662</v>
          </cell>
          <cell r="AF187">
            <v>12.136767799276418</v>
          </cell>
          <cell r="AG187">
            <v>18.11837632607314</v>
          </cell>
          <cell r="AH187">
            <v>9.7630331753554511</v>
          </cell>
          <cell r="AI187">
            <v>7.867298578199053</v>
          </cell>
          <cell r="AJ187">
            <v>9.9526066350710902</v>
          </cell>
          <cell r="AK187">
            <v>9.9526066350710902</v>
          </cell>
          <cell r="AL187">
            <v>9.7630331753554511</v>
          </cell>
          <cell r="AM187">
            <v>9.5734597156398102</v>
          </cell>
          <cell r="AN187">
            <v>9.8578199052132707</v>
          </cell>
          <cell r="AO187">
            <v>9.6682464454976298</v>
          </cell>
          <cell r="AP187">
            <v>9.8578199052132707</v>
          </cell>
          <cell r="AQ187">
            <v>9.5734597156398102</v>
          </cell>
          <cell r="AR187">
            <v>9.7630331753554511</v>
          </cell>
          <cell r="AS187">
            <v>9.4786729857819907</v>
          </cell>
          <cell r="AT187">
            <v>9.5734597156398102</v>
          </cell>
          <cell r="AU187">
            <v>11.658767772511849</v>
          </cell>
          <cell r="AV187">
            <v>9.7630331753554511</v>
          </cell>
          <cell r="AW187">
            <v>12.322274881516588</v>
          </cell>
          <cell r="AX187">
            <v>9.7630331753554511</v>
          </cell>
          <cell r="AY187">
            <v>11.658767772511849</v>
          </cell>
          <cell r="AZ187">
            <v>10.80568720379147</v>
          </cell>
          <cell r="BA187">
            <v>10.80568720379147</v>
          </cell>
          <cell r="BB187">
            <v>11.848341232227488</v>
          </cell>
          <cell r="BC187">
            <v>11.848341232227488</v>
          </cell>
          <cell r="BD187">
            <v>11.848341232227488</v>
          </cell>
          <cell r="BE187">
            <v>11.563981042654028</v>
          </cell>
          <cell r="BF187">
            <v>10.900473933649289</v>
          </cell>
          <cell r="BG187">
            <v>8.4360189573459721</v>
          </cell>
          <cell r="BH187">
            <v>10.900473933649289</v>
          </cell>
          <cell r="BI187">
            <v>10.900473933649289</v>
          </cell>
          <cell r="BJ187">
            <v>8.3412322274881525</v>
          </cell>
          <cell r="BK187">
            <v>10.80568720379147</v>
          </cell>
          <cell r="BL187">
            <v>9.9526066350710902</v>
          </cell>
          <cell r="BM187">
            <v>10.71090047393365</v>
          </cell>
          <cell r="BN187">
            <v>10.71090047393365</v>
          </cell>
          <cell r="BO187">
            <v>10.71090047393365</v>
          </cell>
          <cell r="BP187">
            <v>10.71090047393365</v>
          </cell>
          <cell r="BQ187">
            <v>9.6682464454976298</v>
          </cell>
          <cell r="BR187">
            <v>9.5734597156398102</v>
          </cell>
          <cell r="BS187">
            <v>12.606635071090048</v>
          </cell>
          <cell r="BT187">
            <v>14.878939537126188</v>
          </cell>
          <cell r="BU187">
            <v>14.878939537126188</v>
          </cell>
          <cell r="BV187">
            <v>14.878939537126188</v>
          </cell>
          <cell r="BW187">
            <v>14.878939537126188</v>
          </cell>
          <cell r="BX187">
            <v>14.878939537126188</v>
          </cell>
          <cell r="BY187">
            <v>14.878939537126188</v>
          </cell>
          <cell r="BZ187">
            <v>14.878939537126188</v>
          </cell>
          <cell r="CA187">
            <v>14.878939537126188</v>
          </cell>
          <cell r="CB187">
            <v>14.878939537126188</v>
          </cell>
          <cell r="CC187">
            <v>14.878939537126188</v>
          </cell>
          <cell r="CD187">
            <v>9.773629387258433</v>
          </cell>
          <cell r="CE187">
            <v>7.9834312398857215</v>
          </cell>
          <cell r="CF187">
            <v>12.092534166210026</v>
          </cell>
          <cell r="CG187">
            <v>8.9473892761220153</v>
          </cell>
          <cell r="CH187">
            <v>1.0244378234140075</v>
          </cell>
          <cell r="CI187">
            <v>10.694064115607077</v>
          </cell>
          <cell r="CJ187">
            <v>11.083942563556331</v>
          </cell>
          <cell r="CK187">
            <v>8.2402068152354495</v>
          </cell>
          <cell r="CL187">
            <v>12.402508408935926</v>
          </cell>
          <cell r="CM187">
            <v>14.824737437189247</v>
          </cell>
          <cell r="CN187">
            <v>15.780562320933006</v>
          </cell>
          <cell r="CO187">
            <v>14.542024386649533</v>
          </cell>
          <cell r="CP187">
            <v>13.46575315571878</v>
          </cell>
          <cell r="CQ187">
            <v>14.542024386649533</v>
          </cell>
          <cell r="CR187">
            <v>14.542024386649533</v>
          </cell>
          <cell r="CS187">
            <v>15.211933975876983</v>
          </cell>
          <cell r="CT187">
            <v>15.365515454747156</v>
          </cell>
          <cell r="CU187">
            <v>14.497886999950385</v>
          </cell>
          <cell r="CV187">
            <v>14.497886999950385</v>
          </cell>
          <cell r="CW187">
            <v>14.497886999950385</v>
          </cell>
          <cell r="CX187">
            <v>8.9368418319646139</v>
          </cell>
          <cell r="CZ187">
            <v>9.773629387258433</v>
          </cell>
          <cell r="DA187">
            <v>17.515634968645095</v>
          </cell>
          <cell r="DB187">
            <v>16.311109155720793</v>
          </cell>
          <cell r="DC187">
            <v>17.515634968645095</v>
          </cell>
          <cell r="DD187">
            <v>4.5774796986309951</v>
          </cell>
          <cell r="DE187">
            <v>16.731895184036581</v>
          </cell>
          <cell r="DF187">
            <v>14.243294425485205</v>
          </cell>
          <cell r="DG187">
            <v>14.542024386649532</v>
          </cell>
          <cell r="DH187">
            <v>17.493031358236919</v>
          </cell>
          <cell r="DI187">
            <v>14.227118886046377</v>
          </cell>
        </row>
        <row r="188">
          <cell r="E188">
            <v>10.748065348237317</v>
          </cell>
          <cell r="F188">
            <v>10.748065348237317</v>
          </cell>
          <cell r="G188">
            <v>10.748065348237317</v>
          </cell>
          <cell r="H188">
            <v>93.102130505397909</v>
          </cell>
          <cell r="I188">
            <v>93.102130505397909</v>
          </cell>
          <cell r="J188">
            <v>93.102130505397909</v>
          </cell>
          <cell r="K188">
            <v>93.102130505397909</v>
          </cell>
          <cell r="L188">
            <v>93.030476736409668</v>
          </cell>
          <cell r="M188">
            <v>10.031527658354829</v>
          </cell>
          <cell r="N188">
            <v>10.031527658354829</v>
          </cell>
          <cell r="O188">
            <v>10.031527658354829</v>
          </cell>
          <cell r="P188">
            <v>14.139677080347759</v>
          </cell>
          <cell r="Q188">
            <v>10.724180758574567</v>
          </cell>
          <cell r="R188">
            <v>9.1955670201585935</v>
          </cell>
          <cell r="S188">
            <v>9.7926817617273336</v>
          </cell>
          <cell r="T188">
            <v>10.748065348237317</v>
          </cell>
          <cell r="U188">
            <v>9.9837584790293299</v>
          </cell>
          <cell r="V188">
            <v>11.225757141492309</v>
          </cell>
          <cell r="W188">
            <v>12.611063341931786</v>
          </cell>
          <cell r="X188">
            <v>11.106334193178562</v>
          </cell>
          <cell r="Y188">
            <v>52.832712334002096</v>
          </cell>
          <cell r="Z188">
            <v>239.96847234164517</v>
          </cell>
          <cell r="AA188">
            <v>4418.6490876086746</v>
          </cell>
          <cell r="AB188">
            <v>257.95356835769559</v>
          </cell>
          <cell r="AC188">
            <v>214.96130696474634</v>
          </cell>
          <cell r="AD188">
            <v>11.553018673756458</v>
          </cell>
          <cell r="AE188">
            <v>10.3130576458487</v>
          </cell>
          <cell r="AF188">
            <v>9.8555657085010644</v>
          </cell>
          <cell r="AG188">
            <v>14.712883311783383</v>
          </cell>
          <cell r="AH188">
            <v>9.7630331753554511</v>
          </cell>
          <cell r="AI188">
            <v>7.867298578199053</v>
          </cell>
          <cell r="AJ188">
            <v>9.9526066350710902</v>
          </cell>
          <cell r="AK188">
            <v>9.9526066350710902</v>
          </cell>
          <cell r="AL188">
            <v>9.7630331753554511</v>
          </cell>
          <cell r="AM188">
            <v>9.5734597156398102</v>
          </cell>
          <cell r="AN188">
            <v>9.8578199052132707</v>
          </cell>
          <cell r="AO188">
            <v>9.6682464454976298</v>
          </cell>
          <cell r="AP188">
            <v>9.8578199052132707</v>
          </cell>
          <cell r="AQ188">
            <v>9.5734597156398102</v>
          </cell>
          <cell r="AR188">
            <v>9.7630331753554511</v>
          </cell>
          <cell r="AS188">
            <v>9.4786729857819907</v>
          </cell>
          <cell r="AT188">
            <v>9.5734597156398102</v>
          </cell>
          <cell r="AU188">
            <v>11.658767772511849</v>
          </cell>
          <cell r="AV188">
            <v>9.7630331753554511</v>
          </cell>
          <cell r="AW188">
            <v>12.322274881516588</v>
          </cell>
          <cell r="AX188">
            <v>9.7630331753554511</v>
          </cell>
          <cell r="AY188">
            <v>11.658767772511849</v>
          </cell>
          <cell r="AZ188">
            <v>10.80568720379147</v>
          </cell>
          <cell r="BA188">
            <v>10.80568720379147</v>
          </cell>
          <cell r="BB188">
            <v>11.848341232227488</v>
          </cell>
          <cell r="BC188">
            <v>11.848341232227488</v>
          </cell>
          <cell r="BD188">
            <v>11.848341232227488</v>
          </cell>
          <cell r="BE188">
            <v>11.563981042654028</v>
          </cell>
          <cell r="BF188">
            <v>10.900473933649289</v>
          </cell>
          <cell r="BG188">
            <v>8.4360189573459721</v>
          </cell>
          <cell r="BH188">
            <v>10.900473933649289</v>
          </cell>
          <cell r="BI188">
            <v>10.900473933649289</v>
          </cell>
          <cell r="BJ188">
            <v>8.3412322274881525</v>
          </cell>
          <cell r="BK188">
            <v>10.80568720379147</v>
          </cell>
          <cell r="BL188">
            <v>9.9526066350710902</v>
          </cell>
          <cell r="BM188">
            <v>10.71090047393365</v>
          </cell>
          <cell r="BN188">
            <v>10.71090047393365</v>
          </cell>
          <cell r="BO188">
            <v>10.71090047393365</v>
          </cell>
          <cell r="BP188">
            <v>10.71090047393365</v>
          </cell>
          <cell r="BQ188">
            <v>9.6682464454976298</v>
          </cell>
          <cell r="BR188">
            <v>9.5734597156398102</v>
          </cell>
          <cell r="BS188">
            <v>12.606635071090048</v>
          </cell>
          <cell r="BT188">
            <v>17.169372790675453</v>
          </cell>
          <cell r="BU188">
            <v>17.169372790675453</v>
          </cell>
          <cell r="BV188">
            <v>17.169372790675453</v>
          </cell>
          <cell r="BW188">
            <v>17.169372790675453</v>
          </cell>
          <cell r="BX188">
            <v>17.169372790675453</v>
          </cell>
          <cell r="BY188">
            <v>17.169372790675453</v>
          </cell>
          <cell r="BZ188">
            <v>17.169372790675453</v>
          </cell>
          <cell r="CA188">
            <v>17.169372790675453</v>
          </cell>
          <cell r="CB188">
            <v>17.169372790675453</v>
          </cell>
          <cell r="CC188">
            <v>17.169372790675453</v>
          </cell>
          <cell r="CD188">
            <v>112.25757141492309</v>
          </cell>
          <cell r="CE188">
            <v>21.066208082545142</v>
          </cell>
          <cell r="CF188">
            <v>7404.2227954523742</v>
          </cell>
          <cell r="CG188">
            <v>76.430686920798692</v>
          </cell>
          <cell r="CH188">
            <v>6.4434612146109984</v>
          </cell>
          <cell r="CI188">
            <v>155.24983280787237</v>
          </cell>
          <cell r="CJ188">
            <v>262.73048629024549</v>
          </cell>
          <cell r="CK188">
            <v>19107.671730199676</v>
          </cell>
          <cell r="CL188">
            <v>15.047291487532243</v>
          </cell>
          <cell r="CM188">
            <v>19.107671730199673</v>
          </cell>
          <cell r="CN188">
            <v>1886.8825833572178</v>
          </cell>
          <cell r="CO188">
            <v>649.01909425623751</v>
          </cell>
          <cell r="CP188">
            <v>167192.12763924716</v>
          </cell>
          <cell r="CQ188">
            <v>50.596963809172358</v>
          </cell>
          <cell r="CR188">
            <v>477.69179325499186</v>
          </cell>
          <cell r="CS188">
            <v>477.69179325499186</v>
          </cell>
          <cell r="CT188">
            <v>16958.058660552211</v>
          </cell>
          <cell r="CU188">
            <v>88.893588958278926</v>
          </cell>
          <cell r="CV188">
            <v>88.893588958278926</v>
          </cell>
          <cell r="CW188">
            <v>88.893588958278926</v>
          </cell>
          <cell r="CX188">
            <v>561.28785707461543</v>
          </cell>
          <cell r="CZ188">
            <v>86.90843593665268</v>
          </cell>
          <cell r="DA188">
            <v>27.78056501242283</v>
          </cell>
          <cell r="DB188">
            <v>58.994936466991497</v>
          </cell>
          <cell r="DC188">
            <v>109.02260619587913</v>
          </cell>
          <cell r="DD188">
            <v>70.569784282632881</v>
          </cell>
          <cell r="DE188">
            <v>101.07958345275628</v>
          </cell>
          <cell r="DF188">
            <v>894.56525650582432</v>
          </cell>
          <cell r="DG188">
            <v>307664.48162623722</v>
          </cell>
          <cell r="DH188">
            <v>40.078341454093817</v>
          </cell>
          <cell r="DI188">
            <v>22.58805216510472</v>
          </cell>
          <cell r="DJ188">
            <v>21.066208082545142</v>
          </cell>
          <cell r="DK188">
            <v>21.066208082545142</v>
          </cell>
          <cell r="DL188">
            <v>21.066208082545142</v>
          </cell>
          <cell r="DM188">
            <v>21.066208082545142</v>
          </cell>
          <cell r="DN188">
            <v>21.066208082545142</v>
          </cell>
          <cell r="DO188">
            <v>21.066208082545142</v>
          </cell>
          <cell r="DP188">
            <v>21.066208082545142</v>
          </cell>
          <cell r="DQ188">
            <v>21.066208082545142</v>
          </cell>
          <cell r="DR188">
            <v>21.066208082545142</v>
          </cell>
          <cell r="DS188">
            <v>21.066208082545142</v>
          </cell>
          <cell r="DT188">
            <v>21.066208082545142</v>
          </cell>
          <cell r="DU188">
            <v>21.066208082545142</v>
          </cell>
          <cell r="DV188">
            <v>21.066208082545142</v>
          </cell>
          <cell r="DW188">
            <v>21.066208082545142</v>
          </cell>
          <cell r="DX188">
            <v>21.066208082545142</v>
          </cell>
          <cell r="DY188">
            <v>21.066208082545142</v>
          </cell>
          <cell r="DZ188">
            <v>21.066208082545142</v>
          </cell>
          <cell r="EA188">
            <v>21.066208082545142</v>
          </cell>
          <cell r="EB188">
            <v>21.066208082545142</v>
          </cell>
          <cell r="EC188">
            <v>21.066208082545142</v>
          </cell>
          <cell r="ED188">
            <v>21.066208082545142</v>
          </cell>
          <cell r="EE188">
            <v>21.066208082545142</v>
          </cell>
          <cell r="EF188">
            <v>21.066208082545142</v>
          </cell>
          <cell r="EG188">
            <v>21.066208082545142</v>
          </cell>
          <cell r="EH188">
            <v>21.066208082545142</v>
          </cell>
          <cell r="EI188">
            <v>21.066208082545142</v>
          </cell>
          <cell r="EW188">
            <v>231.75515907136716</v>
          </cell>
        </row>
        <row r="189">
          <cell r="E189">
            <v>3.1047249929244929</v>
          </cell>
          <cell r="F189">
            <v>3.1047249929244929</v>
          </cell>
          <cell r="G189">
            <v>3.1047249929244929</v>
          </cell>
          <cell r="H189">
            <v>32.211521801591616</v>
          </cell>
          <cell r="I189">
            <v>32.211521801591616</v>
          </cell>
          <cell r="J189">
            <v>32.211521801591616</v>
          </cell>
          <cell r="K189">
            <v>32.211521801591616</v>
          </cell>
          <cell r="L189">
            <v>30.742643683938539</v>
          </cell>
          <cell r="M189">
            <v>4.0361424908018408</v>
          </cell>
          <cell r="N189">
            <v>4.0361424908018408</v>
          </cell>
          <cell r="O189">
            <v>4.0361424908018408</v>
          </cell>
          <cell r="P189">
            <v>6.0154046737912052</v>
          </cell>
          <cell r="Q189">
            <v>4.2689968652711778</v>
          </cell>
          <cell r="R189">
            <v>3.0271068681013804</v>
          </cell>
          <cell r="S189">
            <v>3.4427394074767563</v>
          </cell>
          <cell r="T189">
            <v>3.6092428042747229</v>
          </cell>
          <cell r="U189">
            <v>4.4630421773289584</v>
          </cell>
          <cell r="V189">
            <v>3.1823431177476054</v>
          </cell>
          <cell r="W189">
            <v>5.0451781135023008</v>
          </cell>
          <cell r="X189">
            <v>5.0451781135023008</v>
          </cell>
          <cell r="Y189">
            <v>13.001035907871314</v>
          </cell>
          <cell r="Z189">
            <v>92.056074766355152</v>
          </cell>
          <cell r="AA189">
            <v>1164.2718723466849</v>
          </cell>
          <cell r="AB189">
            <v>67.838241095400164</v>
          </cell>
          <cell r="AC189">
            <v>58.989774865565366</v>
          </cell>
          <cell r="AD189">
            <v>3.5426183904859401</v>
          </cell>
          <cell r="AE189">
            <v>3.2839849317359913</v>
          </cell>
          <cell r="AF189">
            <v>3.2839849317359908</v>
          </cell>
          <cell r="AG189">
            <v>3.6092428042747233</v>
          </cell>
          <cell r="AH189">
            <v>2.1881516587677723</v>
          </cell>
          <cell r="AI189">
            <v>1.9450236966824646</v>
          </cell>
          <cell r="AJ189">
            <v>2.6744075829383887</v>
          </cell>
          <cell r="AK189">
            <v>2.5123222748815168</v>
          </cell>
          <cell r="AL189">
            <v>1.8639810426540282</v>
          </cell>
          <cell r="AM189">
            <v>1.8639810426540282</v>
          </cell>
          <cell r="AN189">
            <v>2.5933649289099527</v>
          </cell>
          <cell r="AO189">
            <v>2.5933649289099527</v>
          </cell>
          <cell r="AP189">
            <v>2.9175355450236968</v>
          </cell>
          <cell r="AQ189">
            <v>1.6208530805687205</v>
          </cell>
          <cell r="AR189">
            <v>2.9175355450236968</v>
          </cell>
          <cell r="AS189">
            <v>2.0260663507109005</v>
          </cell>
          <cell r="AT189">
            <v>1.6208530805687205</v>
          </cell>
          <cell r="AU189">
            <v>2.5933649289099527</v>
          </cell>
          <cell r="AV189">
            <v>1.9450236966824646</v>
          </cell>
          <cell r="AW189">
            <v>3.8090047393364928</v>
          </cell>
          <cell r="AX189">
            <v>3.7279620853080564</v>
          </cell>
          <cell r="AY189">
            <v>3.4037914691943132</v>
          </cell>
          <cell r="AZ189">
            <v>3.4037914691943132</v>
          </cell>
          <cell r="BA189">
            <v>3.8090047393364928</v>
          </cell>
          <cell r="BB189">
            <v>2.1881516587677723</v>
          </cell>
          <cell r="BC189">
            <v>2.1881516587677723</v>
          </cell>
          <cell r="BD189">
            <v>2.1881516587677723</v>
          </cell>
          <cell r="BE189">
            <v>1.7018957345971566</v>
          </cell>
          <cell r="BF189">
            <v>2.0260663507109005</v>
          </cell>
          <cell r="BG189">
            <v>1.2966824644549764</v>
          </cell>
          <cell r="BH189">
            <v>2.1071090047393364</v>
          </cell>
          <cell r="BI189">
            <v>2.1071090047393364</v>
          </cell>
          <cell r="BJ189">
            <v>1.6208530805687205</v>
          </cell>
          <cell r="BK189">
            <v>1.8639810426540282</v>
          </cell>
          <cell r="BL189">
            <v>1.8639810426540282</v>
          </cell>
          <cell r="BM189">
            <v>1.7018957345971566</v>
          </cell>
          <cell r="BN189">
            <v>1.2156398104265402</v>
          </cell>
          <cell r="BO189">
            <v>1.2966824644549764</v>
          </cell>
          <cell r="BP189">
            <v>1.9450236966824646</v>
          </cell>
          <cell r="BQ189">
            <v>2.6744075829383887</v>
          </cell>
          <cell r="BR189">
            <v>2.0260663507109005</v>
          </cell>
          <cell r="BS189">
            <v>3.2417061611374409</v>
          </cell>
          <cell r="BT189">
            <v>3.0281860281821533</v>
          </cell>
          <cell r="BU189">
            <v>2.9578685998123802</v>
          </cell>
          <cell r="BV189">
            <v>2.9578685998123802</v>
          </cell>
          <cell r="BW189">
            <v>2.9662287893858399</v>
          </cell>
          <cell r="BX189">
            <v>3.0440641571688762</v>
          </cell>
          <cell r="BY189">
            <v>2.8860389686819676</v>
          </cell>
          <cell r="BZ189">
            <v>0.84237321375264662</v>
          </cell>
          <cell r="CA189">
            <v>1.2776269568114795</v>
          </cell>
          <cell r="CB189">
            <v>2.5972082413996747</v>
          </cell>
          <cell r="CC189">
            <v>2.5972082413996747</v>
          </cell>
          <cell r="CD189">
            <v>27.166343688089313</v>
          </cell>
          <cell r="CE189">
            <v>6.9856312340801088</v>
          </cell>
          <cell r="CF189">
            <v>1940.453120577808</v>
          </cell>
          <cell r="CG189">
            <v>18.240259333431396</v>
          </cell>
          <cell r="CH189">
            <v>7.3797501992235999</v>
          </cell>
          <cell r="CI189">
            <v>32.987703049822734</v>
          </cell>
          <cell r="CJ189">
            <v>70.860435524021185</v>
          </cell>
          <cell r="CK189">
            <v>5239.2234255600815</v>
          </cell>
          <cell r="CL189">
            <v>3.1047249929244929</v>
          </cell>
          <cell r="CM189">
            <v>3.298337520686196</v>
          </cell>
          <cell r="CN189">
            <v>454.06603021520709</v>
          </cell>
          <cell r="CO189">
            <v>122.76180145381113</v>
          </cell>
          <cell r="CP189">
            <v>31047.249929244928</v>
          </cell>
          <cell r="CQ189">
            <v>9.5704032135223862</v>
          </cell>
          <cell r="CR189">
            <v>108.66537475235725</v>
          </cell>
          <cell r="CS189">
            <v>108.66537475235725</v>
          </cell>
          <cell r="CT189">
            <v>4268.9968652711777</v>
          </cell>
          <cell r="CU189">
            <v>23.673528071049258</v>
          </cell>
          <cell r="CV189">
            <v>25.613981191627065</v>
          </cell>
          <cell r="CW189">
            <v>25.613981191627065</v>
          </cell>
          <cell r="CX189">
            <v>155.23624964622465</v>
          </cell>
          <cell r="CZ189">
            <v>21.031850326806005</v>
          </cell>
          <cell r="DA189">
            <v>6.9192822510795029</v>
          </cell>
          <cell r="DB189">
            <v>15.778913733634452</v>
          </cell>
          <cell r="DC189">
            <v>27.154169963074729</v>
          </cell>
          <cell r="DD189">
            <v>18.55888278923593</v>
          </cell>
          <cell r="DE189">
            <v>25.490913488717883</v>
          </cell>
          <cell r="DF189">
            <v>247.41129481679923</v>
          </cell>
          <cell r="DG189">
            <v>69987.545664320322</v>
          </cell>
          <cell r="DH189">
            <v>6.5199224851414348</v>
          </cell>
          <cell r="DI189">
            <v>6.5800816827010404</v>
          </cell>
          <cell r="DJ189">
            <v>6.9856312340801088</v>
          </cell>
          <cell r="DK189">
            <v>6.9856312340801088</v>
          </cell>
          <cell r="DL189">
            <v>6.9856312340801088</v>
          </cell>
          <cell r="DM189">
            <v>6.9856312340801088</v>
          </cell>
          <cell r="DN189">
            <v>6.9856312340801088</v>
          </cell>
          <cell r="DO189">
            <v>6.9856312340801088</v>
          </cell>
          <cell r="DP189">
            <v>6.9856312340801088</v>
          </cell>
          <cell r="DQ189">
            <v>6.9856312340801088</v>
          </cell>
          <cell r="DR189">
            <v>6.9856312340801088</v>
          </cell>
          <cell r="DS189">
            <v>6.9856312340801088</v>
          </cell>
          <cell r="DT189">
            <v>6.9856312340801088</v>
          </cell>
          <cell r="DU189">
            <v>6.9856312340801088</v>
          </cell>
          <cell r="DV189">
            <v>6.9856312340801088</v>
          </cell>
          <cell r="DW189">
            <v>6.9856312340801088</v>
          </cell>
          <cell r="DX189">
            <v>6.9856312340801088</v>
          </cell>
          <cell r="DY189">
            <v>6.9856312340801088</v>
          </cell>
          <cell r="DZ189">
            <v>6.9856312340801088</v>
          </cell>
          <cell r="EA189">
            <v>6.9856312340801088</v>
          </cell>
          <cell r="EB189">
            <v>6.9856312340801088</v>
          </cell>
          <cell r="EC189">
            <v>6.9856312340801088</v>
          </cell>
          <cell r="ED189">
            <v>6.9856312340801088</v>
          </cell>
          <cell r="EE189">
            <v>6.9856312340801088</v>
          </cell>
          <cell r="EF189">
            <v>6.9856312340801088</v>
          </cell>
          <cell r="EG189">
            <v>6.9856312340801088</v>
          </cell>
          <cell r="EH189">
            <v>6.9856312340801088</v>
          </cell>
          <cell r="EI189">
            <v>6.9856312340801088</v>
          </cell>
          <cell r="EW189">
            <v>64.888752352121898</v>
          </cell>
        </row>
        <row r="190">
          <cell r="E190">
            <v>8.1664910432033722</v>
          </cell>
          <cell r="F190">
            <v>8.1664910432033722</v>
          </cell>
          <cell r="G190">
            <v>8.1664910432033722</v>
          </cell>
          <cell r="H190">
            <v>89.567966280295039</v>
          </cell>
          <cell r="I190">
            <v>89.567966280295039</v>
          </cell>
          <cell r="J190">
            <v>89.567966280295039</v>
          </cell>
          <cell r="K190">
            <v>89.567966280295039</v>
          </cell>
          <cell r="L190">
            <v>93.030476736409668</v>
          </cell>
          <cell r="M190">
            <v>8.1664910432033722</v>
          </cell>
          <cell r="N190">
            <v>8.1664910432033722</v>
          </cell>
          <cell r="O190">
            <v>8.1664910432033722</v>
          </cell>
          <cell r="P190">
            <v>14.752370916754478</v>
          </cell>
          <cell r="Q190">
            <v>8.1664910432033722</v>
          </cell>
          <cell r="R190">
            <v>6.5858798735511064</v>
          </cell>
          <cell r="S190">
            <v>6.5858798735511064</v>
          </cell>
          <cell r="T190">
            <v>8.1664910432033722</v>
          </cell>
          <cell r="U190">
            <v>9.2202318229715488</v>
          </cell>
          <cell r="V190">
            <v>5.7955742887249739</v>
          </cell>
          <cell r="W190">
            <v>10.669125395152792</v>
          </cell>
          <cell r="X190">
            <v>8.4299262381454163</v>
          </cell>
          <cell r="Y190">
            <v>40.832455216016861</v>
          </cell>
          <cell r="Z190">
            <v>214.69968387776606</v>
          </cell>
          <cell r="AA190">
            <v>2555.3213909378292</v>
          </cell>
          <cell r="AB190">
            <v>90.094836670179134</v>
          </cell>
          <cell r="AC190">
            <v>94.836670179135936</v>
          </cell>
          <cell r="AD190">
            <v>7.8700018405310965</v>
          </cell>
          <cell r="AE190">
            <v>8.5866545716285056</v>
          </cell>
          <cell r="AF190">
            <v>8.5866545716285056</v>
          </cell>
          <cell r="AG190">
            <v>8.7943647118025137</v>
          </cell>
          <cell r="AH190">
            <v>4.1917061611374411</v>
          </cell>
          <cell r="AI190">
            <v>5.9881516587677721</v>
          </cell>
          <cell r="AJ190">
            <v>6.0736966824644547</v>
          </cell>
          <cell r="AK190">
            <v>5.0471563981042662</v>
          </cell>
          <cell r="AL190">
            <v>4.7049763033175358</v>
          </cell>
          <cell r="AM190">
            <v>3.7639810426540281</v>
          </cell>
          <cell r="AN190">
            <v>7.100236966824645</v>
          </cell>
          <cell r="AO190">
            <v>4.8760663507109001</v>
          </cell>
          <cell r="AP190">
            <v>6.244786729857819</v>
          </cell>
          <cell r="AQ190">
            <v>7.6135071090047397</v>
          </cell>
          <cell r="AR190">
            <v>4.7049763033175358</v>
          </cell>
          <cell r="AS190">
            <v>4.9616113744075827</v>
          </cell>
          <cell r="AT190">
            <v>3.7639810426540281</v>
          </cell>
          <cell r="AU190">
            <v>5.4748815165876774</v>
          </cell>
          <cell r="AV190">
            <v>3.5073459715639808</v>
          </cell>
          <cell r="AW190">
            <v>6.244786729857819</v>
          </cell>
          <cell r="AX190">
            <v>8.0412322274881518</v>
          </cell>
          <cell r="AY190">
            <v>7.8701421800947857</v>
          </cell>
          <cell r="AZ190">
            <v>8.4689573459715639</v>
          </cell>
          <cell r="BA190">
            <v>4.5338862559241697</v>
          </cell>
          <cell r="BB190">
            <v>7.8701421800947857</v>
          </cell>
          <cell r="BC190">
            <v>6.0736966824644547</v>
          </cell>
          <cell r="BD190">
            <v>7.7845971563981031</v>
          </cell>
          <cell r="BE190">
            <v>7.3568720379146919</v>
          </cell>
          <cell r="BF190">
            <v>6.3303317535545025</v>
          </cell>
          <cell r="BG190">
            <v>6.4158767772511851</v>
          </cell>
          <cell r="BH190">
            <v>6.5014218009478668</v>
          </cell>
          <cell r="BI190">
            <v>6.5014218009478668</v>
          </cell>
          <cell r="BJ190">
            <v>5.0471563981042662</v>
          </cell>
          <cell r="BK190">
            <v>6.0736966824644547</v>
          </cell>
          <cell r="BL190">
            <v>5.9026066350710895</v>
          </cell>
          <cell r="BM190">
            <v>6.5869668246445494</v>
          </cell>
          <cell r="BN190">
            <v>4.9616113744075827</v>
          </cell>
          <cell r="BO190">
            <v>7.4424170616113736</v>
          </cell>
          <cell r="BP190">
            <v>5.3037914691943131</v>
          </cell>
          <cell r="BQ190">
            <v>6.3303317535545025</v>
          </cell>
          <cell r="BR190">
            <v>5.3037914691943131</v>
          </cell>
          <cell r="BS190">
            <v>7.0146919431279615</v>
          </cell>
          <cell r="BT190">
            <v>6.2132701421800949</v>
          </cell>
          <cell r="BU190">
            <v>7.0236966824644549</v>
          </cell>
          <cell r="BV190">
            <v>6.2132701421800949</v>
          </cell>
          <cell r="BW190">
            <v>6.3933649289099526</v>
          </cell>
          <cell r="BX190">
            <v>6.9336492890995256</v>
          </cell>
          <cell r="BY190">
            <v>4.0521327014218009</v>
          </cell>
          <cell r="BZ190">
            <v>3.8720379146919428</v>
          </cell>
          <cell r="CA190">
            <v>3.6919431279620856</v>
          </cell>
          <cell r="CB190">
            <v>4.322274881516587</v>
          </cell>
          <cell r="CC190">
            <v>3.6018957345971563</v>
          </cell>
          <cell r="CD190">
            <v>92.202318229715488</v>
          </cell>
          <cell r="CE190">
            <v>17.123287671232877</v>
          </cell>
          <cell r="CF190">
            <v>3925.1844046364595</v>
          </cell>
          <cell r="CG190">
            <v>52.687038988408851</v>
          </cell>
          <cell r="CH190">
            <v>7.7067088162978576</v>
          </cell>
          <cell r="CI190">
            <v>60.590094836670175</v>
          </cell>
          <cell r="CJ190">
            <v>248.54068228193069</v>
          </cell>
          <cell r="CK190">
            <v>13171.759747102213</v>
          </cell>
          <cell r="CL190">
            <v>4.2149631190727082</v>
          </cell>
          <cell r="CM190">
            <v>6.5858798735511064</v>
          </cell>
          <cell r="CN190">
            <v>1422.5500526870389</v>
          </cell>
          <cell r="CO190">
            <v>286.96360000000004</v>
          </cell>
          <cell r="CP190">
            <v>100105.37407797681</v>
          </cell>
          <cell r="CQ190">
            <v>21.828206400000003</v>
          </cell>
          <cell r="CR190">
            <v>302.95047418335088</v>
          </cell>
          <cell r="CS190">
            <v>503.16122233930452</v>
          </cell>
          <cell r="CT190">
            <v>20000</v>
          </cell>
          <cell r="CU190">
            <v>105.3740779768177</v>
          </cell>
          <cell r="CV190">
            <v>73.76185458377239</v>
          </cell>
          <cell r="CW190">
            <v>80.08429926238145</v>
          </cell>
          <cell r="CX190">
            <v>842.99262381454162</v>
          </cell>
          <cell r="CZ190">
            <v>71.381904722133086</v>
          </cell>
          <cell r="DA190">
            <v>15.37133217548738</v>
          </cell>
          <cell r="DB190">
            <v>35.053191294547197</v>
          </cell>
          <cell r="DC190">
            <v>60.323564107670855</v>
          </cell>
          <cell r="DD190">
            <v>24.647742728556466</v>
          </cell>
          <cell r="DE190">
            <v>70.880515794152458</v>
          </cell>
          <cell r="DF190">
            <v>1343.5386197120679</v>
          </cell>
          <cell r="DG190">
            <v>195119.74439194408</v>
          </cell>
          <cell r="DH190">
            <v>23.709167544783984</v>
          </cell>
          <cell r="DI190">
            <v>15.387148340476575</v>
          </cell>
          <cell r="DJ190">
            <v>17.123287671232877</v>
          </cell>
          <cell r="DK190">
            <v>17.123287671232877</v>
          </cell>
          <cell r="DL190">
            <v>17.123287671232877</v>
          </cell>
          <cell r="DM190">
            <v>17.123287671232877</v>
          </cell>
          <cell r="DN190">
            <v>17.123287671232877</v>
          </cell>
          <cell r="DO190">
            <v>17.123287671232877</v>
          </cell>
          <cell r="DP190">
            <v>17.123287671232877</v>
          </cell>
          <cell r="DQ190">
            <v>17.123287671232877</v>
          </cell>
          <cell r="DR190">
            <v>17.123287671232877</v>
          </cell>
          <cell r="DS190">
            <v>17.123287671232877</v>
          </cell>
          <cell r="DT190">
            <v>17.123287671232877</v>
          </cell>
          <cell r="DU190">
            <v>17.123287671232877</v>
          </cell>
          <cell r="DV190">
            <v>17.123287671232877</v>
          </cell>
          <cell r="DW190">
            <v>17.123287671232877</v>
          </cell>
          <cell r="DX190">
            <v>17.123287671232877</v>
          </cell>
          <cell r="DY190">
            <v>17.123287671232877</v>
          </cell>
          <cell r="DZ190">
            <v>17.123287671232877</v>
          </cell>
          <cell r="EA190">
            <v>17.123287671232877</v>
          </cell>
          <cell r="EB190">
            <v>17.123287671232877</v>
          </cell>
          <cell r="EC190">
            <v>17.123287671232877</v>
          </cell>
          <cell r="ED190">
            <v>17.123287671232877</v>
          </cell>
          <cell r="EE190">
            <v>17.123287671232877</v>
          </cell>
          <cell r="EF190">
            <v>17.123287671232877</v>
          </cell>
          <cell r="EG190">
            <v>17.123287671232877</v>
          </cell>
          <cell r="EH190">
            <v>17.123287671232877</v>
          </cell>
          <cell r="EI190">
            <v>17.123287671232877</v>
          </cell>
          <cell r="EW190">
            <v>80.611169652265545</v>
          </cell>
        </row>
        <row r="191">
          <cell r="E191">
            <v>4.2992261392949267</v>
          </cell>
          <cell r="F191">
            <v>4.2992261392949267</v>
          </cell>
          <cell r="G191">
            <v>4.2992261392949267</v>
          </cell>
          <cell r="H191">
            <v>37.240852202159168</v>
          </cell>
          <cell r="I191">
            <v>37.240852202159168</v>
          </cell>
          <cell r="J191">
            <v>37.240852202159168</v>
          </cell>
          <cell r="K191">
            <v>37.240852202159168</v>
          </cell>
          <cell r="L191">
            <v>37.212190694563866</v>
          </cell>
          <cell r="M191">
            <v>4.0126110633419314</v>
          </cell>
          <cell r="N191">
            <v>4.0126110633419314</v>
          </cell>
          <cell r="O191">
            <v>4.0126110633419314</v>
          </cell>
          <cell r="P191">
            <v>5.6558708321391045</v>
          </cell>
          <cell r="Q191">
            <v>4.2896723034298274</v>
          </cell>
          <cell r="R191">
            <v>3.6782268080634375</v>
          </cell>
          <cell r="S191">
            <v>3.9170727046909337</v>
          </cell>
          <cell r="T191">
            <v>4.2992261392949267</v>
          </cell>
          <cell r="U191">
            <v>3.993503391611732</v>
          </cell>
          <cell r="V191">
            <v>4.4903028565969239</v>
          </cell>
          <cell r="W191">
            <v>5.044425336772715</v>
          </cell>
          <cell r="X191">
            <v>4.4425336772714248</v>
          </cell>
          <cell r="Y191">
            <v>21.133084933600841</v>
          </cell>
          <cell r="Z191">
            <v>95.987388936658078</v>
          </cell>
          <cell r="AA191">
            <v>1767.4596350434699</v>
          </cell>
          <cell r="AB191">
            <v>103.18142734307824</v>
          </cell>
          <cell r="AC191">
            <v>85.984522785898548</v>
          </cell>
          <cell r="AD191">
            <v>4.6212074695025835</v>
          </cell>
          <cell r="AE191">
            <v>4.12522305833948</v>
          </cell>
          <cell r="AF191">
            <v>3.942226283400426</v>
          </cell>
          <cell r="AG191">
            <v>5.8851533247133538</v>
          </cell>
          <cell r="AH191">
            <v>2.5885507607882272</v>
          </cell>
          <cell r="AI191">
            <v>2.5885507607882272</v>
          </cell>
          <cell r="AJ191">
            <v>2.5885507607882272</v>
          </cell>
          <cell r="AK191">
            <v>2.5885507607882272</v>
          </cell>
          <cell r="AL191">
            <v>2.5885507607882272</v>
          </cell>
          <cell r="AM191">
            <v>2.5885507607882272</v>
          </cell>
          <cell r="AN191">
            <v>2.5885507607882272</v>
          </cell>
          <cell r="AO191">
            <v>2.5885507607882272</v>
          </cell>
          <cell r="AP191">
            <v>2.5885507607882272</v>
          </cell>
          <cell r="AQ191">
            <v>2.5885507607882272</v>
          </cell>
          <cell r="AR191">
            <v>2.5885507607882272</v>
          </cell>
          <cell r="AS191">
            <v>2.5885507607882272</v>
          </cell>
          <cell r="AT191">
            <v>2.5885507607882272</v>
          </cell>
          <cell r="AU191">
            <v>2.5885507607882272</v>
          </cell>
          <cell r="AV191">
            <v>2.5885507607882272</v>
          </cell>
          <cell r="AW191">
            <v>2.5885507607882272</v>
          </cell>
          <cell r="AX191">
            <v>2.5885507607882272</v>
          </cell>
          <cell r="AY191">
            <v>2.5885507607882272</v>
          </cell>
          <cell r="AZ191">
            <v>2.5885507607882272</v>
          </cell>
          <cell r="BA191">
            <v>2.5885507607882272</v>
          </cell>
          <cell r="BB191">
            <v>2.5885507607882272</v>
          </cell>
          <cell r="BC191">
            <v>2.5885507607882272</v>
          </cell>
          <cell r="BD191">
            <v>2.5885507607882272</v>
          </cell>
          <cell r="BE191">
            <v>2.5885507607882272</v>
          </cell>
          <cell r="BF191">
            <v>2.5885507607882272</v>
          </cell>
          <cell r="BG191">
            <v>2.5885507607882272</v>
          </cell>
          <cell r="BH191">
            <v>2.5885507607882272</v>
          </cell>
          <cell r="BI191">
            <v>2.5885507607882272</v>
          </cell>
          <cell r="BJ191">
            <v>2.5885507607882272</v>
          </cell>
          <cell r="BK191">
            <v>2.5885507607882272</v>
          </cell>
          <cell r="BL191">
            <v>2.5885507607882272</v>
          </cell>
          <cell r="BM191">
            <v>2.5885507607882272</v>
          </cell>
          <cell r="BN191">
            <v>2.5885507607882272</v>
          </cell>
          <cell r="BO191">
            <v>2.5885507607882272</v>
          </cell>
          <cell r="BP191">
            <v>2.5885507607882272</v>
          </cell>
          <cell r="BQ191">
            <v>2.5885507607882272</v>
          </cell>
          <cell r="BR191">
            <v>2.5885507607882272</v>
          </cell>
          <cell r="BS191">
            <v>2.5885507607882272</v>
          </cell>
          <cell r="BT191">
            <v>2.9870269241072394</v>
          </cell>
          <cell r="BU191">
            <v>2.9870269241072394</v>
          </cell>
          <cell r="BV191">
            <v>2.9870269241072394</v>
          </cell>
          <cell r="BW191">
            <v>3.4286383982145368</v>
          </cell>
          <cell r="BX191">
            <v>3.4286383982145368</v>
          </cell>
          <cell r="BY191">
            <v>3.4286383982145368</v>
          </cell>
          <cell r="BZ191">
            <v>3.4286383982145368</v>
          </cell>
          <cell r="CA191">
            <v>3.4286383982145368</v>
          </cell>
          <cell r="CB191">
            <v>3.4286383982145368</v>
          </cell>
          <cell r="CC191">
            <v>3.4286383982145368</v>
          </cell>
          <cell r="CD191">
            <v>44.903028565969237</v>
          </cell>
          <cell r="CE191">
            <v>8.4264832330180575</v>
          </cell>
          <cell r="CF191">
            <v>2961.6891181809497</v>
          </cell>
          <cell r="CG191">
            <v>30.572274768319478</v>
          </cell>
          <cell r="CH191">
            <v>2.5773844858443997</v>
          </cell>
          <cell r="CI191">
            <v>62.099933123148951</v>
          </cell>
          <cell r="CJ191">
            <v>105.0921945160982</v>
          </cell>
          <cell r="CK191">
            <v>7643.0686920798707</v>
          </cell>
          <cell r="CL191">
            <v>6.0189165950128976</v>
          </cell>
          <cell r="CM191">
            <v>7.6430686920798694</v>
          </cell>
          <cell r="CN191">
            <v>754.75303334288719</v>
          </cell>
          <cell r="CO191">
            <v>259.60763770249503</v>
          </cell>
          <cell r="CP191">
            <v>66876.851055698862</v>
          </cell>
          <cell r="CQ191">
            <v>20.238785523668945</v>
          </cell>
          <cell r="CR191">
            <v>191.07671730199675</v>
          </cell>
          <cell r="CS191">
            <v>191.07671730199675</v>
          </cell>
          <cell r="CT191">
            <v>6783.223464220885</v>
          </cell>
          <cell r="CU191">
            <v>35.557435583311573</v>
          </cell>
          <cell r="CV191">
            <v>35.557435583311573</v>
          </cell>
          <cell r="CW191">
            <v>35.557435583311573</v>
          </cell>
          <cell r="CX191">
            <v>224.51514282984618</v>
          </cell>
          <cell r="CZ191">
            <v>34.763374374661069</v>
          </cell>
          <cell r="DA191">
            <v>9.0259337297402755</v>
          </cell>
          <cell r="DB191">
            <v>20.582977326131459</v>
          </cell>
          <cell r="DC191">
            <v>35.421555253737303</v>
          </cell>
          <cell r="DD191">
            <v>28.227913713053155</v>
          </cell>
          <cell r="DE191">
            <v>29.470924955941129</v>
          </cell>
          <cell r="DF191">
            <v>357.82610260232974</v>
          </cell>
          <cell r="DG191">
            <v>123065.7926504949</v>
          </cell>
          <cell r="DH191">
            <v>12.129878234820959</v>
          </cell>
          <cell r="DI191">
            <v>9.0352208660418878</v>
          </cell>
          <cell r="DJ191">
            <v>8.4264832330180575</v>
          </cell>
          <cell r="DK191">
            <v>8.4264832330180575</v>
          </cell>
          <cell r="DL191">
            <v>8.4264832330180575</v>
          </cell>
          <cell r="DM191">
            <v>8.4264832330180575</v>
          </cell>
          <cell r="DN191">
            <v>8.4264832330180575</v>
          </cell>
          <cell r="DO191">
            <v>8.4264832330180575</v>
          </cell>
          <cell r="DP191">
            <v>8.4264832330180575</v>
          </cell>
          <cell r="DQ191">
            <v>8.4264832330180575</v>
          </cell>
          <cell r="DR191">
            <v>8.4264832330180575</v>
          </cell>
          <cell r="DS191">
            <v>8.4264832330180575</v>
          </cell>
          <cell r="DT191">
            <v>8.4264832330180575</v>
          </cell>
          <cell r="DU191">
            <v>8.4264832330180575</v>
          </cell>
          <cell r="DV191">
            <v>8.4264832330180575</v>
          </cell>
          <cell r="DW191">
            <v>8.4264832330180575</v>
          </cell>
          <cell r="DX191">
            <v>8.4264832330180575</v>
          </cell>
          <cell r="DY191">
            <v>8.4264832330180575</v>
          </cell>
          <cell r="DZ191">
            <v>8.4264832330180575</v>
          </cell>
          <cell r="EA191">
            <v>8.4264832330180575</v>
          </cell>
          <cell r="EB191">
            <v>8.4264832330180575</v>
          </cell>
          <cell r="EC191">
            <v>8.4264832330180575</v>
          </cell>
          <cell r="ED191">
            <v>8.4264832330180575</v>
          </cell>
          <cell r="EE191">
            <v>8.4264832330180575</v>
          </cell>
          <cell r="EF191">
            <v>8.4264832330180575</v>
          </cell>
          <cell r="EG191">
            <v>8.4264832330180575</v>
          </cell>
          <cell r="EH191">
            <v>8.4264832330180575</v>
          </cell>
          <cell r="EI191">
            <v>8.4264832330180575</v>
          </cell>
        </row>
        <row r="192">
          <cell r="E192">
            <v>6.4193459529703176</v>
          </cell>
          <cell r="F192">
            <v>6.4193459529703176</v>
          </cell>
          <cell r="G192">
            <v>6.4193459529703176</v>
          </cell>
          <cell r="H192">
            <v>70.012784846801964</v>
          </cell>
          <cell r="I192">
            <v>70.012784846801964</v>
          </cell>
          <cell r="J192">
            <v>70.012784846801964</v>
          </cell>
          <cell r="K192">
            <v>70.012784846801964</v>
          </cell>
          <cell r="L192">
            <v>79.634088086366674</v>
          </cell>
          <cell r="M192">
            <v>7.5862704294732541</v>
          </cell>
          <cell r="N192">
            <v>7.5862704294732541</v>
          </cell>
          <cell r="O192">
            <v>7.5862704294732541</v>
          </cell>
          <cell r="P192">
            <v>12.944106242789207</v>
          </cell>
          <cell r="Q192">
            <v>7.805058392801616</v>
          </cell>
          <cell r="R192">
            <v>6.4754169629656717</v>
          </cell>
          <cell r="S192">
            <v>6.3456872283536914</v>
          </cell>
          <cell r="T192">
            <v>8.2311832974384949</v>
          </cell>
          <cell r="U192">
            <v>8.2388612696070389</v>
          </cell>
          <cell r="V192">
            <v>5.8319463921098027</v>
          </cell>
          <cell r="W192">
            <v>10.311596871818431</v>
          </cell>
          <cell r="X192">
            <v>8.1754362957339719</v>
          </cell>
          <cell r="Y192">
            <v>19.54391171298958</v>
          </cell>
          <cell r="Z192">
            <v>155.50282259948258</v>
          </cell>
          <cell r="AA192">
            <v>3393.8188544397099</v>
          </cell>
          <cell r="AB192">
            <v>115.59115076600831</v>
          </cell>
          <cell r="AC192">
            <v>93.745141154621507</v>
          </cell>
          <cell r="AD192">
            <v>8.0502284821589249</v>
          </cell>
          <cell r="AE192">
            <v>7.5978984145871582</v>
          </cell>
          <cell r="AF192">
            <v>7.7822814493473302</v>
          </cell>
          <cell r="AG192">
            <v>9.149719581628597</v>
          </cell>
          <cell r="AH192">
            <v>3.5718514592167625</v>
          </cell>
          <cell r="AI192">
            <v>5.836265901721128</v>
          </cell>
          <cell r="AJ192">
            <v>5.44069082065353</v>
          </cell>
          <cell r="AK192">
            <v>4.2124309054627087</v>
          </cell>
          <cell r="AL192">
            <v>3.5117582938388621</v>
          </cell>
          <cell r="AM192">
            <v>4.9218164130705908</v>
          </cell>
          <cell r="AN192">
            <v>4.4964617111499132</v>
          </cell>
          <cell r="AO192">
            <v>5.399195559990023</v>
          </cell>
          <cell r="AP192">
            <v>5.5590478922424538</v>
          </cell>
          <cell r="AQ192">
            <v>7.3924968820154664</v>
          </cell>
          <cell r="AR192">
            <v>4.0225441506610133</v>
          </cell>
          <cell r="AS192">
            <v>5.016487153903717</v>
          </cell>
          <cell r="AT192">
            <v>3.6817009229234223</v>
          </cell>
          <cell r="AU192">
            <v>3.9558727862309806</v>
          </cell>
          <cell r="AV192">
            <v>5.2781191070092301</v>
          </cell>
          <cell r="AW192">
            <v>9.283530805687203</v>
          </cell>
          <cell r="AX192">
            <v>5.7596869543527074</v>
          </cell>
          <cell r="AY192">
            <v>8.3762846096283372</v>
          </cell>
          <cell r="AZ192">
            <v>7.8943770266899485</v>
          </cell>
          <cell r="BA192">
            <v>7.7381447992017964</v>
          </cell>
          <cell r="BB192">
            <v>9.8592417061611375</v>
          </cell>
          <cell r="BC192">
            <v>8.2786424295335497</v>
          </cell>
          <cell r="BD192">
            <v>8.3641874532302332</v>
          </cell>
          <cell r="BE192">
            <v>9.4604265402843595</v>
          </cell>
          <cell r="BF192">
            <v>6.1000533798952361</v>
          </cell>
          <cell r="BG192">
            <v>5.3725912945871794</v>
          </cell>
          <cell r="BH192">
            <v>5.0365764529807935</v>
          </cell>
          <cell r="BI192">
            <v>5.52438887503118</v>
          </cell>
          <cell r="BJ192">
            <v>2.9368605637316048</v>
          </cell>
          <cell r="BK192">
            <v>5.974235844350213</v>
          </cell>
          <cell r="BL192">
            <v>3.2546930656023942</v>
          </cell>
          <cell r="BM192">
            <v>3.579810426540285</v>
          </cell>
          <cell r="BN192">
            <v>3.7750810675979052</v>
          </cell>
          <cell r="BO192">
            <v>5.5850255674731857</v>
          </cell>
          <cell r="BP192">
            <v>6.0837321027687707</v>
          </cell>
          <cell r="BQ192">
            <v>6.3303317535545025</v>
          </cell>
          <cell r="BR192">
            <v>7.2097982040409088</v>
          </cell>
          <cell r="BS192">
            <v>8.098301820902968</v>
          </cell>
          <cell r="BT192">
            <v>17.169372790675453</v>
          </cell>
          <cell r="BU192">
            <v>12.631022113373625</v>
          </cell>
          <cell r="BV192">
            <v>12.020004545882635</v>
          </cell>
          <cell r="BW192">
            <v>13.059358622849759</v>
          </cell>
          <cell r="BX192">
            <v>7.1397209712402239</v>
          </cell>
          <cell r="BY192">
            <v>10.02770587967871</v>
          </cell>
          <cell r="BZ192">
            <v>10.476365401035958</v>
          </cell>
          <cell r="CA192">
            <v>3.6919431279620856</v>
          </cell>
          <cell r="CB192">
            <v>4.322274881516587</v>
          </cell>
          <cell r="CC192">
            <v>6.0111227107785519</v>
          </cell>
          <cell r="CD192">
            <v>34.683109301351209</v>
          </cell>
          <cell r="CE192">
            <v>14.764375682415832</v>
          </cell>
          <cell r="CF192">
            <v>3765.0325311581255</v>
          </cell>
          <cell r="CG192">
            <v>59.589831480093324</v>
          </cell>
          <cell r="CH192">
            <v>7.5172216760448283</v>
          </cell>
          <cell r="CI192">
            <v>108.92695473344244</v>
          </cell>
          <cell r="CJ192">
            <v>193.68444294344067</v>
          </cell>
          <cell r="CK192">
            <v>12018.429316402538</v>
          </cell>
          <cell r="CL192">
            <v>4.3675951743509946</v>
          </cell>
          <cell r="CM192">
            <v>11.998810614582133</v>
          </cell>
          <cell r="CN192">
            <v>1132.439388176213</v>
          </cell>
          <cell r="CO192">
            <v>466.94164699461919</v>
          </cell>
          <cell r="CP192">
            <v>64440.637891447041</v>
          </cell>
          <cell r="CQ192">
            <v>33.591608520234047</v>
          </cell>
          <cell r="CR192">
            <v>142.73835830250562</v>
          </cell>
          <cell r="CS192">
            <v>286.30744421530812</v>
          </cell>
          <cell r="CT192">
            <v>16323.605570788159</v>
          </cell>
          <cell r="CU192">
            <v>28.238932333155336</v>
          </cell>
          <cell r="CV192">
            <v>30.043553735292697</v>
          </cell>
          <cell r="CW192">
            <v>30.043553735292697</v>
          </cell>
          <cell r="CX192">
            <v>192.71201022013722</v>
          </cell>
          <cell r="CZ192">
            <v>26.851238137507941</v>
          </cell>
          <cell r="DA192">
            <v>16.714331543380876</v>
          </cell>
          <cell r="DB192">
            <v>37.2880491061836</v>
          </cell>
          <cell r="DC192">
            <v>65.594057747439976</v>
          </cell>
          <cell r="DD192">
            <v>31.622910380627598</v>
          </cell>
          <cell r="DE192">
            <v>71.298642448459333</v>
          </cell>
          <cell r="DF192">
            <v>489.50997019323097</v>
          </cell>
          <cell r="DG192">
            <v>91932.755880271958</v>
          </cell>
          <cell r="DH192">
            <v>24.507631039136783</v>
          </cell>
          <cell r="DI192">
            <v>15.718741869734615</v>
          </cell>
          <cell r="DJ192">
            <v>14.764375682415832</v>
          </cell>
          <cell r="DK192">
            <v>14.764375682415832</v>
          </cell>
          <cell r="DL192">
            <v>14.764375682415832</v>
          </cell>
          <cell r="DM192">
            <v>14.764375682415832</v>
          </cell>
          <cell r="DN192">
            <v>14.764375682415832</v>
          </cell>
          <cell r="DO192">
            <v>14.764375682415832</v>
          </cell>
          <cell r="DP192">
            <v>14.764375682415832</v>
          </cell>
          <cell r="DQ192">
            <v>14.764375682415832</v>
          </cell>
          <cell r="DR192">
            <v>14.764375682415832</v>
          </cell>
          <cell r="DS192">
            <v>14.764375682415832</v>
          </cell>
          <cell r="DT192">
            <v>14.764375682415832</v>
          </cell>
          <cell r="DU192">
            <v>14.764375682415832</v>
          </cell>
          <cell r="DV192">
            <v>14.764375682415832</v>
          </cell>
          <cell r="DW192">
            <v>14.764375682415832</v>
          </cell>
          <cell r="DX192">
            <v>14.764375682415832</v>
          </cell>
          <cell r="DY192">
            <v>14.764375682415832</v>
          </cell>
          <cell r="DZ192">
            <v>14.764375682415832</v>
          </cell>
          <cell r="EA192">
            <v>14.764375682415832</v>
          </cell>
          <cell r="EB192">
            <v>14.764375682415832</v>
          </cell>
          <cell r="EC192">
            <v>14.764375682415832</v>
          </cell>
          <cell r="ED192">
            <v>14.764375682415832</v>
          </cell>
          <cell r="EE192">
            <v>14.764375682415832</v>
          </cell>
          <cell r="EF192">
            <v>14.764375682415832</v>
          </cell>
          <cell r="EG192">
            <v>14.764375682415832</v>
          </cell>
          <cell r="EH192">
            <v>14.764375682415832</v>
          </cell>
          <cell r="EI192">
            <v>14.764375682415832</v>
          </cell>
        </row>
        <row r="193">
          <cell r="E193">
            <v>10.056734281700036</v>
          </cell>
          <cell r="H193">
            <v>11.732986230721048</v>
          </cell>
          <cell r="L193">
            <v>12.768830614310174</v>
          </cell>
          <cell r="M193">
            <v>10.056734281700036</v>
          </cell>
          <cell r="P193">
            <v>15.115245091237073</v>
          </cell>
          <cell r="Q193">
            <v>10.056734281700036</v>
          </cell>
          <cell r="R193">
            <v>8.1102695820161586</v>
          </cell>
          <cell r="S193">
            <v>8.1102695820161586</v>
          </cell>
          <cell r="T193">
            <v>10.056734281700036</v>
          </cell>
          <cell r="U193">
            <v>11.354377414822622</v>
          </cell>
          <cell r="V193">
            <v>9.0611845065178578</v>
          </cell>
          <cell r="W193">
            <v>13.138636722866176</v>
          </cell>
          <cell r="X193">
            <v>10.381145064980682</v>
          </cell>
          <cell r="Y193">
            <v>11.903723736472944</v>
          </cell>
          <cell r="Z193">
            <v>9.5759185967616105</v>
          </cell>
          <cell r="AA193">
            <v>10.129357598627514</v>
          </cell>
          <cell r="AB193">
            <v>1.5987655779870777</v>
          </cell>
          <cell r="AC193">
            <v>1.6829111347232397</v>
          </cell>
          <cell r="AD193">
            <v>9.6916186998798945</v>
          </cell>
          <cell r="AE193">
            <v>10.574150260959547</v>
          </cell>
          <cell r="AF193">
            <v>10.574150260959547</v>
          </cell>
          <cell r="AG193">
            <v>10.829937682545363</v>
          </cell>
          <cell r="AH193">
            <v>4.1917061611374411</v>
          </cell>
          <cell r="AI193">
            <v>5.9881516587677721</v>
          </cell>
          <cell r="AJ193">
            <v>6.0736966824644547</v>
          </cell>
          <cell r="AK193">
            <v>5.0471563981042662</v>
          </cell>
          <cell r="AL193">
            <v>4.7049763033175358</v>
          </cell>
          <cell r="AM193">
            <v>3.7639810426540281</v>
          </cell>
          <cell r="AN193">
            <v>7.100236966824645</v>
          </cell>
          <cell r="AO193">
            <v>4.8760663507109001</v>
          </cell>
          <cell r="AP193">
            <v>6.244786729857819</v>
          </cell>
          <cell r="AQ193">
            <v>7.6135071090047397</v>
          </cell>
          <cell r="AR193">
            <v>4.7049763033175358</v>
          </cell>
          <cell r="AS193">
            <v>4.9616113744075827</v>
          </cell>
          <cell r="AT193">
            <v>3.7639810426540281</v>
          </cell>
          <cell r="AU193">
            <v>5.4748815165876774</v>
          </cell>
          <cell r="AV193">
            <v>3.5073459715639808</v>
          </cell>
          <cell r="AW193">
            <v>6.244786729857819</v>
          </cell>
          <cell r="AX193">
            <v>8.0412322274881518</v>
          </cell>
          <cell r="AY193">
            <v>7.8701421800947857</v>
          </cell>
          <cell r="AZ193">
            <v>8.4689573459715639</v>
          </cell>
          <cell r="BA193">
            <v>4.5338862559241697</v>
          </cell>
          <cell r="BB193">
            <v>7.8701421800947857</v>
          </cell>
          <cell r="BC193">
            <v>6.0736966824644547</v>
          </cell>
          <cell r="BD193">
            <v>7.7845971563981031</v>
          </cell>
          <cell r="BE193">
            <v>7.3568720379146919</v>
          </cell>
          <cell r="BF193">
            <v>6.3303317535545025</v>
          </cell>
          <cell r="BG193">
            <v>6.4158767772511851</v>
          </cell>
          <cell r="BH193">
            <v>6.5014218009478668</v>
          </cell>
          <cell r="BI193">
            <v>6.5014218009478668</v>
          </cell>
          <cell r="BJ193">
            <v>5.0471563981042662</v>
          </cell>
          <cell r="BK193">
            <v>6.0736966824644547</v>
          </cell>
          <cell r="BL193">
            <v>5.9026066350710895</v>
          </cell>
          <cell r="BM193">
            <v>6.5869668246445494</v>
          </cell>
          <cell r="BN193">
            <v>4.9616113744075827</v>
          </cell>
          <cell r="BO193">
            <v>7.4424170616113736</v>
          </cell>
          <cell r="BP193">
            <v>5.3037914691943131</v>
          </cell>
          <cell r="BQ193">
            <v>6.3303317535545025</v>
          </cell>
          <cell r="BR193">
            <v>5.3037914691943131</v>
          </cell>
          <cell r="BS193">
            <v>7.0146919431279615</v>
          </cell>
          <cell r="BT193">
            <v>5.3844058196194684</v>
          </cell>
          <cell r="BU193">
            <v>6.0867196221785296</v>
          </cell>
          <cell r="BV193">
            <v>5.3844058196194684</v>
          </cell>
          <cell r="BW193">
            <v>5.5404755535214827</v>
          </cell>
          <cell r="BX193">
            <v>6.0086847552275229</v>
          </cell>
          <cell r="BY193">
            <v>3.5115690127953059</v>
          </cell>
          <cell r="BZ193">
            <v>3.355499278893292</v>
          </cell>
          <cell r="CA193">
            <v>3.1994295449912786</v>
          </cell>
          <cell r="CB193">
            <v>3.7456736136483255</v>
          </cell>
          <cell r="CC193">
            <v>3.1213946780402715</v>
          </cell>
          <cell r="CD193">
            <v>8.0275323585301219</v>
          </cell>
          <cell r="CE193">
            <v>6.4891882387385333</v>
          </cell>
          <cell r="CF193">
            <v>6.410588637458897</v>
          </cell>
          <cell r="CG193">
            <v>6.1678295280011293</v>
          </cell>
          <cell r="CH193">
            <v>1.2252799764746245</v>
          </cell>
          <cell r="CI193">
            <v>4.1736235539521163</v>
          </cell>
          <cell r="CJ193">
            <v>10.485310197601919</v>
          </cell>
          <cell r="CK193">
            <v>5.6803375088955113</v>
          </cell>
          <cell r="CL193">
            <v>3.4741212776378099</v>
          </cell>
          <cell r="CM193">
            <v>5.1096722456223613</v>
          </cell>
          <cell r="CN193">
            <v>11.897210753375456</v>
          </cell>
          <cell r="CO193">
            <v>6.4297517688026584</v>
          </cell>
          <cell r="CP193">
            <v>8.0625462210966745</v>
          </cell>
          <cell r="CQ193">
            <v>6.2736236700447146</v>
          </cell>
          <cell r="CR193">
            <v>9.2225012983835484</v>
          </cell>
          <cell r="CS193">
            <v>16.022999351302072</v>
          </cell>
          <cell r="CT193">
            <v>18.121785945333912</v>
          </cell>
          <cell r="CU193">
            <v>17.185732887316213</v>
          </cell>
          <cell r="CV193">
            <v>12.030013021121349</v>
          </cell>
          <cell r="CW193">
            <v>13.061156994360321</v>
          </cell>
          <cell r="CX193">
            <v>13.422153445129501</v>
          </cell>
          <cell r="CZ193">
            <v>8.0275323585301219</v>
          </cell>
          <cell r="DA193">
            <v>9.6916186998798945</v>
          </cell>
          <cell r="DB193">
            <v>9.6916186998798945</v>
          </cell>
          <cell r="DC193">
            <v>9.6916186998798945</v>
          </cell>
          <cell r="DD193">
            <v>3.1975311559741555</v>
          </cell>
          <cell r="DE193">
            <v>11.732986230721046</v>
          </cell>
          <cell r="DF193">
            <v>21.391861570072489</v>
          </cell>
          <cell r="DG193">
            <v>9.2225012983835484</v>
          </cell>
          <cell r="DH193">
            <v>10.348362639049151</v>
          </cell>
          <cell r="DI193">
            <v>9.6916186998798945</v>
          </cell>
        </row>
        <row r="194">
          <cell r="E194">
            <v>10</v>
          </cell>
          <cell r="F194">
            <v>10</v>
          </cell>
          <cell r="G194">
            <v>10</v>
          </cell>
          <cell r="H194">
            <v>58</v>
          </cell>
          <cell r="I194">
            <v>58</v>
          </cell>
          <cell r="J194">
            <v>58</v>
          </cell>
          <cell r="K194">
            <v>58</v>
          </cell>
          <cell r="L194">
            <v>71</v>
          </cell>
          <cell r="M194">
            <v>4.2136120316084629</v>
          </cell>
          <cell r="N194">
            <v>4.2136120316084629</v>
          </cell>
          <cell r="O194">
            <v>4.2136120316084629</v>
          </cell>
          <cell r="P194">
            <v>32</v>
          </cell>
          <cell r="Q194">
            <v>21.511828241998543</v>
          </cell>
          <cell r="R194">
            <v>11</v>
          </cell>
          <cell r="S194">
            <v>0</v>
          </cell>
          <cell r="T194">
            <v>7</v>
          </cell>
          <cell r="U194">
            <v>6</v>
          </cell>
          <cell r="V194">
            <v>5</v>
          </cell>
          <cell r="W194">
            <v>54</v>
          </cell>
          <cell r="X194">
            <v>10.369350895837554</v>
          </cell>
          <cell r="Y194">
            <v>6</v>
          </cell>
          <cell r="Z194">
            <v>2</v>
          </cell>
          <cell r="AA194">
            <v>45</v>
          </cell>
          <cell r="AB194">
            <v>16.392111368909514</v>
          </cell>
          <cell r="AC194">
            <v>6.057805164319249</v>
          </cell>
          <cell r="AD194">
            <v>19</v>
          </cell>
          <cell r="AE194">
            <v>30</v>
          </cell>
          <cell r="AF194">
            <v>15</v>
          </cell>
          <cell r="AG194">
            <v>10</v>
          </cell>
          <cell r="AH194">
            <v>7</v>
          </cell>
          <cell r="AI194">
            <v>48</v>
          </cell>
          <cell r="AJ194">
            <v>33</v>
          </cell>
          <cell r="AK194">
            <v>19</v>
          </cell>
          <cell r="AL194">
            <v>0</v>
          </cell>
          <cell r="AM194">
            <v>26</v>
          </cell>
          <cell r="AN194">
            <v>20</v>
          </cell>
          <cell r="AO194">
            <v>30</v>
          </cell>
          <cell r="AP194">
            <v>30</v>
          </cell>
          <cell r="AQ194">
            <v>40</v>
          </cell>
          <cell r="AR194">
            <v>15</v>
          </cell>
          <cell r="AS194">
            <v>27</v>
          </cell>
          <cell r="AT194">
            <v>0</v>
          </cell>
          <cell r="AU194">
            <v>9</v>
          </cell>
          <cell r="AV194">
            <v>40</v>
          </cell>
          <cell r="AW194">
            <v>50</v>
          </cell>
          <cell r="AX194">
            <v>29</v>
          </cell>
          <cell r="AY194">
            <v>60</v>
          </cell>
          <cell r="AZ194">
            <v>60</v>
          </cell>
          <cell r="BA194">
            <v>60</v>
          </cell>
          <cell r="BB194">
            <v>50</v>
          </cell>
          <cell r="BC194">
            <v>60</v>
          </cell>
          <cell r="BD194">
            <v>60</v>
          </cell>
          <cell r="BE194">
            <v>50</v>
          </cell>
          <cell r="BF194">
            <v>28</v>
          </cell>
          <cell r="BG194">
            <v>28</v>
          </cell>
          <cell r="BH194">
            <v>20</v>
          </cell>
          <cell r="BI194">
            <v>25</v>
          </cell>
          <cell r="BJ194">
            <v>6</v>
          </cell>
          <cell r="BK194">
            <v>28</v>
          </cell>
          <cell r="BL194">
            <v>0</v>
          </cell>
          <cell r="BM194">
            <v>10</v>
          </cell>
          <cell r="BN194">
            <v>0</v>
          </cell>
          <cell r="BO194">
            <v>10</v>
          </cell>
          <cell r="BP194">
            <v>32</v>
          </cell>
          <cell r="BQ194">
            <v>0</v>
          </cell>
          <cell r="BR194">
            <v>51</v>
          </cell>
          <cell r="BS194">
            <v>36</v>
          </cell>
          <cell r="BT194">
            <v>100</v>
          </cell>
          <cell r="BU194">
            <v>68</v>
          </cell>
          <cell r="BV194">
            <v>53</v>
          </cell>
          <cell r="BW194">
            <v>64</v>
          </cell>
          <cell r="BX194">
            <v>13</v>
          </cell>
          <cell r="BY194">
            <v>50</v>
          </cell>
          <cell r="BZ194">
            <v>50</v>
          </cell>
          <cell r="CA194">
            <v>0</v>
          </cell>
          <cell r="CB194">
            <v>0</v>
          </cell>
          <cell r="CC194">
            <v>18</v>
          </cell>
          <cell r="CD194">
            <v>8</v>
          </cell>
          <cell r="CE194">
            <v>42</v>
          </cell>
          <cell r="CF194">
            <v>20</v>
          </cell>
          <cell r="CG194">
            <v>29.072164948453608</v>
          </cell>
          <cell r="CH194">
            <v>15</v>
          </cell>
          <cell r="CI194">
            <v>51</v>
          </cell>
          <cell r="CJ194">
            <v>38</v>
          </cell>
          <cell r="CK194">
            <v>32</v>
          </cell>
          <cell r="CL194">
            <v>0</v>
          </cell>
          <cell r="CM194">
            <v>45</v>
          </cell>
          <cell r="CN194">
            <v>39</v>
          </cell>
          <cell r="CO194">
            <v>55</v>
          </cell>
          <cell r="CP194">
            <v>11</v>
          </cell>
          <cell r="CQ194">
            <v>41</v>
          </cell>
          <cell r="CR194">
            <v>7</v>
          </cell>
          <cell r="CS194">
            <v>46</v>
          </cell>
          <cell r="CT194">
            <v>95</v>
          </cell>
          <cell r="CU194">
            <v>7</v>
          </cell>
          <cell r="CV194">
            <v>7</v>
          </cell>
          <cell r="CW194">
            <v>7</v>
          </cell>
          <cell r="CX194">
            <v>6</v>
          </cell>
          <cell r="CZ194">
            <v>8</v>
          </cell>
          <cell r="DA194">
            <v>19</v>
          </cell>
          <cell r="DB194">
            <v>19</v>
          </cell>
          <cell r="DC194">
            <v>19</v>
          </cell>
          <cell r="DD194">
            <v>16.392111368909514</v>
          </cell>
          <cell r="DE194">
            <v>58</v>
          </cell>
          <cell r="DF194">
            <v>9.562636125800644</v>
          </cell>
          <cell r="DG194">
            <v>7</v>
          </cell>
          <cell r="DH194">
            <v>7</v>
          </cell>
          <cell r="DI194">
            <v>19</v>
          </cell>
          <cell r="DJ194">
            <v>42</v>
          </cell>
          <cell r="DK194">
            <v>42</v>
          </cell>
          <cell r="DL194">
            <v>42</v>
          </cell>
          <cell r="DM194">
            <v>42</v>
          </cell>
          <cell r="DN194">
            <v>42</v>
          </cell>
          <cell r="DO194">
            <v>42</v>
          </cell>
          <cell r="DP194">
            <v>42</v>
          </cell>
          <cell r="DQ194">
            <v>42</v>
          </cell>
          <cell r="DR194">
            <v>42</v>
          </cell>
          <cell r="DS194">
            <v>42</v>
          </cell>
          <cell r="DT194">
            <v>42</v>
          </cell>
          <cell r="DU194">
            <v>42</v>
          </cell>
          <cell r="DV194">
            <v>42</v>
          </cell>
          <cell r="DW194">
            <v>42</v>
          </cell>
          <cell r="DX194">
            <v>42</v>
          </cell>
          <cell r="DY194">
            <v>42</v>
          </cell>
          <cell r="DZ194">
            <v>42</v>
          </cell>
          <cell r="EA194">
            <v>42</v>
          </cell>
          <cell r="EB194">
            <v>42</v>
          </cell>
          <cell r="EC194">
            <v>42</v>
          </cell>
          <cell r="ED194">
            <v>42</v>
          </cell>
          <cell r="EE194">
            <v>42</v>
          </cell>
          <cell r="EF194">
            <v>42</v>
          </cell>
          <cell r="EG194">
            <v>42</v>
          </cell>
          <cell r="EH194">
            <v>42</v>
          </cell>
          <cell r="EI194">
            <v>42</v>
          </cell>
          <cell r="EW194">
            <v>6.057805164319249</v>
          </cell>
        </row>
        <row r="195">
          <cell r="E195">
            <v>6</v>
          </cell>
          <cell r="F195">
            <v>6</v>
          </cell>
          <cell r="G195">
            <v>6</v>
          </cell>
          <cell r="H195">
            <v>3</v>
          </cell>
          <cell r="I195">
            <v>3</v>
          </cell>
          <cell r="J195">
            <v>3</v>
          </cell>
          <cell r="K195">
            <v>3</v>
          </cell>
          <cell r="L195">
            <v>0</v>
          </cell>
          <cell r="M195">
            <v>13.0608210004079</v>
          </cell>
          <cell r="N195">
            <v>13.0608210004079</v>
          </cell>
          <cell r="O195">
            <v>13.0608210004079</v>
          </cell>
          <cell r="P195">
            <v>7</v>
          </cell>
          <cell r="Q195">
            <v>9.2770525478762185</v>
          </cell>
          <cell r="R195">
            <v>3</v>
          </cell>
          <cell r="S195">
            <v>0</v>
          </cell>
          <cell r="T195">
            <v>0</v>
          </cell>
          <cell r="U195">
            <v>15</v>
          </cell>
          <cell r="V195">
            <v>7</v>
          </cell>
          <cell r="W195">
            <v>0</v>
          </cell>
          <cell r="X195">
            <v>9.9614583131005657E-2</v>
          </cell>
          <cell r="Y195">
            <v>72</v>
          </cell>
          <cell r="Z195">
            <v>39</v>
          </cell>
          <cell r="AA195">
            <v>0</v>
          </cell>
          <cell r="AB195">
            <v>10.928074245939674</v>
          </cell>
          <cell r="AC195">
            <v>18.963028169014084</v>
          </cell>
          <cell r="AD195">
            <v>6</v>
          </cell>
          <cell r="AE195">
            <v>20</v>
          </cell>
          <cell r="AF195">
            <v>10</v>
          </cell>
          <cell r="AG195">
            <v>4</v>
          </cell>
          <cell r="AH195">
            <v>36</v>
          </cell>
          <cell r="AI195">
            <v>0</v>
          </cell>
          <cell r="AJ195">
            <v>45</v>
          </cell>
          <cell r="AK195">
            <v>60</v>
          </cell>
          <cell r="AL195">
            <v>42</v>
          </cell>
          <cell r="AM195">
            <v>0</v>
          </cell>
          <cell r="AN195">
            <v>60</v>
          </cell>
          <cell r="AO195">
            <v>10</v>
          </cell>
          <cell r="AP195">
            <v>40</v>
          </cell>
          <cell r="AQ195">
            <v>0</v>
          </cell>
          <cell r="AR195">
            <v>38</v>
          </cell>
          <cell r="AS195">
            <v>13</v>
          </cell>
          <cell r="AT195">
            <v>0</v>
          </cell>
          <cell r="AU195">
            <v>54</v>
          </cell>
          <cell r="AV195">
            <v>38</v>
          </cell>
          <cell r="AW195">
            <v>0</v>
          </cell>
          <cell r="AX195">
            <v>0</v>
          </cell>
          <cell r="AY195">
            <v>10</v>
          </cell>
          <cell r="AZ195">
            <v>10</v>
          </cell>
          <cell r="BA195">
            <v>10</v>
          </cell>
          <cell r="BB195">
            <v>0</v>
          </cell>
          <cell r="BC195">
            <v>10</v>
          </cell>
          <cell r="BD195">
            <v>10</v>
          </cell>
          <cell r="BE195">
            <v>0</v>
          </cell>
          <cell r="BF195">
            <v>9</v>
          </cell>
          <cell r="BG195">
            <v>9</v>
          </cell>
          <cell r="BH195">
            <v>40</v>
          </cell>
          <cell r="BI195">
            <v>25</v>
          </cell>
          <cell r="BJ195">
            <v>20</v>
          </cell>
          <cell r="BK195">
            <v>9</v>
          </cell>
          <cell r="BL195">
            <v>59</v>
          </cell>
          <cell r="BM195">
            <v>70</v>
          </cell>
          <cell r="BN195">
            <v>0</v>
          </cell>
          <cell r="BO195">
            <v>0</v>
          </cell>
          <cell r="BP195">
            <v>0</v>
          </cell>
          <cell r="BQ195">
            <v>0</v>
          </cell>
          <cell r="BR195">
            <v>0</v>
          </cell>
          <cell r="BS195">
            <v>0</v>
          </cell>
          <cell r="BT195">
            <v>0</v>
          </cell>
          <cell r="BU195">
            <v>0</v>
          </cell>
          <cell r="BV195">
            <v>0</v>
          </cell>
          <cell r="BW195">
            <v>5</v>
          </cell>
          <cell r="BX195">
            <v>19</v>
          </cell>
          <cell r="BY195">
            <v>50</v>
          </cell>
          <cell r="BZ195">
            <v>0</v>
          </cell>
          <cell r="CA195">
            <v>0</v>
          </cell>
          <cell r="CB195">
            <v>0</v>
          </cell>
          <cell r="CC195">
            <v>0</v>
          </cell>
          <cell r="CD195">
            <v>88</v>
          </cell>
          <cell r="CE195">
            <v>1</v>
          </cell>
          <cell r="CF195">
            <v>14</v>
          </cell>
          <cell r="CG195">
            <v>0</v>
          </cell>
          <cell r="CI195">
            <v>0</v>
          </cell>
          <cell r="CJ195">
            <v>0</v>
          </cell>
          <cell r="CK195">
            <v>35</v>
          </cell>
          <cell r="CL195">
            <v>9</v>
          </cell>
          <cell r="CM195">
            <v>9</v>
          </cell>
          <cell r="CN195">
            <v>39</v>
          </cell>
          <cell r="CO195">
            <v>5</v>
          </cell>
          <cell r="CP195">
            <v>58</v>
          </cell>
          <cell r="CQ195">
            <v>0</v>
          </cell>
          <cell r="CR195">
            <v>83</v>
          </cell>
          <cell r="CS195">
            <v>52</v>
          </cell>
          <cell r="CT195">
            <v>5</v>
          </cell>
          <cell r="CU195">
            <v>93</v>
          </cell>
          <cell r="CV195">
            <v>93</v>
          </cell>
          <cell r="CW195">
            <v>93</v>
          </cell>
          <cell r="CX195">
            <v>84</v>
          </cell>
          <cell r="CZ195">
            <v>88</v>
          </cell>
          <cell r="DA195">
            <v>6</v>
          </cell>
          <cell r="DB195">
            <v>6</v>
          </cell>
          <cell r="DC195">
            <v>6</v>
          </cell>
          <cell r="DD195">
            <v>10.928074245939674</v>
          </cell>
          <cell r="DE195">
            <v>3</v>
          </cell>
          <cell r="DF195">
            <v>133.876905761209</v>
          </cell>
          <cell r="DG195">
            <v>83</v>
          </cell>
          <cell r="DH195">
            <v>0</v>
          </cell>
          <cell r="DI195">
            <v>6</v>
          </cell>
          <cell r="DJ195">
            <v>1</v>
          </cell>
          <cell r="DK195">
            <v>1</v>
          </cell>
          <cell r="DL195">
            <v>1</v>
          </cell>
          <cell r="DM195">
            <v>1</v>
          </cell>
          <cell r="DN195">
            <v>1</v>
          </cell>
          <cell r="DO195">
            <v>1</v>
          </cell>
          <cell r="DP195">
            <v>1</v>
          </cell>
          <cell r="DQ195">
            <v>1</v>
          </cell>
          <cell r="DR195">
            <v>1</v>
          </cell>
          <cell r="DS195">
            <v>1</v>
          </cell>
          <cell r="DT195">
            <v>1</v>
          </cell>
          <cell r="DU195">
            <v>1</v>
          </cell>
          <cell r="DV195">
            <v>1</v>
          </cell>
          <cell r="DW195">
            <v>1</v>
          </cell>
          <cell r="DX195">
            <v>1</v>
          </cell>
          <cell r="DY195">
            <v>1</v>
          </cell>
          <cell r="DZ195">
            <v>1</v>
          </cell>
          <cell r="EA195">
            <v>1</v>
          </cell>
          <cell r="EB195">
            <v>1</v>
          </cell>
          <cell r="EC195">
            <v>1</v>
          </cell>
          <cell r="ED195">
            <v>1</v>
          </cell>
          <cell r="EE195">
            <v>1</v>
          </cell>
          <cell r="EF195">
            <v>1</v>
          </cell>
          <cell r="EG195">
            <v>1</v>
          </cell>
          <cell r="EH195">
            <v>1</v>
          </cell>
          <cell r="EI195">
            <v>1</v>
          </cell>
          <cell r="EW195">
            <v>18.963028169014084</v>
          </cell>
        </row>
        <row r="196">
          <cell r="E196">
            <v>40</v>
          </cell>
          <cell r="F196">
            <v>40</v>
          </cell>
          <cell r="G196">
            <v>40</v>
          </cell>
          <cell r="H196">
            <v>1</v>
          </cell>
          <cell r="I196">
            <v>1</v>
          </cell>
          <cell r="J196">
            <v>1</v>
          </cell>
          <cell r="K196">
            <v>1</v>
          </cell>
          <cell r="L196">
            <v>5</v>
          </cell>
          <cell r="M196">
            <v>79.852383380066271</v>
          </cell>
          <cell r="N196">
            <v>79.852383380066271</v>
          </cell>
          <cell r="O196">
            <v>79.852383380066271</v>
          </cell>
          <cell r="P196">
            <v>50</v>
          </cell>
          <cell r="Q196">
            <v>55.022529984759124</v>
          </cell>
          <cell r="R196">
            <v>76</v>
          </cell>
          <cell r="S196">
            <v>91</v>
          </cell>
          <cell r="T196">
            <v>90</v>
          </cell>
          <cell r="U196">
            <v>73</v>
          </cell>
          <cell r="V196">
            <v>84</v>
          </cell>
          <cell r="W196">
            <v>21</v>
          </cell>
          <cell r="X196">
            <v>76.273138192342159</v>
          </cell>
          <cell r="Y196">
            <v>12</v>
          </cell>
          <cell r="Z196">
            <v>49</v>
          </cell>
          <cell r="AA196">
            <v>55</v>
          </cell>
          <cell r="AB196">
            <v>69.524361948955914</v>
          </cell>
          <cell r="AC196">
            <v>57.234448356807512</v>
          </cell>
          <cell r="AD196">
            <v>67</v>
          </cell>
          <cell r="AE196">
            <v>40</v>
          </cell>
          <cell r="AF196">
            <v>65</v>
          </cell>
          <cell r="AG196">
            <v>85</v>
          </cell>
          <cell r="AH196">
            <v>39</v>
          </cell>
          <cell r="AI196">
            <v>21</v>
          </cell>
          <cell r="AJ196">
            <v>11</v>
          </cell>
          <cell r="AK196">
            <v>11</v>
          </cell>
          <cell r="AL196">
            <v>58</v>
          </cell>
          <cell r="AM196">
            <v>44</v>
          </cell>
          <cell r="AN196">
            <v>10</v>
          </cell>
          <cell r="AO196">
            <v>30</v>
          </cell>
          <cell r="AP196">
            <v>18</v>
          </cell>
          <cell r="AQ196">
            <v>40</v>
          </cell>
          <cell r="AR196">
            <v>11</v>
          </cell>
          <cell r="AS196">
            <v>27</v>
          </cell>
          <cell r="AT196">
            <v>93</v>
          </cell>
          <cell r="AU196">
            <v>19</v>
          </cell>
          <cell r="AV196">
            <v>7</v>
          </cell>
          <cell r="AW196">
            <v>50</v>
          </cell>
          <cell r="AX196">
            <v>20</v>
          </cell>
          <cell r="AY196">
            <v>5</v>
          </cell>
          <cell r="AZ196">
            <v>5</v>
          </cell>
          <cell r="BA196">
            <v>5</v>
          </cell>
          <cell r="BB196">
            <v>50</v>
          </cell>
          <cell r="BC196">
            <v>5</v>
          </cell>
          <cell r="BD196">
            <v>5</v>
          </cell>
          <cell r="BE196">
            <v>50</v>
          </cell>
          <cell r="BF196">
            <v>33</v>
          </cell>
          <cell r="BG196">
            <v>33</v>
          </cell>
          <cell r="BH196">
            <v>25</v>
          </cell>
          <cell r="BI196">
            <v>25</v>
          </cell>
          <cell r="BJ196">
            <v>8</v>
          </cell>
          <cell r="BK196">
            <v>33</v>
          </cell>
          <cell r="BL196">
            <v>33</v>
          </cell>
          <cell r="BM196">
            <v>20</v>
          </cell>
          <cell r="BN196">
            <v>50</v>
          </cell>
          <cell r="BO196">
            <v>45</v>
          </cell>
          <cell r="BP196">
            <v>33</v>
          </cell>
          <cell r="BQ196">
            <v>100</v>
          </cell>
          <cell r="BR196">
            <v>39</v>
          </cell>
          <cell r="BS196">
            <v>43</v>
          </cell>
          <cell r="BT196">
            <v>0</v>
          </cell>
          <cell r="BU196">
            <v>0</v>
          </cell>
          <cell r="BV196">
            <v>47</v>
          </cell>
          <cell r="BW196">
            <v>29</v>
          </cell>
          <cell r="BX196">
            <v>57</v>
          </cell>
          <cell r="BY196">
            <v>0</v>
          </cell>
          <cell r="BZ196">
            <v>40</v>
          </cell>
          <cell r="CA196">
            <v>100</v>
          </cell>
          <cell r="CB196">
            <v>100</v>
          </cell>
          <cell r="CC196">
            <v>63</v>
          </cell>
          <cell r="CD196">
            <v>0</v>
          </cell>
          <cell r="CE196">
            <v>12</v>
          </cell>
          <cell r="CF196">
            <v>6</v>
          </cell>
          <cell r="CG196">
            <v>70.927835051546396</v>
          </cell>
          <cell r="CH196">
            <v>85</v>
          </cell>
          <cell r="CI196">
            <v>45</v>
          </cell>
          <cell r="CJ196">
            <v>20</v>
          </cell>
          <cell r="CK196">
            <v>28</v>
          </cell>
          <cell r="CL196">
            <v>77</v>
          </cell>
          <cell r="CM196">
            <v>39</v>
          </cell>
          <cell r="CN196">
            <v>8</v>
          </cell>
          <cell r="CO196">
            <v>0</v>
          </cell>
          <cell r="CP196">
            <v>22</v>
          </cell>
          <cell r="CQ196">
            <v>57</v>
          </cell>
          <cell r="CR196">
            <v>0</v>
          </cell>
          <cell r="CS196">
            <v>2</v>
          </cell>
          <cell r="CT196">
            <v>0</v>
          </cell>
          <cell r="CU196">
            <v>0</v>
          </cell>
          <cell r="CV196">
            <v>0</v>
          </cell>
          <cell r="CW196">
            <v>0</v>
          </cell>
          <cell r="CX196">
            <v>1</v>
          </cell>
          <cell r="CZ196">
            <v>0</v>
          </cell>
          <cell r="DA196">
            <v>67</v>
          </cell>
          <cell r="DB196">
            <v>67</v>
          </cell>
          <cell r="DC196">
            <v>67</v>
          </cell>
          <cell r="DD196">
            <v>69.524361948955914</v>
          </cell>
          <cell r="DE196">
            <v>1</v>
          </cell>
          <cell r="DF196">
            <v>1.5937726876334404</v>
          </cell>
          <cell r="DG196">
            <v>0</v>
          </cell>
          <cell r="DH196">
            <v>90</v>
          </cell>
          <cell r="DI196">
            <v>67</v>
          </cell>
          <cell r="DJ196">
            <v>12</v>
          </cell>
          <cell r="DK196">
            <v>12</v>
          </cell>
          <cell r="DL196">
            <v>12</v>
          </cell>
          <cell r="DM196">
            <v>12</v>
          </cell>
          <cell r="DN196">
            <v>12</v>
          </cell>
          <cell r="DO196">
            <v>12</v>
          </cell>
          <cell r="DP196">
            <v>12</v>
          </cell>
          <cell r="DQ196">
            <v>12</v>
          </cell>
          <cell r="DR196">
            <v>12</v>
          </cell>
          <cell r="DS196">
            <v>12</v>
          </cell>
          <cell r="DT196">
            <v>12</v>
          </cell>
          <cell r="DU196">
            <v>12</v>
          </cell>
          <cell r="DV196">
            <v>12</v>
          </cell>
          <cell r="DW196">
            <v>12</v>
          </cell>
          <cell r="DX196">
            <v>12</v>
          </cell>
          <cell r="DY196">
            <v>12</v>
          </cell>
          <cell r="DZ196">
            <v>12</v>
          </cell>
          <cell r="EA196">
            <v>12</v>
          </cell>
          <cell r="EB196">
            <v>12</v>
          </cell>
          <cell r="EC196">
            <v>12</v>
          </cell>
          <cell r="ED196">
            <v>12</v>
          </cell>
          <cell r="EE196">
            <v>12</v>
          </cell>
          <cell r="EF196">
            <v>12</v>
          </cell>
          <cell r="EG196">
            <v>12</v>
          </cell>
          <cell r="EH196">
            <v>12</v>
          </cell>
          <cell r="EI196">
            <v>12</v>
          </cell>
          <cell r="EW196">
            <v>57.234448356807512</v>
          </cell>
        </row>
        <row r="197">
          <cell r="E197">
            <v>44</v>
          </cell>
          <cell r="F197">
            <v>44</v>
          </cell>
          <cell r="G197">
            <v>44</v>
          </cell>
          <cell r="H197">
            <v>38</v>
          </cell>
          <cell r="I197">
            <v>38</v>
          </cell>
          <cell r="J197">
            <v>38</v>
          </cell>
          <cell r="K197">
            <v>38</v>
          </cell>
          <cell r="L197">
            <v>24</v>
          </cell>
          <cell r="M197">
            <v>2.87318378791741</v>
          </cell>
          <cell r="N197">
            <v>2.87318378791741</v>
          </cell>
          <cell r="O197">
            <v>2.87318378791741</v>
          </cell>
          <cell r="P197">
            <v>11</v>
          </cell>
          <cell r="Q197">
            <v>14.188589225366114</v>
          </cell>
          <cell r="R197">
            <v>10</v>
          </cell>
          <cell r="S197">
            <v>9</v>
          </cell>
          <cell r="T197">
            <v>3</v>
          </cell>
          <cell r="U197">
            <v>6</v>
          </cell>
          <cell r="V197">
            <v>4</v>
          </cell>
          <cell r="W197">
            <v>25</v>
          </cell>
          <cell r="X197">
            <v>13.257896328689277</v>
          </cell>
          <cell r="Y197">
            <v>10</v>
          </cell>
          <cell r="Z197">
            <v>10</v>
          </cell>
          <cell r="AA197">
            <v>0</v>
          </cell>
          <cell r="AB197">
            <v>3.1554524361948957</v>
          </cell>
          <cell r="AC197">
            <v>17.744718309859156</v>
          </cell>
          <cell r="AD197">
            <v>8</v>
          </cell>
          <cell r="AE197">
            <v>10</v>
          </cell>
          <cell r="AF197">
            <v>10</v>
          </cell>
          <cell r="AG197">
            <v>1</v>
          </cell>
          <cell r="AH197">
            <v>18</v>
          </cell>
          <cell r="AI197">
            <v>31</v>
          </cell>
          <cell r="AJ197">
            <v>11</v>
          </cell>
          <cell r="AK197">
            <v>10</v>
          </cell>
          <cell r="AL197">
            <v>0</v>
          </cell>
          <cell r="AM197">
            <v>30</v>
          </cell>
          <cell r="AN197">
            <v>10</v>
          </cell>
          <cell r="AO197">
            <v>30</v>
          </cell>
          <cell r="AP197">
            <v>12</v>
          </cell>
          <cell r="AQ197">
            <v>20</v>
          </cell>
          <cell r="AR197">
            <v>36</v>
          </cell>
          <cell r="AS197">
            <v>33</v>
          </cell>
          <cell r="AT197">
            <v>7</v>
          </cell>
          <cell r="AU197">
            <v>18</v>
          </cell>
          <cell r="AV197">
            <v>15</v>
          </cell>
          <cell r="AW197">
            <v>0</v>
          </cell>
          <cell r="AX197">
            <v>51</v>
          </cell>
          <cell r="AY197">
            <v>25</v>
          </cell>
          <cell r="AZ197">
            <v>25</v>
          </cell>
          <cell r="BA197">
            <v>25</v>
          </cell>
          <cell r="BB197">
            <v>0</v>
          </cell>
          <cell r="BC197">
            <v>25</v>
          </cell>
          <cell r="BD197">
            <v>25</v>
          </cell>
          <cell r="BE197">
            <v>0</v>
          </cell>
          <cell r="BF197">
            <v>30</v>
          </cell>
          <cell r="BG197">
            <v>30</v>
          </cell>
          <cell r="BH197">
            <v>15</v>
          </cell>
          <cell r="BI197">
            <v>25</v>
          </cell>
          <cell r="BJ197">
            <v>66</v>
          </cell>
          <cell r="BK197">
            <v>30</v>
          </cell>
          <cell r="BL197">
            <v>8</v>
          </cell>
          <cell r="BM197">
            <v>0</v>
          </cell>
          <cell r="BN197">
            <v>50</v>
          </cell>
          <cell r="BO197">
            <v>45</v>
          </cell>
          <cell r="BP197">
            <v>35</v>
          </cell>
          <cell r="BQ197">
            <v>0</v>
          </cell>
          <cell r="BR197">
            <v>10</v>
          </cell>
          <cell r="BS197">
            <v>21</v>
          </cell>
          <cell r="BT197">
            <v>0</v>
          </cell>
          <cell r="BU197">
            <v>32</v>
          </cell>
          <cell r="BV197">
            <v>0</v>
          </cell>
          <cell r="BW197">
            <v>2</v>
          </cell>
          <cell r="BX197">
            <v>11</v>
          </cell>
          <cell r="BY197">
            <v>0</v>
          </cell>
          <cell r="BZ197">
            <v>10</v>
          </cell>
          <cell r="CA197">
            <v>0</v>
          </cell>
          <cell r="CB197">
            <v>0</v>
          </cell>
          <cell r="CC197">
            <v>19</v>
          </cell>
          <cell r="CD197">
            <v>4</v>
          </cell>
          <cell r="CE197">
            <v>45</v>
          </cell>
          <cell r="CF197">
            <v>60</v>
          </cell>
          <cell r="CG197">
            <v>0</v>
          </cell>
          <cell r="CI197">
            <v>4</v>
          </cell>
          <cell r="CJ197">
            <v>42</v>
          </cell>
          <cell r="CK197">
            <v>5</v>
          </cell>
          <cell r="CL197">
            <v>14</v>
          </cell>
          <cell r="CM197">
            <v>7</v>
          </cell>
          <cell r="CN197">
            <v>14</v>
          </cell>
          <cell r="CO197">
            <v>40</v>
          </cell>
          <cell r="CP197">
            <v>9</v>
          </cell>
          <cell r="CQ197">
            <v>2</v>
          </cell>
          <cell r="CR197">
            <v>10</v>
          </cell>
          <cell r="CS197">
            <v>0</v>
          </cell>
          <cell r="CT197">
            <v>0</v>
          </cell>
          <cell r="CU197">
            <v>0</v>
          </cell>
          <cell r="CV197">
            <v>0</v>
          </cell>
          <cell r="CW197">
            <v>0</v>
          </cell>
          <cell r="CX197">
            <v>9</v>
          </cell>
          <cell r="CZ197">
            <v>4</v>
          </cell>
          <cell r="DA197">
            <v>8</v>
          </cell>
          <cell r="DB197">
            <v>8</v>
          </cell>
          <cell r="DC197">
            <v>8</v>
          </cell>
          <cell r="DD197">
            <v>3.1554524361948957</v>
          </cell>
          <cell r="DE197">
            <v>38</v>
          </cell>
          <cell r="DF197">
            <v>14.343954188700966</v>
          </cell>
          <cell r="DG197">
            <v>10</v>
          </cell>
          <cell r="DH197">
            <v>3</v>
          </cell>
          <cell r="DI197">
            <v>8</v>
          </cell>
          <cell r="DJ197">
            <v>45</v>
          </cell>
          <cell r="DK197">
            <v>45</v>
          </cell>
          <cell r="DL197">
            <v>45</v>
          </cell>
          <cell r="DM197">
            <v>45</v>
          </cell>
          <cell r="DN197">
            <v>45</v>
          </cell>
          <cell r="DO197">
            <v>45</v>
          </cell>
          <cell r="DP197">
            <v>45</v>
          </cell>
          <cell r="DQ197">
            <v>45</v>
          </cell>
          <cell r="DR197">
            <v>45</v>
          </cell>
          <cell r="DS197">
            <v>45</v>
          </cell>
          <cell r="DT197">
            <v>45</v>
          </cell>
          <cell r="DU197">
            <v>45</v>
          </cell>
          <cell r="DV197">
            <v>45</v>
          </cell>
          <cell r="DW197">
            <v>45</v>
          </cell>
          <cell r="DX197">
            <v>45</v>
          </cell>
          <cell r="DY197">
            <v>45</v>
          </cell>
          <cell r="DZ197">
            <v>45</v>
          </cell>
          <cell r="EA197">
            <v>45</v>
          </cell>
          <cell r="EB197">
            <v>45</v>
          </cell>
          <cell r="EC197">
            <v>45</v>
          </cell>
          <cell r="ED197">
            <v>45</v>
          </cell>
          <cell r="EE197">
            <v>45</v>
          </cell>
          <cell r="EF197">
            <v>45</v>
          </cell>
          <cell r="EG197">
            <v>45</v>
          </cell>
          <cell r="EH197">
            <v>45</v>
          </cell>
          <cell r="EI197">
            <v>45</v>
          </cell>
          <cell r="EW197">
            <v>17.744718309859156</v>
          </cell>
        </row>
        <row r="198">
          <cell r="E198">
            <v>100</v>
          </cell>
          <cell r="F198">
            <v>100</v>
          </cell>
          <cell r="G198">
            <v>100</v>
          </cell>
          <cell r="H198">
            <v>100</v>
          </cell>
          <cell r="I198">
            <v>100</v>
          </cell>
          <cell r="J198">
            <v>100</v>
          </cell>
          <cell r="K198">
            <v>100</v>
          </cell>
          <cell r="L198">
            <v>100</v>
          </cell>
          <cell r="M198">
            <v>100.00000020000004</v>
          </cell>
          <cell r="N198">
            <v>100.00000020000004</v>
          </cell>
          <cell r="O198">
            <v>100.00000020000004</v>
          </cell>
          <cell r="P198">
            <v>100</v>
          </cell>
          <cell r="Q198">
            <v>100</v>
          </cell>
          <cell r="R198">
            <v>100</v>
          </cell>
          <cell r="S198">
            <v>100</v>
          </cell>
          <cell r="T198">
            <v>100</v>
          </cell>
          <cell r="U198">
            <v>100</v>
          </cell>
          <cell r="V198">
            <v>100</v>
          </cell>
          <cell r="W198">
            <v>100</v>
          </cell>
          <cell r="X198">
            <v>100</v>
          </cell>
          <cell r="Y198">
            <v>100</v>
          </cell>
          <cell r="Z198">
            <v>100</v>
          </cell>
          <cell r="AA198">
            <v>100</v>
          </cell>
          <cell r="AB198">
            <v>99.999999999999986</v>
          </cell>
          <cell r="AC198">
            <v>100</v>
          </cell>
          <cell r="AD198">
            <v>100</v>
          </cell>
          <cell r="AE198">
            <v>100</v>
          </cell>
          <cell r="AF198">
            <v>100</v>
          </cell>
          <cell r="AG198">
            <v>100</v>
          </cell>
          <cell r="AH198">
            <v>100</v>
          </cell>
          <cell r="AI198">
            <v>100</v>
          </cell>
          <cell r="AJ198">
            <v>100</v>
          </cell>
          <cell r="AK198">
            <v>100</v>
          </cell>
          <cell r="AL198">
            <v>100</v>
          </cell>
          <cell r="AM198">
            <v>100</v>
          </cell>
          <cell r="AN198">
            <v>100</v>
          </cell>
          <cell r="AO198">
            <v>100</v>
          </cell>
          <cell r="AP198">
            <v>100</v>
          </cell>
          <cell r="AQ198">
            <v>100</v>
          </cell>
          <cell r="AR198">
            <v>100</v>
          </cell>
          <cell r="AS198">
            <v>100</v>
          </cell>
          <cell r="AT198">
            <v>100</v>
          </cell>
          <cell r="AU198">
            <v>100</v>
          </cell>
          <cell r="AV198">
            <v>100</v>
          </cell>
          <cell r="AW198">
            <v>100</v>
          </cell>
          <cell r="AX198">
            <v>100</v>
          </cell>
          <cell r="AY198">
            <v>100</v>
          </cell>
          <cell r="AZ198">
            <v>100</v>
          </cell>
          <cell r="BA198">
            <v>100</v>
          </cell>
          <cell r="BB198">
            <v>100</v>
          </cell>
          <cell r="BC198">
            <v>100</v>
          </cell>
          <cell r="BD198">
            <v>100</v>
          </cell>
          <cell r="BE198">
            <v>100</v>
          </cell>
          <cell r="BF198">
            <v>100</v>
          </cell>
          <cell r="BG198">
            <v>100</v>
          </cell>
          <cell r="BH198">
            <v>100</v>
          </cell>
          <cell r="BI198">
            <v>100</v>
          </cell>
          <cell r="BJ198">
            <v>100</v>
          </cell>
          <cell r="BK198">
            <v>100</v>
          </cell>
          <cell r="BL198">
            <v>100</v>
          </cell>
          <cell r="BM198">
            <v>100</v>
          </cell>
          <cell r="BN198">
            <v>100</v>
          </cell>
          <cell r="BO198">
            <v>100</v>
          </cell>
          <cell r="BP198">
            <v>100</v>
          </cell>
          <cell r="BQ198">
            <v>100</v>
          </cell>
          <cell r="BR198">
            <v>100</v>
          </cell>
          <cell r="BS198">
            <v>100</v>
          </cell>
          <cell r="BT198">
            <v>100</v>
          </cell>
          <cell r="BU198">
            <v>100</v>
          </cell>
          <cell r="BV198">
            <v>100</v>
          </cell>
          <cell r="BW198">
            <v>100</v>
          </cell>
          <cell r="BX198">
            <v>100</v>
          </cell>
          <cell r="BY198">
            <v>100</v>
          </cell>
          <cell r="BZ198">
            <v>100</v>
          </cell>
          <cell r="CA198">
            <v>100</v>
          </cell>
          <cell r="CB198">
            <v>100</v>
          </cell>
          <cell r="CC198">
            <v>100</v>
          </cell>
          <cell r="CD198">
            <v>100</v>
          </cell>
          <cell r="CE198">
            <v>100</v>
          </cell>
          <cell r="CF198">
            <v>100</v>
          </cell>
          <cell r="CG198">
            <v>100</v>
          </cell>
          <cell r="CH198">
            <v>100</v>
          </cell>
          <cell r="CI198">
            <v>100</v>
          </cell>
          <cell r="CJ198">
            <v>100</v>
          </cell>
          <cell r="CK198">
            <v>100</v>
          </cell>
          <cell r="CL198">
            <v>100</v>
          </cell>
          <cell r="CM198">
            <v>100</v>
          </cell>
          <cell r="CN198">
            <v>100</v>
          </cell>
          <cell r="CO198">
            <v>100</v>
          </cell>
          <cell r="CP198">
            <v>100</v>
          </cell>
          <cell r="CQ198">
            <v>100</v>
          </cell>
          <cell r="CR198">
            <v>100</v>
          </cell>
          <cell r="CS198">
            <v>100</v>
          </cell>
          <cell r="CT198">
            <v>100</v>
          </cell>
          <cell r="CU198">
            <v>100</v>
          </cell>
          <cell r="CV198">
            <v>100</v>
          </cell>
          <cell r="CW198">
            <v>100</v>
          </cell>
          <cell r="CX198">
            <v>100</v>
          </cell>
          <cell r="CZ198">
            <v>100</v>
          </cell>
          <cell r="DA198">
            <v>100</v>
          </cell>
          <cell r="DB198">
            <v>100</v>
          </cell>
          <cell r="DC198">
            <v>100</v>
          </cell>
          <cell r="DD198">
            <v>99.999999999999986</v>
          </cell>
          <cell r="DE198">
            <v>100</v>
          </cell>
          <cell r="DF198">
            <v>159.37726876334406</v>
          </cell>
          <cell r="DG198">
            <v>100</v>
          </cell>
          <cell r="DH198">
            <v>100</v>
          </cell>
          <cell r="DI198">
            <v>100</v>
          </cell>
          <cell r="DJ198">
            <v>100</v>
          </cell>
          <cell r="DK198">
            <v>100</v>
          </cell>
          <cell r="DL198">
            <v>100</v>
          </cell>
          <cell r="DM198">
            <v>100</v>
          </cell>
          <cell r="DN198">
            <v>100</v>
          </cell>
          <cell r="DO198">
            <v>100</v>
          </cell>
          <cell r="DP198">
            <v>100</v>
          </cell>
          <cell r="DQ198">
            <v>100</v>
          </cell>
          <cell r="DR198">
            <v>100</v>
          </cell>
          <cell r="DS198">
            <v>100</v>
          </cell>
          <cell r="DT198">
            <v>100</v>
          </cell>
          <cell r="DU198">
            <v>100</v>
          </cell>
          <cell r="DV198">
            <v>100</v>
          </cell>
          <cell r="DW198">
            <v>100</v>
          </cell>
          <cell r="DX198">
            <v>100</v>
          </cell>
          <cell r="DY198">
            <v>100</v>
          </cell>
          <cell r="DZ198">
            <v>100</v>
          </cell>
          <cell r="EA198">
            <v>100</v>
          </cell>
          <cell r="EB198">
            <v>100</v>
          </cell>
          <cell r="EC198">
            <v>100</v>
          </cell>
          <cell r="ED198">
            <v>100</v>
          </cell>
          <cell r="EE198">
            <v>100</v>
          </cell>
          <cell r="EF198">
            <v>100</v>
          </cell>
          <cell r="EG198">
            <v>100</v>
          </cell>
          <cell r="EH198">
            <v>100</v>
          </cell>
          <cell r="EI198">
            <v>100</v>
          </cell>
        </row>
        <row r="199">
          <cell r="E199">
            <v>1.1000000000000001</v>
          </cell>
          <cell r="H199">
            <v>1.1399999999999999</v>
          </cell>
          <cell r="L199">
            <v>1.17</v>
          </cell>
          <cell r="M199">
            <v>1.1599999999999999</v>
          </cell>
          <cell r="P199">
            <v>1.23</v>
          </cell>
          <cell r="Q199">
            <v>1.3299999999999998</v>
          </cell>
          <cell r="R199">
            <v>1.21</v>
          </cell>
          <cell r="S199">
            <v>1.19</v>
          </cell>
          <cell r="T199">
            <v>1.24</v>
          </cell>
          <cell r="U199">
            <v>1.34</v>
          </cell>
          <cell r="V199">
            <v>1.3</v>
          </cell>
          <cell r="W199">
            <v>1.28</v>
          </cell>
          <cell r="X199">
            <v>1.24</v>
          </cell>
          <cell r="Y199">
            <v>1.5</v>
          </cell>
          <cell r="Z199">
            <v>1.5</v>
          </cell>
          <cell r="AA199">
            <v>1.5</v>
          </cell>
          <cell r="AB199">
            <v>1.5</v>
          </cell>
          <cell r="AC199">
            <v>1.5</v>
          </cell>
          <cell r="AD199">
            <v>4.9790878311093405E-2</v>
          </cell>
          <cell r="AE199">
            <v>1.5</v>
          </cell>
          <cell r="AF199">
            <v>1.5</v>
          </cell>
          <cell r="AG199">
            <v>1.5</v>
          </cell>
          <cell r="CD199">
            <v>1.95</v>
          </cell>
          <cell r="CE199">
            <v>1.3317901234567902</v>
          </cell>
          <cell r="CF199">
            <v>1.63</v>
          </cell>
          <cell r="CG199">
            <v>2</v>
          </cell>
          <cell r="CH199">
            <v>1.7</v>
          </cell>
          <cell r="CI199">
            <v>1.9</v>
          </cell>
          <cell r="CJ199">
            <v>2</v>
          </cell>
          <cell r="CK199">
            <v>1.4</v>
          </cell>
          <cell r="CL199">
            <v>1.2</v>
          </cell>
          <cell r="CM199">
            <v>1.35</v>
          </cell>
          <cell r="CN199">
            <v>1.3</v>
          </cell>
          <cell r="CO199">
            <v>1.9900000000000002</v>
          </cell>
          <cell r="CP199">
            <v>2.1</v>
          </cell>
          <cell r="CQ199">
            <v>1.88</v>
          </cell>
          <cell r="CR199">
            <v>1.86</v>
          </cell>
          <cell r="CS199">
            <v>1.35</v>
          </cell>
          <cell r="CT199">
            <v>1.35</v>
          </cell>
          <cell r="CU199">
            <v>1.7</v>
          </cell>
          <cell r="CV199">
            <v>1.7</v>
          </cell>
          <cell r="CW199">
            <v>1.7</v>
          </cell>
          <cell r="CX199">
            <v>2.2000000000000002</v>
          </cell>
          <cell r="CZ199">
            <v>4.3333300000000001</v>
          </cell>
          <cell r="DA199">
            <v>1.5</v>
          </cell>
          <cell r="DB199">
            <v>1.5000000000000002</v>
          </cell>
          <cell r="DC199">
            <v>1.5</v>
          </cell>
          <cell r="DD199">
            <v>1.5</v>
          </cell>
          <cell r="DE199">
            <v>1.1386138613861385</v>
          </cell>
          <cell r="DF199">
            <v>3.5062999127935699</v>
          </cell>
          <cell r="DG199">
            <v>1.85</v>
          </cell>
          <cell r="DH199">
            <v>1.24</v>
          </cell>
          <cell r="DI199">
            <v>2.4193500000000001</v>
          </cell>
        </row>
        <row r="200">
          <cell r="E200">
            <v>73760</v>
          </cell>
          <cell r="F200">
            <v>73760</v>
          </cell>
          <cell r="G200">
            <v>73760</v>
          </cell>
          <cell r="H200">
            <v>653500</v>
          </cell>
          <cell r="I200">
            <v>653500</v>
          </cell>
          <cell r="J200">
            <v>653500</v>
          </cell>
          <cell r="K200">
            <v>653500</v>
          </cell>
          <cell r="L200">
            <v>627400</v>
          </cell>
          <cell r="M200">
            <v>66260</v>
          </cell>
          <cell r="N200">
            <v>66260</v>
          </cell>
          <cell r="O200">
            <v>66260</v>
          </cell>
          <cell r="P200">
            <v>126600</v>
          </cell>
          <cell r="Q200">
            <v>58490</v>
          </cell>
          <cell r="R200">
            <v>69410</v>
          </cell>
          <cell r="S200">
            <v>62940</v>
          </cell>
          <cell r="T200">
            <v>49970</v>
          </cell>
          <cell r="U200">
            <v>70110</v>
          </cell>
          <cell r="V200">
            <v>40550</v>
          </cell>
          <cell r="W200">
            <v>42940</v>
          </cell>
          <cell r="X200">
            <v>44470</v>
          </cell>
          <cell r="Y200">
            <v>97750</v>
          </cell>
          <cell r="Z200">
            <v>576900</v>
          </cell>
          <cell r="AA200">
            <v>5718380</v>
          </cell>
          <cell r="AB200">
            <v>444286.41400000011</v>
          </cell>
          <cell r="AC200">
            <v>403896.74000000005</v>
          </cell>
          <cell r="AD200">
            <v>23590.254265418575</v>
          </cell>
          <cell r="AE200">
            <v>33988.214692009766</v>
          </cell>
          <cell r="AF200">
            <v>24089.21975401392</v>
          </cell>
          <cell r="AG200">
            <v>26963.11133366717</v>
          </cell>
          <cell r="AH200">
            <v>87915.812818367136</v>
          </cell>
          <cell r="AI200">
            <v>85862.290437987846</v>
          </cell>
          <cell r="AJ200">
            <v>81954.21136240958</v>
          </cell>
          <cell r="AK200">
            <v>86157.054416032726</v>
          </cell>
          <cell r="AL200">
            <v>92267.266044254575</v>
          </cell>
          <cell r="AM200">
            <v>89360.156310787017</v>
          </cell>
          <cell r="AN200">
            <v>85758.174890499969</v>
          </cell>
          <cell r="AO200">
            <v>85841.411322876345</v>
          </cell>
          <cell r="AP200">
            <v>85329.384016047465</v>
          </cell>
          <cell r="AQ200">
            <v>87902.129262762464</v>
          </cell>
          <cell r="AR200">
            <v>86543.932137216616</v>
          </cell>
          <cell r="AS200">
            <v>84990.280336271768</v>
          </cell>
          <cell r="AT200">
            <v>84447.423343372458</v>
          </cell>
          <cell r="AU200">
            <v>82595.323014657173</v>
          </cell>
          <cell r="AV200">
            <v>59779.362930742136</v>
          </cell>
          <cell r="AW200">
            <v>67534.562726268719</v>
          </cell>
          <cell r="AX200">
            <v>80336.90282403944</v>
          </cell>
          <cell r="AY200">
            <v>61491.450369886108</v>
          </cell>
          <cell r="AZ200">
            <v>66083.627511176863</v>
          </cell>
          <cell r="BA200">
            <v>64747.422042327482</v>
          </cell>
          <cell r="BB200">
            <v>71822.471470793709</v>
          </cell>
          <cell r="BC200">
            <v>71535.53292176516</v>
          </cell>
          <cell r="BD200">
            <v>75248.330861888709</v>
          </cell>
          <cell r="BE200">
            <v>81702.433797829581</v>
          </cell>
          <cell r="BF200">
            <v>76110.380215318713</v>
          </cell>
          <cell r="BG200">
            <v>62734.371810641991</v>
          </cell>
          <cell r="BH200">
            <v>71411.486414337938</v>
          </cell>
          <cell r="BI200">
            <v>86741.66963915505</v>
          </cell>
          <cell r="BJ200">
            <v>81207.475951362561</v>
          </cell>
          <cell r="BK200">
            <v>75929.97256111748</v>
          </cell>
          <cell r="BL200">
            <v>77578.194471685056</v>
          </cell>
          <cell r="BM200">
            <v>90094.609889415486</v>
          </cell>
          <cell r="BN200">
            <v>99271.595072545868</v>
          </cell>
          <cell r="BO200">
            <v>95044.188354085651</v>
          </cell>
          <cell r="BP200">
            <v>92145.899279138175</v>
          </cell>
          <cell r="BQ200">
            <v>86645.871346290471</v>
          </cell>
          <cell r="BR200">
            <v>92207.085065403749</v>
          </cell>
          <cell r="BS200">
            <v>88787.822920083214</v>
          </cell>
          <cell r="BT200">
            <v>106504.96910402951</v>
          </cell>
          <cell r="BU200">
            <v>106504.96910402947</v>
          </cell>
          <cell r="BV200">
            <v>106504.96910402951</v>
          </cell>
          <cell r="BW200">
            <v>106504.96910402951</v>
          </cell>
          <cell r="BX200">
            <v>106504.96910402951</v>
          </cell>
          <cell r="BY200">
            <v>101114.6433258217</v>
          </cell>
          <cell r="BZ200">
            <v>101114.6433258217</v>
          </cell>
          <cell r="CA200">
            <v>96175.154949586198</v>
          </cell>
          <cell r="CB200">
            <v>104304.4532134504</v>
          </cell>
          <cell r="CC200">
            <v>104304.4532134504</v>
          </cell>
          <cell r="CD200">
            <v>292800</v>
          </cell>
          <cell r="CE200">
            <v>75070.8</v>
          </cell>
          <cell r="CF200">
            <v>24054000</v>
          </cell>
          <cell r="CG200">
            <v>414046.5</v>
          </cell>
          <cell r="CH200">
            <v>124460</v>
          </cell>
          <cell r="CI200">
            <v>239310</v>
          </cell>
          <cell r="CJ200">
            <v>718000</v>
          </cell>
          <cell r="CK200">
            <v>83055000</v>
          </cell>
          <cell r="CL200">
            <v>125800</v>
          </cell>
          <cell r="CM200">
            <v>104550</v>
          </cell>
          <cell r="CN200">
            <v>7400500</v>
          </cell>
          <cell r="CO200">
            <v>337870</v>
          </cell>
          <cell r="CP200">
            <v>56700000</v>
          </cell>
          <cell r="CQ200">
            <v>61590</v>
          </cell>
          <cell r="CR200">
            <v>332840</v>
          </cell>
          <cell r="CS200">
            <v>1186140</v>
          </cell>
          <cell r="CT200">
            <v>64050000</v>
          </cell>
          <cell r="CU200">
            <v>66190</v>
          </cell>
          <cell r="CV200">
            <v>66190</v>
          </cell>
          <cell r="CW200">
            <v>66190</v>
          </cell>
          <cell r="CX200">
            <v>392000</v>
          </cell>
          <cell r="CZ200">
            <v>69942.787205543282</v>
          </cell>
          <cell r="DA200">
            <v>9404.85</v>
          </cell>
          <cell r="DB200">
            <v>32070.15</v>
          </cell>
          <cell r="DC200">
            <v>112903.45</v>
          </cell>
          <cell r="DD200">
            <v>64970.540000000008</v>
          </cell>
          <cell r="DE200">
            <v>516268.57</v>
          </cell>
          <cell r="DF200">
            <v>624758.89355230867</v>
          </cell>
          <cell r="DG200">
            <v>79325999.999999985</v>
          </cell>
          <cell r="DH200">
            <v>35704.091336819998</v>
          </cell>
          <cell r="DI200">
            <v>13028.457339130435</v>
          </cell>
          <cell r="DJ200">
            <v>75070.8</v>
          </cell>
          <cell r="DK200">
            <v>75070.8</v>
          </cell>
          <cell r="DL200">
            <v>75070.8</v>
          </cell>
          <cell r="DM200">
            <v>75070.8</v>
          </cell>
          <cell r="DN200">
            <v>75070.8</v>
          </cell>
          <cell r="DO200">
            <v>75070.8</v>
          </cell>
          <cell r="DP200">
            <v>75070.8</v>
          </cell>
          <cell r="DQ200">
            <v>75070.8</v>
          </cell>
          <cell r="DR200">
            <v>75070.8</v>
          </cell>
          <cell r="DS200">
            <v>75070.8</v>
          </cell>
          <cell r="DT200">
            <v>75070.8</v>
          </cell>
          <cell r="DU200">
            <v>75070.8</v>
          </cell>
          <cell r="DV200">
            <v>75070.8</v>
          </cell>
          <cell r="DW200">
            <v>75070.8</v>
          </cell>
          <cell r="DX200">
            <v>75070.8</v>
          </cell>
          <cell r="DY200">
            <v>75070.8</v>
          </cell>
          <cell r="DZ200">
            <v>75070.8</v>
          </cell>
          <cell r="EA200">
            <v>75070.8</v>
          </cell>
          <cell r="EB200">
            <v>75070.8</v>
          </cell>
          <cell r="EC200">
            <v>75070.8</v>
          </cell>
          <cell r="ED200">
            <v>75070.8</v>
          </cell>
          <cell r="EE200">
            <v>75070.8</v>
          </cell>
          <cell r="EF200">
            <v>75070.8</v>
          </cell>
          <cell r="EG200">
            <v>75070.8</v>
          </cell>
          <cell r="EH200">
            <v>75070.8</v>
          </cell>
          <cell r="EI200">
            <v>75070.8</v>
          </cell>
        </row>
        <row r="201">
          <cell r="E201">
            <v>73760</v>
          </cell>
          <cell r="F201">
            <v>73760</v>
          </cell>
          <cell r="G201">
            <v>73760</v>
          </cell>
          <cell r="H201">
            <v>653500</v>
          </cell>
          <cell r="I201">
            <v>653500</v>
          </cell>
          <cell r="J201">
            <v>653500</v>
          </cell>
          <cell r="K201">
            <v>653500</v>
          </cell>
          <cell r="L201">
            <v>627400</v>
          </cell>
          <cell r="M201">
            <v>66260</v>
          </cell>
          <cell r="N201">
            <v>66260</v>
          </cell>
          <cell r="O201">
            <v>66260</v>
          </cell>
          <cell r="P201">
            <v>126600</v>
          </cell>
          <cell r="Q201">
            <v>58490</v>
          </cell>
          <cell r="R201">
            <v>69410</v>
          </cell>
          <cell r="S201">
            <v>62940</v>
          </cell>
          <cell r="T201">
            <v>49970</v>
          </cell>
          <cell r="U201">
            <v>70110</v>
          </cell>
          <cell r="V201">
            <v>40550</v>
          </cell>
          <cell r="W201">
            <v>42940</v>
          </cell>
          <cell r="X201">
            <v>44470</v>
          </cell>
          <cell r="Y201">
            <v>97750</v>
          </cell>
          <cell r="Z201">
            <v>576900</v>
          </cell>
          <cell r="AA201">
            <v>5718380</v>
          </cell>
          <cell r="AB201">
            <v>444286.41400000011</v>
          </cell>
          <cell r="AC201">
            <v>403896.74000000005</v>
          </cell>
          <cell r="AD201">
            <v>23590.254265418575</v>
          </cell>
          <cell r="AE201">
            <v>33988.214692009766</v>
          </cell>
          <cell r="AF201">
            <v>24089.21975401392</v>
          </cell>
          <cell r="AG201">
            <v>26963.11133366717</v>
          </cell>
          <cell r="AH201">
            <v>87915.812818367136</v>
          </cell>
          <cell r="AI201">
            <v>85862.290437987846</v>
          </cell>
          <cell r="AJ201">
            <v>81954.21136240958</v>
          </cell>
          <cell r="AK201">
            <v>86157.054416032726</v>
          </cell>
          <cell r="AL201">
            <v>92267.266044254575</v>
          </cell>
          <cell r="AM201">
            <v>89360.156310787017</v>
          </cell>
          <cell r="AN201">
            <v>85758.174890499969</v>
          </cell>
          <cell r="AO201">
            <v>85841.411322876345</v>
          </cell>
          <cell r="AP201">
            <v>85329.384016047465</v>
          </cell>
          <cell r="AQ201">
            <v>87902.129262762464</v>
          </cell>
          <cell r="AR201">
            <v>86543.932137216616</v>
          </cell>
          <cell r="AS201">
            <v>84990.280336271768</v>
          </cell>
          <cell r="AT201">
            <v>84447.423343372458</v>
          </cell>
          <cell r="AU201">
            <v>82595.323014657173</v>
          </cell>
          <cell r="AV201">
            <v>59779.362930742136</v>
          </cell>
          <cell r="AW201">
            <v>67534.562726268719</v>
          </cell>
          <cell r="AX201">
            <v>80336.90282403944</v>
          </cell>
          <cell r="AY201">
            <v>61491.450369886108</v>
          </cell>
          <cell r="AZ201">
            <v>66083.627511176863</v>
          </cell>
          <cell r="BA201">
            <v>64747.422042327482</v>
          </cell>
          <cell r="BB201">
            <v>71822.471470793709</v>
          </cell>
          <cell r="BC201">
            <v>71535.53292176516</v>
          </cell>
          <cell r="BD201">
            <v>75248.330861888709</v>
          </cell>
          <cell r="BE201">
            <v>81702.433797829581</v>
          </cell>
          <cell r="BF201">
            <v>76110.380215318713</v>
          </cell>
          <cell r="BG201">
            <v>62734.371810641991</v>
          </cell>
          <cell r="BH201">
            <v>71411.486414337938</v>
          </cell>
          <cell r="BI201">
            <v>86741.66963915505</v>
          </cell>
          <cell r="BJ201">
            <v>81207.475951362561</v>
          </cell>
          <cell r="BK201">
            <v>75929.97256111748</v>
          </cell>
          <cell r="BL201">
            <v>77578.194471685056</v>
          </cell>
          <cell r="BM201">
            <v>90094.609889415486</v>
          </cell>
          <cell r="BN201">
            <v>99271.595072545868</v>
          </cell>
          <cell r="BO201">
            <v>95044.188354085651</v>
          </cell>
          <cell r="BP201">
            <v>92145.899279138175</v>
          </cell>
          <cell r="BQ201">
            <v>86645.871346290471</v>
          </cell>
          <cell r="BR201">
            <v>92207.085065403749</v>
          </cell>
          <cell r="BS201">
            <v>88787.822920083214</v>
          </cell>
          <cell r="BT201">
            <v>106504.96910402951</v>
          </cell>
          <cell r="BU201">
            <v>106504.96910402947</v>
          </cell>
          <cell r="BV201">
            <v>106504.96910402951</v>
          </cell>
          <cell r="BW201">
            <v>106504.96910402951</v>
          </cell>
          <cell r="BX201">
            <v>106504.96910402951</v>
          </cell>
          <cell r="BY201">
            <v>101114.6433258217</v>
          </cell>
          <cell r="BZ201">
            <v>101114.6433258217</v>
          </cell>
          <cell r="CA201">
            <v>96175.154949586198</v>
          </cell>
          <cell r="CB201">
            <v>104304.4532134504</v>
          </cell>
          <cell r="CC201">
            <v>104304.4532134504</v>
          </cell>
          <cell r="CD201">
            <v>292800</v>
          </cell>
          <cell r="CE201">
            <v>75070.8</v>
          </cell>
          <cell r="CF201">
            <v>24054000</v>
          </cell>
          <cell r="CG201">
            <v>414046.5</v>
          </cell>
          <cell r="CH201">
            <v>124460</v>
          </cell>
          <cell r="CI201">
            <v>239310</v>
          </cell>
          <cell r="CJ201">
            <v>718000</v>
          </cell>
          <cell r="CK201">
            <v>83055000</v>
          </cell>
          <cell r="CL201">
            <v>125800</v>
          </cell>
          <cell r="CM201">
            <v>104550</v>
          </cell>
          <cell r="CN201">
            <v>7400500</v>
          </cell>
          <cell r="CO201">
            <v>337870</v>
          </cell>
          <cell r="CP201">
            <v>56700000</v>
          </cell>
          <cell r="CQ201">
            <v>61590</v>
          </cell>
          <cell r="CR201">
            <v>332840</v>
          </cell>
          <cell r="CS201">
            <v>1186140</v>
          </cell>
          <cell r="CT201">
            <v>64050000</v>
          </cell>
          <cell r="CU201">
            <v>66190</v>
          </cell>
          <cell r="CV201">
            <v>66190</v>
          </cell>
          <cell r="CW201">
            <v>66190</v>
          </cell>
          <cell r="CX201">
            <v>392000</v>
          </cell>
          <cell r="CZ201">
            <v>65983.761514663463</v>
          </cell>
          <cell r="DA201">
            <v>8957</v>
          </cell>
          <cell r="DB201">
            <v>30543</v>
          </cell>
          <cell r="DC201">
            <v>109615</v>
          </cell>
          <cell r="DD201">
            <v>59606</v>
          </cell>
          <cell r="DE201">
            <v>511157</v>
          </cell>
          <cell r="DF201">
            <v>624758.89355230867</v>
          </cell>
          <cell r="DG201">
            <v>79325999.999999985</v>
          </cell>
          <cell r="DH201">
            <v>35350.585481999995</v>
          </cell>
          <cell r="DI201">
            <v>12772.997391304347</v>
          </cell>
          <cell r="DJ201">
            <v>75070.8</v>
          </cell>
          <cell r="DK201">
            <v>75070.8</v>
          </cell>
          <cell r="DL201">
            <v>75070.8</v>
          </cell>
          <cell r="DM201">
            <v>75070.8</v>
          </cell>
          <cell r="DN201">
            <v>75070.8</v>
          </cell>
          <cell r="DO201">
            <v>75070.8</v>
          </cell>
          <cell r="DP201">
            <v>75070.8</v>
          </cell>
          <cell r="DQ201">
            <v>75070.8</v>
          </cell>
          <cell r="DR201">
            <v>75070.8</v>
          </cell>
          <cell r="DS201">
            <v>75070.8</v>
          </cell>
          <cell r="DT201">
            <v>75070.8</v>
          </cell>
          <cell r="DU201">
            <v>75070.8</v>
          </cell>
          <cell r="DV201">
            <v>75070.8</v>
          </cell>
          <cell r="DW201">
            <v>75070.8</v>
          </cell>
          <cell r="DX201">
            <v>75070.8</v>
          </cell>
          <cell r="DY201">
            <v>75070.8</v>
          </cell>
          <cell r="DZ201">
            <v>75070.8</v>
          </cell>
          <cell r="EA201">
            <v>75070.8</v>
          </cell>
          <cell r="EB201">
            <v>75070.8</v>
          </cell>
          <cell r="EC201">
            <v>75070.8</v>
          </cell>
          <cell r="ED201">
            <v>75070.8</v>
          </cell>
          <cell r="EE201">
            <v>75070.8</v>
          </cell>
          <cell r="EF201">
            <v>75070.8</v>
          </cell>
          <cell r="EG201">
            <v>75070.8</v>
          </cell>
          <cell r="EH201">
            <v>75070.8</v>
          </cell>
          <cell r="EI201">
            <v>75070.8</v>
          </cell>
        </row>
        <row r="202">
          <cell r="E202">
            <v>81136</v>
          </cell>
          <cell r="F202">
            <v>81136</v>
          </cell>
          <cell r="G202">
            <v>81136</v>
          </cell>
          <cell r="H202">
            <v>744989.99999999988</v>
          </cell>
          <cell r="I202">
            <v>744989.99999999988</v>
          </cell>
          <cell r="J202">
            <v>744989.99999999988</v>
          </cell>
          <cell r="K202">
            <v>744989.99999999988</v>
          </cell>
          <cell r="L202">
            <v>734058</v>
          </cell>
          <cell r="M202">
            <v>76861.599999999991</v>
          </cell>
          <cell r="N202">
            <v>76861.599999999991</v>
          </cell>
          <cell r="O202">
            <v>76861.599999999991</v>
          </cell>
          <cell r="P202">
            <v>155718</v>
          </cell>
          <cell r="Q202">
            <v>77791.7</v>
          </cell>
          <cell r="R202">
            <v>83986.099999999991</v>
          </cell>
          <cell r="S202">
            <v>74898.599999999991</v>
          </cell>
          <cell r="T202">
            <v>61962.8</v>
          </cell>
          <cell r="U202">
            <v>93947.400000000009</v>
          </cell>
          <cell r="V202">
            <v>52715</v>
          </cell>
          <cell r="W202">
            <v>54963.200000000004</v>
          </cell>
          <cell r="X202">
            <v>55142.8</v>
          </cell>
          <cell r="Y202">
            <v>146625</v>
          </cell>
          <cell r="Z202">
            <v>865350</v>
          </cell>
          <cell r="AA202">
            <v>8577570</v>
          </cell>
          <cell r="AB202">
            <v>666429.62100000016</v>
          </cell>
          <cell r="AC202">
            <v>605845.1100000001</v>
          </cell>
          <cell r="AD202">
            <v>1174.5794794572084</v>
          </cell>
          <cell r="AE202">
            <v>50982.322038014652</v>
          </cell>
          <cell r="AF202">
            <v>36133.829631020883</v>
          </cell>
          <cell r="AG202">
            <v>40444.667000500755</v>
          </cell>
          <cell r="AH202">
            <v>105499.71229198568</v>
          </cell>
          <cell r="AI202">
            <v>103034.74852558543</v>
          </cell>
          <cell r="AJ202">
            <v>98344.316724946373</v>
          </cell>
          <cell r="AK202">
            <v>103388.46529923927</v>
          </cell>
          <cell r="AL202">
            <v>110720.71925310549</v>
          </cell>
          <cell r="AM202">
            <v>107232.67884624115</v>
          </cell>
          <cell r="AN202">
            <v>102909.05703157571</v>
          </cell>
          <cell r="AO202">
            <v>103010.18486074834</v>
          </cell>
          <cell r="AP202">
            <v>102394.50987862494</v>
          </cell>
          <cell r="AQ202">
            <v>105482.55511531496</v>
          </cell>
          <cell r="AR202">
            <v>103852.71856465994</v>
          </cell>
          <cell r="AS202">
            <v>101988.33640352612</v>
          </cell>
          <cell r="AT202">
            <v>101337.39928534369</v>
          </cell>
          <cell r="AU202">
            <v>99114.387617588611</v>
          </cell>
          <cell r="AV202">
            <v>71735.726790187298</v>
          </cell>
          <cell r="AW202">
            <v>81041.47527152246</v>
          </cell>
          <cell r="AX202">
            <v>96404.278476114356</v>
          </cell>
          <cell r="AY202">
            <v>73789.249170566589</v>
          </cell>
          <cell r="AZ202">
            <v>79301.335560005711</v>
          </cell>
          <cell r="BA202">
            <v>77697.66577320463</v>
          </cell>
          <cell r="BB202">
            <v>86186.96576495246</v>
          </cell>
          <cell r="BC202">
            <v>85842.639506118197</v>
          </cell>
          <cell r="BD202">
            <v>90297.260124321343</v>
          </cell>
          <cell r="BE202">
            <v>98043.411830692232</v>
          </cell>
          <cell r="BF202">
            <v>91331.902547129939</v>
          </cell>
          <cell r="BG202">
            <v>75281.49180941876</v>
          </cell>
          <cell r="BH202">
            <v>85694.029333853905</v>
          </cell>
          <cell r="BI202">
            <v>104089.7579303377</v>
          </cell>
          <cell r="BJ202">
            <v>97448.971141635076</v>
          </cell>
          <cell r="BK202">
            <v>91116.458346637708</v>
          </cell>
          <cell r="BL202">
            <v>93092.605182780215</v>
          </cell>
          <cell r="BM202">
            <v>108114.51441389207</v>
          </cell>
          <cell r="BN202">
            <v>119126.40536035178</v>
          </cell>
          <cell r="BO202">
            <v>114052.78038825441</v>
          </cell>
          <cell r="BP202">
            <v>110574.64591848702</v>
          </cell>
          <cell r="BQ202">
            <v>103974.30870560346</v>
          </cell>
          <cell r="BR202">
            <v>110648.25644183613</v>
          </cell>
          <cell r="BS202">
            <v>106544.89623080312</v>
          </cell>
          <cell r="BT202">
            <v>127805.96292483545</v>
          </cell>
          <cell r="BU202">
            <v>127805.96292483545</v>
          </cell>
          <cell r="BV202">
            <v>127805.96292483545</v>
          </cell>
          <cell r="BW202">
            <v>127805.96292483545</v>
          </cell>
          <cell r="BX202">
            <v>127805.96292483545</v>
          </cell>
          <cell r="BY202">
            <v>121337.57199098608</v>
          </cell>
          <cell r="BZ202">
            <v>121337.57199098608</v>
          </cell>
          <cell r="CA202">
            <v>115410.18593950343</v>
          </cell>
          <cell r="CB202">
            <v>125165.34385614046</v>
          </cell>
          <cell r="CC202">
            <v>125165.34385614046</v>
          </cell>
          <cell r="CD202">
            <v>570960</v>
          </cell>
          <cell r="CE202">
            <v>99978.55</v>
          </cell>
          <cell r="CF202">
            <v>39208020</v>
          </cell>
          <cell r="CG202">
            <v>828093</v>
          </cell>
          <cell r="CH202">
            <v>211582</v>
          </cell>
          <cell r="CI202">
            <v>454689</v>
          </cell>
          <cell r="CJ202">
            <v>1436000</v>
          </cell>
          <cell r="CK202">
            <v>116277000</v>
          </cell>
          <cell r="CL202">
            <v>150960</v>
          </cell>
          <cell r="CM202">
            <v>141142.5</v>
          </cell>
          <cell r="CN202">
            <v>9620650</v>
          </cell>
          <cell r="CO202">
            <v>672361.3</v>
          </cell>
          <cell r="CP202">
            <v>119070000</v>
          </cell>
          <cell r="CQ202">
            <v>115789.2</v>
          </cell>
          <cell r="CR202">
            <v>619082.4</v>
          </cell>
          <cell r="CS202">
            <v>1601289</v>
          </cell>
          <cell r="CT202">
            <v>86467500</v>
          </cell>
          <cell r="CU202">
            <v>112523</v>
          </cell>
          <cell r="CV202">
            <v>112523</v>
          </cell>
          <cell r="CW202">
            <v>112523</v>
          </cell>
          <cell r="CX202">
            <v>862400.00000000012</v>
          </cell>
          <cell r="CZ202">
            <v>303085.17808139685</v>
          </cell>
          <cell r="DA202">
            <v>14107.275000000001</v>
          </cell>
          <cell r="DB202">
            <v>48105.225000000006</v>
          </cell>
          <cell r="DC202">
            <v>169355.17499999999</v>
          </cell>
          <cell r="DD202">
            <v>97455.810000000012</v>
          </cell>
          <cell r="DE202">
            <v>587830.54999999993</v>
          </cell>
          <cell r="DF202">
            <v>1374469.5658150793</v>
          </cell>
          <cell r="DG202">
            <v>146753099.99999997</v>
          </cell>
          <cell r="DH202">
            <v>44273.073257656797</v>
          </cell>
          <cell r="DI202">
            <v>31520.398263425217</v>
          </cell>
          <cell r="DJ202">
            <v>99978.55</v>
          </cell>
          <cell r="DK202">
            <v>99978.55</v>
          </cell>
          <cell r="DL202">
            <v>99978.55</v>
          </cell>
          <cell r="DM202">
            <v>99978.55</v>
          </cell>
          <cell r="DN202">
            <v>99978.55</v>
          </cell>
          <cell r="DO202">
            <v>99978.55</v>
          </cell>
          <cell r="DP202">
            <v>99978.55</v>
          </cell>
          <cell r="DQ202">
            <v>99978.55</v>
          </cell>
          <cell r="DR202">
            <v>99978.55</v>
          </cell>
          <cell r="DS202">
            <v>99978.55</v>
          </cell>
          <cell r="DT202">
            <v>99978.55</v>
          </cell>
          <cell r="DU202">
            <v>99978.55</v>
          </cell>
          <cell r="DV202">
            <v>99978.55</v>
          </cell>
          <cell r="DW202">
            <v>99978.55</v>
          </cell>
          <cell r="DX202">
            <v>99978.55</v>
          </cell>
          <cell r="DY202">
            <v>99978.55</v>
          </cell>
          <cell r="DZ202">
            <v>99978.55</v>
          </cell>
          <cell r="EA202">
            <v>99978.55</v>
          </cell>
          <cell r="EB202">
            <v>99978.55</v>
          </cell>
          <cell r="EC202">
            <v>99978.55</v>
          </cell>
          <cell r="ED202">
            <v>99978.55</v>
          </cell>
          <cell r="EE202">
            <v>99978.55</v>
          </cell>
          <cell r="EF202">
            <v>99978.55</v>
          </cell>
          <cell r="EG202">
            <v>99978.55</v>
          </cell>
          <cell r="EH202">
            <v>99978.55</v>
          </cell>
          <cell r="EI202">
            <v>99978.55</v>
          </cell>
        </row>
        <row r="203">
          <cell r="E203">
            <v>90832.73546666668</v>
          </cell>
          <cell r="H203">
            <v>85605.454943360222</v>
          </cell>
          <cell r="L203">
            <v>86113.331979549504</v>
          </cell>
          <cell r="M203">
            <v>81596.760466666674</v>
          </cell>
          <cell r="P203">
            <v>129714.06693532373</v>
          </cell>
          <cell r="Q203">
            <v>72028.290366666683</v>
          </cell>
          <cell r="R203">
            <v>85475.86996666668</v>
          </cell>
          <cell r="S203">
            <v>77508.302200000006</v>
          </cell>
          <cell r="T203">
            <v>61536.222766666673</v>
          </cell>
          <cell r="U203">
            <v>86337.894300000014</v>
          </cell>
          <cell r="V203">
            <v>63398.554385562697</v>
          </cell>
          <cell r="W203">
            <v>52879.035533333343</v>
          </cell>
          <cell r="X203">
            <v>54763.174433333341</v>
          </cell>
          <cell r="Y203">
            <v>28496.669844722026</v>
          </cell>
          <cell r="Z203">
            <v>25730.58021648939</v>
          </cell>
          <cell r="AA203">
            <v>22667.800657192904</v>
          </cell>
          <cell r="AB203">
            <v>7884.0236768598825</v>
          </cell>
          <cell r="AC203">
            <v>7167.2942516908015</v>
          </cell>
          <cell r="AD203">
            <v>29050.533151873246</v>
          </cell>
          <cell r="AE203">
            <v>41855.240158671324</v>
          </cell>
          <cell r="AF203">
            <v>29664.990855677166</v>
          </cell>
          <cell r="AG203">
            <v>33204.082959995554</v>
          </cell>
          <cell r="CD203">
            <v>25492.433592847556</v>
          </cell>
          <cell r="CE203">
            <v>28449.475462069255</v>
          </cell>
          <cell r="CF203">
            <v>39284.854720021227</v>
          </cell>
          <cell r="CG203">
            <v>48470.52098007156</v>
          </cell>
          <cell r="CH203">
            <v>19787.739423803581</v>
          </cell>
          <cell r="CI203">
            <v>16484.375134065576</v>
          </cell>
          <cell r="CJ203">
            <v>30290.625473291013</v>
          </cell>
          <cell r="CK203">
            <v>35817.57038235596</v>
          </cell>
          <cell r="CL203">
            <v>103688.79735844195</v>
          </cell>
          <cell r="CM203">
            <v>81115.39286120754</v>
          </cell>
          <cell r="CN203">
            <v>61892.590713449594</v>
          </cell>
          <cell r="CO203">
            <v>7570.3686116474491</v>
          </cell>
          <cell r="CP203">
            <v>4566.6516403014339</v>
          </cell>
          <cell r="CQ203">
            <v>17701.522276152471</v>
          </cell>
          <cell r="CR203">
            <v>10132.406428570879</v>
          </cell>
          <cell r="CS203">
            <v>37772.228078691551</v>
          </cell>
          <cell r="CT203">
            <v>58035.019489931859</v>
          </cell>
          <cell r="CU203">
            <v>10795.099531610756</v>
          </cell>
          <cell r="CV203">
            <v>10795.099531610756</v>
          </cell>
          <cell r="CW203">
            <v>10795.099531610756</v>
          </cell>
          <cell r="CX203">
            <v>6241.4355735196696</v>
          </cell>
        </row>
        <row r="205">
          <cell r="E205">
            <v>592.84251123188415</v>
          </cell>
          <cell r="H205">
            <v>592.84251123188415</v>
          </cell>
          <cell r="L205">
            <v>592.84251123188415</v>
          </cell>
          <cell r="M205">
            <v>621.88898333333339</v>
          </cell>
          <cell r="P205">
            <v>621.88898333333339</v>
          </cell>
          <cell r="Q205">
            <v>621.88898333333339</v>
          </cell>
          <cell r="R205">
            <v>621.88898333333339</v>
          </cell>
          <cell r="S205">
            <v>621.88898333333339</v>
          </cell>
          <cell r="T205">
            <v>621.88898333333339</v>
          </cell>
          <cell r="U205">
            <v>621.88898333333339</v>
          </cell>
          <cell r="V205">
            <v>621.88898333333339</v>
          </cell>
          <cell r="W205">
            <v>634.20361666666679</v>
          </cell>
          <cell r="X205">
            <v>621.88898333333339</v>
          </cell>
          <cell r="Y205">
            <v>617.84251123188415</v>
          </cell>
          <cell r="Z205">
            <v>617.84251123188415</v>
          </cell>
          <cell r="AA205">
            <v>617.84251123188415</v>
          </cell>
          <cell r="AB205">
            <v>617.84251123188415</v>
          </cell>
          <cell r="AC205">
            <v>617.84251123188415</v>
          </cell>
          <cell r="AD205">
            <v>617.84251123188415</v>
          </cell>
          <cell r="AE205">
            <v>617.84251123188415</v>
          </cell>
          <cell r="AF205">
            <v>617.84251123188415</v>
          </cell>
          <cell r="AG205">
            <v>617.84251123188415</v>
          </cell>
          <cell r="AH205">
            <v>702.7116402116402</v>
          </cell>
          <cell r="AI205">
            <v>702.7116402116402</v>
          </cell>
          <cell r="AJ205">
            <v>702.7116402116402</v>
          </cell>
          <cell r="AK205">
            <v>702.7116402116402</v>
          </cell>
          <cell r="AL205">
            <v>702.7116402116402</v>
          </cell>
          <cell r="AM205">
            <v>702.7116402116402</v>
          </cell>
          <cell r="AN205">
            <v>702.7116402116402</v>
          </cell>
          <cell r="AO205">
            <v>702.7116402116402</v>
          </cell>
          <cell r="AP205">
            <v>702.7116402116402</v>
          </cell>
          <cell r="AQ205">
            <v>702.7116402116402</v>
          </cell>
          <cell r="AR205">
            <v>702.7116402116402</v>
          </cell>
          <cell r="AS205">
            <v>702.7116402116402</v>
          </cell>
          <cell r="AT205">
            <v>702.7116402116402</v>
          </cell>
          <cell r="AU205">
            <v>702.7116402116402</v>
          </cell>
          <cell r="AV205">
            <v>702.7116402116402</v>
          </cell>
          <cell r="AW205">
            <v>702.7116402116402</v>
          </cell>
          <cell r="AX205">
            <v>702.7116402116402</v>
          </cell>
          <cell r="AY205">
            <v>702.7116402116402</v>
          </cell>
          <cell r="AZ205">
            <v>702.7116402116402</v>
          </cell>
          <cell r="BA205">
            <v>702.7116402116402</v>
          </cell>
          <cell r="BB205">
            <v>702.7116402116402</v>
          </cell>
          <cell r="BC205">
            <v>702.7116402116402</v>
          </cell>
          <cell r="BD205">
            <v>702.7116402116402</v>
          </cell>
          <cell r="BE205">
            <v>702.7116402116402</v>
          </cell>
          <cell r="BF205">
            <v>702.7116402116402</v>
          </cell>
          <cell r="BG205">
            <v>702.7116402116402</v>
          </cell>
          <cell r="BH205">
            <v>702.7116402116402</v>
          </cell>
          <cell r="BI205">
            <v>702.7116402116402</v>
          </cell>
          <cell r="BJ205">
            <v>702.7116402116402</v>
          </cell>
          <cell r="BK205">
            <v>702.7116402116402</v>
          </cell>
          <cell r="BL205">
            <v>702.7116402116402</v>
          </cell>
          <cell r="BM205">
            <v>667.57605820105823</v>
          </cell>
          <cell r="BN205">
            <v>667.57605820105823</v>
          </cell>
          <cell r="BO205">
            <v>667.57605820105823</v>
          </cell>
          <cell r="BP205">
            <v>667.57605820105823</v>
          </cell>
          <cell r="BQ205">
            <v>667.57605820105823</v>
          </cell>
          <cell r="BR205">
            <v>667.57605820105823</v>
          </cell>
          <cell r="BS205">
            <v>667.57605820105823</v>
          </cell>
          <cell r="BT205">
            <v>613.16756879449247</v>
          </cell>
          <cell r="BU205">
            <v>613.16756879449247</v>
          </cell>
          <cell r="BV205">
            <v>613.16756879449247</v>
          </cell>
          <cell r="BW205">
            <v>621.83354612431481</v>
          </cell>
          <cell r="BX205">
            <v>621.83354612431481</v>
          </cell>
          <cell r="BY205">
            <v>621.83354612431481</v>
          </cell>
          <cell r="BZ205">
            <v>621.83354612431481</v>
          </cell>
          <cell r="CA205">
            <v>621.83354612431481</v>
          </cell>
          <cell r="CB205">
            <v>621.83354612431481</v>
          </cell>
          <cell r="CC205">
            <v>621.83354612431481</v>
          </cell>
          <cell r="CD205">
            <v>628.00504001318836</v>
          </cell>
          <cell r="CE205">
            <v>655.61566613623154</v>
          </cell>
          <cell r="CF205">
            <v>655.61566613623154</v>
          </cell>
          <cell r="CG205">
            <v>655.61566613623154</v>
          </cell>
          <cell r="CH205">
            <v>655.61566613623154</v>
          </cell>
          <cell r="CI205">
            <v>655.61566613623154</v>
          </cell>
          <cell r="CJ205">
            <v>721.17723274985474</v>
          </cell>
          <cell r="CK205">
            <v>655.61566613623154</v>
          </cell>
          <cell r="CL205">
            <v>645.37621885262365</v>
          </cell>
          <cell r="CM205">
            <v>645.37621885262365</v>
          </cell>
          <cell r="CN205">
            <v>650</v>
          </cell>
          <cell r="CO205">
            <v>650</v>
          </cell>
          <cell r="CP205">
            <v>650</v>
          </cell>
          <cell r="CQ205">
            <v>650</v>
          </cell>
          <cell r="CR205">
            <v>650</v>
          </cell>
          <cell r="CS205">
            <v>650</v>
          </cell>
          <cell r="CT205">
            <v>650</v>
          </cell>
          <cell r="CU205">
            <v>650</v>
          </cell>
          <cell r="CV205">
            <v>650</v>
          </cell>
          <cell r="CW205">
            <v>650</v>
          </cell>
          <cell r="CX205">
            <v>650</v>
          </cell>
          <cell r="CZ205">
            <v>628.00504001318836</v>
          </cell>
          <cell r="DA205">
            <v>617.84251123188415</v>
          </cell>
          <cell r="DB205">
            <v>617.84251123188415</v>
          </cell>
          <cell r="DC205">
            <v>617.84251123188415</v>
          </cell>
          <cell r="DD205">
            <v>617.84251123188403</v>
          </cell>
          <cell r="DE205">
            <v>592.84251123188415</v>
          </cell>
          <cell r="DF205">
            <v>650</v>
          </cell>
          <cell r="DG205">
            <v>650</v>
          </cell>
          <cell r="DH205">
            <v>621.88898333333339</v>
          </cell>
          <cell r="DI205">
            <v>617.84251123188415</v>
          </cell>
          <cell r="EX205">
            <v>2.3601332743484793</v>
          </cell>
        </row>
        <row r="206">
          <cell r="E206">
            <v>410</v>
          </cell>
          <cell r="F206">
            <v>410</v>
          </cell>
          <cell r="G206">
            <v>410</v>
          </cell>
          <cell r="H206">
            <v>3854.3353158391064</v>
          </cell>
          <cell r="I206">
            <v>3854.3353158391064</v>
          </cell>
          <cell r="J206">
            <v>3854.3353158391064</v>
          </cell>
          <cell r="K206">
            <v>3854.3353158391064</v>
          </cell>
          <cell r="L206">
            <v>3678.5737098396721</v>
          </cell>
          <cell r="M206">
            <v>410</v>
          </cell>
          <cell r="N206">
            <v>410</v>
          </cell>
          <cell r="O206">
            <v>410</v>
          </cell>
          <cell r="P206">
            <v>542.05662515429583</v>
          </cell>
          <cell r="Q206">
            <v>410</v>
          </cell>
          <cell r="R206">
            <v>410</v>
          </cell>
          <cell r="S206">
            <v>410</v>
          </cell>
          <cell r="T206">
            <v>369</v>
          </cell>
          <cell r="U206">
            <v>410</v>
          </cell>
          <cell r="V206">
            <v>322.93628532633647</v>
          </cell>
          <cell r="W206">
            <v>369</v>
          </cell>
          <cell r="X206">
            <v>369</v>
          </cell>
          <cell r="Y206">
            <v>1558.7286096774192</v>
          </cell>
          <cell r="Z206">
            <v>10188.231648387093</v>
          </cell>
          <cell r="AA206">
            <v>114633.48048387097</v>
          </cell>
          <cell r="AB206">
            <v>23331.0512432258</v>
          </cell>
          <cell r="AC206">
            <v>23331.0512432258</v>
          </cell>
          <cell r="AD206">
            <v>369</v>
          </cell>
          <cell r="AE206">
            <v>336.2</v>
          </cell>
          <cell r="AF206">
            <v>369</v>
          </cell>
          <cell r="AG206">
            <v>369</v>
          </cell>
          <cell r="AH206">
            <v>510.36155202821868</v>
          </cell>
          <cell r="AI206">
            <v>510.36155202821868</v>
          </cell>
          <cell r="AJ206">
            <v>510.36155202821868</v>
          </cell>
          <cell r="AK206">
            <v>510.36155202821868</v>
          </cell>
          <cell r="AL206">
            <v>525.44315817562472</v>
          </cell>
          <cell r="AM206">
            <v>510.36155202821868</v>
          </cell>
          <cell r="AN206">
            <v>542.93782130661555</v>
          </cell>
          <cell r="AO206">
            <v>510.36155202821868</v>
          </cell>
          <cell r="AP206">
            <v>510.36155202821868</v>
          </cell>
          <cell r="AQ206">
            <v>510.36155202821868</v>
          </cell>
          <cell r="AR206">
            <v>510.36155202821868</v>
          </cell>
          <cell r="AS206">
            <v>510.36155202821868</v>
          </cell>
          <cell r="AT206">
            <v>510.36155202821868</v>
          </cell>
          <cell r="AU206">
            <v>510.36155202821868</v>
          </cell>
          <cell r="AV206">
            <v>542.93782130661555</v>
          </cell>
          <cell r="AW206">
            <v>542.93782130661555</v>
          </cell>
          <cell r="AX206">
            <v>542.93782130661555</v>
          </cell>
          <cell r="AY206">
            <v>542.93782130661555</v>
          </cell>
          <cell r="AZ206">
            <v>542.93782130661555</v>
          </cell>
          <cell r="BA206">
            <v>542.93782130661555</v>
          </cell>
          <cell r="BB206">
            <v>542.93782130661555</v>
          </cell>
          <cell r="BC206">
            <v>542.93782130661555</v>
          </cell>
          <cell r="BD206">
            <v>542.93782130661555</v>
          </cell>
          <cell r="BE206">
            <v>525.44315817562472</v>
          </cell>
          <cell r="BF206">
            <v>525.44315817562472</v>
          </cell>
          <cell r="BG206">
            <v>525.44315817562472</v>
          </cell>
          <cell r="BH206">
            <v>525.44315817562472</v>
          </cell>
          <cell r="BI206">
            <v>525.44315817562472</v>
          </cell>
          <cell r="BJ206">
            <v>525.44315817562472</v>
          </cell>
          <cell r="BK206">
            <v>525.44315817562472</v>
          </cell>
          <cell r="BL206">
            <v>525.44315817562472</v>
          </cell>
          <cell r="BM206">
            <v>532.6823291263795</v>
          </cell>
          <cell r="BN206">
            <v>532.6823291263795</v>
          </cell>
          <cell r="BO206">
            <v>532.6823291263795</v>
          </cell>
          <cell r="BP206">
            <v>532.6823291263795</v>
          </cell>
          <cell r="BQ206">
            <v>532.6823291263795</v>
          </cell>
          <cell r="BR206">
            <v>532.6823291263795</v>
          </cell>
          <cell r="BS206">
            <v>532.6823291263795</v>
          </cell>
          <cell r="BT206">
            <v>626.51654930852067</v>
          </cell>
          <cell r="BU206">
            <v>626.51654930852067</v>
          </cell>
          <cell r="BV206">
            <v>626.51654930852067</v>
          </cell>
          <cell r="BW206">
            <v>640.01340769034709</v>
          </cell>
          <cell r="BX206">
            <v>619.39075344254707</v>
          </cell>
          <cell r="BY206">
            <v>619.39075344254707</v>
          </cell>
          <cell r="BZ206">
            <v>619.39075344254707</v>
          </cell>
          <cell r="CA206">
            <v>619.39075344254707</v>
          </cell>
          <cell r="CB206">
            <v>627.92426554508495</v>
          </cell>
          <cell r="CC206">
            <v>627.92426554508495</v>
          </cell>
          <cell r="CD206">
            <v>4436.3576714516112</v>
          </cell>
          <cell r="CE206">
            <v>1127.213475</v>
          </cell>
          <cell r="CF206">
            <v>287716.1443065856</v>
          </cell>
          <cell r="CG206">
            <v>3649.0584629162413</v>
          </cell>
          <cell r="CH206">
            <v>2149.4779395541968</v>
          </cell>
          <cell r="CI206">
            <v>7131.7414353210843</v>
          </cell>
          <cell r="CJ206">
            <v>10125.71254796239</v>
          </cell>
          <cell r="CK206">
            <v>1089611.6450784975</v>
          </cell>
          <cell r="CL206">
            <v>635.28836053010252</v>
          </cell>
          <cell r="CM206">
            <v>674.90532680574086</v>
          </cell>
          <cell r="CN206">
            <v>56575.511860728795</v>
          </cell>
          <cell r="CO206">
            <v>20139.566324594241</v>
          </cell>
          <cell r="CP206">
            <v>5425839.0462994156</v>
          </cell>
          <cell r="CQ206">
            <v>1570.0630651331994</v>
          </cell>
          <cell r="CR206">
            <v>14355.047789672613</v>
          </cell>
          <cell r="CS206">
            <v>15230.19188527808</v>
          </cell>
          <cell r="CT206">
            <v>535267.68626014167</v>
          </cell>
          <cell r="CU206">
            <v>2912.45775</v>
          </cell>
          <cell r="CV206">
            <v>2912.45775</v>
          </cell>
          <cell r="CW206">
            <v>2912.45775</v>
          </cell>
          <cell r="CX206">
            <v>28075.421250000003</v>
          </cell>
          <cell r="CZ206">
            <v>3434.5737362903214</v>
          </cell>
          <cell r="DA206">
            <v>720.7141354838709</v>
          </cell>
          <cell r="DB206">
            <v>1643.535522580645</v>
          </cell>
          <cell r="DC206">
            <v>2828.3849999999998</v>
          </cell>
          <cell r="DD206">
            <v>6382.8047187096772</v>
          </cell>
          <cell r="DE206">
            <v>3050.1672258064523</v>
          </cell>
          <cell r="DF206">
            <v>44745.839582053515</v>
          </cell>
          <cell r="DG206">
            <v>9245581.3545281887</v>
          </cell>
          <cell r="DH206">
            <v>1041.1001709677421</v>
          </cell>
          <cell r="DI206">
            <v>721.45570645161285</v>
          </cell>
          <cell r="DJ206">
            <v>1127.213475</v>
          </cell>
          <cell r="DK206">
            <v>1127.213475</v>
          </cell>
          <cell r="DL206">
            <v>1127.213475</v>
          </cell>
          <cell r="DM206">
            <v>1127.213475</v>
          </cell>
          <cell r="DN206">
            <v>1127.213475</v>
          </cell>
          <cell r="DO206">
            <v>1127.213475</v>
          </cell>
          <cell r="DP206">
            <v>1127.213475</v>
          </cell>
          <cell r="DQ206">
            <v>1127.213475</v>
          </cell>
          <cell r="DR206">
            <v>1127.213475</v>
          </cell>
          <cell r="DS206">
            <v>1127.213475</v>
          </cell>
          <cell r="DT206">
            <v>1127.213475</v>
          </cell>
          <cell r="DU206">
            <v>1127.213475</v>
          </cell>
          <cell r="DV206">
            <v>1127.213475</v>
          </cell>
          <cell r="DW206">
            <v>1127.213475</v>
          </cell>
          <cell r="DX206">
            <v>1127.213475</v>
          </cell>
          <cell r="DY206">
            <v>1127.213475</v>
          </cell>
          <cell r="DZ206">
            <v>1127.213475</v>
          </cell>
          <cell r="EA206">
            <v>1127.213475</v>
          </cell>
          <cell r="EB206">
            <v>1127.213475</v>
          </cell>
          <cell r="EC206">
            <v>1127.213475</v>
          </cell>
          <cell r="ED206">
            <v>1127.213475</v>
          </cell>
          <cell r="EE206">
            <v>1127.213475</v>
          </cell>
          <cell r="EF206">
            <v>1127.213475</v>
          </cell>
          <cell r="EG206">
            <v>1127.213475</v>
          </cell>
          <cell r="EH206">
            <v>1127.213475</v>
          </cell>
          <cell r="EI206">
            <v>1127.213475</v>
          </cell>
          <cell r="EX206">
            <v>23331.0512432258</v>
          </cell>
        </row>
        <row r="207">
          <cell r="E207">
            <v>481.41304347826087</v>
          </cell>
          <cell r="F207">
            <v>481.41304347826087</v>
          </cell>
          <cell r="G207">
            <v>481.41304347826087</v>
          </cell>
          <cell r="H207">
            <v>4525.6763292288979</v>
          </cell>
          <cell r="I207">
            <v>4525.6763292288979</v>
          </cell>
          <cell r="J207">
            <v>4525.6763292288979</v>
          </cell>
          <cell r="K207">
            <v>4525.6763292288979</v>
          </cell>
          <cell r="L207">
            <v>4319.3008910073986</v>
          </cell>
          <cell r="M207">
            <v>505</v>
          </cell>
          <cell r="N207">
            <v>505</v>
          </cell>
          <cell r="O207">
            <v>505</v>
          </cell>
          <cell r="P207">
            <v>606.95919224594093</v>
          </cell>
          <cell r="Q207">
            <v>505</v>
          </cell>
          <cell r="R207">
            <v>505</v>
          </cell>
          <cell r="S207">
            <v>505</v>
          </cell>
          <cell r="T207">
            <v>505</v>
          </cell>
          <cell r="U207">
            <v>505</v>
          </cell>
          <cell r="V207">
            <v>397.76298558487781</v>
          </cell>
          <cell r="W207">
            <v>515</v>
          </cell>
          <cell r="X207">
            <v>505</v>
          </cell>
          <cell r="Y207">
            <v>2119.3390596867407</v>
          </cell>
          <cell r="Z207">
            <v>13852.518743485403</v>
          </cell>
          <cell r="AA207">
            <v>155862.4196854792</v>
          </cell>
          <cell r="AB207">
            <v>34817.124476381388</v>
          </cell>
          <cell r="AC207">
            <v>34817.124476381388</v>
          </cell>
          <cell r="AD207">
            <v>501.71409453134407</v>
          </cell>
          <cell r="AE207">
            <v>501.71409453134407</v>
          </cell>
          <cell r="AF207">
            <v>501.71409453134407</v>
          </cell>
          <cell r="AG207">
            <v>501.71409453134407</v>
          </cell>
          <cell r="AH207">
            <v>702.7116402116402</v>
          </cell>
          <cell r="AI207">
            <v>702.7116402116402</v>
          </cell>
          <cell r="AJ207">
            <v>702.7116402116402</v>
          </cell>
          <cell r="AK207">
            <v>702.7116402116402</v>
          </cell>
          <cell r="AL207">
            <v>702.7116402116402</v>
          </cell>
          <cell r="AM207">
            <v>702.7116402116402</v>
          </cell>
          <cell r="AN207">
            <v>702.7116402116402</v>
          </cell>
          <cell r="AO207">
            <v>702.7116402116402</v>
          </cell>
          <cell r="AP207">
            <v>702.7116402116402</v>
          </cell>
          <cell r="AQ207">
            <v>702.7116402116402</v>
          </cell>
          <cell r="AR207">
            <v>702.7116402116402</v>
          </cell>
          <cell r="AS207">
            <v>702.7116402116402</v>
          </cell>
          <cell r="AT207">
            <v>702.7116402116402</v>
          </cell>
          <cell r="AU207">
            <v>702.7116402116402</v>
          </cell>
          <cell r="AV207">
            <v>702.7116402116402</v>
          </cell>
          <cell r="AW207">
            <v>702.7116402116402</v>
          </cell>
          <cell r="AX207">
            <v>702.7116402116402</v>
          </cell>
          <cell r="AY207">
            <v>702.7116402116402</v>
          </cell>
          <cell r="AZ207">
            <v>702.7116402116402</v>
          </cell>
          <cell r="BA207">
            <v>702.7116402116402</v>
          </cell>
          <cell r="BB207">
            <v>702.7116402116402</v>
          </cell>
          <cell r="BC207">
            <v>702.7116402116402</v>
          </cell>
          <cell r="BD207">
            <v>702.7116402116402</v>
          </cell>
          <cell r="BE207">
            <v>702.7116402116402</v>
          </cell>
          <cell r="BF207">
            <v>702.7116402116402</v>
          </cell>
          <cell r="BG207">
            <v>702.7116402116402</v>
          </cell>
          <cell r="BH207">
            <v>702.7116402116402</v>
          </cell>
          <cell r="BI207">
            <v>702.7116402116402</v>
          </cell>
          <cell r="BJ207">
            <v>702.7116402116402</v>
          </cell>
          <cell r="BK207">
            <v>702.7116402116402</v>
          </cell>
          <cell r="BL207">
            <v>702.7116402116402</v>
          </cell>
          <cell r="BM207">
            <v>667.57605820105823</v>
          </cell>
          <cell r="BN207">
            <v>667.57605820105823</v>
          </cell>
          <cell r="BO207">
            <v>667.57605820105823</v>
          </cell>
          <cell r="BP207">
            <v>667.57605820105823</v>
          </cell>
          <cell r="BQ207">
            <v>667.57605820105823</v>
          </cell>
          <cell r="BR207">
            <v>667.57605820105823</v>
          </cell>
          <cell r="BS207">
            <v>667.57605820105823</v>
          </cell>
          <cell r="BT207">
            <v>707.55731922398581</v>
          </cell>
          <cell r="BU207">
            <v>707.55731922398581</v>
          </cell>
          <cell r="BV207">
            <v>707.55731922398581</v>
          </cell>
          <cell r="BW207">
            <v>717.55731922398581</v>
          </cell>
          <cell r="BX207">
            <v>717.55731922398581</v>
          </cell>
          <cell r="BY207">
            <v>717.55731922398581</v>
          </cell>
          <cell r="BZ207">
            <v>717.55731922398581</v>
          </cell>
          <cell r="CA207">
            <v>717.55731922398581</v>
          </cell>
          <cell r="CB207">
            <v>717.55731922398581</v>
          </cell>
          <cell r="CC207">
            <v>717.55731922398581</v>
          </cell>
          <cell r="CD207">
            <v>7213.1158073293154</v>
          </cell>
          <cell r="CE207">
            <v>1730</v>
          </cell>
          <cell r="CF207">
            <v>401431.52738207183</v>
          </cell>
          <cell r="CG207">
            <v>5600.4219971244556</v>
          </cell>
          <cell r="CH207">
            <v>4123.6608214659163</v>
          </cell>
          <cell r="CI207">
            <v>9517.8242297356719</v>
          </cell>
          <cell r="CJ207">
            <v>17094.571175856847</v>
          </cell>
          <cell r="CK207">
            <v>1520263.8975693423</v>
          </cell>
          <cell r="CL207">
            <v>783</v>
          </cell>
          <cell r="CM207">
            <v>831.82835342353951</v>
          </cell>
          <cell r="CN207">
            <v>77720.530754171356</v>
          </cell>
          <cell r="CO207">
            <v>29009.881984096373</v>
          </cell>
          <cell r="CP207">
            <v>8070464.5116235074</v>
          </cell>
          <cell r="CQ207">
            <v>2261.5851549633799</v>
          </cell>
          <cell r="CR207">
            <v>21351.887286119694</v>
          </cell>
          <cell r="CS207">
            <v>20411.583833333334</v>
          </cell>
          <cell r="CT207">
            <v>717368.58824046003</v>
          </cell>
          <cell r="CU207">
            <v>3985.4658008493957</v>
          </cell>
          <cell r="CV207">
            <v>3985.4658008493957</v>
          </cell>
          <cell r="CW207">
            <v>3985.4658008493957</v>
          </cell>
          <cell r="CX207">
            <v>40823.94138313811</v>
          </cell>
          <cell r="CZ207">
            <v>5584.30585254583</v>
          </cell>
          <cell r="DA207">
            <v>979.92531138273921</v>
          </cell>
          <cell r="DB207">
            <v>2234.6475245031102</v>
          </cell>
          <cell r="DC207">
            <v>3845.6385345827521</v>
          </cell>
          <cell r="DD207">
            <v>9525.1132957103382</v>
          </cell>
          <cell r="DE207">
            <v>3581.4397251051905</v>
          </cell>
          <cell r="DF207">
            <v>65064.082777994066</v>
          </cell>
          <cell r="DG207">
            <v>13751999.566212378</v>
          </cell>
          <cell r="DH207">
            <v>1424.8118870967742</v>
          </cell>
          <cell r="DI207">
            <v>980.93359486949078</v>
          </cell>
          <cell r="DJ207">
            <v>1730</v>
          </cell>
          <cell r="DK207">
            <v>1730</v>
          </cell>
          <cell r="DL207">
            <v>1730</v>
          </cell>
          <cell r="DM207">
            <v>1730</v>
          </cell>
          <cell r="DN207">
            <v>1730</v>
          </cell>
          <cell r="DO207">
            <v>1730</v>
          </cell>
          <cell r="DP207">
            <v>1730</v>
          </cell>
          <cell r="DQ207">
            <v>1730</v>
          </cell>
          <cell r="DR207">
            <v>1730</v>
          </cell>
          <cell r="DS207">
            <v>1730</v>
          </cell>
          <cell r="DT207">
            <v>1730</v>
          </cell>
          <cell r="DU207">
            <v>1730</v>
          </cell>
          <cell r="DV207">
            <v>1730</v>
          </cell>
          <cell r="DW207">
            <v>1730</v>
          </cell>
          <cell r="DX207">
            <v>1730</v>
          </cell>
          <cell r="DY207">
            <v>1730</v>
          </cell>
          <cell r="DZ207">
            <v>1730</v>
          </cell>
          <cell r="EA207">
            <v>1730</v>
          </cell>
          <cell r="EB207">
            <v>1730</v>
          </cell>
          <cell r="EC207">
            <v>1730</v>
          </cell>
          <cell r="ED207">
            <v>1730</v>
          </cell>
          <cell r="EE207">
            <v>1730</v>
          </cell>
          <cell r="EF207">
            <v>1730</v>
          </cell>
          <cell r="EG207">
            <v>1730</v>
          </cell>
          <cell r="EH207">
            <v>1730</v>
          </cell>
          <cell r="EI207">
            <v>1730</v>
          </cell>
          <cell r="EX207">
            <v>632.91139240506334</v>
          </cell>
        </row>
        <row r="208">
          <cell r="E208">
            <v>162</v>
          </cell>
          <cell r="F208">
            <v>162</v>
          </cell>
          <cell r="G208">
            <v>162</v>
          </cell>
          <cell r="H208">
            <v>1522.9324906486224</v>
          </cell>
          <cell r="I208">
            <v>1522.9324906486224</v>
          </cell>
          <cell r="J208">
            <v>1522.9324906486224</v>
          </cell>
          <cell r="K208">
            <v>1522.9324906486224</v>
          </cell>
          <cell r="L208">
            <v>1453.4852219366508</v>
          </cell>
          <cell r="M208">
            <v>180</v>
          </cell>
          <cell r="N208">
            <v>180</v>
          </cell>
          <cell r="O208">
            <v>180</v>
          </cell>
          <cell r="P208">
            <v>216.3418903054839</v>
          </cell>
          <cell r="Q208">
            <v>180</v>
          </cell>
          <cell r="R208">
            <v>180</v>
          </cell>
          <cell r="S208">
            <v>180</v>
          </cell>
          <cell r="T208">
            <v>180</v>
          </cell>
          <cell r="U208">
            <v>180</v>
          </cell>
          <cell r="V208">
            <v>170</v>
          </cell>
          <cell r="W208">
            <v>162</v>
          </cell>
          <cell r="X208">
            <v>162</v>
          </cell>
          <cell r="Y208">
            <v>684.31987741935484</v>
          </cell>
          <cell r="Z208">
            <v>4193.461328722804</v>
          </cell>
          <cell r="AA208">
            <v>47182.973844348628</v>
          </cell>
          <cell r="AB208">
            <v>8452.9124761004205</v>
          </cell>
          <cell r="AC208">
            <v>8452.9124761004205</v>
          </cell>
          <cell r="AD208">
            <v>126.56655277232554</v>
          </cell>
          <cell r="AE208">
            <v>162</v>
          </cell>
          <cell r="AF208">
            <v>162</v>
          </cell>
          <cell r="AG208">
            <v>151.87986332679066</v>
          </cell>
          <cell r="AH208">
            <v>336.19929453262785</v>
          </cell>
          <cell r="AI208">
            <v>336.19929453262785</v>
          </cell>
          <cell r="AJ208">
            <v>336.19929453262785</v>
          </cell>
          <cell r="AK208">
            <v>336.19929453262785</v>
          </cell>
          <cell r="AL208">
            <v>336.19929453262785</v>
          </cell>
          <cell r="AM208">
            <v>336.19929453262785</v>
          </cell>
          <cell r="AN208">
            <v>336.19929453262785</v>
          </cell>
          <cell r="AO208">
            <v>336.19929453262785</v>
          </cell>
          <cell r="AP208">
            <v>336.19929453262785</v>
          </cell>
          <cell r="AQ208">
            <v>336.19929453262785</v>
          </cell>
          <cell r="AR208">
            <v>336.19929453262785</v>
          </cell>
          <cell r="AS208">
            <v>336.19929453262785</v>
          </cell>
          <cell r="AT208">
            <v>336.19929453262785</v>
          </cell>
          <cell r="AU208">
            <v>336.19929453262785</v>
          </cell>
          <cell r="AV208">
            <v>336.19929453262785</v>
          </cell>
          <cell r="AW208">
            <v>336.19929453262785</v>
          </cell>
          <cell r="AX208">
            <v>336.19929453262785</v>
          </cell>
          <cell r="AY208">
            <v>336.19929453262785</v>
          </cell>
          <cell r="AZ208">
            <v>336.19929453262785</v>
          </cell>
          <cell r="BA208">
            <v>336.19929453262785</v>
          </cell>
          <cell r="BB208">
            <v>336.19929453262785</v>
          </cell>
          <cell r="BC208">
            <v>336.19929453262785</v>
          </cell>
          <cell r="BD208">
            <v>336.19929453262785</v>
          </cell>
          <cell r="BE208">
            <v>336.19929453262785</v>
          </cell>
          <cell r="BF208">
            <v>336.19929453262785</v>
          </cell>
          <cell r="BG208">
            <v>336.19929453262785</v>
          </cell>
          <cell r="BH208">
            <v>336.19929453262785</v>
          </cell>
          <cell r="BI208">
            <v>336.19929453262785</v>
          </cell>
          <cell r="BJ208">
            <v>336.19929453262785</v>
          </cell>
          <cell r="BK208">
            <v>336.19929453262785</v>
          </cell>
          <cell r="BL208">
            <v>336.19929453262785</v>
          </cell>
          <cell r="BM208">
            <v>336.19929453262785</v>
          </cell>
          <cell r="BN208">
            <v>336.19929453262785</v>
          </cell>
          <cell r="BO208">
            <v>336.19929453262785</v>
          </cell>
          <cell r="BP208">
            <v>336.19929453262785</v>
          </cell>
          <cell r="BQ208">
            <v>336.19929453262785</v>
          </cell>
          <cell r="BR208">
            <v>336.19929453262785</v>
          </cell>
          <cell r="BS208">
            <v>336.19929453262785</v>
          </cell>
          <cell r="BT208">
            <v>387.95312027376434</v>
          </cell>
          <cell r="BU208">
            <v>387.95312027376434</v>
          </cell>
          <cell r="BV208">
            <v>387.95312027376434</v>
          </cell>
          <cell r="BW208">
            <v>423.7686928055947</v>
          </cell>
          <cell r="BX208">
            <v>423.7686928055947</v>
          </cell>
          <cell r="BY208">
            <v>423.7686928055947</v>
          </cell>
          <cell r="BZ208">
            <v>423.7686928055947</v>
          </cell>
          <cell r="CA208">
            <v>423.7686928055947</v>
          </cell>
          <cell r="CB208">
            <v>423.7686928055947</v>
          </cell>
          <cell r="CC208">
            <v>423.7686928055947</v>
          </cell>
          <cell r="CD208">
            <v>4594.3044069696234</v>
          </cell>
          <cell r="CE208">
            <v>695.25</v>
          </cell>
          <cell r="CF208">
            <v>244918.81333333341</v>
          </cell>
          <cell r="CG208">
            <v>3416.8933333333334</v>
          </cell>
          <cell r="CH208">
            <v>2515.9013333333332</v>
          </cell>
          <cell r="CI208">
            <v>5806.9535072750668</v>
          </cell>
          <cell r="CJ208">
            <v>9481.4813333333368</v>
          </cell>
          <cell r="CK208">
            <v>927533.6</v>
          </cell>
          <cell r="CL208">
            <v>485.2983280927516</v>
          </cell>
          <cell r="CM208">
            <v>515.56182525745874</v>
          </cell>
          <cell r="CN208">
            <v>41849.516559938427</v>
          </cell>
          <cell r="CO208">
            <v>13389.176300352172</v>
          </cell>
          <cell r="CP208">
            <v>1924999.9999999998</v>
          </cell>
          <cell r="CQ208">
            <v>1043.8085330600213</v>
          </cell>
          <cell r="CR208">
            <v>9854.7172089783198</v>
          </cell>
          <cell r="CS208">
            <v>9420.7310000000016</v>
          </cell>
          <cell r="CT208">
            <v>331093.19457252003</v>
          </cell>
          <cell r="CU208">
            <v>1870.1031834754856</v>
          </cell>
          <cell r="CV208">
            <v>1870.1031834754856</v>
          </cell>
          <cell r="CW208">
            <v>1870.1031834754856</v>
          </cell>
          <cell r="CX208">
            <v>8100</v>
          </cell>
          <cell r="CZ208">
            <v>3556.8541630994282</v>
          </cell>
          <cell r="DA208">
            <v>247.20407496607135</v>
          </cell>
          <cell r="DB208">
            <v>563.73069228155782</v>
          </cell>
          <cell r="DC208">
            <v>970.13262699987524</v>
          </cell>
          <cell r="DD208">
            <v>2312.5100140937316</v>
          </cell>
          <cell r="DE208">
            <v>1205.1880258064521</v>
          </cell>
          <cell r="DF208">
            <v>12909.558769830868</v>
          </cell>
          <cell r="DG208">
            <v>6347076.7228672514</v>
          </cell>
          <cell r="DH208">
            <v>507.85374193548392</v>
          </cell>
          <cell r="DI208">
            <v>247.45843290922346</v>
          </cell>
          <cell r="DJ208">
            <v>695.25</v>
          </cell>
          <cell r="DK208">
            <v>695.25</v>
          </cell>
          <cell r="DL208">
            <v>695.25</v>
          </cell>
          <cell r="DM208">
            <v>695.25</v>
          </cell>
          <cell r="DN208">
            <v>695.25</v>
          </cell>
          <cell r="DO208">
            <v>695.25</v>
          </cell>
          <cell r="DP208">
            <v>695.25</v>
          </cell>
          <cell r="DQ208">
            <v>695.25</v>
          </cell>
          <cell r="DR208">
            <v>695.25</v>
          </cell>
          <cell r="DS208">
            <v>695.25</v>
          </cell>
          <cell r="DT208">
            <v>695.25</v>
          </cell>
          <cell r="DU208">
            <v>695.25</v>
          </cell>
          <cell r="DV208">
            <v>695.25</v>
          </cell>
          <cell r="DW208">
            <v>695.25</v>
          </cell>
          <cell r="DX208">
            <v>695.25</v>
          </cell>
          <cell r="DY208">
            <v>695.25</v>
          </cell>
          <cell r="DZ208">
            <v>695.25</v>
          </cell>
          <cell r="EA208">
            <v>695.25</v>
          </cell>
          <cell r="EB208">
            <v>695.25</v>
          </cell>
          <cell r="EC208">
            <v>695.25</v>
          </cell>
          <cell r="ED208">
            <v>695.25</v>
          </cell>
          <cell r="EE208">
            <v>695.25</v>
          </cell>
          <cell r="EF208">
            <v>695.25</v>
          </cell>
          <cell r="EG208">
            <v>695.25</v>
          </cell>
          <cell r="EH208">
            <v>695.25</v>
          </cell>
          <cell r="EI208">
            <v>695.25</v>
          </cell>
          <cell r="EX208">
            <v>100</v>
          </cell>
        </row>
        <row r="209">
          <cell r="E209">
            <v>72</v>
          </cell>
          <cell r="F209">
            <v>72</v>
          </cell>
          <cell r="G209">
            <v>72</v>
          </cell>
          <cell r="H209">
            <v>600</v>
          </cell>
          <cell r="I209">
            <v>600</v>
          </cell>
          <cell r="J209">
            <v>600</v>
          </cell>
          <cell r="K209">
            <v>600</v>
          </cell>
          <cell r="L209">
            <v>572.6393904634366</v>
          </cell>
          <cell r="M209">
            <v>95</v>
          </cell>
          <cell r="N209">
            <v>95</v>
          </cell>
          <cell r="O209">
            <v>95</v>
          </cell>
          <cell r="P209">
            <v>114.18044210567206</v>
          </cell>
          <cell r="Q209">
            <v>100</v>
          </cell>
          <cell r="R209">
            <v>95</v>
          </cell>
          <cell r="S209">
            <v>95</v>
          </cell>
          <cell r="T209">
            <v>95</v>
          </cell>
          <cell r="U209">
            <v>95</v>
          </cell>
          <cell r="V209">
            <v>78.764947640569872</v>
          </cell>
          <cell r="W209">
            <v>100</v>
          </cell>
          <cell r="X209">
            <v>100</v>
          </cell>
          <cell r="Y209">
            <v>401.29869354838712</v>
          </cell>
          <cell r="Z209">
            <v>2622.9864677419346</v>
          </cell>
          <cell r="AA209">
            <v>29512.684677419355</v>
          </cell>
          <cell r="AB209">
            <v>6762.3299808803367</v>
          </cell>
          <cell r="AC209">
            <v>6762.3299808803367</v>
          </cell>
          <cell r="AD209">
            <v>94.999999999999986</v>
          </cell>
          <cell r="AE209">
            <v>97.445045054799294</v>
          </cell>
          <cell r="AF209">
            <v>97.445045054799294</v>
          </cell>
          <cell r="AG209">
            <v>94.999999999999986</v>
          </cell>
          <cell r="AH209">
            <v>110.22927689594356</v>
          </cell>
          <cell r="AI209">
            <v>110.22927689594356</v>
          </cell>
          <cell r="AJ209">
            <v>110.22927689594356</v>
          </cell>
          <cell r="AK209">
            <v>110.22927689594356</v>
          </cell>
          <cell r="AL209">
            <v>110.22927689594356</v>
          </cell>
          <cell r="AM209">
            <v>110.22927689594356</v>
          </cell>
          <cell r="AN209">
            <v>110.22927689594356</v>
          </cell>
          <cell r="AO209">
            <v>110.22927689594356</v>
          </cell>
          <cell r="AP209">
            <v>110.22927689594356</v>
          </cell>
          <cell r="AQ209">
            <v>110.22927689594356</v>
          </cell>
          <cell r="AR209">
            <v>110.22927689594356</v>
          </cell>
          <cell r="AS209">
            <v>110.22927689594356</v>
          </cell>
          <cell r="AT209">
            <v>110.22927689594356</v>
          </cell>
          <cell r="AU209">
            <v>110.22927689594356</v>
          </cell>
          <cell r="AV209">
            <v>110.22927689594356</v>
          </cell>
          <cell r="AW209">
            <v>110.22927689594356</v>
          </cell>
          <cell r="AX209">
            <v>110.22927689594356</v>
          </cell>
          <cell r="AY209">
            <v>110.22927689594356</v>
          </cell>
          <cell r="AZ209">
            <v>110.22927689594356</v>
          </cell>
          <cell r="BA209">
            <v>110.22927689594356</v>
          </cell>
          <cell r="BB209">
            <v>110.22927689594356</v>
          </cell>
          <cell r="BC209">
            <v>110.22927689594356</v>
          </cell>
          <cell r="BD209">
            <v>110.22927689594356</v>
          </cell>
          <cell r="BE209">
            <v>110.22927689594356</v>
          </cell>
          <cell r="BF209">
            <v>110.22927689594356</v>
          </cell>
          <cell r="BG209">
            <v>110.22927689594356</v>
          </cell>
          <cell r="BH209">
            <v>110.22927689594356</v>
          </cell>
          <cell r="BI209">
            <v>110.22927689594356</v>
          </cell>
          <cell r="BJ209">
            <v>110.22927689594356</v>
          </cell>
          <cell r="BK209">
            <v>110.22927689594356</v>
          </cell>
          <cell r="BL209">
            <v>110.22927689594356</v>
          </cell>
          <cell r="BM209">
            <v>110.22927689594356</v>
          </cell>
          <cell r="BN209">
            <v>110.22927689594356</v>
          </cell>
          <cell r="BO209">
            <v>110.22927689594356</v>
          </cell>
          <cell r="BP209">
            <v>110.22927689594356</v>
          </cell>
          <cell r="BQ209">
            <v>110.22927689594356</v>
          </cell>
          <cell r="BR209">
            <v>110.22927689594356</v>
          </cell>
          <cell r="BS209">
            <v>110.22927689594356</v>
          </cell>
          <cell r="BT209">
            <v>115.74074074074073</v>
          </cell>
          <cell r="BU209">
            <v>115.74074074074073</v>
          </cell>
          <cell r="BV209">
            <v>115.74074074074073</v>
          </cell>
          <cell r="BW209">
            <v>115.74074074074073</v>
          </cell>
          <cell r="BX209">
            <v>115.74074074074073</v>
          </cell>
          <cell r="BY209">
            <v>115.74074074074073</v>
          </cell>
          <cell r="BZ209">
            <v>115.74074074074073</v>
          </cell>
          <cell r="CA209">
            <v>115.74074074074073</v>
          </cell>
          <cell r="CB209">
            <v>115.74074074074073</v>
          </cell>
          <cell r="CC209">
            <v>115.74074074074073</v>
          </cell>
          <cell r="CD209">
            <v>1148.5761017424059</v>
          </cell>
          <cell r="CE209">
            <v>208.57499999999999</v>
          </cell>
          <cell r="CF209">
            <v>67352.673666666684</v>
          </cell>
          <cell r="CG209">
            <v>939.64566666666667</v>
          </cell>
          <cell r="CH209">
            <v>691.87286666666671</v>
          </cell>
          <cell r="CI209">
            <v>1596.9122145006434</v>
          </cell>
          <cell r="CJ209">
            <v>2060.982764742394</v>
          </cell>
          <cell r="CK209">
            <v>255071.74</v>
          </cell>
          <cell r="CL209">
            <v>190</v>
          </cell>
          <cell r="CM209">
            <v>201.84851487927523</v>
          </cell>
          <cell r="CN209">
            <v>12459.231116673538</v>
          </cell>
          <cell r="CO209">
            <v>4650.5192489036317</v>
          </cell>
          <cell r="CP209">
            <v>1514158.4449575061</v>
          </cell>
          <cell r="CQ209">
            <v>424.31241181301681</v>
          </cell>
          <cell r="CR209">
            <v>4005.9826052757398</v>
          </cell>
          <cell r="CS209">
            <v>3272.1423537526207</v>
          </cell>
          <cell r="CT209">
            <v>115000</v>
          </cell>
          <cell r="CU209">
            <v>796.3</v>
          </cell>
          <cell r="CV209">
            <v>796.3</v>
          </cell>
          <cell r="CW209">
            <v>796.3</v>
          </cell>
          <cell r="CX209">
            <v>7853.2904886332381</v>
          </cell>
          <cell r="CZ209">
            <v>889.21354077485705</v>
          </cell>
          <cell r="DA209">
            <v>185.54970967741934</v>
          </cell>
          <cell r="DB209">
            <v>423.13245161290314</v>
          </cell>
          <cell r="DC209">
            <v>728.17499999999995</v>
          </cell>
          <cell r="DD209">
            <v>1850.0080112749852</v>
          </cell>
          <cell r="DE209">
            <v>474.81606697871075</v>
          </cell>
          <cell r="DF209">
            <v>12516.359888835132</v>
          </cell>
          <cell r="DG209">
            <v>2580112.4889704273</v>
          </cell>
          <cell r="DH209">
            <v>268.03391935483876</v>
          </cell>
          <cell r="DI209">
            <v>185.74062903225803</v>
          </cell>
          <cell r="DJ209">
            <v>208.57499999999999</v>
          </cell>
          <cell r="DK209">
            <v>208.57499999999999</v>
          </cell>
          <cell r="DL209">
            <v>208.57499999999999</v>
          </cell>
          <cell r="DM209">
            <v>208.57499999999999</v>
          </cell>
          <cell r="DN209">
            <v>208.57499999999999</v>
          </cell>
          <cell r="DO209">
            <v>208.57499999999999</v>
          </cell>
          <cell r="DP209">
            <v>208.57499999999999</v>
          </cell>
          <cell r="DQ209">
            <v>208.57499999999999</v>
          </cell>
          <cell r="DR209">
            <v>208.57499999999999</v>
          </cell>
          <cell r="DS209">
            <v>208.57499999999999</v>
          </cell>
          <cell r="DT209">
            <v>208.57499999999999</v>
          </cell>
          <cell r="DU209">
            <v>208.57499999999999</v>
          </cell>
          <cell r="DV209">
            <v>208.57499999999999</v>
          </cell>
          <cell r="DW209">
            <v>208.57499999999999</v>
          </cell>
          <cell r="DX209">
            <v>208.57499999999999</v>
          </cell>
          <cell r="DY209">
            <v>208.57499999999999</v>
          </cell>
          <cell r="DZ209">
            <v>208.57499999999999</v>
          </cell>
          <cell r="EA209">
            <v>208.57499999999999</v>
          </cell>
          <cell r="EB209">
            <v>208.57499999999999</v>
          </cell>
          <cell r="EC209">
            <v>208.57499999999999</v>
          </cell>
          <cell r="ED209">
            <v>208.57499999999999</v>
          </cell>
          <cell r="EE209">
            <v>208.57499999999999</v>
          </cell>
          <cell r="EF209">
            <v>208.57499999999999</v>
          </cell>
          <cell r="EG209">
            <v>208.57499999999999</v>
          </cell>
          <cell r="EH209">
            <v>208.57499999999999</v>
          </cell>
          <cell r="EI209">
            <v>208.57499999999999</v>
          </cell>
          <cell r="EX209">
            <v>133</v>
          </cell>
          <cell r="FD209" t="str">
            <v>Not used</v>
          </cell>
        </row>
        <row r="210">
          <cell r="E210">
            <v>475</v>
          </cell>
          <cell r="F210">
            <v>475</v>
          </cell>
          <cell r="G210">
            <v>475</v>
          </cell>
          <cell r="H210">
            <v>4108.1573976138761</v>
          </cell>
          <cell r="I210">
            <v>4108.1573976138761</v>
          </cell>
          <cell r="J210">
            <v>4108.1573976138761</v>
          </cell>
          <cell r="K210">
            <v>4108.1573976138761</v>
          </cell>
          <cell r="L210">
            <v>4261.7622248142543</v>
          </cell>
          <cell r="M210">
            <v>475</v>
          </cell>
          <cell r="N210">
            <v>475</v>
          </cell>
          <cell r="O210">
            <v>475</v>
          </cell>
          <cell r="P210">
            <v>600.9496952930109</v>
          </cell>
          <cell r="Q210">
            <v>475</v>
          </cell>
          <cell r="R210">
            <v>475</v>
          </cell>
          <cell r="S210">
            <v>475</v>
          </cell>
          <cell r="T210">
            <v>475</v>
          </cell>
          <cell r="U210">
            <v>475</v>
          </cell>
          <cell r="V210">
            <v>374.13350129270691</v>
          </cell>
          <cell r="W210">
            <v>500</v>
          </cell>
          <cell r="X210">
            <v>500</v>
          </cell>
          <cell r="Y210">
            <v>2112.0983870967739</v>
          </cell>
          <cell r="Z210">
            <v>13805.191935483866</v>
          </cell>
          <cell r="AA210">
            <v>155329.91935483873</v>
          </cell>
          <cell r="AB210">
            <v>42938.988568548375</v>
          </cell>
          <cell r="AC210">
            <v>42938.988568548375</v>
          </cell>
          <cell r="AD210">
            <v>500</v>
          </cell>
          <cell r="AE210">
            <v>500</v>
          </cell>
          <cell r="AF210">
            <v>500</v>
          </cell>
          <cell r="AG210">
            <v>500</v>
          </cell>
          <cell r="AH210">
            <v>903.82500000000016</v>
          </cell>
          <cell r="AI210">
            <v>903.82500000000016</v>
          </cell>
          <cell r="AJ210">
            <v>903.82500000000016</v>
          </cell>
          <cell r="AK210">
            <v>903.82500000000016</v>
          </cell>
          <cell r="AL210">
            <v>903.82500000000016</v>
          </cell>
          <cell r="AM210">
            <v>903.82500000000016</v>
          </cell>
          <cell r="AN210">
            <v>903.82500000000016</v>
          </cell>
          <cell r="AO210">
            <v>903.82500000000016</v>
          </cell>
          <cell r="AP210">
            <v>903.82500000000016</v>
          </cell>
          <cell r="AQ210">
            <v>903.82500000000016</v>
          </cell>
          <cell r="AR210">
            <v>903.82500000000016</v>
          </cell>
          <cell r="AS210">
            <v>903.82500000000016</v>
          </cell>
          <cell r="AT210">
            <v>903.82500000000016</v>
          </cell>
          <cell r="AU210">
            <v>903.82500000000016</v>
          </cell>
          <cell r="AV210">
            <v>903.82500000000016</v>
          </cell>
          <cell r="AW210">
            <v>903.82500000000016</v>
          </cell>
          <cell r="AX210">
            <v>903.82500000000016</v>
          </cell>
          <cell r="AY210">
            <v>903.82500000000016</v>
          </cell>
          <cell r="AZ210">
            <v>903.82500000000016</v>
          </cell>
          <cell r="BA210">
            <v>903.82500000000016</v>
          </cell>
          <cell r="BB210">
            <v>903.82500000000016</v>
          </cell>
          <cell r="BC210">
            <v>903.82500000000016</v>
          </cell>
          <cell r="BD210">
            <v>903.82500000000016</v>
          </cell>
          <cell r="BE210">
            <v>903.82500000000016</v>
          </cell>
          <cell r="BF210">
            <v>903.82500000000016</v>
          </cell>
          <cell r="BG210">
            <v>903.82500000000016</v>
          </cell>
          <cell r="BH210">
            <v>903.82500000000016</v>
          </cell>
          <cell r="BI210">
            <v>903.82500000000016</v>
          </cell>
          <cell r="BJ210">
            <v>903.82500000000016</v>
          </cell>
          <cell r="BK210">
            <v>903.82500000000016</v>
          </cell>
          <cell r="BL210">
            <v>903.82500000000016</v>
          </cell>
          <cell r="BM210">
            <v>903.82500000000016</v>
          </cell>
          <cell r="BN210">
            <v>903.82500000000016</v>
          </cell>
          <cell r="BO210">
            <v>903.82500000000016</v>
          </cell>
          <cell r="BP210">
            <v>903.82500000000016</v>
          </cell>
          <cell r="BQ210">
            <v>903.82500000000016</v>
          </cell>
          <cell r="BR210">
            <v>903.82500000000016</v>
          </cell>
          <cell r="BS210">
            <v>903.82500000000016</v>
          </cell>
          <cell r="BT210">
            <v>895.75257936507955</v>
          </cell>
          <cell r="BU210">
            <v>895.75257936507955</v>
          </cell>
          <cell r="BV210">
            <v>895.75257936507955</v>
          </cell>
          <cell r="BW210">
            <v>895.75257936507955</v>
          </cell>
          <cell r="BX210">
            <v>895.75257936507955</v>
          </cell>
          <cell r="BY210">
            <v>895.75257936507955</v>
          </cell>
          <cell r="BZ210">
            <v>895.75257936507955</v>
          </cell>
          <cell r="CA210">
            <v>895.75257936507955</v>
          </cell>
          <cell r="CB210">
            <v>895.75257936507955</v>
          </cell>
          <cell r="CC210">
            <v>895.75257936507955</v>
          </cell>
          <cell r="CD210">
            <v>6000</v>
          </cell>
          <cell r="CE210">
            <v>1780</v>
          </cell>
          <cell r="CF210">
            <v>498738.06553679548</v>
          </cell>
          <cell r="CG210">
            <v>6626.6264902391677</v>
          </cell>
          <cell r="CH210">
            <v>5123.2314373513118</v>
          </cell>
          <cell r="CI210">
            <v>11824.933819758597</v>
          </cell>
          <cell r="CJ210">
            <v>14390.700485403398</v>
          </cell>
          <cell r="CK210">
            <v>1888774.1088096336</v>
          </cell>
          <cell r="CL210">
            <v>1080</v>
          </cell>
          <cell r="CM210">
            <v>1147.3494529979855</v>
          </cell>
          <cell r="CN210">
            <v>100000</v>
          </cell>
          <cell r="CO210">
            <v>39721.223024378109</v>
          </cell>
          <cell r="CP210">
            <v>11050328.331299879</v>
          </cell>
          <cell r="CQ210">
            <v>3166.2192169487316</v>
          </cell>
          <cell r="CR210">
            <v>29235.661053302345</v>
          </cell>
          <cell r="CS210">
            <v>27948.168633333335</v>
          </cell>
          <cell r="CT210">
            <v>982243.14389847592</v>
          </cell>
          <cell r="CU210">
            <v>5457.0224042399414</v>
          </cell>
          <cell r="CV210">
            <v>5457.0224042399414</v>
          </cell>
          <cell r="CW210">
            <v>5457.0224042399414</v>
          </cell>
          <cell r="CX210">
            <v>66951.263868346505</v>
          </cell>
          <cell r="CZ210">
            <v>4645.1264627180099</v>
          </cell>
          <cell r="DA210">
            <v>976.57741935483875</v>
          </cell>
          <cell r="DB210">
            <v>2227.0129032258064</v>
          </cell>
          <cell r="DC210">
            <v>3832.5</v>
          </cell>
          <cell r="DD210">
            <v>11747.056572580645</v>
          </cell>
          <cell r="DE210">
            <v>3251.0318967741941</v>
          </cell>
          <cell r="DF210">
            <v>106705.09575591027</v>
          </cell>
          <cell r="DG210">
            <v>18829660.944506176</v>
          </cell>
          <cell r="DH210">
            <v>1340.1695967741937</v>
          </cell>
          <cell r="DI210">
            <v>977.58225806451617</v>
          </cell>
          <cell r="DJ210">
            <v>1780</v>
          </cell>
          <cell r="DK210">
            <v>1780</v>
          </cell>
          <cell r="DL210">
            <v>1780</v>
          </cell>
          <cell r="DM210">
            <v>1780</v>
          </cell>
          <cell r="DN210">
            <v>1780</v>
          </cell>
          <cell r="DO210">
            <v>1780</v>
          </cell>
          <cell r="DP210">
            <v>1780</v>
          </cell>
          <cell r="DQ210">
            <v>1780</v>
          </cell>
          <cell r="DR210">
            <v>1780</v>
          </cell>
          <cell r="DS210">
            <v>1780</v>
          </cell>
          <cell r="DT210">
            <v>1780</v>
          </cell>
          <cell r="DU210">
            <v>1780</v>
          </cell>
          <cell r="DV210">
            <v>1780</v>
          </cell>
          <cell r="DW210">
            <v>1780</v>
          </cell>
          <cell r="DX210">
            <v>1780</v>
          </cell>
          <cell r="DY210">
            <v>1780</v>
          </cell>
          <cell r="DZ210">
            <v>1780</v>
          </cell>
          <cell r="EA210">
            <v>1780</v>
          </cell>
          <cell r="EB210">
            <v>1780</v>
          </cell>
          <cell r="EC210">
            <v>1780</v>
          </cell>
          <cell r="ED210">
            <v>1780</v>
          </cell>
          <cell r="EE210">
            <v>1780</v>
          </cell>
          <cell r="EF210">
            <v>1780</v>
          </cell>
          <cell r="EG210">
            <v>1780</v>
          </cell>
          <cell r="EH210">
            <v>1780</v>
          </cell>
          <cell r="EI210">
            <v>1780</v>
          </cell>
          <cell r="EX210">
            <v>759.49367088607596</v>
          </cell>
          <cell r="EY210" t="str">
            <v>Europe</v>
          </cell>
          <cell r="FA210" t="str">
            <v>Updated</v>
          </cell>
          <cell r="FC210" t="str">
            <v>Asia</v>
          </cell>
          <cell r="FD210">
            <v>670</v>
          </cell>
          <cell r="FE210" t="str">
            <v>Updated 11.6.1999</v>
          </cell>
        </row>
        <row r="211">
          <cell r="E211">
            <v>1300</v>
          </cell>
          <cell r="F211">
            <v>1300</v>
          </cell>
          <cell r="G211">
            <v>1300</v>
          </cell>
          <cell r="H211">
            <v>12409.079553433221</v>
          </cell>
          <cell r="I211">
            <v>12409.079553433221</v>
          </cell>
          <cell r="J211">
            <v>12409.079553433221</v>
          </cell>
          <cell r="K211">
            <v>12409.079553433221</v>
          </cell>
          <cell r="L211">
            <v>11663.770299491642</v>
          </cell>
          <cell r="M211">
            <v>1300</v>
          </cell>
          <cell r="N211">
            <v>1300</v>
          </cell>
          <cell r="O211">
            <v>1300</v>
          </cell>
          <cell r="P211">
            <v>1718.7161285380112</v>
          </cell>
          <cell r="Q211">
            <v>1300</v>
          </cell>
          <cell r="R211">
            <v>1300</v>
          </cell>
          <cell r="S211">
            <v>1300</v>
          </cell>
          <cell r="T211">
            <v>1300</v>
          </cell>
          <cell r="U211">
            <v>1300</v>
          </cell>
          <cell r="V211">
            <v>1023.9443193274083</v>
          </cell>
          <cell r="W211">
            <v>1300</v>
          </cell>
          <cell r="X211">
            <v>1300</v>
          </cell>
          <cell r="Y211">
            <v>5491.4558064516123</v>
          </cell>
          <cell r="Z211">
            <v>35893.499032258049</v>
          </cell>
          <cell r="AA211">
            <v>403857.79032258061</v>
          </cell>
          <cell r="AB211">
            <v>98542.810129032237</v>
          </cell>
          <cell r="AC211">
            <v>98542.810129032237</v>
          </cell>
          <cell r="AD211">
            <v>1300</v>
          </cell>
          <cell r="AE211">
            <v>1300</v>
          </cell>
          <cell r="AF211">
            <v>1300</v>
          </cell>
          <cell r="AG211">
            <v>1300</v>
          </cell>
          <cell r="AH211">
            <v>1607.3030063156773</v>
          </cell>
          <cell r="AI211">
            <v>1607.3030063156773</v>
          </cell>
          <cell r="AJ211">
            <v>1607.3030063156773</v>
          </cell>
          <cell r="AK211">
            <v>1607.3030063156773</v>
          </cell>
          <cell r="AL211">
            <v>1607.3030063156773</v>
          </cell>
          <cell r="AM211">
            <v>1607.3030063156773</v>
          </cell>
          <cell r="AN211">
            <v>1607.3030063156773</v>
          </cell>
          <cell r="AO211">
            <v>1607.3030063156773</v>
          </cell>
          <cell r="AP211">
            <v>1607.3030063156773</v>
          </cell>
          <cell r="AQ211">
            <v>1607.3030063156773</v>
          </cell>
          <cell r="AR211">
            <v>1607.3030063156773</v>
          </cell>
          <cell r="AS211">
            <v>1607.3030063156773</v>
          </cell>
          <cell r="AT211">
            <v>1607.3030063156773</v>
          </cell>
          <cell r="AU211">
            <v>1607.3030063156773</v>
          </cell>
          <cell r="AV211">
            <v>1607.3030063156773</v>
          </cell>
          <cell r="AW211">
            <v>1607.3030063156773</v>
          </cell>
          <cell r="AX211">
            <v>1607.3030063156773</v>
          </cell>
          <cell r="AY211">
            <v>1607.3030063156773</v>
          </cell>
          <cell r="AZ211">
            <v>1607.3030063156773</v>
          </cell>
          <cell r="BA211">
            <v>1607.3030063156773</v>
          </cell>
          <cell r="BB211">
            <v>1607.3030063156773</v>
          </cell>
          <cell r="BC211">
            <v>1607.3030063156773</v>
          </cell>
          <cell r="BD211">
            <v>1607.3030063156773</v>
          </cell>
          <cell r="BE211">
            <v>1607.3030063156773</v>
          </cell>
          <cell r="BF211">
            <v>1607.3030063156773</v>
          </cell>
          <cell r="BG211">
            <v>1607.3030063156773</v>
          </cell>
          <cell r="BH211">
            <v>1607.3030063156773</v>
          </cell>
          <cell r="BI211">
            <v>1607.3030063156773</v>
          </cell>
          <cell r="BJ211">
            <v>1607.3030063156773</v>
          </cell>
          <cell r="BK211">
            <v>1607.3030063156773</v>
          </cell>
          <cell r="BL211">
            <v>1607.3030063156773</v>
          </cell>
          <cell r="BM211">
            <v>1607.3030063156773</v>
          </cell>
          <cell r="BN211">
            <v>1607.3030063156773</v>
          </cell>
          <cell r="BO211">
            <v>1607.3030063156773</v>
          </cell>
          <cell r="BP211">
            <v>1607.3030063156773</v>
          </cell>
          <cell r="BQ211">
            <v>1607.3030063156773</v>
          </cell>
          <cell r="BR211">
            <v>1607.3030063156773</v>
          </cell>
          <cell r="BS211">
            <v>1607.3030063156773</v>
          </cell>
          <cell r="BT211">
            <v>1610.381714145512</v>
          </cell>
          <cell r="BU211">
            <v>1610.381714145512</v>
          </cell>
          <cell r="BV211">
            <v>1610.381714145512</v>
          </cell>
          <cell r="BW211">
            <v>1612.5122944843504</v>
          </cell>
          <cell r="BX211">
            <v>1612.5122944843504</v>
          </cell>
          <cell r="BY211">
            <v>1612.5122944843504</v>
          </cell>
          <cell r="BZ211">
            <v>1612.5122944843504</v>
          </cell>
          <cell r="CA211">
            <v>1612.5122944843504</v>
          </cell>
          <cell r="CB211">
            <v>1612.5122944843504</v>
          </cell>
          <cell r="CC211">
            <v>1612.5122944843504</v>
          </cell>
          <cell r="CD211">
            <v>17802.929577007289</v>
          </cell>
          <cell r="CE211">
            <v>3682.234337932518</v>
          </cell>
          <cell r="CF211">
            <v>854430.60951153911</v>
          </cell>
          <cell r="CG211">
            <v>11920.269470938891</v>
          </cell>
          <cell r="CH211">
            <v>8777.0436270455557</v>
          </cell>
          <cell r="CI211">
            <v>20258.300116265211</v>
          </cell>
          <cell r="CJ211">
            <v>33077.360470820568</v>
          </cell>
          <cell r="CK211">
            <v>3235819.6106063332</v>
          </cell>
          <cell r="CL211">
            <v>1880.5310213594125</v>
          </cell>
          <cell r="CM211">
            <v>1997.8020728726526</v>
          </cell>
          <cell r="CN211">
            <v>163213.11458375986</v>
          </cell>
          <cell r="CO211">
            <v>60697.599228263185</v>
          </cell>
          <cell r="CP211">
            <v>16761733.985679593</v>
          </cell>
          <cell r="CQ211">
            <v>4731.9320165387635</v>
          </cell>
          <cell r="CR211">
            <v>44674.718014035054</v>
          </cell>
          <cell r="CS211">
            <v>42707.313866666671</v>
          </cell>
          <cell r="CT211">
            <v>1500955.8153954241</v>
          </cell>
          <cell r="CU211">
            <v>6805.9492906812757</v>
          </cell>
          <cell r="CV211">
            <v>6805.9492906812757</v>
          </cell>
          <cell r="CW211">
            <v>6805.9492906812757</v>
          </cell>
          <cell r="CX211">
            <v>85416.246586258203</v>
          </cell>
          <cell r="CZ211">
            <v>13782.809882010282</v>
          </cell>
          <cell r="DA211">
            <v>2539.1012903225806</v>
          </cell>
          <cell r="DB211">
            <v>5790.2335483870957</v>
          </cell>
          <cell r="DC211">
            <v>9964.4999999999982</v>
          </cell>
          <cell r="DD211">
            <v>26958.901548387097</v>
          </cell>
          <cell r="DE211">
            <v>9820.0505806451638</v>
          </cell>
          <cell r="DF211">
            <v>136134.08088934145</v>
          </cell>
          <cell r="DG211">
            <v>28773414.476998206</v>
          </cell>
          <cell r="DH211">
            <v>3667.8325806451612</v>
          </cell>
          <cell r="DI211">
            <v>2541.7138709677415</v>
          </cell>
          <cell r="DJ211">
            <v>3682.234337932518</v>
          </cell>
          <cell r="DK211">
            <v>3682.234337932518</v>
          </cell>
          <cell r="DL211">
            <v>3682.234337932518</v>
          </cell>
          <cell r="DM211">
            <v>3682.234337932518</v>
          </cell>
          <cell r="DN211">
            <v>3682.234337932518</v>
          </cell>
          <cell r="DO211">
            <v>3682.234337932518</v>
          </cell>
          <cell r="DP211">
            <v>3682.234337932518</v>
          </cell>
          <cell r="DQ211">
            <v>3682.234337932518</v>
          </cell>
          <cell r="DR211">
            <v>3682.234337932518</v>
          </cell>
          <cell r="DS211">
            <v>3682.234337932518</v>
          </cell>
          <cell r="DT211">
            <v>3682.234337932518</v>
          </cell>
          <cell r="DU211">
            <v>3682.234337932518</v>
          </cell>
          <cell r="DV211">
            <v>3682.234337932518</v>
          </cell>
          <cell r="DW211">
            <v>3682.234337932518</v>
          </cell>
          <cell r="DX211">
            <v>3682.234337932518</v>
          </cell>
          <cell r="DY211">
            <v>3682.234337932518</v>
          </cell>
          <cell r="DZ211">
            <v>3682.234337932518</v>
          </cell>
          <cell r="EA211">
            <v>3682.234337932518</v>
          </cell>
          <cell r="EB211">
            <v>3682.234337932518</v>
          </cell>
          <cell r="EC211">
            <v>3682.234337932518</v>
          </cell>
          <cell r="ED211">
            <v>3682.234337932518</v>
          </cell>
          <cell r="EE211">
            <v>3682.234337932518</v>
          </cell>
          <cell r="EF211">
            <v>3682.234337932518</v>
          </cell>
          <cell r="EG211">
            <v>3682.234337932518</v>
          </cell>
          <cell r="EH211">
            <v>3682.234337932518</v>
          </cell>
          <cell r="EI211">
            <v>3682.234337932518</v>
          </cell>
        </row>
        <row r="212">
          <cell r="E212">
            <v>110.16309183228972</v>
          </cell>
          <cell r="F212">
            <v>110.16309183228972</v>
          </cell>
          <cell r="G212">
            <v>110.16309183228972</v>
          </cell>
          <cell r="H212">
            <v>1035.6231593932216</v>
          </cell>
          <cell r="I212">
            <v>1035.6231593932216</v>
          </cell>
          <cell r="J212">
            <v>1035.6231593932216</v>
          </cell>
          <cell r="K212">
            <v>1035.6231593932216</v>
          </cell>
          <cell r="L212">
            <v>988.39769124125485</v>
          </cell>
          <cell r="M212">
            <v>110.16309183228972</v>
          </cell>
          <cell r="N212">
            <v>110.16309183228972</v>
          </cell>
          <cell r="O212">
            <v>110.16309183228972</v>
          </cell>
          <cell r="P212">
            <v>132.40495293830097</v>
          </cell>
          <cell r="Q212">
            <v>110.16309183228972</v>
          </cell>
          <cell r="R212">
            <v>110.16309183228972</v>
          </cell>
          <cell r="S212">
            <v>110.16309183228972</v>
          </cell>
          <cell r="T212">
            <v>110.16309183228972</v>
          </cell>
          <cell r="U212">
            <v>110.16309183228972</v>
          </cell>
          <cell r="V212">
            <v>86.769901600935896</v>
          </cell>
          <cell r="W212">
            <v>100</v>
          </cell>
          <cell r="X212">
            <v>75</v>
          </cell>
          <cell r="Y212">
            <v>492.84847339754327</v>
          </cell>
          <cell r="Z212">
            <v>3221.378233101957</v>
          </cell>
          <cell r="AA212">
            <v>40255.667526304787</v>
          </cell>
          <cell r="AB212">
            <v>5635.2749840669476</v>
          </cell>
          <cell r="AC212">
            <v>5635.2749840669476</v>
          </cell>
          <cell r="AD212">
            <v>116.6727072016275</v>
          </cell>
          <cell r="AE212">
            <v>100.13290421422751</v>
          </cell>
          <cell r="AF212">
            <v>100.13290421422751</v>
          </cell>
          <cell r="AG212">
            <v>116.6727072016275</v>
          </cell>
          <cell r="AH212">
            <v>121.25220458553792</v>
          </cell>
          <cell r="AI212">
            <v>121.25220458553792</v>
          </cell>
          <cell r="AJ212">
            <v>121.25220458553792</v>
          </cell>
          <cell r="AK212">
            <v>121.25220458553792</v>
          </cell>
          <cell r="AL212">
            <v>121.25220458553792</v>
          </cell>
          <cell r="AM212">
            <v>121.25220458553792</v>
          </cell>
          <cell r="AN212">
            <v>121.25220458553792</v>
          </cell>
          <cell r="AO212">
            <v>121.25220458553792</v>
          </cell>
          <cell r="AP212">
            <v>121.25220458553792</v>
          </cell>
          <cell r="AQ212">
            <v>121.25220458553792</v>
          </cell>
          <cell r="AR212">
            <v>121.25220458553792</v>
          </cell>
          <cell r="AS212">
            <v>121.25220458553792</v>
          </cell>
          <cell r="AT212">
            <v>121.25220458553792</v>
          </cell>
          <cell r="AU212">
            <v>121.25220458553792</v>
          </cell>
          <cell r="AV212">
            <v>121.25220458553792</v>
          </cell>
          <cell r="AW212">
            <v>121.25220458553792</v>
          </cell>
          <cell r="AX212">
            <v>121.25220458553792</v>
          </cell>
          <cell r="AY212">
            <v>121.25220458553792</v>
          </cell>
          <cell r="AZ212">
            <v>121.25220458553792</v>
          </cell>
          <cell r="BA212">
            <v>121.25220458553792</v>
          </cell>
          <cell r="BB212">
            <v>121.25220458553792</v>
          </cell>
          <cell r="BC212">
            <v>121.25220458553792</v>
          </cell>
          <cell r="BD212">
            <v>121.25220458553792</v>
          </cell>
          <cell r="BE212">
            <v>121.25220458553792</v>
          </cell>
          <cell r="BF212">
            <v>121.25220458553792</v>
          </cell>
          <cell r="BG212">
            <v>121.25220458553792</v>
          </cell>
          <cell r="BH212">
            <v>121.25220458553792</v>
          </cell>
          <cell r="BI212">
            <v>121.25220458553792</v>
          </cell>
          <cell r="BJ212">
            <v>121.25220458553792</v>
          </cell>
          <cell r="BK212">
            <v>121.25220458553792</v>
          </cell>
          <cell r="BL212">
            <v>121.25220458553792</v>
          </cell>
          <cell r="BM212">
            <v>121.25220458553792</v>
          </cell>
          <cell r="BN212">
            <v>121.25220458553792</v>
          </cell>
          <cell r="BO212">
            <v>121.25220458553792</v>
          </cell>
          <cell r="BP212">
            <v>121.25220458553792</v>
          </cell>
          <cell r="BQ212">
            <v>121.25220458553792</v>
          </cell>
          <cell r="BR212">
            <v>121.25220458553792</v>
          </cell>
          <cell r="BS212">
            <v>121.25220458553792</v>
          </cell>
          <cell r="BT212">
            <v>139.91751878725927</v>
          </cell>
          <cell r="BU212">
            <v>139.91751878725927</v>
          </cell>
          <cell r="BV212">
            <v>139.91751878725927</v>
          </cell>
          <cell r="BW212">
            <v>152.83461052005057</v>
          </cell>
          <cell r="BX212">
            <v>152.83461052005057</v>
          </cell>
          <cell r="BY212">
            <v>152.83461052005057</v>
          </cell>
          <cell r="BZ212">
            <v>152.83461052005057</v>
          </cell>
          <cell r="CA212">
            <v>152.83461052005057</v>
          </cell>
          <cell r="CB212">
            <v>152.83461052005057</v>
          </cell>
          <cell r="CC212">
            <v>152.83461052005057</v>
          </cell>
          <cell r="CD212">
            <v>1714.8718028458848</v>
          </cell>
          <cell r="CE212">
            <v>393.97499999999997</v>
          </cell>
          <cell r="CF212">
            <v>91418.489017544358</v>
          </cell>
          <cell r="CG212">
            <v>1275.3908996052642</v>
          </cell>
          <cell r="CH212">
            <v>939.08628447227409</v>
          </cell>
          <cell r="CI212">
            <v>2167.5056652659605</v>
          </cell>
          <cell r="CJ212">
            <v>3539.0613131940095</v>
          </cell>
          <cell r="CK212">
            <v>346211.54280050955</v>
          </cell>
          <cell r="CL212">
            <v>300</v>
          </cell>
          <cell r="CM212">
            <v>318.70818138832931</v>
          </cell>
          <cell r="CN212">
            <v>18929.451659156839</v>
          </cell>
          <cell r="CO212">
            <v>6423.2607561656414</v>
          </cell>
          <cell r="CP212">
            <v>1786932.3980689577</v>
          </cell>
          <cell r="CQ212">
            <v>500.75181900315346</v>
          </cell>
          <cell r="CR212">
            <v>4727.6558984345966</v>
          </cell>
          <cell r="CS212">
            <v>4519.4573862696452</v>
          </cell>
          <cell r="CT212">
            <v>158837.0991332189</v>
          </cell>
          <cell r="CU212">
            <v>580</v>
          </cell>
          <cell r="CV212">
            <v>580</v>
          </cell>
          <cell r="CW212">
            <v>580</v>
          </cell>
          <cell r="CX212">
            <v>7000</v>
          </cell>
          <cell r="CZ212">
            <v>1327.6327319280599</v>
          </cell>
          <cell r="DA212">
            <v>227.8798626162162</v>
          </cell>
          <cell r="DB212">
            <v>519.66324878462183</v>
          </cell>
          <cell r="DC212">
            <v>894.29630070047483</v>
          </cell>
          <cell r="DD212">
            <v>1541.6733427291542</v>
          </cell>
          <cell r="DE212">
            <v>819.55085902526002</v>
          </cell>
          <cell r="DF212">
            <v>11156.408813434084</v>
          </cell>
          <cell r="DG212">
            <v>3044916.8728395421</v>
          </cell>
          <cell r="DH212">
            <v>310.81521339005934</v>
          </cell>
          <cell r="DI212">
            <v>228.11433712133427</v>
          </cell>
          <cell r="DJ212">
            <v>393.97499999999997</v>
          </cell>
          <cell r="DK212">
            <v>393.97499999999997</v>
          </cell>
          <cell r="DL212">
            <v>393.97499999999997</v>
          </cell>
          <cell r="DM212">
            <v>393.97499999999997</v>
          </cell>
          <cell r="DN212">
            <v>393.97499999999997</v>
          </cell>
          <cell r="DO212">
            <v>393.97499999999997</v>
          </cell>
          <cell r="DP212">
            <v>393.97499999999997</v>
          </cell>
          <cell r="DQ212">
            <v>393.97499999999997</v>
          </cell>
          <cell r="DR212">
            <v>393.97499999999997</v>
          </cell>
          <cell r="DS212">
            <v>393.97499999999997</v>
          </cell>
          <cell r="DT212">
            <v>393.97499999999997</v>
          </cell>
          <cell r="DU212">
            <v>393.97499999999997</v>
          </cell>
          <cell r="DV212">
            <v>393.97499999999997</v>
          </cell>
          <cell r="DW212">
            <v>393.97499999999997</v>
          </cell>
          <cell r="DX212">
            <v>393.97499999999997</v>
          </cell>
          <cell r="DY212">
            <v>393.97499999999997</v>
          </cell>
          <cell r="DZ212">
            <v>393.97499999999997</v>
          </cell>
          <cell r="EA212">
            <v>393.97499999999997</v>
          </cell>
          <cell r="EB212">
            <v>393.97499999999997</v>
          </cell>
          <cell r="EC212">
            <v>393.97499999999997</v>
          </cell>
          <cell r="ED212">
            <v>393.97499999999997</v>
          </cell>
          <cell r="EE212">
            <v>393.97499999999997</v>
          </cell>
          <cell r="EF212">
            <v>393.97499999999997</v>
          </cell>
          <cell r="EG212">
            <v>393.97499999999997</v>
          </cell>
          <cell r="EH212">
            <v>393.97499999999997</v>
          </cell>
          <cell r="EI212">
            <v>393.97499999999997</v>
          </cell>
          <cell r="EX212">
            <v>85</v>
          </cell>
        </row>
        <row r="213">
          <cell r="E213">
            <v>97</v>
          </cell>
          <cell r="F213">
            <v>97</v>
          </cell>
          <cell r="G213">
            <v>97</v>
          </cell>
          <cell r="H213">
            <v>850</v>
          </cell>
          <cell r="I213">
            <v>850</v>
          </cell>
          <cell r="J213">
            <v>850</v>
          </cell>
          <cell r="K213">
            <v>850</v>
          </cell>
          <cell r="L213">
            <v>1100</v>
          </cell>
          <cell r="M213">
            <v>102</v>
          </cell>
          <cell r="N213">
            <v>102</v>
          </cell>
          <cell r="O213">
            <v>102</v>
          </cell>
          <cell r="P213">
            <v>122.59373783977422</v>
          </cell>
          <cell r="Q213">
            <v>95.555555555555557</v>
          </cell>
          <cell r="R213">
            <v>130</v>
          </cell>
          <cell r="S213">
            <v>95.555555555555557</v>
          </cell>
          <cell r="T213">
            <v>99.561782809967795</v>
          </cell>
          <cell r="U213">
            <v>99.561782809967795</v>
          </cell>
          <cell r="V213">
            <v>75.264283300988993</v>
          </cell>
          <cell r="W213">
            <v>95.555555555555557</v>
          </cell>
          <cell r="X213">
            <v>95.555555555555557</v>
          </cell>
          <cell r="Y213">
            <v>403.64546953405016</v>
          </cell>
          <cell r="Z213">
            <v>2638.3255698924722</v>
          </cell>
          <cell r="AA213">
            <v>29685.27347670251</v>
          </cell>
          <cell r="AB213">
            <v>5353.5112348636003</v>
          </cell>
          <cell r="AC213">
            <v>5353.5112348636003</v>
          </cell>
          <cell r="AD213">
            <v>95.555555555555557</v>
          </cell>
          <cell r="AE213">
            <v>95.555555555555557</v>
          </cell>
          <cell r="AF213">
            <v>95.555555555555557</v>
          </cell>
          <cell r="AG213">
            <v>95.555555555555557</v>
          </cell>
          <cell r="AH213">
            <v>121.25220458553792</v>
          </cell>
          <cell r="AI213">
            <v>121.25220458553792</v>
          </cell>
          <cell r="AJ213">
            <v>121.25220458553792</v>
          </cell>
          <cell r="AK213">
            <v>121.25220458553792</v>
          </cell>
          <cell r="AL213">
            <v>121.25220458553792</v>
          </cell>
          <cell r="AM213">
            <v>121.25220458553792</v>
          </cell>
          <cell r="AN213">
            <v>121.25220458553792</v>
          </cell>
          <cell r="AO213">
            <v>121.25220458553792</v>
          </cell>
          <cell r="AP213">
            <v>121.25220458553792</v>
          </cell>
          <cell r="AQ213">
            <v>121.25220458553792</v>
          </cell>
          <cell r="AR213">
            <v>121.25220458553792</v>
          </cell>
          <cell r="AS213">
            <v>121.25220458553792</v>
          </cell>
          <cell r="AT213">
            <v>121.25220458553792</v>
          </cell>
          <cell r="AU213">
            <v>121.25220458553792</v>
          </cell>
          <cell r="AV213">
            <v>121.25220458553792</v>
          </cell>
          <cell r="AW213">
            <v>121.25220458553792</v>
          </cell>
          <cell r="AX213">
            <v>121.25220458553792</v>
          </cell>
          <cell r="AY213">
            <v>121.25220458553792</v>
          </cell>
          <cell r="AZ213">
            <v>121.25220458553792</v>
          </cell>
          <cell r="BA213">
            <v>121.25220458553792</v>
          </cell>
          <cell r="BB213">
            <v>121.25220458553792</v>
          </cell>
          <cell r="BC213">
            <v>121.25220458553792</v>
          </cell>
          <cell r="BD213">
            <v>121.25220458553792</v>
          </cell>
          <cell r="BE213">
            <v>121.25220458553792</v>
          </cell>
          <cell r="BF213">
            <v>121.25220458553792</v>
          </cell>
          <cell r="BG213">
            <v>121.25220458553792</v>
          </cell>
          <cell r="BH213">
            <v>121.25220458553792</v>
          </cell>
          <cell r="BI213">
            <v>121.25220458553792</v>
          </cell>
          <cell r="BJ213">
            <v>121.25220458553792</v>
          </cell>
          <cell r="BK213">
            <v>121.25220458553792</v>
          </cell>
          <cell r="BL213">
            <v>121.25220458553792</v>
          </cell>
          <cell r="BM213">
            <v>121.25220458553792</v>
          </cell>
          <cell r="BN213">
            <v>121.25220458553792</v>
          </cell>
          <cell r="BO213">
            <v>121.25220458553792</v>
          </cell>
          <cell r="BP213">
            <v>121.25220458553792</v>
          </cell>
          <cell r="BQ213">
            <v>121.25220458553792</v>
          </cell>
          <cell r="BR213">
            <v>121.25220458553792</v>
          </cell>
          <cell r="BS213">
            <v>121.25220458553792</v>
          </cell>
          <cell r="BT213">
            <v>139.91751878725927</v>
          </cell>
          <cell r="BU213">
            <v>139.91751878725927</v>
          </cell>
          <cell r="BV213">
            <v>139.91751878725927</v>
          </cell>
          <cell r="BW213">
            <v>152.83461052005057</v>
          </cell>
          <cell r="BX213">
            <v>152.83461052005057</v>
          </cell>
          <cell r="BY213">
            <v>152.83461052005057</v>
          </cell>
          <cell r="BZ213">
            <v>152.83461052005057</v>
          </cell>
          <cell r="CA213">
            <v>152.83461052005057</v>
          </cell>
          <cell r="CB213">
            <v>152.83461052005057</v>
          </cell>
          <cell r="CC213">
            <v>152.83461052005057</v>
          </cell>
          <cell r="CD213">
            <v>861.43207630680445</v>
          </cell>
          <cell r="CE213">
            <v>255</v>
          </cell>
          <cell r="CF213">
            <v>57131.587416834802</v>
          </cell>
          <cell r="CG213">
            <v>797.05000000000007</v>
          </cell>
          <cell r="CH213">
            <v>586.87789231543661</v>
          </cell>
          <cell r="CI213">
            <v>1354.5732457671859</v>
          </cell>
          <cell r="CJ213">
            <v>2211.720987310111</v>
          </cell>
          <cell r="CK213">
            <v>216363.39907596374</v>
          </cell>
          <cell r="CL213">
            <v>145</v>
          </cell>
          <cell r="CM213">
            <v>154.04228767102583</v>
          </cell>
          <cell r="CN213">
            <v>12588.086879140286</v>
          </cell>
          <cell r="CO213">
            <v>4271.4689205945524</v>
          </cell>
          <cell r="CP213">
            <v>1188310.1887508384</v>
          </cell>
          <cell r="CQ213">
            <v>333</v>
          </cell>
          <cell r="CR213">
            <v>3143.8915535298461</v>
          </cell>
          <cell r="CS213">
            <v>3005.439526158395</v>
          </cell>
          <cell r="CT213">
            <v>105626.68372659232</v>
          </cell>
          <cell r="CU213">
            <v>440.1205418145106</v>
          </cell>
          <cell r="CV213">
            <v>440.1205418145106</v>
          </cell>
          <cell r="CW213">
            <v>440.1205418145106</v>
          </cell>
          <cell r="CX213">
            <v>4800</v>
          </cell>
          <cell r="CZ213">
            <v>666.91015558114282</v>
          </cell>
          <cell r="DA213">
            <v>186.63479569892473</v>
          </cell>
          <cell r="DB213">
            <v>425.60691039426519</v>
          </cell>
          <cell r="DC213">
            <v>732.43333333333328</v>
          </cell>
          <cell r="DD213">
            <v>1464.5896755926967</v>
          </cell>
          <cell r="DE213">
            <v>672.65609488650693</v>
          </cell>
          <cell r="DF213">
            <v>7650.1089006405155</v>
          </cell>
          <cell r="DG213">
            <v>2024869.9658726195</v>
          </cell>
          <cell r="DH213">
            <v>280.90457752116714</v>
          </cell>
          <cell r="DI213">
            <v>186.82683154121861</v>
          </cell>
          <cell r="DJ213">
            <v>255</v>
          </cell>
          <cell r="DK213">
            <v>255</v>
          </cell>
          <cell r="DL213">
            <v>255</v>
          </cell>
          <cell r="DM213">
            <v>255</v>
          </cell>
          <cell r="DN213">
            <v>255</v>
          </cell>
          <cell r="DO213">
            <v>255</v>
          </cell>
          <cell r="DP213">
            <v>255</v>
          </cell>
          <cell r="DQ213">
            <v>255</v>
          </cell>
          <cell r="DR213">
            <v>255</v>
          </cell>
          <cell r="DS213">
            <v>255</v>
          </cell>
          <cell r="DT213">
            <v>255</v>
          </cell>
          <cell r="DU213">
            <v>255</v>
          </cell>
          <cell r="DV213">
            <v>255</v>
          </cell>
          <cell r="DW213">
            <v>255</v>
          </cell>
          <cell r="DX213">
            <v>255</v>
          </cell>
          <cell r="DY213">
            <v>255</v>
          </cell>
          <cell r="DZ213">
            <v>255</v>
          </cell>
          <cell r="EA213">
            <v>255</v>
          </cell>
          <cell r="EB213">
            <v>255</v>
          </cell>
          <cell r="EC213">
            <v>255</v>
          </cell>
          <cell r="ED213">
            <v>255</v>
          </cell>
          <cell r="EE213">
            <v>255</v>
          </cell>
          <cell r="EF213">
            <v>255</v>
          </cell>
          <cell r="EG213">
            <v>255</v>
          </cell>
          <cell r="EH213">
            <v>255</v>
          </cell>
          <cell r="EI213">
            <v>255</v>
          </cell>
        </row>
        <row r="214">
          <cell r="E214">
            <v>240</v>
          </cell>
          <cell r="F214">
            <v>240</v>
          </cell>
          <cell r="G214">
            <v>240</v>
          </cell>
          <cell r="H214">
            <v>2256.1962824424036</v>
          </cell>
          <cell r="I214">
            <v>2256.1962824424036</v>
          </cell>
          <cell r="J214">
            <v>2256.1962824424036</v>
          </cell>
          <cell r="K214">
            <v>2256.1962824424036</v>
          </cell>
          <cell r="L214">
            <v>1960</v>
          </cell>
          <cell r="M214">
            <v>250</v>
          </cell>
          <cell r="N214">
            <v>250</v>
          </cell>
          <cell r="O214">
            <v>250</v>
          </cell>
          <cell r="P214">
            <v>300.47484764650545</v>
          </cell>
          <cell r="Q214">
            <v>260</v>
          </cell>
          <cell r="R214">
            <v>250.00000000000003</v>
          </cell>
          <cell r="S214">
            <v>250.00000000000003</v>
          </cell>
          <cell r="T214">
            <v>250.00000000000003</v>
          </cell>
          <cell r="U214">
            <v>250</v>
          </cell>
          <cell r="V214">
            <v>196.9123691014247</v>
          </cell>
          <cell r="W214">
            <v>250.00000000000003</v>
          </cell>
          <cell r="X214">
            <v>250.00000000000003</v>
          </cell>
          <cell r="Y214">
            <v>1056.0491935483872</v>
          </cell>
          <cell r="Z214">
            <v>6902.5959677419341</v>
          </cell>
          <cell r="AA214">
            <v>77664.959677419363</v>
          </cell>
          <cell r="AB214">
            <v>15229.330644440926</v>
          </cell>
          <cell r="AC214">
            <v>15229.330644440926</v>
          </cell>
          <cell r="AD214">
            <v>250.00000000000003</v>
          </cell>
          <cell r="AE214">
            <v>250.00000000000003</v>
          </cell>
          <cell r="AF214">
            <v>250.00000000000003</v>
          </cell>
          <cell r="AG214">
            <v>250.00000000000003</v>
          </cell>
          <cell r="AH214">
            <v>104.71781305114638</v>
          </cell>
          <cell r="AI214">
            <v>104.71781305114638</v>
          </cell>
          <cell r="AJ214">
            <v>104.71781305114638</v>
          </cell>
          <cell r="AK214">
            <v>104.71781305114638</v>
          </cell>
          <cell r="AL214">
            <v>104.71781305114638</v>
          </cell>
          <cell r="AM214">
            <v>104.71781305114638</v>
          </cell>
          <cell r="AN214">
            <v>104.71781305114638</v>
          </cell>
          <cell r="AO214">
            <v>104.71781305114638</v>
          </cell>
          <cell r="AP214">
            <v>104.71781305114638</v>
          </cell>
          <cell r="AQ214">
            <v>104.71781305114638</v>
          </cell>
          <cell r="AR214">
            <v>104.71781305114638</v>
          </cell>
          <cell r="AS214">
            <v>104.71781305114638</v>
          </cell>
          <cell r="AT214">
            <v>104.71781305114638</v>
          </cell>
          <cell r="AU214">
            <v>104.71781305114638</v>
          </cell>
          <cell r="AV214">
            <v>104.71781305114638</v>
          </cell>
          <cell r="AW214">
            <v>104.71781305114638</v>
          </cell>
          <cell r="AX214">
            <v>104.71781305114638</v>
          </cell>
          <cell r="AY214">
            <v>104.71781305114638</v>
          </cell>
          <cell r="AZ214">
            <v>104.71781305114638</v>
          </cell>
          <cell r="BA214">
            <v>104.71781305114638</v>
          </cell>
          <cell r="BB214">
            <v>104.71781305114638</v>
          </cell>
          <cell r="BC214">
            <v>104.71781305114638</v>
          </cell>
          <cell r="BD214">
            <v>104.71781305114638</v>
          </cell>
          <cell r="BE214">
            <v>104.71781305114638</v>
          </cell>
          <cell r="BF214">
            <v>104.71781305114638</v>
          </cell>
          <cell r="BG214">
            <v>104.71781305114638</v>
          </cell>
          <cell r="BH214">
            <v>104.71781305114638</v>
          </cell>
          <cell r="BI214">
            <v>104.71781305114638</v>
          </cell>
          <cell r="BJ214">
            <v>104.71781305114638</v>
          </cell>
          <cell r="BK214">
            <v>104.71781305114638</v>
          </cell>
          <cell r="BL214">
            <v>104.71781305114638</v>
          </cell>
          <cell r="BM214">
            <v>104.71781305114638</v>
          </cell>
          <cell r="BN214">
            <v>104.71781305114638</v>
          </cell>
          <cell r="BO214">
            <v>104.71781305114638</v>
          </cell>
          <cell r="BP214">
            <v>104.71781305114638</v>
          </cell>
          <cell r="BQ214">
            <v>104.71781305114638</v>
          </cell>
          <cell r="BR214">
            <v>104.71781305114638</v>
          </cell>
          <cell r="BS214">
            <v>104.71781305114638</v>
          </cell>
          <cell r="BT214">
            <v>132.92164284789632</v>
          </cell>
          <cell r="BU214">
            <v>132.92164284789632</v>
          </cell>
          <cell r="BV214">
            <v>132.92164284789632</v>
          </cell>
          <cell r="BW214">
            <v>145.19287999404804</v>
          </cell>
          <cell r="BX214">
            <v>145.19287999404804</v>
          </cell>
          <cell r="BY214">
            <v>145.19287999404804</v>
          </cell>
          <cell r="BZ214">
            <v>145.19287999404804</v>
          </cell>
          <cell r="CA214">
            <v>145.19287999404804</v>
          </cell>
          <cell r="CB214">
            <v>145.19287999404804</v>
          </cell>
          <cell r="CC214">
            <v>145.19287999404804</v>
          </cell>
          <cell r="CD214">
            <v>3124.0998918302694</v>
          </cell>
          <cell r="CE214">
            <v>579.375</v>
          </cell>
          <cell r="CF214">
            <v>186429.39051809249</v>
          </cell>
          <cell r="CG214">
            <v>2600.9</v>
          </cell>
          <cell r="CH214">
            <v>1915.0752275556351</v>
          </cell>
          <cell r="CI214">
            <v>4420.1863809245006</v>
          </cell>
          <cell r="CJ214">
            <v>7217.1948006961502</v>
          </cell>
          <cell r="CK214">
            <v>706027.93382682896</v>
          </cell>
          <cell r="CL214">
            <v>330</v>
          </cell>
          <cell r="CM214">
            <v>350.5789995271623</v>
          </cell>
          <cell r="CN214">
            <v>35871.014194232936</v>
          </cell>
          <cell r="CO214">
            <v>13389.176300352172</v>
          </cell>
          <cell r="CP214">
            <v>3724829.774595465</v>
          </cell>
          <cell r="CQ214">
            <v>1043.8085330600213</v>
          </cell>
          <cell r="CR214">
            <v>9854.7172089783198</v>
          </cell>
          <cell r="CS214">
            <v>9420.7310000000016</v>
          </cell>
          <cell r="CT214">
            <v>331093.19457252003</v>
          </cell>
          <cell r="CU214">
            <v>1839.4457542381826</v>
          </cell>
          <cell r="CV214">
            <v>1839.4457542381826</v>
          </cell>
          <cell r="CW214">
            <v>1839.4457542381826</v>
          </cell>
          <cell r="CX214">
            <v>15000</v>
          </cell>
          <cell r="CZ214">
            <v>2418.6398466192095</v>
          </cell>
          <cell r="DA214">
            <v>488.28870967741938</v>
          </cell>
          <cell r="DB214">
            <v>1113.5064516129032</v>
          </cell>
          <cell r="DC214">
            <v>1916.25</v>
          </cell>
          <cell r="DD214">
            <v>4166.3722087255392</v>
          </cell>
          <cell r="DE214">
            <v>1785.4637419354844</v>
          </cell>
          <cell r="DF214">
            <v>23906.590314501609</v>
          </cell>
          <cell r="DG214">
            <v>6347076.7228672514</v>
          </cell>
          <cell r="DH214">
            <v>705.35241935483884</v>
          </cell>
          <cell r="DI214">
            <v>488.79112903225808</v>
          </cell>
          <cell r="DJ214">
            <v>579.375</v>
          </cell>
          <cell r="DK214">
            <v>579.375</v>
          </cell>
          <cell r="DL214">
            <v>579.375</v>
          </cell>
          <cell r="DM214">
            <v>579.375</v>
          </cell>
          <cell r="DN214">
            <v>579.375</v>
          </cell>
          <cell r="DO214">
            <v>579.375</v>
          </cell>
          <cell r="DP214">
            <v>579.375</v>
          </cell>
          <cell r="DQ214">
            <v>579.375</v>
          </cell>
          <cell r="DR214">
            <v>579.375</v>
          </cell>
          <cell r="DS214">
            <v>579.375</v>
          </cell>
          <cell r="DT214">
            <v>579.375</v>
          </cell>
          <cell r="DU214">
            <v>579.375</v>
          </cell>
          <cell r="DV214">
            <v>579.375</v>
          </cell>
          <cell r="DW214">
            <v>579.375</v>
          </cell>
          <cell r="DX214">
            <v>579.375</v>
          </cell>
          <cell r="DY214">
            <v>579.375</v>
          </cell>
          <cell r="DZ214">
            <v>579.375</v>
          </cell>
          <cell r="EA214">
            <v>579.375</v>
          </cell>
          <cell r="EB214">
            <v>579.375</v>
          </cell>
          <cell r="EC214">
            <v>579.375</v>
          </cell>
          <cell r="ED214">
            <v>579.375</v>
          </cell>
          <cell r="EE214">
            <v>579.375</v>
          </cell>
          <cell r="EF214">
            <v>579.375</v>
          </cell>
          <cell r="EG214">
            <v>579.375</v>
          </cell>
          <cell r="EH214">
            <v>579.375</v>
          </cell>
          <cell r="EI214">
            <v>579.375</v>
          </cell>
          <cell r="EX214">
            <v>339</v>
          </cell>
        </row>
        <row r="215">
          <cell r="E215">
            <v>337.33870967741933</v>
          </cell>
          <cell r="F215">
            <v>337.33870967741933</v>
          </cell>
          <cell r="G215">
            <v>337.33870967741933</v>
          </cell>
          <cell r="H215">
            <v>3171.2597612421282</v>
          </cell>
          <cell r="I215">
            <v>3171.2597612421282</v>
          </cell>
          <cell r="J215">
            <v>3171.2597612421282</v>
          </cell>
          <cell r="K215">
            <v>3171.2597612421282</v>
          </cell>
          <cell r="L215">
            <v>3026.6470944648595</v>
          </cell>
          <cell r="M215">
            <v>445</v>
          </cell>
          <cell r="N215">
            <v>445</v>
          </cell>
          <cell r="O215">
            <v>445</v>
          </cell>
          <cell r="P215">
            <v>588.32975169185772</v>
          </cell>
          <cell r="Q215">
            <v>445</v>
          </cell>
          <cell r="R215">
            <v>445</v>
          </cell>
          <cell r="S215">
            <v>445</v>
          </cell>
          <cell r="T215">
            <v>445</v>
          </cell>
          <cell r="U215">
            <v>445</v>
          </cell>
          <cell r="V215">
            <v>350.50401700053595</v>
          </cell>
          <cell r="W215">
            <v>467.25</v>
          </cell>
          <cell r="X215">
            <v>467.25</v>
          </cell>
          <cell r="Y215">
            <v>1879.7675645161289</v>
          </cell>
          <cell r="Z215">
            <v>12286.620822580642</v>
          </cell>
          <cell r="AA215">
            <v>138243.62822580646</v>
          </cell>
          <cell r="AB215">
            <v>30881.373596774189</v>
          </cell>
          <cell r="AC215">
            <v>30881.373596774189</v>
          </cell>
          <cell r="AD215">
            <v>445</v>
          </cell>
          <cell r="AE215">
            <v>445</v>
          </cell>
          <cell r="AF215">
            <v>445</v>
          </cell>
          <cell r="AG215">
            <v>445</v>
          </cell>
          <cell r="AH215">
            <v>551.14638447971777</v>
          </cell>
          <cell r="AI215">
            <v>551.14638447971777</v>
          </cell>
          <cell r="AJ215">
            <v>551.14638447971777</v>
          </cell>
          <cell r="AK215">
            <v>551.14638447971777</v>
          </cell>
          <cell r="AL215">
            <v>551.14638447971777</v>
          </cell>
          <cell r="AM215">
            <v>551.14638447971777</v>
          </cell>
          <cell r="AN215">
            <v>551.14638447971777</v>
          </cell>
          <cell r="AO215">
            <v>551.14638447971777</v>
          </cell>
          <cell r="AP215">
            <v>551.14638447971777</v>
          </cell>
          <cell r="AQ215">
            <v>551.14638447971777</v>
          </cell>
          <cell r="AR215">
            <v>551.14638447971777</v>
          </cell>
          <cell r="AS215">
            <v>551.14638447971777</v>
          </cell>
          <cell r="AT215">
            <v>551.14638447971777</v>
          </cell>
          <cell r="AU215">
            <v>551.14638447971777</v>
          </cell>
          <cell r="AV215">
            <v>551.14638447971777</v>
          </cell>
          <cell r="AW215">
            <v>551.14638447971777</v>
          </cell>
          <cell r="AX215">
            <v>551.14638447971777</v>
          </cell>
          <cell r="AY215">
            <v>551.14638447971777</v>
          </cell>
          <cell r="AZ215">
            <v>551.14638447971777</v>
          </cell>
          <cell r="BA215">
            <v>551.14638447971777</v>
          </cell>
          <cell r="BB215">
            <v>551.14638447971777</v>
          </cell>
          <cell r="BC215">
            <v>551.14638447971777</v>
          </cell>
          <cell r="BD215">
            <v>551.14638447971777</v>
          </cell>
          <cell r="BE215">
            <v>551.14638447971777</v>
          </cell>
          <cell r="BF215">
            <v>551.14638447971777</v>
          </cell>
          <cell r="BG215">
            <v>551.14638447971777</v>
          </cell>
          <cell r="BH215">
            <v>551.14638447971777</v>
          </cell>
          <cell r="BI215">
            <v>551.14638447971777</v>
          </cell>
          <cell r="BJ215">
            <v>551.14638447971777</v>
          </cell>
          <cell r="BK215">
            <v>551.14638447971777</v>
          </cell>
          <cell r="BL215">
            <v>551.14638447971777</v>
          </cell>
          <cell r="BM215">
            <v>551.14638447971777</v>
          </cell>
          <cell r="BN215">
            <v>551.14638447971777</v>
          </cell>
          <cell r="BO215">
            <v>551.14638447971777</v>
          </cell>
          <cell r="BP215">
            <v>551.14638447971777</v>
          </cell>
          <cell r="BQ215">
            <v>551.14638447971777</v>
          </cell>
          <cell r="BR215">
            <v>551.14638447971777</v>
          </cell>
          <cell r="BS215">
            <v>551.14638447971777</v>
          </cell>
          <cell r="BT215">
            <v>606.26102292768962</v>
          </cell>
          <cell r="BU215">
            <v>606.26102292768962</v>
          </cell>
          <cell r="BV215">
            <v>606.26102292768962</v>
          </cell>
          <cell r="BW215">
            <v>606.26102292768962</v>
          </cell>
          <cell r="BX215">
            <v>606.26102292768962</v>
          </cell>
          <cell r="BY215">
            <v>606.26102292768962</v>
          </cell>
          <cell r="BZ215">
            <v>606.26102292768962</v>
          </cell>
          <cell r="CA215">
            <v>606.26102292768962</v>
          </cell>
          <cell r="CB215">
            <v>606.26102292768962</v>
          </cell>
          <cell r="CC215">
            <v>606.26102292768962</v>
          </cell>
          <cell r="CD215">
            <v>4800</v>
          </cell>
          <cell r="CE215">
            <v>1235.2275</v>
          </cell>
          <cell r="CF215">
            <v>286623.85086088907</v>
          </cell>
          <cell r="CG215">
            <v>3735.6475</v>
          </cell>
          <cell r="CH215">
            <v>2944.3117036689537</v>
          </cell>
          <cell r="CI215">
            <v>6795.7677622750407</v>
          </cell>
          <cell r="CJ215">
            <v>10365.987048419231</v>
          </cell>
          <cell r="CK215">
            <v>1014061.0888270827</v>
          </cell>
          <cell r="CL215">
            <v>830</v>
          </cell>
          <cell r="CM215">
            <v>881.75930184104436</v>
          </cell>
          <cell r="CN215">
            <v>81799.696002038138</v>
          </cell>
          <cell r="CO215">
            <v>19336.665991755865</v>
          </cell>
          <cell r="CP215">
            <v>5996859.5361682419</v>
          </cell>
          <cell r="CQ215">
            <v>1776.1580683521329</v>
          </cell>
          <cell r="CR215">
            <v>15865.786746542313</v>
          </cell>
          <cell r="CS215">
            <v>13605.432078774615</v>
          </cell>
          <cell r="CT215">
            <v>478165.22629729356</v>
          </cell>
          <cell r="CU215">
            <v>2700</v>
          </cell>
          <cell r="CV215">
            <v>2700</v>
          </cell>
          <cell r="CW215">
            <v>2700</v>
          </cell>
          <cell r="CX215">
            <v>23166.000000000004</v>
          </cell>
          <cell r="CZ215">
            <v>3716.1011701744073</v>
          </cell>
          <cell r="DA215">
            <v>869.15390322580652</v>
          </cell>
          <cell r="DB215">
            <v>1982.0414838709676</v>
          </cell>
          <cell r="DC215">
            <v>3410.9249999999997</v>
          </cell>
          <cell r="DD215">
            <v>8448.3881612903224</v>
          </cell>
          <cell r="DE215">
            <v>2509.6084786680544</v>
          </cell>
          <cell r="DF215">
            <v>36921.338081716291</v>
          </cell>
          <cell r="DG215">
            <v>10218595.177668685</v>
          </cell>
          <cell r="DH215">
            <v>1255.527306451613</v>
          </cell>
          <cell r="DI215">
            <v>870.04820967741932</v>
          </cell>
          <cell r="DJ215">
            <v>1235.2275</v>
          </cell>
          <cell r="DK215">
            <v>1235.2275</v>
          </cell>
          <cell r="DL215">
            <v>1235.2275</v>
          </cell>
          <cell r="DM215">
            <v>1235.2275</v>
          </cell>
          <cell r="DN215">
            <v>1235.2275</v>
          </cell>
          <cell r="DO215">
            <v>1235.2275</v>
          </cell>
          <cell r="DP215">
            <v>1235.2275</v>
          </cell>
          <cell r="DQ215">
            <v>1235.2275</v>
          </cell>
          <cell r="DR215">
            <v>1235.2275</v>
          </cell>
          <cell r="DS215">
            <v>1235.2275</v>
          </cell>
          <cell r="DT215">
            <v>1235.2275</v>
          </cell>
          <cell r="DU215">
            <v>1235.2275</v>
          </cell>
          <cell r="DV215">
            <v>1235.2275</v>
          </cell>
          <cell r="DW215">
            <v>1235.2275</v>
          </cell>
          <cell r="DX215">
            <v>1235.2275</v>
          </cell>
          <cell r="DY215">
            <v>1235.2275</v>
          </cell>
          <cell r="DZ215">
            <v>1235.2275</v>
          </cell>
          <cell r="EA215">
            <v>1235.2275</v>
          </cell>
          <cell r="EB215">
            <v>1235.2275</v>
          </cell>
          <cell r="EC215">
            <v>1235.2275</v>
          </cell>
          <cell r="ED215">
            <v>1235.2275</v>
          </cell>
          <cell r="EE215">
            <v>1235.2275</v>
          </cell>
          <cell r="EF215">
            <v>1235.2275</v>
          </cell>
          <cell r="EG215">
            <v>1235.2275</v>
          </cell>
          <cell r="EH215">
            <v>1235.2275</v>
          </cell>
          <cell r="EI215">
            <v>1235.2275</v>
          </cell>
        </row>
        <row r="216">
          <cell r="E216">
            <v>100.13290421422751</v>
          </cell>
          <cell r="F216">
            <v>100.13290421422751</v>
          </cell>
          <cell r="G216">
            <v>100.13290421422751</v>
          </cell>
          <cell r="H216">
            <v>941.33119265958919</v>
          </cell>
          <cell r="I216">
            <v>941.33119265958919</v>
          </cell>
          <cell r="J216">
            <v>941.33119265958919</v>
          </cell>
          <cell r="K216">
            <v>941.33119265958919</v>
          </cell>
          <cell r="L216">
            <v>898.40553398134489</v>
          </cell>
          <cell r="M216">
            <v>100.13290421422751</v>
          </cell>
          <cell r="N216">
            <v>100.13290421422751</v>
          </cell>
          <cell r="O216">
            <v>100.13290421422751</v>
          </cell>
          <cell r="P216">
            <v>120.34967655268852</v>
          </cell>
          <cell r="Q216">
            <v>100.13290421422751</v>
          </cell>
          <cell r="R216">
            <v>100.13290421422751</v>
          </cell>
          <cell r="S216">
            <v>100.13290421422751</v>
          </cell>
          <cell r="T216">
            <v>92.430373120825394</v>
          </cell>
          <cell r="U216">
            <v>100.13290421422751</v>
          </cell>
          <cell r="V216">
            <v>78.869629575318271</v>
          </cell>
          <cell r="W216">
            <v>92.430373120825394</v>
          </cell>
          <cell r="X216">
            <v>92.430373120825394</v>
          </cell>
          <cell r="Y216">
            <v>422.98109097237136</v>
          </cell>
          <cell r="Z216">
            <v>2764.7079234696639</v>
          </cell>
          <cell r="AA216">
            <v>31107.271872723497</v>
          </cell>
          <cell r="AB216">
            <v>6948.8575828529529</v>
          </cell>
          <cell r="AC216">
            <v>6948.8575828529529</v>
          </cell>
          <cell r="AD216">
            <v>100.13290421422751</v>
          </cell>
          <cell r="AE216">
            <v>100.13290421422751</v>
          </cell>
          <cell r="AF216">
            <v>100.13290421422751</v>
          </cell>
          <cell r="AG216">
            <v>100.13290421422749</v>
          </cell>
          <cell r="AH216">
            <v>104.71781305114638</v>
          </cell>
          <cell r="AI216">
            <v>104.71781305114638</v>
          </cell>
          <cell r="AJ216">
            <v>104.71781305114638</v>
          </cell>
          <cell r="AK216">
            <v>104.71781305114638</v>
          </cell>
          <cell r="AL216">
            <v>104.71781305114638</v>
          </cell>
          <cell r="AM216">
            <v>104.71781305114638</v>
          </cell>
          <cell r="AN216">
            <v>104.71781305114638</v>
          </cell>
          <cell r="AO216">
            <v>104.71781305114638</v>
          </cell>
          <cell r="AP216">
            <v>104.71781305114638</v>
          </cell>
          <cell r="AQ216">
            <v>104.71781305114638</v>
          </cell>
          <cell r="AR216">
            <v>104.71781305114638</v>
          </cell>
          <cell r="AS216">
            <v>104.71781305114638</v>
          </cell>
          <cell r="AT216">
            <v>104.71781305114638</v>
          </cell>
          <cell r="AU216">
            <v>104.71781305114638</v>
          </cell>
          <cell r="AV216">
            <v>104.71781305114638</v>
          </cell>
          <cell r="AW216">
            <v>104.71781305114638</v>
          </cell>
          <cell r="AX216">
            <v>104.71781305114638</v>
          </cell>
          <cell r="AY216">
            <v>104.71781305114638</v>
          </cell>
          <cell r="AZ216">
            <v>104.71781305114638</v>
          </cell>
          <cell r="BA216">
            <v>104.71781305114638</v>
          </cell>
          <cell r="BB216">
            <v>104.71781305114638</v>
          </cell>
          <cell r="BC216">
            <v>104.71781305114638</v>
          </cell>
          <cell r="BD216">
            <v>104.71781305114638</v>
          </cell>
          <cell r="BE216">
            <v>104.71781305114638</v>
          </cell>
          <cell r="BF216">
            <v>104.71781305114638</v>
          </cell>
          <cell r="BG216">
            <v>104.71781305114638</v>
          </cell>
          <cell r="BH216">
            <v>104.71781305114638</v>
          </cell>
          <cell r="BI216">
            <v>104.71781305114638</v>
          </cell>
          <cell r="BJ216">
            <v>104.71781305114638</v>
          </cell>
          <cell r="BK216">
            <v>104.71781305114638</v>
          </cell>
          <cell r="BL216">
            <v>104.71781305114638</v>
          </cell>
          <cell r="BM216">
            <v>104.71781305114638</v>
          </cell>
          <cell r="BN216">
            <v>104.71781305114638</v>
          </cell>
          <cell r="BO216">
            <v>104.71781305114638</v>
          </cell>
          <cell r="BP216">
            <v>104.71781305114638</v>
          </cell>
          <cell r="BQ216">
            <v>104.71781305114638</v>
          </cell>
          <cell r="BR216">
            <v>104.71781305114638</v>
          </cell>
          <cell r="BS216">
            <v>104.71781305114638</v>
          </cell>
          <cell r="BT216">
            <v>132.92164284789632</v>
          </cell>
          <cell r="BU216">
            <v>132.92164284789632</v>
          </cell>
          <cell r="BV216">
            <v>132.92164284789632</v>
          </cell>
          <cell r="BW216">
            <v>145.19287999404804</v>
          </cell>
          <cell r="BX216">
            <v>145.19287999404804</v>
          </cell>
          <cell r="BY216">
            <v>145.19287999404804</v>
          </cell>
          <cell r="BZ216">
            <v>145.19287999404804</v>
          </cell>
          <cell r="CA216">
            <v>145.19287999404804</v>
          </cell>
          <cell r="CB216">
            <v>145.19287999404804</v>
          </cell>
          <cell r="CC216">
            <v>145.19287999404804</v>
          </cell>
          <cell r="CD216">
            <v>800</v>
          </cell>
          <cell r="CE216">
            <v>300</v>
          </cell>
          <cell r="CF216">
            <v>76573.643951493461</v>
          </cell>
          <cell r="CG216">
            <v>1068.2885890468615</v>
          </cell>
          <cell r="CH216">
            <v>786.59426074205339</v>
          </cell>
          <cell r="CI216">
            <v>1815.5387259033364</v>
          </cell>
          <cell r="CJ216">
            <v>2694.8877313489506</v>
          </cell>
          <cell r="CK216">
            <v>289992.53537449881</v>
          </cell>
          <cell r="CL216">
            <v>180</v>
          </cell>
          <cell r="CM216">
            <v>191.22490883299758</v>
          </cell>
          <cell r="CN216">
            <v>17739.693108875741</v>
          </cell>
          <cell r="CO216">
            <v>4891.1636588976271</v>
          </cell>
          <cell r="CP216">
            <v>1360707.4565596674</v>
          </cell>
          <cell r="CQ216">
            <v>381.31086253723709</v>
          </cell>
          <cell r="CR216">
            <v>3600</v>
          </cell>
          <cell r="CS216">
            <v>3441.4616757446329</v>
          </cell>
          <cell r="CT216">
            <v>120950.75639259718</v>
          </cell>
          <cell r="CU216">
            <v>671.96293661520383</v>
          </cell>
          <cell r="CV216">
            <v>671.96293661520383</v>
          </cell>
          <cell r="CW216">
            <v>671.96293661520383</v>
          </cell>
          <cell r="CX216">
            <v>6883.0538026882568</v>
          </cell>
          <cell r="CZ216">
            <v>619.350195029068</v>
          </cell>
          <cell r="DA216">
            <v>195.57506638007109</v>
          </cell>
          <cell r="DB216">
            <v>445.99453944511674</v>
          </cell>
          <cell r="DC216">
            <v>767.51871080205376</v>
          </cell>
          <cell r="DD216">
            <v>1901.0373989193201</v>
          </cell>
          <cell r="DE216">
            <v>744.9319577050087</v>
          </cell>
          <cell r="DF216">
            <v>10970.023158236036</v>
          </cell>
          <cell r="DG216">
            <v>2318633.3730109143</v>
          </cell>
          <cell r="DH216">
            <v>260.78394921057861</v>
          </cell>
          <cell r="DI216">
            <v>195.77630121660485</v>
          </cell>
          <cell r="DJ216">
            <v>300</v>
          </cell>
          <cell r="DK216">
            <v>300</v>
          </cell>
          <cell r="DL216">
            <v>300</v>
          </cell>
          <cell r="DM216">
            <v>300</v>
          </cell>
          <cell r="DN216">
            <v>300</v>
          </cell>
          <cell r="DO216">
            <v>300</v>
          </cell>
          <cell r="DP216">
            <v>300</v>
          </cell>
          <cell r="DQ216">
            <v>300</v>
          </cell>
          <cell r="DR216">
            <v>300</v>
          </cell>
          <cell r="DS216">
            <v>300</v>
          </cell>
          <cell r="DT216">
            <v>300</v>
          </cell>
          <cell r="DU216">
            <v>300</v>
          </cell>
          <cell r="DV216">
            <v>300</v>
          </cell>
          <cell r="DW216">
            <v>300</v>
          </cell>
          <cell r="DX216">
            <v>300</v>
          </cell>
          <cell r="DY216">
            <v>300</v>
          </cell>
          <cell r="DZ216">
            <v>300</v>
          </cell>
          <cell r="EA216">
            <v>300</v>
          </cell>
          <cell r="EB216">
            <v>300</v>
          </cell>
          <cell r="EC216">
            <v>300</v>
          </cell>
          <cell r="ED216">
            <v>300</v>
          </cell>
          <cell r="EE216">
            <v>300</v>
          </cell>
          <cell r="EF216">
            <v>300</v>
          </cell>
          <cell r="EG216">
            <v>300</v>
          </cell>
          <cell r="EH216">
            <v>300</v>
          </cell>
          <cell r="EI216">
            <v>300</v>
          </cell>
          <cell r="EX216">
            <v>6175.8210344660656</v>
          </cell>
          <cell r="EY216" t="str">
            <v>NW-Europe</v>
          </cell>
          <cell r="EZ216">
            <v>40</v>
          </cell>
          <cell r="FA216" t="str">
            <v>Updated 22.10.1998</v>
          </cell>
        </row>
        <row r="217">
          <cell r="E217">
            <v>800</v>
          </cell>
          <cell r="F217">
            <v>800</v>
          </cell>
          <cell r="G217">
            <v>800</v>
          </cell>
          <cell r="H217">
            <v>7520.6542748080119</v>
          </cell>
          <cell r="I217">
            <v>7520.6542748080119</v>
          </cell>
          <cell r="J217">
            <v>7520.6542748080119</v>
          </cell>
          <cell r="K217">
            <v>7520.6542748080119</v>
          </cell>
          <cell r="L217">
            <v>7177.7047996871643</v>
          </cell>
          <cell r="M217">
            <v>800</v>
          </cell>
          <cell r="N217">
            <v>800</v>
          </cell>
          <cell r="O217">
            <v>800</v>
          </cell>
          <cell r="P217">
            <v>961.51951246881731</v>
          </cell>
          <cell r="Q217">
            <v>800</v>
          </cell>
          <cell r="R217">
            <v>800</v>
          </cell>
          <cell r="S217">
            <v>800</v>
          </cell>
          <cell r="T217">
            <v>800</v>
          </cell>
          <cell r="U217">
            <v>800</v>
          </cell>
          <cell r="V217">
            <v>630.11958112455898</v>
          </cell>
          <cell r="W217">
            <v>800</v>
          </cell>
          <cell r="X217">
            <v>800</v>
          </cell>
          <cell r="Y217">
            <v>3379.3574193548384</v>
          </cell>
          <cell r="Z217">
            <v>22088.307096774184</v>
          </cell>
          <cell r="AA217">
            <v>248527.87096774194</v>
          </cell>
          <cell r="AB217">
            <v>55517.076129032248</v>
          </cell>
          <cell r="AC217">
            <v>55517.076129032248</v>
          </cell>
          <cell r="AD217">
            <v>799.99999999999989</v>
          </cell>
          <cell r="AE217">
            <v>800</v>
          </cell>
          <cell r="AF217">
            <v>800</v>
          </cell>
          <cell r="AG217">
            <v>799.99999999999989</v>
          </cell>
          <cell r="AH217">
            <v>1124.3386243386244</v>
          </cell>
          <cell r="AI217">
            <v>1124.3386243386244</v>
          </cell>
          <cell r="AJ217">
            <v>1124.3386243386244</v>
          </cell>
          <cell r="AK217">
            <v>1124.3386243386244</v>
          </cell>
          <cell r="AL217">
            <v>1124.3386243386244</v>
          </cell>
          <cell r="AM217">
            <v>1124.3386243386244</v>
          </cell>
          <cell r="AN217">
            <v>1124.3386243386244</v>
          </cell>
          <cell r="AO217">
            <v>1124.3386243386244</v>
          </cell>
          <cell r="AP217">
            <v>1124.3386243386244</v>
          </cell>
          <cell r="AQ217">
            <v>1124.3386243386244</v>
          </cell>
          <cell r="AR217">
            <v>1124.3386243386244</v>
          </cell>
          <cell r="AS217">
            <v>1124.3386243386244</v>
          </cell>
          <cell r="AT217">
            <v>1124.3386243386244</v>
          </cell>
          <cell r="AU217">
            <v>1124.3386243386244</v>
          </cell>
          <cell r="AV217">
            <v>1124.3386243386244</v>
          </cell>
          <cell r="AW217">
            <v>1124.3386243386244</v>
          </cell>
          <cell r="AX217">
            <v>1124.3386243386244</v>
          </cell>
          <cell r="AY217">
            <v>1124.3386243386244</v>
          </cell>
          <cell r="AZ217">
            <v>1124.3386243386244</v>
          </cell>
          <cell r="BA217">
            <v>1124.3386243386244</v>
          </cell>
          <cell r="BB217">
            <v>1124.3386243386244</v>
          </cell>
          <cell r="BC217">
            <v>1124.3386243386244</v>
          </cell>
          <cell r="BD217">
            <v>1124.3386243386244</v>
          </cell>
          <cell r="BE217">
            <v>1124.3386243386244</v>
          </cell>
          <cell r="BF217">
            <v>1124.3386243386244</v>
          </cell>
          <cell r="BG217">
            <v>1124.3386243386244</v>
          </cell>
          <cell r="BH217">
            <v>1124.3386243386244</v>
          </cell>
          <cell r="BI217">
            <v>1124.3386243386244</v>
          </cell>
          <cell r="BJ217">
            <v>1124.3386243386244</v>
          </cell>
          <cell r="BK217">
            <v>1124.3386243386244</v>
          </cell>
          <cell r="BL217">
            <v>1124.3386243386244</v>
          </cell>
          <cell r="BM217">
            <v>1124.3386243386244</v>
          </cell>
          <cell r="BN217">
            <v>1124.3386243386244</v>
          </cell>
          <cell r="BO217">
            <v>1124.3386243386244</v>
          </cell>
          <cell r="BP217">
            <v>1124.3386243386244</v>
          </cell>
          <cell r="BQ217">
            <v>1124.3386243386244</v>
          </cell>
          <cell r="BR217">
            <v>1124.3386243386244</v>
          </cell>
          <cell r="BS217">
            <v>1124.3386243386244</v>
          </cell>
          <cell r="BT217">
            <v>1322.7513227513227</v>
          </cell>
          <cell r="BU217">
            <v>1322.7513227513227</v>
          </cell>
          <cell r="BV217">
            <v>1322.7513227513227</v>
          </cell>
          <cell r="BW217">
            <v>1322.7513227513227</v>
          </cell>
          <cell r="BX217">
            <v>1322.7513227513227</v>
          </cell>
          <cell r="BY217">
            <v>1322.7513227513227</v>
          </cell>
          <cell r="BZ217">
            <v>1322.7513227513227</v>
          </cell>
          <cell r="CA217">
            <v>1322.7513227513227</v>
          </cell>
          <cell r="CB217">
            <v>1322.7513227513227</v>
          </cell>
          <cell r="CC217">
            <v>1322.7513227513227</v>
          </cell>
          <cell r="CD217">
            <v>13052.001156163702</v>
          </cell>
          <cell r="CE217">
            <v>2400</v>
          </cell>
          <cell r="CF217">
            <v>556899.22873813426</v>
          </cell>
          <cell r="CG217">
            <v>7769.3715567044464</v>
          </cell>
          <cell r="CH217">
            <v>5720.6855326694786</v>
          </cell>
          <cell r="CI217">
            <v>13203.918006569718</v>
          </cell>
          <cell r="CJ217">
            <v>21559.101850791605</v>
          </cell>
          <cell r="CK217">
            <v>2109036.6209054459</v>
          </cell>
          <cell r="CL217">
            <v>1650</v>
          </cell>
          <cell r="CM217">
            <v>1752.8949976358113</v>
          </cell>
          <cell r="CN217">
            <v>133728.68216020503</v>
          </cell>
          <cell r="CO217">
            <v>49915.424530835007</v>
          </cell>
          <cell r="CP217">
            <v>13886325.441777678</v>
          </cell>
          <cell r="CQ217">
            <v>3891.3630598193458</v>
          </cell>
          <cell r="CR217">
            <v>36738.809175627925</v>
          </cell>
          <cell r="CS217">
            <v>35120.889941782996</v>
          </cell>
          <cell r="CT217">
            <v>1234329.6552098577</v>
          </cell>
          <cell r="CU217">
            <v>6857.5328059445937</v>
          </cell>
          <cell r="CV217">
            <v>6857.5328059445937</v>
          </cell>
          <cell r="CW217">
            <v>6857.5328059445937</v>
          </cell>
          <cell r="CX217">
            <v>70243.111167373339</v>
          </cell>
          <cell r="CZ217">
            <v>10104.699326987011</v>
          </cell>
          <cell r="DA217">
            <v>1562.5238709677417</v>
          </cell>
          <cell r="DB217">
            <v>3563.2206451612897</v>
          </cell>
          <cell r="DC217">
            <v>6131.9999999999991</v>
          </cell>
          <cell r="DD217">
            <v>15188.113548387097</v>
          </cell>
          <cell r="DE217">
            <v>5951.5458064516142</v>
          </cell>
          <cell r="DF217">
            <v>111951.55207295915</v>
          </cell>
          <cell r="DG217">
            <v>23662174.733136252</v>
          </cell>
          <cell r="DH217">
            <v>2257.1277419354842</v>
          </cell>
          <cell r="DI217">
            <v>1564.1316129032255</v>
          </cell>
          <cell r="DJ217">
            <v>2400</v>
          </cell>
          <cell r="DK217">
            <v>2400</v>
          </cell>
          <cell r="DL217">
            <v>2400</v>
          </cell>
          <cell r="DM217">
            <v>2400</v>
          </cell>
          <cell r="DN217">
            <v>2400</v>
          </cell>
          <cell r="DO217">
            <v>2400</v>
          </cell>
          <cell r="DP217">
            <v>2400</v>
          </cell>
          <cell r="DQ217">
            <v>2400</v>
          </cell>
          <cell r="DR217">
            <v>2400</v>
          </cell>
          <cell r="DS217">
            <v>2400</v>
          </cell>
          <cell r="DT217">
            <v>2400</v>
          </cell>
          <cell r="DU217">
            <v>2400</v>
          </cell>
          <cell r="DV217">
            <v>2400</v>
          </cell>
          <cell r="DW217">
            <v>2400</v>
          </cell>
          <cell r="DX217">
            <v>2400</v>
          </cell>
          <cell r="DY217">
            <v>2400</v>
          </cell>
          <cell r="DZ217">
            <v>2400</v>
          </cell>
          <cell r="EA217">
            <v>2400</v>
          </cell>
          <cell r="EB217">
            <v>2400</v>
          </cell>
          <cell r="EC217">
            <v>2400</v>
          </cell>
          <cell r="ED217">
            <v>2400</v>
          </cell>
          <cell r="EE217">
            <v>2400</v>
          </cell>
          <cell r="EF217">
            <v>2400</v>
          </cell>
          <cell r="EG217">
            <v>2400</v>
          </cell>
          <cell r="EH217">
            <v>2400</v>
          </cell>
          <cell r="EI217">
            <v>2400</v>
          </cell>
        </row>
        <row r="218">
          <cell r="E218">
            <v>820</v>
          </cell>
          <cell r="F218">
            <v>820</v>
          </cell>
          <cell r="G218">
            <v>820</v>
          </cell>
          <cell r="H218">
            <v>7708.6706316782129</v>
          </cell>
          <cell r="I218">
            <v>7708.6706316782129</v>
          </cell>
          <cell r="J218">
            <v>7708.6706316782129</v>
          </cell>
          <cell r="K218">
            <v>7708.6706316782129</v>
          </cell>
          <cell r="L218">
            <v>7357.1474196793442</v>
          </cell>
          <cell r="M218">
            <v>820</v>
          </cell>
          <cell r="N218">
            <v>820</v>
          </cell>
          <cell r="O218">
            <v>820</v>
          </cell>
          <cell r="P218">
            <v>985.55750028053774</v>
          </cell>
          <cell r="Q218">
            <v>820</v>
          </cell>
          <cell r="R218">
            <v>820</v>
          </cell>
          <cell r="S218">
            <v>820</v>
          </cell>
          <cell r="T218">
            <v>820</v>
          </cell>
          <cell r="U218">
            <v>820</v>
          </cell>
          <cell r="V218">
            <v>645.87257065267295</v>
          </cell>
          <cell r="W218">
            <v>820</v>
          </cell>
          <cell r="X218">
            <v>820</v>
          </cell>
          <cell r="Y218">
            <v>3463.8413548387098</v>
          </cell>
          <cell r="Z218">
            <v>22640.514774193543</v>
          </cell>
          <cell r="AA218">
            <v>254741.06774193552</v>
          </cell>
          <cell r="AB218">
            <v>56905.003032258057</v>
          </cell>
          <cell r="AC218">
            <v>56905.003032258057</v>
          </cell>
          <cell r="AD218">
            <v>820.00000000000011</v>
          </cell>
          <cell r="AE218">
            <v>820.00000000000011</v>
          </cell>
          <cell r="AF218">
            <v>820.00000000000011</v>
          </cell>
          <cell r="AG218">
            <v>820.00000000000011</v>
          </cell>
          <cell r="AH218">
            <v>0</v>
          </cell>
          <cell r="AI218">
            <v>0</v>
          </cell>
          <cell r="AJ218">
            <v>0</v>
          </cell>
          <cell r="AK218">
            <v>0</v>
          </cell>
          <cell r="AL218">
            <v>0</v>
          </cell>
          <cell r="AM218">
            <v>0</v>
          </cell>
          <cell r="AN218">
            <v>0</v>
          </cell>
          <cell r="AO218">
            <v>0</v>
          </cell>
          <cell r="AP218">
            <v>0</v>
          </cell>
          <cell r="AQ218">
            <v>0</v>
          </cell>
          <cell r="AR218">
            <v>0</v>
          </cell>
          <cell r="AS218">
            <v>0</v>
          </cell>
          <cell r="AT218">
            <v>0</v>
          </cell>
          <cell r="AU218">
            <v>0</v>
          </cell>
          <cell r="AV218">
            <v>0</v>
          </cell>
          <cell r="AW218">
            <v>0</v>
          </cell>
          <cell r="AX218">
            <v>0</v>
          </cell>
          <cell r="AY218">
            <v>0</v>
          </cell>
          <cell r="AZ218">
            <v>0</v>
          </cell>
          <cell r="BA218">
            <v>0</v>
          </cell>
          <cell r="BB218">
            <v>0</v>
          </cell>
          <cell r="BC218">
            <v>0</v>
          </cell>
          <cell r="BD218">
            <v>0</v>
          </cell>
          <cell r="BE218">
            <v>0</v>
          </cell>
          <cell r="BF218">
            <v>0</v>
          </cell>
          <cell r="BG218">
            <v>0</v>
          </cell>
          <cell r="BH218">
            <v>0</v>
          </cell>
          <cell r="BI218">
            <v>0</v>
          </cell>
          <cell r="BJ218">
            <v>0</v>
          </cell>
          <cell r="BK218">
            <v>0</v>
          </cell>
          <cell r="BL218">
            <v>0</v>
          </cell>
          <cell r="BM218">
            <v>0</v>
          </cell>
          <cell r="BN218">
            <v>0</v>
          </cell>
          <cell r="BO218">
            <v>0</v>
          </cell>
          <cell r="BP218">
            <v>0</v>
          </cell>
          <cell r="BQ218">
            <v>0</v>
          </cell>
          <cell r="BR218">
            <v>0</v>
          </cell>
          <cell r="BS218">
            <v>0</v>
          </cell>
          <cell r="BT218">
            <v>1250</v>
          </cell>
          <cell r="BU218">
            <v>1250</v>
          </cell>
          <cell r="BV218">
            <v>1250</v>
          </cell>
          <cell r="BW218">
            <v>1250</v>
          </cell>
          <cell r="BX218">
            <v>1250</v>
          </cell>
          <cell r="BY218">
            <v>1250</v>
          </cell>
          <cell r="BZ218">
            <v>1250</v>
          </cell>
          <cell r="CA218">
            <v>1250</v>
          </cell>
          <cell r="CB218">
            <v>1250</v>
          </cell>
          <cell r="CC218">
            <v>1250</v>
          </cell>
          <cell r="CD218">
            <v>13052.001156163702</v>
          </cell>
          <cell r="CE218">
            <v>2400</v>
          </cell>
          <cell r="CF218">
            <v>556899.22873813426</v>
          </cell>
          <cell r="CG218">
            <v>7769.3715567044464</v>
          </cell>
          <cell r="CH218">
            <v>5720.6855326694786</v>
          </cell>
          <cell r="CI218">
            <v>13203.918006569718</v>
          </cell>
          <cell r="CJ218">
            <v>21559.101850791605</v>
          </cell>
          <cell r="CK218">
            <v>2109036.6209054459</v>
          </cell>
          <cell r="CL218">
            <v>1650</v>
          </cell>
          <cell r="CM218">
            <v>1752.8949976358113</v>
          </cell>
          <cell r="CN218">
            <v>133728.68216020503</v>
          </cell>
          <cell r="CO218">
            <v>49915.424530835007</v>
          </cell>
          <cell r="CP218">
            <v>13886325.441777678</v>
          </cell>
          <cell r="CQ218">
            <v>3891.3630598193458</v>
          </cell>
          <cell r="CR218">
            <v>36738.809175627925</v>
          </cell>
          <cell r="CS218">
            <v>35120.889941782996</v>
          </cell>
          <cell r="CT218">
            <v>1234329.6552098577</v>
          </cell>
          <cell r="CU218">
            <v>6550.9585135715633</v>
          </cell>
          <cell r="CV218">
            <v>6550.9585135715633</v>
          </cell>
          <cell r="CW218">
            <v>6550.9585135715633</v>
          </cell>
          <cell r="CX218">
            <v>70243.111167373339</v>
          </cell>
          <cell r="CZ218">
            <v>10104.699326987011</v>
          </cell>
          <cell r="DA218">
            <v>1601.5869677419357</v>
          </cell>
          <cell r="DB218">
            <v>3652.3011612903224</v>
          </cell>
          <cell r="DC218">
            <v>6285.3</v>
          </cell>
          <cell r="DD218">
            <v>15567.816387096776</v>
          </cell>
          <cell r="DE218">
            <v>6100.3344516129046</v>
          </cell>
          <cell r="DF218">
            <v>111951.55207295915</v>
          </cell>
          <cell r="DG218">
            <v>23662174.733136252</v>
          </cell>
          <cell r="DH218">
            <v>2313.5559354838711</v>
          </cell>
          <cell r="DI218">
            <v>1603.2349032258064</v>
          </cell>
          <cell r="DJ218">
            <v>2400</v>
          </cell>
          <cell r="DK218">
            <v>2400</v>
          </cell>
          <cell r="DL218">
            <v>2400</v>
          </cell>
          <cell r="DM218">
            <v>2400</v>
          </cell>
          <cell r="DN218">
            <v>2400</v>
          </cell>
          <cell r="DO218">
            <v>2400</v>
          </cell>
          <cell r="DP218">
            <v>2400</v>
          </cell>
          <cell r="DQ218">
            <v>2400</v>
          </cell>
          <cell r="DR218">
            <v>2400</v>
          </cell>
          <cell r="DS218">
            <v>2400</v>
          </cell>
          <cell r="DT218">
            <v>2400</v>
          </cell>
          <cell r="DU218">
            <v>2400</v>
          </cell>
          <cell r="DV218">
            <v>2400</v>
          </cell>
          <cell r="DW218">
            <v>2400</v>
          </cell>
          <cell r="DX218">
            <v>2400</v>
          </cell>
          <cell r="DY218">
            <v>2400</v>
          </cell>
          <cell r="DZ218">
            <v>2400</v>
          </cell>
          <cell r="EA218">
            <v>2400</v>
          </cell>
          <cell r="EB218">
            <v>2400</v>
          </cell>
          <cell r="EC218">
            <v>2400</v>
          </cell>
          <cell r="ED218">
            <v>2400</v>
          </cell>
          <cell r="EE218">
            <v>2400</v>
          </cell>
          <cell r="EF218">
            <v>2400</v>
          </cell>
          <cell r="EG218">
            <v>2400</v>
          </cell>
          <cell r="EH218">
            <v>2400</v>
          </cell>
          <cell r="EI218">
            <v>2400</v>
          </cell>
        </row>
        <row r="219">
          <cell r="E219">
            <v>70</v>
          </cell>
          <cell r="F219">
            <v>70</v>
          </cell>
          <cell r="G219">
            <v>70</v>
          </cell>
          <cell r="H219">
            <v>658.05724904570104</v>
          </cell>
          <cell r="I219">
            <v>658.05724904570104</v>
          </cell>
          <cell r="J219">
            <v>658.05724904570104</v>
          </cell>
          <cell r="K219">
            <v>658.05724904570104</v>
          </cell>
          <cell r="L219">
            <v>628.04916997262694</v>
          </cell>
          <cell r="M219">
            <v>70</v>
          </cell>
          <cell r="N219">
            <v>70</v>
          </cell>
          <cell r="O219">
            <v>70</v>
          </cell>
          <cell r="P219">
            <v>84.132957341021523</v>
          </cell>
          <cell r="Q219">
            <v>70</v>
          </cell>
          <cell r="R219">
            <v>70</v>
          </cell>
          <cell r="S219">
            <v>70</v>
          </cell>
          <cell r="T219">
            <v>70</v>
          </cell>
          <cell r="U219">
            <v>70</v>
          </cell>
          <cell r="V219">
            <v>55.135463348398908</v>
          </cell>
          <cell r="W219">
            <v>70</v>
          </cell>
          <cell r="X219">
            <v>70</v>
          </cell>
          <cell r="Y219">
            <v>295.69377419354839</v>
          </cell>
          <cell r="Z219">
            <v>1932.7268709677414</v>
          </cell>
          <cell r="AA219">
            <v>21746.188709677419</v>
          </cell>
          <cell r="AB219">
            <v>2102.4</v>
          </cell>
          <cell r="AC219">
            <v>2102.4</v>
          </cell>
          <cell r="AD219">
            <v>70</v>
          </cell>
          <cell r="AE219">
            <v>70</v>
          </cell>
          <cell r="AF219">
            <v>70</v>
          </cell>
          <cell r="AG219">
            <v>70</v>
          </cell>
          <cell r="AH219">
            <v>93.694885361552025</v>
          </cell>
          <cell r="AI219">
            <v>93.694885361552025</v>
          </cell>
          <cell r="AJ219">
            <v>93.694885361552025</v>
          </cell>
          <cell r="AK219">
            <v>93.694885361552025</v>
          </cell>
          <cell r="AL219">
            <v>93.694885361552025</v>
          </cell>
          <cell r="AM219">
            <v>93.694885361552025</v>
          </cell>
          <cell r="AN219">
            <v>93.694885361552025</v>
          </cell>
          <cell r="AO219">
            <v>93.694885361552025</v>
          </cell>
          <cell r="AP219">
            <v>93.694885361552025</v>
          </cell>
          <cell r="AQ219">
            <v>93.694885361552025</v>
          </cell>
          <cell r="AR219">
            <v>93.694885361552025</v>
          </cell>
          <cell r="AS219">
            <v>93.694885361552025</v>
          </cell>
          <cell r="AT219">
            <v>93.694885361552025</v>
          </cell>
          <cell r="AU219">
            <v>93.694885361552025</v>
          </cell>
          <cell r="AV219">
            <v>93.694885361552025</v>
          </cell>
          <cell r="AW219">
            <v>93.694885361552025</v>
          </cell>
          <cell r="AX219">
            <v>93.694885361552025</v>
          </cell>
          <cell r="AY219">
            <v>93.694885361552025</v>
          </cell>
          <cell r="AZ219">
            <v>93.694885361552025</v>
          </cell>
          <cell r="BA219">
            <v>93.694885361552025</v>
          </cell>
          <cell r="BB219">
            <v>93.694885361552025</v>
          </cell>
          <cell r="BC219">
            <v>93.694885361552025</v>
          </cell>
          <cell r="BD219">
            <v>93.694885361552025</v>
          </cell>
          <cell r="BE219">
            <v>93.694885361552025</v>
          </cell>
          <cell r="BF219">
            <v>93.694885361552025</v>
          </cell>
          <cell r="BG219">
            <v>93.694885361552025</v>
          </cell>
          <cell r="BH219">
            <v>93.694885361552025</v>
          </cell>
          <cell r="BI219">
            <v>93.694885361552025</v>
          </cell>
          <cell r="BJ219">
            <v>93.694885361552025</v>
          </cell>
          <cell r="BK219">
            <v>93.694885361552025</v>
          </cell>
          <cell r="BL219">
            <v>93.694885361552025</v>
          </cell>
          <cell r="BM219">
            <v>93.694885361552025</v>
          </cell>
          <cell r="BN219">
            <v>93.694885361552025</v>
          </cell>
          <cell r="BO219">
            <v>93.694885361552025</v>
          </cell>
          <cell r="BP219">
            <v>93.694885361552025</v>
          </cell>
          <cell r="BQ219">
            <v>93.694885361552025</v>
          </cell>
          <cell r="BR219">
            <v>93.694885361552025</v>
          </cell>
          <cell r="BS219">
            <v>93.694885361552025</v>
          </cell>
          <cell r="BT219">
            <v>108.11808269924579</v>
          </cell>
          <cell r="BU219">
            <v>108.11808269924579</v>
          </cell>
          <cell r="BV219">
            <v>108.11808269924579</v>
          </cell>
          <cell r="BW219">
            <v>118.09947176549362</v>
          </cell>
          <cell r="BX219">
            <v>118.09947176549362</v>
          </cell>
          <cell r="BY219">
            <v>118.09947176549362</v>
          </cell>
          <cell r="BZ219">
            <v>118.09947176549362</v>
          </cell>
          <cell r="CA219">
            <v>118.09947176549362</v>
          </cell>
          <cell r="CB219">
            <v>118.09947176549362</v>
          </cell>
          <cell r="CC219">
            <v>118.09947176549362</v>
          </cell>
          <cell r="CD219">
            <v>400</v>
          </cell>
          <cell r="CE219">
            <v>194.67</v>
          </cell>
          <cell r="CF219">
            <v>45171.488691021914</v>
          </cell>
          <cell r="CG219">
            <v>630.1931503931894</v>
          </cell>
          <cell r="CH219">
            <v>464.01910526865311</v>
          </cell>
          <cell r="CI219">
            <v>1071.0027993078863</v>
          </cell>
          <cell r="CJ219">
            <v>1748.7126488723341</v>
          </cell>
          <cell r="CK219">
            <v>171069.23291319297</v>
          </cell>
          <cell r="CL219">
            <v>100</v>
          </cell>
          <cell r="CM219">
            <v>106.23606046277644</v>
          </cell>
          <cell r="CN219">
            <v>6853.8020616042722</v>
          </cell>
          <cell r="CO219">
            <v>3396.6414297900192</v>
          </cell>
          <cell r="CP219">
            <v>372482.97745954647</v>
          </cell>
          <cell r="CQ219">
            <v>132.21574752093605</v>
          </cell>
          <cell r="CR219">
            <v>2500</v>
          </cell>
          <cell r="CS219">
            <v>1800</v>
          </cell>
          <cell r="CT219">
            <v>56935.175753079289</v>
          </cell>
          <cell r="CU219">
            <v>500</v>
          </cell>
          <cell r="CV219">
            <v>500</v>
          </cell>
          <cell r="CW219">
            <v>500</v>
          </cell>
          <cell r="CX219">
            <v>3200</v>
          </cell>
          <cell r="CZ219">
            <v>309.675097514534</v>
          </cell>
          <cell r="DA219">
            <v>136.72083870967742</v>
          </cell>
          <cell r="DB219">
            <v>311.78180645161285</v>
          </cell>
          <cell r="DC219">
            <v>536.54999999999995</v>
          </cell>
          <cell r="DD219">
            <v>575.1651951178801</v>
          </cell>
          <cell r="DE219">
            <v>520.76025806451628</v>
          </cell>
          <cell r="DF219">
            <v>5100.07260042701</v>
          </cell>
          <cell r="DG219">
            <v>1610162.0645909128</v>
          </cell>
          <cell r="DH219">
            <v>197.49867741935486</v>
          </cell>
          <cell r="DI219">
            <v>136.86151612903225</v>
          </cell>
          <cell r="DJ219">
            <v>194.67</v>
          </cell>
          <cell r="DK219">
            <v>194.67</v>
          </cell>
          <cell r="DL219">
            <v>194.67</v>
          </cell>
          <cell r="DM219">
            <v>194.67</v>
          </cell>
          <cell r="DN219">
            <v>194.67</v>
          </cell>
          <cell r="DO219">
            <v>194.67</v>
          </cell>
          <cell r="DP219">
            <v>194.67</v>
          </cell>
          <cell r="DQ219">
            <v>194.67</v>
          </cell>
          <cell r="DR219">
            <v>194.67</v>
          </cell>
          <cell r="DS219">
            <v>194.67</v>
          </cell>
          <cell r="DT219">
            <v>194.67</v>
          </cell>
          <cell r="DU219">
            <v>194.67</v>
          </cell>
          <cell r="DV219">
            <v>194.67</v>
          </cell>
          <cell r="DW219">
            <v>194.67</v>
          </cell>
          <cell r="DX219">
            <v>194.67</v>
          </cell>
          <cell r="DY219">
            <v>194.67</v>
          </cell>
          <cell r="DZ219">
            <v>194.67</v>
          </cell>
          <cell r="EA219">
            <v>194.67</v>
          </cell>
          <cell r="EB219">
            <v>194.67</v>
          </cell>
          <cell r="EC219">
            <v>194.67</v>
          </cell>
          <cell r="ED219">
            <v>194.67</v>
          </cell>
          <cell r="EE219">
            <v>194.67</v>
          </cell>
          <cell r="EF219">
            <v>194.67</v>
          </cell>
          <cell r="EG219">
            <v>194.67</v>
          </cell>
          <cell r="EH219">
            <v>194.67</v>
          </cell>
          <cell r="EI219">
            <v>194.67</v>
          </cell>
          <cell r="EX219">
            <v>135.0210970464135</v>
          </cell>
        </row>
        <row r="220">
          <cell r="E220">
            <v>515</v>
          </cell>
          <cell r="F220">
            <v>515</v>
          </cell>
          <cell r="G220">
            <v>515</v>
          </cell>
          <cell r="H220">
            <v>4599.3501299372747</v>
          </cell>
          <cell r="I220">
            <v>4599.3501299372747</v>
          </cell>
          <cell r="J220">
            <v>4599.3501299372747</v>
          </cell>
          <cell r="K220">
            <v>4599.3501299372747</v>
          </cell>
          <cell r="L220">
            <v>4389.6150915586813</v>
          </cell>
          <cell r="M220">
            <v>489.25</v>
          </cell>
          <cell r="N220">
            <v>489.25</v>
          </cell>
          <cell r="O220">
            <v>489.25</v>
          </cell>
          <cell r="P220">
            <v>588.02927684421104</v>
          </cell>
          <cell r="Q220">
            <v>489.24999999999994</v>
          </cell>
          <cell r="R220">
            <v>489.24999999999994</v>
          </cell>
          <cell r="S220">
            <v>489.24999999999994</v>
          </cell>
          <cell r="T220">
            <v>489.24999999999994</v>
          </cell>
          <cell r="U220">
            <v>489.24999999999994</v>
          </cell>
          <cell r="V220">
            <v>385.35750633148808</v>
          </cell>
          <cell r="W220">
            <v>489.24999999999994</v>
          </cell>
          <cell r="X220">
            <v>489.24999999999994</v>
          </cell>
          <cell r="Y220">
            <v>1957.9152048387095</v>
          </cell>
          <cell r="Z220">
            <v>12797.412924193544</v>
          </cell>
          <cell r="AA220">
            <v>143990.83524193548</v>
          </cell>
          <cell r="AB220">
            <v>32165.205982258056</v>
          </cell>
          <cell r="AC220">
            <v>32165.205982258056</v>
          </cell>
          <cell r="AD220">
            <v>463.5</v>
          </cell>
          <cell r="AE220">
            <v>463.5</v>
          </cell>
          <cell r="AF220">
            <v>463.5</v>
          </cell>
          <cell r="AG220">
            <v>463.5</v>
          </cell>
          <cell r="AH220">
            <v>539.29673721340384</v>
          </cell>
          <cell r="AI220">
            <v>539.29673721340384</v>
          </cell>
          <cell r="AJ220">
            <v>539.29673721340384</v>
          </cell>
          <cell r="AK220">
            <v>539.29673721340384</v>
          </cell>
          <cell r="AL220">
            <v>539.29673721340384</v>
          </cell>
          <cell r="AM220">
            <v>539.29673721340384</v>
          </cell>
          <cell r="AN220">
            <v>539.29673721340384</v>
          </cell>
          <cell r="AO220">
            <v>539.29673721340384</v>
          </cell>
          <cell r="AP220">
            <v>539.29673721340384</v>
          </cell>
          <cell r="AQ220">
            <v>539.29673721340384</v>
          </cell>
          <cell r="AR220">
            <v>539.29673721340384</v>
          </cell>
          <cell r="AS220">
            <v>539.29673721340384</v>
          </cell>
          <cell r="AT220">
            <v>539.29673721340384</v>
          </cell>
          <cell r="AU220">
            <v>539.29673721340384</v>
          </cell>
          <cell r="AV220">
            <v>539.29673721340384</v>
          </cell>
          <cell r="AW220">
            <v>539.29673721340384</v>
          </cell>
          <cell r="AX220">
            <v>539.29673721340384</v>
          </cell>
          <cell r="AY220">
            <v>539.29673721340384</v>
          </cell>
          <cell r="AZ220">
            <v>539.29673721340384</v>
          </cell>
          <cell r="BA220">
            <v>539.29673721340384</v>
          </cell>
          <cell r="BB220">
            <v>539.29673721340384</v>
          </cell>
          <cell r="BC220">
            <v>539.29673721340384</v>
          </cell>
          <cell r="BD220">
            <v>539.29673721340384</v>
          </cell>
          <cell r="BE220">
            <v>539.29673721340384</v>
          </cell>
          <cell r="BF220">
            <v>539.29673721340384</v>
          </cell>
          <cell r="BG220">
            <v>539.29673721340384</v>
          </cell>
          <cell r="BH220">
            <v>539.29673721340384</v>
          </cell>
          <cell r="BI220">
            <v>539.29673721340384</v>
          </cell>
          <cell r="BJ220">
            <v>539.29673721340384</v>
          </cell>
          <cell r="BK220">
            <v>539.29673721340384</v>
          </cell>
          <cell r="BL220">
            <v>539.29673721340384</v>
          </cell>
          <cell r="BM220">
            <v>539.29673721340384</v>
          </cell>
          <cell r="BN220">
            <v>539.29673721340384</v>
          </cell>
          <cell r="BO220">
            <v>539.29673721340384</v>
          </cell>
          <cell r="BP220">
            <v>539.29673721340384</v>
          </cell>
          <cell r="BQ220">
            <v>539.29673721340384</v>
          </cell>
          <cell r="BR220">
            <v>539.29673721340384</v>
          </cell>
          <cell r="BS220">
            <v>539.29673721340384</v>
          </cell>
          <cell r="BT220">
            <v>555.47563932980597</v>
          </cell>
          <cell r="BU220">
            <v>555.47563932980597</v>
          </cell>
          <cell r="BV220">
            <v>555.47563932980597</v>
          </cell>
          <cell r="BW220">
            <v>555.47563932980597</v>
          </cell>
          <cell r="BX220">
            <v>555.47563932980597</v>
          </cell>
          <cell r="BY220">
            <v>555.47563932980597</v>
          </cell>
          <cell r="BZ220">
            <v>555.47563932980597</v>
          </cell>
          <cell r="CA220">
            <v>555.47563932980597</v>
          </cell>
          <cell r="CB220">
            <v>555.47563932980597</v>
          </cell>
          <cell r="CC220">
            <v>555.47563932980597</v>
          </cell>
          <cell r="CD220">
            <v>7648.5267362903205</v>
          </cell>
          <cell r="CE220">
            <v>1757.174102419355</v>
          </cell>
          <cell r="CF220">
            <v>407737.04266498424</v>
          </cell>
          <cell r="CG220">
            <v>5688.3910381310843</v>
          </cell>
          <cell r="CH220">
            <v>4188.4335275382837</v>
          </cell>
          <cell r="CI220">
            <v>9667.3261548387109</v>
          </cell>
          <cell r="CJ220">
            <v>15784.623101513416</v>
          </cell>
          <cell r="CK220">
            <v>1544143.5547121151</v>
          </cell>
          <cell r="CL220">
            <v>769.44488709677432</v>
          </cell>
          <cell r="CM220">
            <v>817.42793548387101</v>
          </cell>
          <cell r="CN220">
            <v>78106.70914516128</v>
          </cell>
          <cell r="CO220">
            <v>29154.026516290323</v>
          </cell>
          <cell r="CP220">
            <v>8110565.0998387095</v>
          </cell>
          <cell r="CQ220">
            <v>2272.8225372580646</v>
          </cell>
          <cell r="CR220">
            <v>21457.980713387096</v>
          </cell>
          <cell r="CS220">
            <v>20513.005073330329</v>
          </cell>
          <cell r="CT220">
            <v>720933.05498386989</v>
          </cell>
          <cell r="CU220">
            <v>4083.0410250000004</v>
          </cell>
          <cell r="CV220">
            <v>4083.0410250000004</v>
          </cell>
          <cell r="CW220">
            <v>4083.0410250000004</v>
          </cell>
          <cell r="CX220">
            <v>41823.424362096783</v>
          </cell>
          <cell r="CZ220">
            <v>5921.3956572580637</v>
          </cell>
          <cell r="DA220">
            <v>905.28726774193547</v>
          </cell>
          <cell r="DB220">
            <v>2064.4409612903223</v>
          </cell>
          <cell r="DC220">
            <v>3552.7274999999995</v>
          </cell>
          <cell r="DD220">
            <v>8799.613287096774</v>
          </cell>
          <cell r="DE220">
            <v>3639.7422322580651</v>
          </cell>
          <cell r="DF220">
            <v>66657.0314516129</v>
          </cell>
          <cell r="DG220">
            <v>13820330.610967742</v>
          </cell>
          <cell r="DH220">
            <v>1380.3746846774193</v>
          </cell>
          <cell r="DI220">
            <v>906.21875322580638</v>
          </cell>
          <cell r="DJ220">
            <v>1757.174102419355</v>
          </cell>
          <cell r="DK220">
            <v>1757.174102419355</v>
          </cell>
          <cell r="DL220">
            <v>1757.174102419355</v>
          </cell>
          <cell r="DM220">
            <v>1757.174102419355</v>
          </cell>
          <cell r="DN220">
            <v>1757.174102419355</v>
          </cell>
          <cell r="DO220">
            <v>1757.174102419355</v>
          </cell>
          <cell r="DP220">
            <v>1757.174102419355</v>
          </cell>
          <cell r="DQ220">
            <v>1757.174102419355</v>
          </cell>
          <cell r="DR220">
            <v>1757.174102419355</v>
          </cell>
          <cell r="DS220">
            <v>1757.174102419355</v>
          </cell>
          <cell r="DT220">
            <v>1757.174102419355</v>
          </cell>
          <cell r="DU220">
            <v>1757.174102419355</v>
          </cell>
          <cell r="DV220">
            <v>1757.174102419355</v>
          </cell>
          <cell r="DW220">
            <v>1757.174102419355</v>
          </cell>
          <cell r="DX220">
            <v>1757.174102419355</v>
          </cell>
          <cell r="DY220">
            <v>1757.174102419355</v>
          </cell>
          <cell r="DZ220">
            <v>1757.174102419355</v>
          </cell>
          <cell r="EA220">
            <v>1757.174102419355</v>
          </cell>
          <cell r="EB220">
            <v>1757.174102419355</v>
          </cell>
          <cell r="EC220">
            <v>1757.174102419355</v>
          </cell>
          <cell r="ED220">
            <v>1757.174102419355</v>
          </cell>
          <cell r="EE220">
            <v>1757.174102419355</v>
          </cell>
          <cell r="EF220">
            <v>1757.174102419355</v>
          </cell>
          <cell r="EG220">
            <v>1757.174102419355</v>
          </cell>
          <cell r="EH220">
            <v>1757.174102419355</v>
          </cell>
          <cell r="EI220">
            <v>1757.174102419355</v>
          </cell>
        </row>
        <row r="221">
          <cell r="E221">
            <v>634.20361666666679</v>
          </cell>
          <cell r="H221">
            <v>602.49343583333336</v>
          </cell>
          <cell r="L221">
            <v>602.49343583333336</v>
          </cell>
          <cell r="M221">
            <v>602.49343583333336</v>
          </cell>
          <cell r="P221">
            <v>602.49343583333336</v>
          </cell>
          <cell r="Q221">
            <v>602.49343583333336</v>
          </cell>
          <cell r="R221">
            <v>602.49343583333336</v>
          </cell>
          <cell r="S221">
            <v>602.49343583333336</v>
          </cell>
          <cell r="T221">
            <v>602.49343583333336</v>
          </cell>
          <cell r="U221">
            <v>602.49343583333336</v>
          </cell>
          <cell r="V221">
            <v>602.49343583333336</v>
          </cell>
          <cell r="W221">
            <v>602.49343583333336</v>
          </cell>
          <cell r="X221">
            <v>602.49343583333336</v>
          </cell>
          <cell r="Y221">
            <v>570.78325500000005</v>
          </cell>
          <cell r="Z221">
            <v>570.78325500000005</v>
          </cell>
          <cell r="AA221">
            <v>570.78325500000005</v>
          </cell>
          <cell r="AB221">
            <v>570.78325500000005</v>
          </cell>
          <cell r="AC221">
            <v>570.78325500000005</v>
          </cell>
          <cell r="AD221">
            <v>570.78325500000005</v>
          </cell>
          <cell r="AE221">
            <v>570.78325500000005</v>
          </cell>
          <cell r="AF221">
            <v>570.78325500000005</v>
          </cell>
          <cell r="AG221">
            <v>570.78325500000005</v>
          </cell>
          <cell r="AH221">
            <v>539.29673721340384</v>
          </cell>
          <cell r="AI221">
            <v>539.29673721340384</v>
          </cell>
          <cell r="AJ221">
            <v>539.29673721340384</v>
          </cell>
          <cell r="AK221">
            <v>539.29673721340384</v>
          </cell>
          <cell r="AL221">
            <v>539.29673721340384</v>
          </cell>
          <cell r="AM221">
            <v>539.29673721340384</v>
          </cell>
          <cell r="AN221">
            <v>539.29673721340384</v>
          </cell>
          <cell r="AO221">
            <v>539.29673721340384</v>
          </cell>
          <cell r="AP221">
            <v>539.29673721340384</v>
          </cell>
          <cell r="AQ221">
            <v>539.29673721340384</v>
          </cell>
          <cell r="AR221">
            <v>539.29673721340384</v>
          </cell>
          <cell r="AS221">
            <v>539.29673721340384</v>
          </cell>
          <cell r="AT221">
            <v>539.29673721340384</v>
          </cell>
          <cell r="AU221">
            <v>539.29673721340384</v>
          </cell>
          <cell r="AV221">
            <v>539.29673721340384</v>
          </cell>
          <cell r="AW221">
            <v>539.29673721340384</v>
          </cell>
          <cell r="AX221">
            <v>539.29673721340384</v>
          </cell>
          <cell r="AY221">
            <v>539.29673721340384</v>
          </cell>
          <cell r="AZ221">
            <v>539.29673721340384</v>
          </cell>
          <cell r="BA221">
            <v>539.29673721340384</v>
          </cell>
          <cell r="BB221">
            <v>539.29673721340384</v>
          </cell>
          <cell r="BC221">
            <v>539.29673721340384</v>
          </cell>
          <cell r="BD221">
            <v>539.29673721340384</v>
          </cell>
          <cell r="BE221">
            <v>539.29673721340384</v>
          </cell>
          <cell r="BF221">
            <v>539.29673721340384</v>
          </cell>
          <cell r="BG221">
            <v>539.29673721340384</v>
          </cell>
          <cell r="BH221">
            <v>539.29673721340384</v>
          </cell>
          <cell r="BI221">
            <v>539.29673721340384</v>
          </cell>
          <cell r="BJ221">
            <v>539.29673721340384</v>
          </cell>
          <cell r="BK221">
            <v>539.29673721340384</v>
          </cell>
          <cell r="BL221">
            <v>539.29673721340384</v>
          </cell>
          <cell r="BM221">
            <v>539.29673721340384</v>
          </cell>
          <cell r="BN221">
            <v>539.29673721340384</v>
          </cell>
          <cell r="BO221">
            <v>539.29673721340384</v>
          </cell>
          <cell r="BP221">
            <v>539.29673721340384</v>
          </cell>
          <cell r="BQ221">
            <v>539.29673721340384</v>
          </cell>
          <cell r="BR221">
            <v>539.29673721340384</v>
          </cell>
          <cell r="BS221">
            <v>539.29673721340384</v>
          </cell>
          <cell r="BT221">
            <v>481.37392977006652</v>
          </cell>
          <cell r="BU221">
            <v>481.37392977006652</v>
          </cell>
          <cell r="BV221">
            <v>481.37392977006652</v>
          </cell>
          <cell r="BW221">
            <v>481.37392977006652</v>
          </cell>
          <cell r="BX221">
            <v>481.37392977006652</v>
          </cell>
          <cell r="BY221">
            <v>481.37392977006652</v>
          </cell>
          <cell r="BZ221">
            <v>481.37392977006652</v>
          </cell>
          <cell r="CA221">
            <v>481.37392977006652</v>
          </cell>
          <cell r="CB221">
            <v>481.37392977006652</v>
          </cell>
          <cell r="CC221">
            <v>481.37392977006652</v>
          </cell>
          <cell r="CD221">
            <v>665.91379750000021</v>
          </cell>
          <cell r="CE221">
            <v>665.9137975000001</v>
          </cell>
          <cell r="CF221">
            <v>665.9137975000001</v>
          </cell>
          <cell r="CG221">
            <v>665.9137975000001</v>
          </cell>
          <cell r="CH221">
            <v>665.91379749999999</v>
          </cell>
          <cell r="CI221">
            <v>665.9137975000001</v>
          </cell>
          <cell r="CJ221">
            <v>665.9137975000001</v>
          </cell>
          <cell r="CK221">
            <v>665.9137975000001</v>
          </cell>
          <cell r="CL221">
            <v>634.20361666666679</v>
          </cell>
          <cell r="CM221">
            <v>634.20361666666679</v>
          </cell>
          <cell r="CN221">
            <v>653.22972516666675</v>
          </cell>
          <cell r="CO221">
            <v>653.22972516666675</v>
          </cell>
          <cell r="CP221">
            <v>653.22972516666675</v>
          </cell>
          <cell r="CQ221">
            <v>653.22972516666675</v>
          </cell>
          <cell r="CR221">
            <v>653.22972516666675</v>
          </cell>
          <cell r="CS221">
            <v>653.22972516666675</v>
          </cell>
          <cell r="CT221">
            <v>653.22972516666675</v>
          </cell>
          <cell r="CU221">
            <v>665.9137975000001</v>
          </cell>
          <cell r="CV221">
            <v>665.9137975000001</v>
          </cell>
          <cell r="CW221">
            <v>665.9137975000001</v>
          </cell>
          <cell r="CX221">
            <v>665.9137975000001</v>
          </cell>
          <cell r="CZ221">
            <v>665.91379750000021</v>
          </cell>
          <cell r="DA221">
            <v>570.78325500000005</v>
          </cell>
          <cell r="DB221">
            <v>570.78325500000005</v>
          </cell>
          <cell r="DC221">
            <v>570.78325500000005</v>
          </cell>
          <cell r="DD221">
            <v>570.78325500000005</v>
          </cell>
          <cell r="DE221">
            <v>602.49343583333336</v>
          </cell>
          <cell r="DF221">
            <v>665.9137975000001</v>
          </cell>
          <cell r="DG221">
            <v>653.22972516666675</v>
          </cell>
          <cell r="DH221">
            <v>602.49343583333336</v>
          </cell>
          <cell r="DI221">
            <v>570.78325500000005</v>
          </cell>
        </row>
        <row r="222">
          <cell r="E222" t="str">
            <v>Price of onsite PCC filler is the same as that of filler CaCO3</v>
          </cell>
        </row>
        <row r="223">
          <cell r="E223">
            <v>115.61890783678665</v>
          </cell>
          <cell r="F223">
            <v>115.61890783678665</v>
          </cell>
          <cell r="G223">
            <v>115.61890783678665</v>
          </cell>
          <cell r="H223">
            <v>1052.5599249024742</v>
          </cell>
          <cell r="I223">
            <v>1052.5599249024742</v>
          </cell>
          <cell r="J223">
            <v>1052.5599249024742</v>
          </cell>
          <cell r="K223">
            <v>1052.5599249024742</v>
          </cell>
          <cell r="L223">
            <v>971.77625893128015</v>
          </cell>
          <cell r="M223">
            <v>122.9272862158966</v>
          </cell>
          <cell r="N223">
            <v>122.9272862158966</v>
          </cell>
          <cell r="O223">
            <v>122.9272862158966</v>
          </cell>
          <cell r="P223">
            <v>159.45814441597867</v>
          </cell>
          <cell r="Q223">
            <v>105.87440333130672</v>
          </cell>
          <cell r="R223">
            <v>103.43827720493674</v>
          </cell>
          <cell r="S223">
            <v>103.43827720493674</v>
          </cell>
          <cell r="T223">
            <v>111.96471864723168</v>
          </cell>
          <cell r="U223">
            <v>138.76210603730149</v>
          </cell>
          <cell r="V223">
            <v>75.716664477095264</v>
          </cell>
          <cell r="W223">
            <v>105.87440333130672</v>
          </cell>
          <cell r="X223">
            <v>111.96471864723168</v>
          </cell>
          <cell r="Y223">
            <v>488.39701751993533</v>
          </cell>
          <cell r="Z223">
            <v>3831.2750144338233</v>
          </cell>
          <cell r="AA223">
            <v>43107.813480563236</v>
          </cell>
          <cell r="AB223">
            <v>9714.1121306331443</v>
          </cell>
          <cell r="AC223">
            <v>9714.1121306331443</v>
          </cell>
          <cell r="AD223">
            <v>138.76210603730149</v>
          </cell>
          <cell r="AE223">
            <v>115.61890783678665</v>
          </cell>
          <cell r="AF223">
            <v>115.61890783678665</v>
          </cell>
          <cell r="AG223">
            <v>111.96471864723168</v>
          </cell>
          <cell r="AH223">
            <v>116.69082433526037</v>
          </cell>
          <cell r="AI223">
            <v>177.86664403836039</v>
          </cell>
          <cell r="AJ223">
            <v>119.34228888269374</v>
          </cell>
          <cell r="AK223">
            <v>109.08227389479944</v>
          </cell>
          <cell r="AL223">
            <v>125.33690438123871</v>
          </cell>
          <cell r="AM223">
            <v>132.83017375441995</v>
          </cell>
          <cell r="AN223">
            <v>133.44500611324506</v>
          </cell>
          <cell r="AO223">
            <v>123.95353157388219</v>
          </cell>
          <cell r="AP223">
            <v>123.53083432718989</v>
          </cell>
          <cell r="AQ223">
            <v>144.1277183478316</v>
          </cell>
          <cell r="AR223">
            <v>112.57913293561735</v>
          </cell>
          <cell r="AS223">
            <v>119.84184017423915</v>
          </cell>
          <cell r="AT223">
            <v>149.85334468939058</v>
          </cell>
          <cell r="AU223">
            <v>125.41375842609186</v>
          </cell>
          <cell r="AV223">
            <v>128.29578510808463</v>
          </cell>
          <cell r="AW223">
            <v>144.66569666180359</v>
          </cell>
          <cell r="AX223">
            <v>158.30728962323607</v>
          </cell>
          <cell r="AY223">
            <v>148.81581508387319</v>
          </cell>
          <cell r="AZ223">
            <v>151.42885260887999</v>
          </cell>
          <cell r="BA223">
            <v>154.23402524601966</v>
          </cell>
          <cell r="BB223">
            <v>139.78546481362918</v>
          </cell>
          <cell r="BC223">
            <v>141.05355655370599</v>
          </cell>
          <cell r="BD223">
            <v>138.09467582686008</v>
          </cell>
          <cell r="BE223">
            <v>138.05624880443349</v>
          </cell>
          <cell r="BF223">
            <v>134.75152487574846</v>
          </cell>
          <cell r="BG223">
            <v>147.9319935680621</v>
          </cell>
          <cell r="BH223">
            <v>142.70591851804849</v>
          </cell>
          <cell r="BI223">
            <v>147.50929632136982</v>
          </cell>
          <cell r="BJ223">
            <v>160.92032714824285</v>
          </cell>
          <cell r="BK223">
            <v>134.5593897636156</v>
          </cell>
          <cell r="BL223">
            <v>145.35738306548188</v>
          </cell>
          <cell r="BM223">
            <v>177.86664403836039</v>
          </cell>
          <cell r="BN223">
            <v>195.04352306303736</v>
          </cell>
          <cell r="BO223">
            <v>189.97115610273008</v>
          </cell>
          <cell r="BP223">
            <v>161.72729461920085</v>
          </cell>
          <cell r="BQ223">
            <v>200.1158900233446</v>
          </cell>
          <cell r="BR223">
            <v>205.2266840060785</v>
          </cell>
          <cell r="BS223">
            <v>132.36904948530108</v>
          </cell>
          <cell r="BT223">
            <v>214.55897202508854</v>
          </cell>
          <cell r="BU223">
            <v>193.36330531512593</v>
          </cell>
          <cell r="BV223">
            <v>201.25625233264336</v>
          </cell>
          <cell r="BW223">
            <v>202.15693316392108</v>
          </cell>
          <cell r="BX223">
            <v>231.21856891438867</v>
          </cell>
          <cell r="BY223">
            <v>241.63232172497285</v>
          </cell>
          <cell r="BZ223">
            <v>245.50720649170188</v>
          </cell>
          <cell r="CA223">
            <v>265.1238106232675</v>
          </cell>
          <cell r="CB223">
            <v>275.53756343385169</v>
          </cell>
          <cell r="CC223">
            <v>287.88875862780048</v>
          </cell>
          <cell r="CD223">
            <v>1057.5</v>
          </cell>
          <cell r="CE223">
            <v>616.15162634942385</v>
          </cell>
          <cell r="CF223">
            <v>155218.59295822552</v>
          </cell>
          <cell r="CG223">
            <v>2165.4742168234998</v>
          </cell>
          <cell r="CH223">
            <v>1594.4657728282998</v>
          </cell>
          <cell r="CI223">
            <v>3680.1874895022429</v>
          </cell>
          <cell r="CJ223">
            <v>6008.9389283325509</v>
          </cell>
          <cell r="CK223">
            <v>587829.32333390985</v>
          </cell>
          <cell r="CL223">
            <v>270</v>
          </cell>
          <cell r="CM223">
            <v>286.83736324949638</v>
          </cell>
          <cell r="CN223">
            <v>18294.217239058798</v>
          </cell>
          <cell r="CO223">
            <v>6828.4799131796071</v>
          </cell>
          <cell r="CP223">
            <v>1505479.4062518415</v>
          </cell>
          <cell r="CQ223">
            <v>554.75720442313491</v>
          </cell>
          <cell r="CR223">
            <v>5091.6038913054654</v>
          </cell>
          <cell r="CS223">
            <v>4636.1415587878791</v>
          </cell>
          <cell r="CT223">
            <v>194341.1598193479</v>
          </cell>
          <cell r="CU223">
            <v>900</v>
          </cell>
          <cell r="CV223">
            <v>900</v>
          </cell>
          <cell r="CW223">
            <v>900</v>
          </cell>
          <cell r="CX223">
            <v>7286.121273327326</v>
          </cell>
          <cell r="CZ223">
            <v>818.7035390540492</v>
          </cell>
          <cell r="DA223">
            <v>271.02387883630075</v>
          </cell>
          <cell r="DB223">
            <v>618.05000124771595</v>
          </cell>
          <cell r="DC223">
            <v>1063.611542775916</v>
          </cell>
          <cell r="DD223">
            <v>2657.5433785257692</v>
          </cell>
          <cell r="DE223">
            <v>832.95393966933329</v>
          </cell>
          <cell r="DF223">
            <v>11612.421084214078</v>
          </cell>
          <cell r="DG223">
            <v>1707000</v>
          </cell>
          <cell r="DH223">
            <v>315.89834072083477</v>
          </cell>
          <cell r="DI223">
            <v>271.30274590746598</v>
          </cell>
          <cell r="DJ223">
            <v>616.15162634942385</v>
          </cell>
          <cell r="DK223">
            <v>616.15162634942385</v>
          </cell>
          <cell r="DL223">
            <v>616.15162634942385</v>
          </cell>
          <cell r="DM223">
            <v>616.15162634942385</v>
          </cell>
          <cell r="DN223">
            <v>616.15162634942385</v>
          </cell>
          <cell r="DO223">
            <v>616.15162634942385</v>
          </cell>
          <cell r="DP223">
            <v>616.15162634942385</v>
          </cell>
          <cell r="DQ223">
            <v>616.15162634942385</v>
          </cell>
          <cell r="DR223">
            <v>616.15162634942385</v>
          </cell>
          <cell r="DS223">
            <v>616.15162634942385</v>
          </cell>
          <cell r="DT223">
            <v>616.15162634942385</v>
          </cell>
          <cell r="DU223">
            <v>616.15162634942385</v>
          </cell>
          <cell r="DV223">
            <v>616.15162634942385</v>
          </cell>
          <cell r="DW223">
            <v>616.15162634942385</v>
          </cell>
          <cell r="DX223">
            <v>616.15162634942385</v>
          </cell>
          <cell r="DY223">
            <v>616.15162634942385</v>
          </cell>
          <cell r="DZ223">
            <v>616.15162634942385</v>
          </cell>
          <cell r="EA223">
            <v>616.15162634942385</v>
          </cell>
          <cell r="EB223">
            <v>616.15162634942385</v>
          </cell>
          <cell r="EC223">
            <v>616.15162634942385</v>
          </cell>
          <cell r="ED223">
            <v>616.15162634942385</v>
          </cell>
          <cell r="EE223">
            <v>616.15162634942385</v>
          </cell>
          <cell r="EF223">
            <v>616.15162634942385</v>
          </cell>
          <cell r="EG223">
            <v>616.15162634942385</v>
          </cell>
          <cell r="EH223">
            <v>616.15162634942385</v>
          </cell>
          <cell r="EI223">
            <v>616.15162634942385</v>
          </cell>
        </row>
        <row r="224">
          <cell r="E224">
            <v>81.020420421233283</v>
          </cell>
          <cell r="F224">
            <v>81.020420421233283</v>
          </cell>
          <cell r="G224">
            <v>81.020420421233283</v>
          </cell>
          <cell r="H224">
            <v>761.6582139846131</v>
          </cell>
          <cell r="I224">
            <v>761.6582139846131</v>
          </cell>
          <cell r="J224">
            <v>761.6582139846131</v>
          </cell>
          <cell r="K224">
            <v>761.6582139846131</v>
          </cell>
          <cell r="L224">
            <v>726.92582566269766</v>
          </cell>
          <cell r="M224">
            <v>81.020420421233283</v>
          </cell>
          <cell r="N224">
            <v>81.020420421233283</v>
          </cell>
          <cell r="O224">
            <v>81.020420421233283</v>
          </cell>
          <cell r="P224">
            <v>97.378393929303542</v>
          </cell>
          <cell r="Q224">
            <v>81.020420421233283</v>
          </cell>
          <cell r="R224">
            <v>81.020420421233283</v>
          </cell>
          <cell r="S224">
            <v>81.020420421233283</v>
          </cell>
          <cell r="T224">
            <v>73.730420421233291</v>
          </cell>
          <cell r="U224">
            <v>81.020420421233283</v>
          </cell>
          <cell r="V224">
            <v>63.815691722953972</v>
          </cell>
          <cell r="W224">
            <v>73.730420421233291</v>
          </cell>
          <cell r="X224">
            <v>73.730420421233291</v>
          </cell>
          <cell r="Y224">
            <v>342.2461985871787</v>
          </cell>
          <cell r="Z224">
            <v>2237.004909217444</v>
          </cell>
          <cell r="AA224">
            <v>25169.790740250588</v>
          </cell>
          <cell r="AB224">
            <v>6186.0485590714543</v>
          </cell>
          <cell r="AC224">
            <v>6186.0485590714543</v>
          </cell>
          <cell r="AD224">
            <v>81.020420421233283</v>
          </cell>
          <cell r="AE224">
            <v>81.020420421233283</v>
          </cell>
          <cell r="AF224">
            <v>81.020420421233283</v>
          </cell>
          <cell r="AG224">
            <v>81.020420421233283</v>
          </cell>
          <cell r="AH224">
            <v>113.80197015148653</v>
          </cell>
          <cell r="AI224">
            <v>113.80197015148653</v>
          </cell>
          <cell r="AJ224">
            <v>113.80197015148653</v>
          </cell>
          <cell r="AK224">
            <v>113.80197015148653</v>
          </cell>
          <cell r="AL224">
            <v>113.80197015148653</v>
          </cell>
          <cell r="AM224">
            <v>113.80197015148653</v>
          </cell>
          <cell r="AN224">
            <v>113.80197015148653</v>
          </cell>
          <cell r="AO224">
            <v>113.80197015148653</v>
          </cell>
          <cell r="AP224">
            <v>113.80197015148653</v>
          </cell>
          <cell r="AQ224">
            <v>113.80197015148653</v>
          </cell>
          <cell r="AR224">
            <v>113.80197015148653</v>
          </cell>
          <cell r="AS224">
            <v>113.80197015148653</v>
          </cell>
          <cell r="AT224">
            <v>113.80197015148653</v>
          </cell>
          <cell r="AU224">
            <v>113.80197015148653</v>
          </cell>
          <cell r="AV224">
            <v>113.80197015148653</v>
          </cell>
          <cell r="AW224">
            <v>113.80197015148653</v>
          </cell>
          <cell r="AX224">
            <v>113.80197015148653</v>
          </cell>
          <cell r="AY224">
            <v>113.80197015148653</v>
          </cell>
          <cell r="AZ224">
            <v>113.80197015148653</v>
          </cell>
          <cell r="BA224">
            <v>113.80197015148653</v>
          </cell>
          <cell r="BB224">
            <v>113.80197015148653</v>
          </cell>
          <cell r="BC224">
            <v>113.80197015148653</v>
          </cell>
          <cell r="BD224">
            <v>113.80197015148653</v>
          </cell>
          <cell r="BE224">
            <v>113.80197015148653</v>
          </cell>
          <cell r="BF224">
            <v>113.80197015148653</v>
          </cell>
          <cell r="BG224">
            <v>113.80197015148653</v>
          </cell>
          <cell r="BH224">
            <v>113.80197015148653</v>
          </cell>
          <cell r="BI224">
            <v>113.80197015148653</v>
          </cell>
          <cell r="BJ224">
            <v>113.80197015148653</v>
          </cell>
          <cell r="BK224">
            <v>113.80197015148653</v>
          </cell>
          <cell r="BL224">
            <v>113.80197015148653</v>
          </cell>
          <cell r="BM224">
            <v>113.80197015148653</v>
          </cell>
          <cell r="BN224">
            <v>113.80197015148653</v>
          </cell>
          <cell r="BO224">
            <v>113.80197015148653</v>
          </cell>
          <cell r="BP224">
            <v>113.80197015148653</v>
          </cell>
          <cell r="BQ224">
            <v>113.80197015148653</v>
          </cell>
          <cell r="BR224">
            <v>113.80197015148653</v>
          </cell>
          <cell r="BS224">
            <v>113.80197015148653</v>
          </cell>
          <cell r="BT224">
            <v>131.32041063603805</v>
          </cell>
          <cell r="BU224">
            <v>131.32041063603805</v>
          </cell>
          <cell r="BV224">
            <v>131.32041063603805</v>
          </cell>
          <cell r="BW224">
            <v>143.44382309557909</v>
          </cell>
          <cell r="BX224">
            <v>143.44382309557909</v>
          </cell>
          <cell r="BY224">
            <v>143.44382309557909</v>
          </cell>
          <cell r="BZ224">
            <v>143.44382309557909</v>
          </cell>
          <cell r="CA224">
            <v>143.44382309557909</v>
          </cell>
          <cell r="CB224">
            <v>143.44382309557909</v>
          </cell>
          <cell r="CC224">
            <v>143.44382309557909</v>
          </cell>
          <cell r="CD224">
            <v>1042.8647098839178</v>
          </cell>
          <cell r="CE224">
            <v>897.17197190613945</v>
          </cell>
          <cell r="CF224">
            <v>74945.156880000024</v>
          </cell>
          <cell r="CG224">
            <v>1019.3850000000001</v>
          </cell>
          <cell r="CH224">
            <v>967.99303800000007</v>
          </cell>
          <cell r="CI224">
            <v>2234.2253619240819</v>
          </cell>
          <cell r="CJ224">
            <v>3647.9999430000012</v>
          </cell>
          <cell r="CK224">
            <v>356868.5526</v>
          </cell>
          <cell r="CL224">
            <v>145.80000000000001</v>
          </cell>
          <cell r="CM224">
            <v>154.89217615472805</v>
          </cell>
          <cell r="CN224">
            <v>12106.467290553615</v>
          </cell>
          <cell r="CO224">
            <v>4687.623713588614</v>
          </cell>
          <cell r="CP224">
            <v>1247383.9665367492</v>
          </cell>
          <cell r="CQ224">
            <v>365.443065522231</v>
          </cell>
          <cell r="CR224">
            <v>3450.1902912654541</v>
          </cell>
          <cell r="CS224">
            <v>3298.2493503934093</v>
          </cell>
          <cell r="CT224">
            <v>88200</v>
          </cell>
          <cell r="CU224">
            <v>560</v>
          </cell>
          <cell r="CV224">
            <v>560</v>
          </cell>
          <cell r="CW224">
            <v>560</v>
          </cell>
          <cell r="CX224">
            <v>5760</v>
          </cell>
          <cell r="CZ224">
            <v>807.37307681942116</v>
          </cell>
          <cell r="DA224">
            <v>158.24542618002414</v>
          </cell>
          <cell r="DB224">
            <v>360.86704340573226</v>
          </cell>
          <cell r="DC224">
            <v>621.02152252875305</v>
          </cell>
          <cell r="DD224">
            <v>1692.3515156426054</v>
          </cell>
          <cell r="DE224">
            <v>602.74592924367209</v>
          </cell>
          <cell r="DF224">
            <v>9180.1306807686178</v>
          </cell>
          <cell r="DG224">
            <v>2222146.2090462022</v>
          </cell>
          <cell r="DH224">
            <v>208.02372169666526</v>
          </cell>
          <cell r="DI224">
            <v>158.40825108945131</v>
          </cell>
          <cell r="DJ224">
            <v>897.17197190613945</v>
          </cell>
          <cell r="DK224">
            <v>897.17197190613945</v>
          </cell>
          <cell r="DL224">
            <v>897.17197190613945</v>
          </cell>
          <cell r="DM224">
            <v>897.17197190613945</v>
          </cell>
          <cell r="DN224">
            <v>897.17197190613945</v>
          </cell>
          <cell r="DO224">
            <v>897.17197190613945</v>
          </cell>
          <cell r="DP224">
            <v>897.17197190613945</v>
          </cell>
          <cell r="DQ224">
            <v>897.17197190613945</v>
          </cell>
          <cell r="DR224">
            <v>897.17197190613945</v>
          </cell>
          <cell r="DS224">
            <v>897.17197190613945</v>
          </cell>
          <cell r="DT224">
            <v>897.17197190613945</v>
          </cell>
          <cell r="DU224">
            <v>897.17197190613945</v>
          </cell>
          <cell r="DV224">
            <v>897.17197190613945</v>
          </cell>
          <cell r="DW224">
            <v>897.17197190613945</v>
          </cell>
          <cell r="DX224">
            <v>897.17197190613945</v>
          </cell>
          <cell r="DY224">
            <v>897.17197190613945</v>
          </cell>
          <cell r="DZ224">
            <v>897.17197190613945</v>
          </cell>
          <cell r="EA224">
            <v>897.17197190613945</v>
          </cell>
          <cell r="EB224">
            <v>897.17197190613945</v>
          </cell>
          <cell r="EC224">
            <v>897.17197190613945</v>
          </cell>
          <cell r="ED224">
            <v>897.17197190613945</v>
          </cell>
          <cell r="EE224">
            <v>897.17197190613945</v>
          </cell>
          <cell r="EF224">
            <v>897.17197190613945</v>
          </cell>
          <cell r="EG224">
            <v>897.17197190613945</v>
          </cell>
          <cell r="EH224">
            <v>897.17197190613945</v>
          </cell>
          <cell r="EI224">
            <v>897.17197190613945</v>
          </cell>
          <cell r="EY224" t="str">
            <v xml:space="preserve">Ctrl Europe EUR/t: </v>
          </cell>
          <cell r="EZ224">
            <v>72.900000000000006</v>
          </cell>
          <cell r="FA224" t="str">
            <v>Updated 2008-10-17</v>
          </cell>
        </row>
        <row r="225">
          <cell r="E225">
            <v>105</v>
          </cell>
          <cell r="F225">
            <v>105</v>
          </cell>
          <cell r="G225">
            <v>105</v>
          </cell>
          <cell r="H225">
            <v>918</v>
          </cell>
          <cell r="I225">
            <v>918</v>
          </cell>
          <cell r="J225">
            <v>918</v>
          </cell>
          <cell r="K225">
            <v>918</v>
          </cell>
          <cell r="L225">
            <v>876.13826740905802</v>
          </cell>
          <cell r="M225">
            <v>103.5</v>
          </cell>
          <cell r="N225">
            <v>103.5</v>
          </cell>
          <cell r="O225">
            <v>103.5</v>
          </cell>
          <cell r="P225">
            <v>124.39658692565325</v>
          </cell>
          <cell r="Q225">
            <v>103.5</v>
          </cell>
          <cell r="R225">
            <v>103.5</v>
          </cell>
          <cell r="S225">
            <v>103.5</v>
          </cell>
          <cell r="T225">
            <v>103.5</v>
          </cell>
          <cell r="U225">
            <v>115</v>
          </cell>
          <cell r="V225">
            <v>81.521720807989823</v>
          </cell>
          <cell r="W225">
            <v>93.15</v>
          </cell>
          <cell r="X225">
            <v>93.15</v>
          </cell>
          <cell r="Y225">
            <v>373.93121612634081</v>
          </cell>
          <cell r="Z225">
            <v>2444.1059378814389</v>
          </cell>
          <cell r="AA225">
            <v>27500</v>
          </cell>
          <cell r="AB225">
            <v>3600</v>
          </cell>
          <cell r="AC225">
            <v>3600</v>
          </cell>
          <cell r="AD225">
            <v>132.77567549624908</v>
          </cell>
          <cell r="AE225">
            <v>88.521258860562654</v>
          </cell>
          <cell r="AF225">
            <v>88.521258860562654</v>
          </cell>
          <cell r="AG225">
            <v>88.521258860562654</v>
          </cell>
          <cell r="AH225">
            <v>127.02948337899976</v>
          </cell>
          <cell r="AI225">
            <v>127.02948337899976</v>
          </cell>
          <cell r="AJ225">
            <v>127.02948337899976</v>
          </cell>
          <cell r="AK225">
            <v>127.02948337899976</v>
          </cell>
          <cell r="AL225">
            <v>127.02948337899976</v>
          </cell>
          <cell r="AM225">
            <v>127.02948337899976</v>
          </cell>
          <cell r="AN225">
            <v>127.02948337899976</v>
          </cell>
          <cell r="AO225">
            <v>127.02948337899976</v>
          </cell>
          <cell r="AP225">
            <v>127.02948337899976</v>
          </cell>
          <cell r="AQ225">
            <v>127.02948337899976</v>
          </cell>
          <cell r="AR225">
            <v>127.02948337899976</v>
          </cell>
          <cell r="AS225">
            <v>127.02948337899976</v>
          </cell>
          <cell r="AT225">
            <v>127.02948337899976</v>
          </cell>
          <cell r="AU225">
            <v>127.02948337899976</v>
          </cell>
          <cell r="AV225">
            <v>127.02948337899976</v>
          </cell>
          <cell r="AW225">
            <v>127.02948337899976</v>
          </cell>
          <cell r="AX225">
            <v>127.02948337899976</v>
          </cell>
          <cell r="AY225">
            <v>127.02948337899976</v>
          </cell>
          <cell r="AZ225">
            <v>127.02948337899976</v>
          </cell>
          <cell r="BA225">
            <v>127.02948337899976</v>
          </cell>
          <cell r="BB225">
            <v>127.02948337899976</v>
          </cell>
          <cell r="BC225">
            <v>127.02948337899976</v>
          </cell>
          <cell r="BD225">
            <v>127.02948337899976</v>
          </cell>
          <cell r="BE225">
            <v>127.02948337899976</v>
          </cell>
          <cell r="BF225">
            <v>127.02948337899976</v>
          </cell>
          <cell r="BG225">
            <v>127.02948337899976</v>
          </cell>
          <cell r="BH225">
            <v>127.02948337899976</v>
          </cell>
          <cell r="BI225">
            <v>127.02948337899976</v>
          </cell>
          <cell r="BJ225">
            <v>127.02948337899976</v>
          </cell>
          <cell r="BK225">
            <v>127.02948337899976</v>
          </cell>
          <cell r="BL225">
            <v>127.02948337899976</v>
          </cell>
          <cell r="BM225">
            <v>127.02948337899976</v>
          </cell>
          <cell r="BN225">
            <v>127.02948337899976</v>
          </cell>
          <cell r="BO225">
            <v>127.02948337899976</v>
          </cell>
          <cell r="BP225">
            <v>127.02948337899976</v>
          </cell>
          <cell r="BQ225">
            <v>127.02948337899976</v>
          </cell>
          <cell r="BR225">
            <v>127.02948337899976</v>
          </cell>
          <cell r="BS225">
            <v>127.02948337899976</v>
          </cell>
          <cell r="BT225">
            <v>146.58413995828451</v>
          </cell>
          <cell r="BU225">
            <v>146.58413995828451</v>
          </cell>
          <cell r="BV225">
            <v>146.58413995828451</v>
          </cell>
          <cell r="BW225">
            <v>160.11668969776642</v>
          </cell>
          <cell r="BX225">
            <v>160.11668969776642</v>
          </cell>
          <cell r="BY225">
            <v>160.11668969776642</v>
          </cell>
          <cell r="BZ225">
            <v>160.11668969776642</v>
          </cell>
          <cell r="CA225">
            <v>160.11668969776642</v>
          </cell>
          <cell r="CB225">
            <v>160.11668969776642</v>
          </cell>
          <cell r="CC225">
            <v>160.11668969776642</v>
          </cell>
          <cell r="CD225">
            <v>1100</v>
          </cell>
          <cell r="CE225">
            <v>1166.3235634779812</v>
          </cell>
          <cell r="CF225">
            <v>97428.703944000037</v>
          </cell>
          <cell r="CG225">
            <v>1325.2005000000001</v>
          </cell>
          <cell r="CH225">
            <v>1355.1902531999999</v>
          </cell>
          <cell r="CI225">
            <v>3127.9155066937146</v>
          </cell>
          <cell r="CJ225">
            <v>5107.1999202000015</v>
          </cell>
          <cell r="CK225">
            <v>499615.97363999998</v>
          </cell>
          <cell r="CL225">
            <v>261</v>
          </cell>
          <cell r="CM225">
            <v>277.2761178078465</v>
          </cell>
          <cell r="CN225">
            <v>19241.811511894255</v>
          </cell>
          <cell r="CO225">
            <v>7450.4287477766129</v>
          </cell>
          <cell r="CP225">
            <v>1982570.6864782316</v>
          </cell>
          <cell r="CQ225">
            <v>580.82894178339905</v>
          </cell>
          <cell r="CR225">
            <v>5483.6732856411627</v>
          </cell>
          <cell r="CS225">
            <v>5242.1809596774201</v>
          </cell>
          <cell r="CT225">
            <v>140183.56756089377</v>
          </cell>
          <cell r="CU225">
            <v>890.05439721202401</v>
          </cell>
          <cell r="CV225">
            <v>890.05439721202401</v>
          </cell>
          <cell r="CW225">
            <v>890.05439721202401</v>
          </cell>
          <cell r="CX225">
            <v>8700</v>
          </cell>
          <cell r="CZ225">
            <v>851.60651816496841</v>
          </cell>
          <cell r="DA225">
            <v>259.33145305844482</v>
          </cell>
          <cell r="DB225">
            <v>591.38628512933838</v>
          </cell>
          <cell r="DC225">
            <v>1017.7255526787491</v>
          </cell>
          <cell r="DD225">
            <v>984.87190944842462</v>
          </cell>
          <cell r="DE225">
            <v>726.4685824774275</v>
          </cell>
          <cell r="DF225">
            <v>13865.822382410934</v>
          </cell>
          <cell r="DG225">
            <v>3531841.0796600035</v>
          </cell>
          <cell r="DH225">
            <v>292.01590161290324</v>
          </cell>
          <cell r="DI225">
            <v>259.59828933532918</v>
          </cell>
          <cell r="DJ225">
            <v>1166.3235634779812</v>
          </cell>
          <cell r="DK225">
            <v>1166.3235634779812</v>
          </cell>
          <cell r="DL225">
            <v>1166.3235634779812</v>
          </cell>
          <cell r="DM225">
            <v>1166.3235634779812</v>
          </cell>
          <cell r="DN225">
            <v>1166.3235634779812</v>
          </cell>
          <cell r="DO225">
            <v>1166.3235634779812</v>
          </cell>
          <cell r="DP225">
            <v>1166.3235634779812</v>
          </cell>
          <cell r="DQ225">
            <v>1166.3235634779812</v>
          </cell>
          <cell r="DR225">
            <v>1166.3235634779812</v>
          </cell>
          <cell r="DS225">
            <v>1166.3235634779812</v>
          </cell>
          <cell r="DT225">
            <v>1166.3235634779812</v>
          </cell>
          <cell r="DU225">
            <v>1166.3235634779812</v>
          </cell>
          <cell r="DV225">
            <v>1166.3235634779812</v>
          </cell>
          <cell r="DW225">
            <v>1166.3235634779812</v>
          </cell>
          <cell r="DX225">
            <v>1166.3235634779812</v>
          </cell>
          <cell r="DY225">
            <v>1166.3235634779812</v>
          </cell>
          <cell r="DZ225">
            <v>1166.3235634779812</v>
          </cell>
          <cell r="EA225">
            <v>1166.3235634779812</v>
          </cell>
          <cell r="EB225">
            <v>1166.3235634779812</v>
          </cell>
          <cell r="EC225">
            <v>1166.3235634779812</v>
          </cell>
          <cell r="ED225">
            <v>1166.3235634779812</v>
          </cell>
          <cell r="EE225">
            <v>1166.3235634779812</v>
          </cell>
          <cell r="EF225">
            <v>1166.3235634779812</v>
          </cell>
          <cell r="EG225">
            <v>1166.3235634779812</v>
          </cell>
          <cell r="EH225">
            <v>1166.3235634779812</v>
          </cell>
          <cell r="EI225">
            <v>1166.3235634779812</v>
          </cell>
        </row>
        <row r="226">
          <cell r="E226">
            <v>467.50000000000006</v>
          </cell>
          <cell r="F226">
            <v>467.50000000000006</v>
          </cell>
          <cell r="G226">
            <v>467.50000000000006</v>
          </cell>
          <cell r="H226">
            <v>4394.8823418409329</v>
          </cell>
          <cell r="I226">
            <v>4394.8823418409329</v>
          </cell>
          <cell r="J226">
            <v>4394.8823418409329</v>
          </cell>
          <cell r="K226">
            <v>4394.8823418409329</v>
          </cell>
          <cell r="L226">
            <v>4194.4712423171877</v>
          </cell>
          <cell r="M226">
            <v>467.50000000000006</v>
          </cell>
          <cell r="N226">
            <v>467.50000000000006</v>
          </cell>
          <cell r="O226">
            <v>467.50000000000006</v>
          </cell>
          <cell r="P226">
            <v>561.8879650989652</v>
          </cell>
          <cell r="Q226">
            <v>467.50000000000006</v>
          </cell>
          <cell r="R226">
            <v>467.50000000000006</v>
          </cell>
          <cell r="S226">
            <v>467.50000000000006</v>
          </cell>
          <cell r="T226">
            <v>467.50000000000006</v>
          </cell>
          <cell r="U226">
            <v>467.5</v>
          </cell>
          <cell r="V226">
            <v>368.22613021966419</v>
          </cell>
          <cell r="W226">
            <v>467.50000000000006</v>
          </cell>
          <cell r="X226">
            <v>467.50000000000006</v>
          </cell>
          <cell r="Y226">
            <v>1974.811991935484</v>
          </cell>
          <cell r="Z226">
            <v>12907.854459677417</v>
          </cell>
          <cell r="AA226">
            <v>145233.47459677421</v>
          </cell>
          <cell r="AB226">
            <v>34133.373858123305</v>
          </cell>
          <cell r="AC226">
            <v>34133.373858123305</v>
          </cell>
          <cell r="AD226">
            <v>467.50000000000006</v>
          </cell>
          <cell r="AE226">
            <v>467.50000000000006</v>
          </cell>
          <cell r="AF226">
            <v>467.50000000000006</v>
          </cell>
          <cell r="AG226">
            <v>467.50000000000006</v>
          </cell>
          <cell r="AH226">
            <v>705.82050000000015</v>
          </cell>
          <cell r="AI226">
            <v>705.82050000000015</v>
          </cell>
          <cell r="AJ226">
            <v>705.82050000000015</v>
          </cell>
          <cell r="AK226">
            <v>705.82050000000015</v>
          </cell>
          <cell r="AL226">
            <v>705.82050000000015</v>
          </cell>
          <cell r="AM226">
            <v>705.82050000000015</v>
          </cell>
          <cell r="AN226">
            <v>705.82050000000015</v>
          </cell>
          <cell r="AO226">
            <v>705.82050000000015</v>
          </cell>
          <cell r="AP226">
            <v>705.82050000000015</v>
          </cell>
          <cell r="AQ226">
            <v>705.82050000000015</v>
          </cell>
          <cell r="AR226">
            <v>705.82050000000015</v>
          </cell>
          <cell r="AS226">
            <v>705.82050000000015</v>
          </cell>
          <cell r="AT226">
            <v>705.82050000000015</v>
          </cell>
          <cell r="AU226">
            <v>705.82050000000015</v>
          </cell>
          <cell r="AV226">
            <v>705.82050000000015</v>
          </cell>
          <cell r="AW226">
            <v>705.82050000000015</v>
          </cell>
          <cell r="AX226">
            <v>705.82050000000015</v>
          </cell>
          <cell r="AY226">
            <v>705.82050000000015</v>
          </cell>
          <cell r="AZ226">
            <v>705.82050000000015</v>
          </cell>
          <cell r="BA226">
            <v>705.82050000000015</v>
          </cell>
          <cell r="BB226">
            <v>705.82050000000015</v>
          </cell>
          <cell r="BC226">
            <v>705.82050000000015</v>
          </cell>
          <cell r="BD226">
            <v>705.82050000000015</v>
          </cell>
          <cell r="BE226">
            <v>705.82050000000015</v>
          </cell>
          <cell r="BF226">
            <v>705.82050000000015</v>
          </cell>
          <cell r="BG226">
            <v>705.82050000000015</v>
          </cell>
          <cell r="BH226">
            <v>705.82050000000015</v>
          </cell>
          <cell r="BI226">
            <v>705.82050000000015</v>
          </cell>
          <cell r="BJ226">
            <v>705.82050000000015</v>
          </cell>
          <cell r="BK226">
            <v>705.82050000000015</v>
          </cell>
          <cell r="BL226">
            <v>705.82050000000015</v>
          </cell>
          <cell r="BM226">
            <v>705.82050000000015</v>
          </cell>
          <cell r="BN226">
            <v>705.82050000000015</v>
          </cell>
          <cell r="BO226">
            <v>705.82050000000015</v>
          </cell>
          <cell r="BP226">
            <v>705.82050000000015</v>
          </cell>
          <cell r="BQ226">
            <v>705.82050000000015</v>
          </cell>
          <cell r="BR226">
            <v>705.82050000000015</v>
          </cell>
          <cell r="BS226">
            <v>705.82050000000015</v>
          </cell>
          <cell r="BT226">
            <v>814.47305149420538</v>
          </cell>
          <cell r="BU226">
            <v>814.47305149420538</v>
          </cell>
          <cell r="BV226">
            <v>814.47305149420538</v>
          </cell>
          <cell r="BW226">
            <v>889.66465874414109</v>
          </cell>
          <cell r="BX226">
            <v>889.66465874414109</v>
          </cell>
          <cell r="BY226">
            <v>889.66465874414109</v>
          </cell>
          <cell r="BZ226">
            <v>889.66465874414109</v>
          </cell>
          <cell r="CA226">
            <v>889.66465874414109</v>
          </cell>
          <cell r="CB226">
            <v>889.66465874414109</v>
          </cell>
          <cell r="CC226">
            <v>889.66465874414109</v>
          </cell>
          <cell r="CD226">
            <v>4237.1175000000003</v>
          </cell>
          <cell r="CE226">
            <v>1170</v>
          </cell>
          <cell r="CF226">
            <v>312211.63011131651</v>
          </cell>
          <cell r="CG226">
            <v>3787.5686338934174</v>
          </cell>
          <cell r="CH226">
            <v>3207.1593267528265</v>
          </cell>
          <cell r="CI226">
            <v>7402.4465324331486</v>
          </cell>
          <cell r="CJ226">
            <v>12086.571475100043</v>
          </cell>
          <cell r="CK226">
            <v>1182378.6555951156</v>
          </cell>
          <cell r="CL226">
            <v>630.66406043580128</v>
          </cell>
          <cell r="CM226">
            <v>669.99265256157878</v>
          </cell>
          <cell r="CN226">
            <v>62154.371594047661</v>
          </cell>
          <cell r="CO226">
            <v>23796.199216073037</v>
          </cell>
          <cell r="CP226">
            <v>6454081.6348593906</v>
          </cell>
          <cell r="CQ226">
            <v>1855.1309833361372</v>
          </cell>
          <cell r="CR226">
            <v>17514.506394</v>
          </cell>
          <cell r="CS226">
            <v>16743.19514570426</v>
          </cell>
          <cell r="CT226">
            <v>588442.44338813331</v>
          </cell>
          <cell r="CU226">
            <v>3502.9012788</v>
          </cell>
          <cell r="CV226">
            <v>3502.9012788</v>
          </cell>
          <cell r="CW226">
            <v>3502.9012788</v>
          </cell>
          <cell r="CX226">
            <v>31000</v>
          </cell>
          <cell r="CZ226">
            <v>3280.3244374825963</v>
          </cell>
          <cell r="DA226">
            <v>913.0998870967743</v>
          </cell>
          <cell r="DB226">
            <v>2082.257064516129</v>
          </cell>
          <cell r="DC226">
            <v>3583.3875000000003</v>
          </cell>
          <cell r="DD226">
            <v>9338.0558576574567</v>
          </cell>
          <cell r="DE226">
            <v>3477.9345806451624</v>
          </cell>
          <cell r="DF226">
            <v>49406.95331663666</v>
          </cell>
          <cell r="DG226">
            <v>11280477.510261513</v>
          </cell>
          <cell r="DH226">
            <v>1319.0090241935486</v>
          </cell>
          <cell r="DI226">
            <v>914.03941129032262</v>
          </cell>
          <cell r="DJ226">
            <v>1170</v>
          </cell>
          <cell r="DK226">
            <v>1170</v>
          </cell>
          <cell r="DL226">
            <v>1170</v>
          </cell>
          <cell r="DM226">
            <v>1170</v>
          </cell>
          <cell r="DN226">
            <v>1170</v>
          </cell>
          <cell r="DO226">
            <v>1170</v>
          </cell>
          <cell r="DP226">
            <v>1170</v>
          </cell>
          <cell r="DQ226">
            <v>1170</v>
          </cell>
          <cell r="DR226">
            <v>1170</v>
          </cell>
          <cell r="DS226">
            <v>1170</v>
          </cell>
          <cell r="DT226">
            <v>1170</v>
          </cell>
          <cell r="DU226">
            <v>1170</v>
          </cell>
          <cell r="DV226">
            <v>1170</v>
          </cell>
          <cell r="DW226">
            <v>1170</v>
          </cell>
          <cell r="DX226">
            <v>1170</v>
          </cell>
          <cell r="DY226">
            <v>1170</v>
          </cell>
          <cell r="DZ226">
            <v>1170</v>
          </cell>
          <cell r="EA226">
            <v>1170</v>
          </cell>
          <cell r="EB226">
            <v>1170</v>
          </cell>
          <cell r="EC226">
            <v>1170</v>
          </cell>
          <cell r="ED226">
            <v>1170</v>
          </cell>
          <cell r="EE226">
            <v>1170</v>
          </cell>
          <cell r="EF226">
            <v>1170</v>
          </cell>
          <cell r="EG226">
            <v>1170</v>
          </cell>
          <cell r="EH226">
            <v>1170</v>
          </cell>
          <cell r="EI226">
            <v>1170</v>
          </cell>
        </row>
        <row r="227">
          <cell r="E227">
            <v>1500</v>
          </cell>
          <cell r="F227">
            <v>1500</v>
          </cell>
          <cell r="G227">
            <v>1500</v>
          </cell>
          <cell r="H227">
            <v>14101.226765265023</v>
          </cell>
          <cell r="I227">
            <v>14101.226765265023</v>
          </cell>
          <cell r="J227">
            <v>14101.226765265023</v>
          </cell>
          <cell r="K227">
            <v>14101.226765265023</v>
          </cell>
          <cell r="L227">
            <v>13458.196499413434</v>
          </cell>
          <cell r="M227">
            <v>1500</v>
          </cell>
          <cell r="N227">
            <v>1500</v>
          </cell>
          <cell r="O227">
            <v>1500</v>
          </cell>
          <cell r="P227">
            <v>1802.8490858790324</v>
          </cell>
          <cell r="Q227">
            <v>1500</v>
          </cell>
          <cell r="R227">
            <v>1500</v>
          </cell>
          <cell r="S227">
            <v>1500</v>
          </cell>
          <cell r="T227">
            <v>1500</v>
          </cell>
          <cell r="U227">
            <v>1500</v>
          </cell>
          <cell r="V227">
            <v>1181.474214608548</v>
          </cell>
          <cell r="W227">
            <v>1500</v>
          </cell>
          <cell r="X227">
            <v>1500</v>
          </cell>
          <cell r="Y227">
            <v>6336.2951612903225</v>
          </cell>
          <cell r="Z227">
            <v>41415.575806451598</v>
          </cell>
          <cell r="AA227">
            <v>465989.75806451612</v>
          </cell>
          <cell r="AB227">
            <v>90164.399745071161</v>
          </cell>
          <cell r="AC227">
            <v>90164.399745071161</v>
          </cell>
          <cell r="AD227">
            <v>1500</v>
          </cell>
          <cell r="AE227">
            <v>1500</v>
          </cell>
          <cell r="AF227">
            <v>1500</v>
          </cell>
          <cell r="AG227">
            <v>1500</v>
          </cell>
          <cell r="AH227">
            <v>1653.4391534391534</v>
          </cell>
          <cell r="AI227">
            <v>1653.4391534391534</v>
          </cell>
          <cell r="AJ227">
            <v>1653.4391534391534</v>
          </cell>
          <cell r="AK227">
            <v>1653.4391534391534</v>
          </cell>
          <cell r="AL227">
            <v>1653.4391534391534</v>
          </cell>
          <cell r="AM227">
            <v>1653.4391534391534</v>
          </cell>
          <cell r="AN227">
            <v>1653.4391534391534</v>
          </cell>
          <cell r="AO227">
            <v>1653.4391534391534</v>
          </cell>
          <cell r="AP227">
            <v>1653.4391534391534</v>
          </cell>
          <cell r="AQ227">
            <v>1653.4391534391534</v>
          </cell>
          <cell r="AR227">
            <v>1653.4391534391534</v>
          </cell>
          <cell r="AS227">
            <v>1653.4391534391534</v>
          </cell>
          <cell r="AT227">
            <v>1653.4391534391534</v>
          </cell>
          <cell r="AU227">
            <v>1653.4391534391534</v>
          </cell>
          <cell r="AV227">
            <v>1653.4391534391534</v>
          </cell>
          <cell r="AW227">
            <v>1653.4391534391534</v>
          </cell>
          <cell r="AX227">
            <v>1653.4391534391534</v>
          </cell>
          <cell r="AY227">
            <v>1653.4391534391534</v>
          </cell>
          <cell r="AZ227">
            <v>1653.4391534391534</v>
          </cell>
          <cell r="BA227">
            <v>1653.4391534391534</v>
          </cell>
          <cell r="BB227">
            <v>1653.4391534391534</v>
          </cell>
          <cell r="BC227">
            <v>1653.4391534391534</v>
          </cell>
          <cell r="BD227">
            <v>1653.4391534391534</v>
          </cell>
          <cell r="BE227">
            <v>1653.4391534391534</v>
          </cell>
          <cell r="BF227">
            <v>1653.4391534391534</v>
          </cell>
          <cell r="BG227">
            <v>1653.4391534391534</v>
          </cell>
          <cell r="BH227">
            <v>1653.4391534391534</v>
          </cell>
          <cell r="BI227">
            <v>1653.4391534391534</v>
          </cell>
          <cell r="BJ227">
            <v>1653.4391534391534</v>
          </cell>
          <cell r="BK227">
            <v>1653.4391534391534</v>
          </cell>
          <cell r="BL227">
            <v>1653.4391534391534</v>
          </cell>
          <cell r="BM227">
            <v>1653.4391534391534</v>
          </cell>
          <cell r="BN227">
            <v>1653.4391534391534</v>
          </cell>
          <cell r="BO227">
            <v>1653.4391534391534</v>
          </cell>
          <cell r="BP227">
            <v>1653.4391534391534</v>
          </cell>
          <cell r="BQ227">
            <v>1653.4391534391534</v>
          </cell>
          <cell r="BR227">
            <v>1653.4391534391534</v>
          </cell>
          <cell r="BS227">
            <v>1653.4391534391534</v>
          </cell>
          <cell r="BT227">
            <v>1907.9661652808081</v>
          </cell>
          <cell r="BU227">
            <v>1907.9661652808081</v>
          </cell>
          <cell r="BV227">
            <v>1907.9661652808081</v>
          </cell>
          <cell r="BW227">
            <v>2778.8111003645558</v>
          </cell>
          <cell r="BX227">
            <v>2778.8111003645558</v>
          </cell>
          <cell r="BY227">
            <v>2778.8111003645558</v>
          </cell>
          <cell r="BZ227">
            <v>2778.8111003645558</v>
          </cell>
          <cell r="CA227">
            <v>2778.8111003645558</v>
          </cell>
          <cell r="CB227">
            <v>2778.8111003645558</v>
          </cell>
          <cell r="CC227">
            <v>2778.8111003645558</v>
          </cell>
          <cell r="CD227">
            <v>21216.440322580635</v>
          </cell>
          <cell r="CE227">
            <v>4874.2693548387097</v>
          </cell>
          <cell r="CF227">
            <v>1131032.0184881671</v>
          </cell>
          <cell r="CG227">
            <v>15779.17070216667</v>
          </cell>
          <cell r="CH227">
            <v>11618.400908566668</v>
          </cell>
          <cell r="CI227">
            <v>26816.438709677419</v>
          </cell>
          <cell r="CJ227">
            <v>43785.362278816683</v>
          </cell>
          <cell r="CK227">
            <v>4283338.57063</v>
          </cell>
          <cell r="CL227">
            <v>1932.3874959338395</v>
          </cell>
          <cell r="CM227">
            <v>2052.8923485554055</v>
          </cell>
          <cell r="CN227">
            <v>190444.22858497326</v>
          </cell>
          <cell r="CO227">
            <v>71085.008583858973</v>
          </cell>
          <cell r="CP227">
            <v>12020177.716487916</v>
          </cell>
          <cell r="CQ227">
            <v>5541.7254107353283</v>
          </cell>
          <cell r="CR227">
            <v>31801.574666728506</v>
          </cell>
          <cell r="CS227">
            <v>50015.977755376349</v>
          </cell>
          <cell r="CT227">
            <v>1757820.0518299113</v>
          </cell>
          <cell r="CU227">
            <v>6500</v>
          </cell>
          <cell r="CV227">
            <v>6500</v>
          </cell>
          <cell r="CW227">
            <v>6500</v>
          </cell>
          <cell r="CX227">
            <v>54285.71428571429</v>
          </cell>
          <cell r="CZ227">
            <v>16425.508064516122</v>
          </cell>
          <cell r="DA227">
            <v>2929.7322580645159</v>
          </cell>
          <cell r="DB227">
            <v>6681.0387096774184</v>
          </cell>
          <cell r="DC227">
            <v>11497.499999999998</v>
          </cell>
          <cell r="DD227">
            <v>24666.773483666468</v>
          </cell>
          <cell r="DE227">
            <v>11159.148387096777</v>
          </cell>
          <cell r="DF227">
            <v>86519.088757243924</v>
          </cell>
          <cell r="DG227">
            <v>20482275.649048656</v>
          </cell>
          <cell r="DH227">
            <v>4232.1145161290324</v>
          </cell>
          <cell r="DI227">
            <v>2932.7467741935479</v>
          </cell>
          <cell r="DJ227">
            <v>4874.2693548387097</v>
          </cell>
          <cell r="DK227">
            <v>4874.2693548387097</v>
          </cell>
          <cell r="DL227">
            <v>4874.2693548387097</v>
          </cell>
          <cell r="DM227">
            <v>4874.2693548387097</v>
          </cell>
          <cell r="DN227">
            <v>4874.2693548387097</v>
          </cell>
          <cell r="DO227">
            <v>4874.2693548387097</v>
          </cell>
          <cell r="DP227">
            <v>4874.2693548387097</v>
          </cell>
          <cell r="DQ227">
            <v>4874.2693548387097</v>
          </cell>
          <cell r="DR227">
            <v>4874.2693548387097</v>
          </cell>
          <cell r="DS227">
            <v>4874.2693548387097</v>
          </cell>
          <cell r="DT227">
            <v>4874.2693548387097</v>
          </cell>
          <cell r="DU227">
            <v>4874.2693548387097</v>
          </cell>
          <cell r="DV227">
            <v>4874.2693548387097</v>
          </cell>
          <cell r="DW227">
            <v>4874.2693548387097</v>
          </cell>
          <cell r="DX227">
            <v>4874.2693548387097</v>
          </cell>
          <cell r="DY227">
            <v>4874.2693548387097</v>
          </cell>
          <cell r="DZ227">
            <v>4874.2693548387097</v>
          </cell>
          <cell r="EA227">
            <v>4874.2693548387097</v>
          </cell>
          <cell r="EB227">
            <v>4874.2693548387097</v>
          </cell>
          <cell r="EC227">
            <v>4874.2693548387097</v>
          </cell>
          <cell r="ED227">
            <v>4874.2693548387097</v>
          </cell>
          <cell r="EE227">
            <v>4874.2693548387097</v>
          </cell>
          <cell r="EF227">
            <v>4874.2693548387097</v>
          </cell>
          <cell r="EG227">
            <v>4874.2693548387097</v>
          </cell>
          <cell r="EH227">
            <v>4874.2693548387097</v>
          </cell>
          <cell r="EI227">
            <v>4874.2693548387097</v>
          </cell>
        </row>
        <row r="228">
          <cell r="E228">
            <v>4080</v>
          </cell>
          <cell r="F228">
            <v>4080</v>
          </cell>
          <cell r="G228">
            <v>4080</v>
          </cell>
          <cell r="H228">
            <v>38355.336801520862</v>
          </cell>
          <cell r="I228">
            <v>38355.336801520862</v>
          </cell>
          <cell r="J228">
            <v>38355.336801520862</v>
          </cell>
          <cell r="K228">
            <v>38355.336801520862</v>
          </cell>
          <cell r="L228">
            <v>36606.294478404539</v>
          </cell>
          <cell r="M228">
            <v>4080</v>
          </cell>
          <cell r="N228">
            <v>4080</v>
          </cell>
          <cell r="O228">
            <v>4080</v>
          </cell>
          <cell r="P228">
            <v>4903.7495135909685</v>
          </cell>
          <cell r="Q228">
            <v>4080</v>
          </cell>
          <cell r="R228">
            <v>4080</v>
          </cell>
          <cell r="S228">
            <v>4080</v>
          </cell>
          <cell r="T228">
            <v>4080</v>
          </cell>
          <cell r="U228">
            <v>4080</v>
          </cell>
          <cell r="V228">
            <v>3213.6098637352507</v>
          </cell>
          <cell r="W228">
            <v>4080</v>
          </cell>
          <cell r="X228">
            <v>4080</v>
          </cell>
          <cell r="Y228">
            <v>17234.722838709677</v>
          </cell>
          <cell r="Z228">
            <v>112650.36619354835</v>
          </cell>
          <cell r="AA228">
            <v>1267492.141935484</v>
          </cell>
          <cell r="AB228">
            <v>283137.08825806447</v>
          </cell>
          <cell r="AC228">
            <v>283137.08825806447</v>
          </cell>
          <cell r="AD228">
            <v>4080</v>
          </cell>
          <cell r="AE228">
            <v>4080</v>
          </cell>
          <cell r="AF228">
            <v>4080</v>
          </cell>
          <cell r="AG228">
            <v>4080</v>
          </cell>
          <cell r="AH228">
            <v>5731.9223985890649</v>
          </cell>
          <cell r="AI228">
            <v>5731.9223985890649</v>
          </cell>
          <cell r="AJ228">
            <v>5731.9223985890649</v>
          </cell>
          <cell r="AK228">
            <v>5731.9223985890649</v>
          </cell>
          <cell r="AL228">
            <v>5731.9223985890649</v>
          </cell>
          <cell r="AM228">
            <v>5731.9223985890649</v>
          </cell>
          <cell r="AN228">
            <v>5731.9223985890649</v>
          </cell>
          <cell r="AO228">
            <v>5731.9223985890649</v>
          </cell>
          <cell r="AP228">
            <v>5731.9223985890649</v>
          </cell>
          <cell r="AQ228">
            <v>5731.9223985890649</v>
          </cell>
          <cell r="AR228">
            <v>5731.9223985890649</v>
          </cell>
          <cell r="AS228">
            <v>5731.9223985890649</v>
          </cell>
          <cell r="AT228">
            <v>5731.9223985890649</v>
          </cell>
          <cell r="AU228">
            <v>5731.9223985890649</v>
          </cell>
          <cell r="AV228">
            <v>5731.9223985890649</v>
          </cell>
          <cell r="AW228">
            <v>5731.9223985890649</v>
          </cell>
          <cell r="AX228">
            <v>5731.9223985890649</v>
          </cell>
          <cell r="AY228">
            <v>5731.9223985890649</v>
          </cell>
          <cell r="AZ228">
            <v>5731.9223985890649</v>
          </cell>
          <cell r="BA228">
            <v>5731.9223985890649</v>
          </cell>
          <cell r="BB228">
            <v>5731.9223985890649</v>
          </cell>
          <cell r="BC228">
            <v>5731.9223985890649</v>
          </cell>
          <cell r="BD228">
            <v>5731.9223985890649</v>
          </cell>
          <cell r="BE228">
            <v>5731.9223985890649</v>
          </cell>
          <cell r="BF228">
            <v>5731.9223985890649</v>
          </cell>
          <cell r="BG228">
            <v>5731.9223985890649</v>
          </cell>
          <cell r="BH228">
            <v>5731.9223985890649</v>
          </cell>
          <cell r="BI228">
            <v>5731.9223985890649</v>
          </cell>
          <cell r="BJ228">
            <v>5731.9223985890649</v>
          </cell>
          <cell r="BK228">
            <v>5731.9223985890649</v>
          </cell>
          <cell r="BL228">
            <v>5731.9223985890649</v>
          </cell>
          <cell r="BM228">
            <v>5731.9223985890649</v>
          </cell>
          <cell r="BN228">
            <v>5731.9223985890649</v>
          </cell>
          <cell r="BO228">
            <v>5731.9223985890649</v>
          </cell>
          <cell r="BP228">
            <v>5731.9223985890649</v>
          </cell>
          <cell r="BQ228">
            <v>5731.9223985890649</v>
          </cell>
          <cell r="BR228">
            <v>5731.9223985890649</v>
          </cell>
          <cell r="BS228">
            <v>5731.9223985890649</v>
          </cell>
          <cell r="BT228">
            <v>7716.049382716049</v>
          </cell>
          <cell r="BU228">
            <v>7716.049382716049</v>
          </cell>
          <cell r="BV228">
            <v>7716.049382716049</v>
          </cell>
          <cell r="BW228">
            <v>7716.049382716049</v>
          </cell>
          <cell r="BX228">
            <v>7716.049382716049</v>
          </cell>
          <cell r="BY228">
            <v>7716.049382716049</v>
          </cell>
          <cell r="BZ228">
            <v>7716.049382716049</v>
          </cell>
          <cell r="CA228">
            <v>7716.049382716049</v>
          </cell>
          <cell r="CB228">
            <v>7716.049382716049</v>
          </cell>
          <cell r="CC228">
            <v>7716.049382716049</v>
          </cell>
          <cell r="CD228">
            <v>60240.005336140151</v>
          </cell>
          <cell r="CE228">
            <v>15056.656681460092</v>
          </cell>
          <cell r="CF228">
            <v>3493766.872200001</v>
          </cell>
          <cell r="CG228">
            <v>48741.983400000005</v>
          </cell>
          <cell r="CH228">
            <v>35889.332520000004</v>
          </cell>
          <cell r="CI228">
            <v>82836.191781278831</v>
          </cell>
          <cell r="CJ228">
            <v>135253.33122000005</v>
          </cell>
          <cell r="CK228">
            <v>13231266.804</v>
          </cell>
          <cell r="CL228">
            <v>10000</v>
          </cell>
          <cell r="CM228">
            <v>10623.606046277644</v>
          </cell>
          <cell r="CN228">
            <v>571139.3470666185</v>
          </cell>
          <cell r="CO228">
            <v>213182.86036006256</v>
          </cell>
          <cell r="CP228">
            <v>59306849.644044355</v>
          </cell>
          <cell r="CQ228">
            <v>16619.550281082142</v>
          </cell>
          <cell r="CR228">
            <v>156907.09835483102</v>
          </cell>
          <cell r="CS228">
            <v>149997.15712234576</v>
          </cell>
          <cell r="CT228">
            <v>5271675.6192734595</v>
          </cell>
          <cell r="CU228">
            <v>29287.7096073008</v>
          </cell>
          <cell r="CV228">
            <v>29287.7096073008</v>
          </cell>
          <cell r="CW228">
            <v>29287.7096073008</v>
          </cell>
          <cell r="CX228">
            <v>300000</v>
          </cell>
          <cell r="CZ228">
            <v>46637.073816863121</v>
          </cell>
          <cell r="DA228">
            <v>7968.8717419354844</v>
          </cell>
          <cell r="DB228">
            <v>18172.425290322579</v>
          </cell>
          <cell r="DC228">
            <v>31273.200000000001</v>
          </cell>
          <cell r="DD228">
            <v>77459.379096774195</v>
          </cell>
          <cell r="DE228">
            <v>30352.883612903235</v>
          </cell>
          <cell r="DF228">
            <v>478131.80629003217</v>
          </cell>
          <cell r="DG228">
            <v>101058342.97439365</v>
          </cell>
          <cell r="DH228">
            <v>11511.351483870969</v>
          </cell>
          <cell r="DI228">
            <v>7977.0712258064514</v>
          </cell>
          <cell r="DJ228">
            <v>15056.656681460092</v>
          </cell>
          <cell r="DK228">
            <v>15056.656681460092</v>
          </cell>
          <cell r="DL228">
            <v>15056.656681460092</v>
          </cell>
          <cell r="DM228">
            <v>15056.656681460092</v>
          </cell>
          <cell r="DN228">
            <v>15056.656681460092</v>
          </cell>
          <cell r="DO228">
            <v>15056.656681460092</v>
          </cell>
          <cell r="DP228">
            <v>15056.656681460092</v>
          </cell>
          <cell r="DQ228">
            <v>15056.656681460092</v>
          </cell>
          <cell r="DR228">
            <v>15056.656681460092</v>
          </cell>
          <cell r="DS228">
            <v>15056.656681460092</v>
          </cell>
          <cell r="DT228">
            <v>15056.656681460092</v>
          </cell>
          <cell r="DU228">
            <v>15056.656681460092</v>
          </cell>
          <cell r="DV228">
            <v>15056.656681460092</v>
          </cell>
          <cell r="DW228">
            <v>15056.656681460092</v>
          </cell>
          <cell r="DX228">
            <v>15056.656681460092</v>
          </cell>
          <cell r="DY228">
            <v>15056.656681460092</v>
          </cell>
          <cell r="DZ228">
            <v>15056.656681460092</v>
          </cell>
          <cell r="EA228">
            <v>15056.656681460092</v>
          </cell>
          <cell r="EB228">
            <v>15056.656681460092</v>
          </cell>
          <cell r="EC228">
            <v>15056.656681460092</v>
          </cell>
          <cell r="ED228">
            <v>15056.656681460092</v>
          </cell>
          <cell r="EE228">
            <v>15056.656681460092</v>
          </cell>
          <cell r="EF228">
            <v>15056.656681460092</v>
          </cell>
          <cell r="EG228">
            <v>15056.656681460092</v>
          </cell>
          <cell r="EH228">
            <v>15056.656681460092</v>
          </cell>
          <cell r="EI228">
            <v>15056.656681460092</v>
          </cell>
        </row>
        <row r="229">
          <cell r="E229">
            <v>758.99999999999989</v>
          </cell>
          <cell r="F229">
            <v>758.99999999999989</v>
          </cell>
          <cell r="G229">
            <v>758.99999999999989</v>
          </cell>
          <cell r="H229">
            <v>7135.2207432241003</v>
          </cell>
          <cell r="I229">
            <v>7135.2207432241003</v>
          </cell>
          <cell r="J229">
            <v>7135.2207432241003</v>
          </cell>
          <cell r="K229">
            <v>7135.2207432241003</v>
          </cell>
          <cell r="L229">
            <v>6809.8474287031968</v>
          </cell>
          <cell r="M229">
            <v>758.99999999999989</v>
          </cell>
          <cell r="N229">
            <v>758.99999999999989</v>
          </cell>
          <cell r="O229">
            <v>758.99999999999989</v>
          </cell>
          <cell r="P229">
            <v>957.8537193275298</v>
          </cell>
          <cell r="Q229">
            <v>758.99999999999989</v>
          </cell>
          <cell r="R229">
            <v>758.99999999999989</v>
          </cell>
          <cell r="S229">
            <v>758.99999999999989</v>
          </cell>
          <cell r="T229">
            <v>758.99999999999989</v>
          </cell>
          <cell r="U229">
            <v>758.99999999999989</v>
          </cell>
          <cell r="V229">
            <v>597.82595259192522</v>
          </cell>
          <cell r="W229">
            <v>758.99999999999989</v>
          </cell>
          <cell r="X229">
            <v>758.99999999999989</v>
          </cell>
          <cell r="Y229">
            <v>3045.8570840322573</v>
          </cell>
          <cell r="Z229">
            <v>19908.467290161279</v>
          </cell>
          <cell r="AA229">
            <v>224001.27670161286</v>
          </cell>
          <cell r="AB229">
            <v>57028.982838757503</v>
          </cell>
          <cell r="AC229">
            <v>57028.982838757503</v>
          </cell>
          <cell r="AD229">
            <v>721.04999999999984</v>
          </cell>
          <cell r="AE229">
            <v>721.04999999999984</v>
          </cell>
          <cell r="AF229">
            <v>721.04999999999984</v>
          </cell>
          <cell r="AG229">
            <v>721.04999999999984</v>
          </cell>
          <cell r="AH229">
            <v>868.05555555555554</v>
          </cell>
          <cell r="AI229">
            <v>868.05555555555554</v>
          </cell>
          <cell r="AJ229">
            <v>868.05555555555554</v>
          </cell>
          <cell r="AK229">
            <v>868.05555555555554</v>
          </cell>
          <cell r="AL229">
            <v>868.05555555555554</v>
          </cell>
          <cell r="AM229">
            <v>868.05555555555554</v>
          </cell>
          <cell r="AN229">
            <v>868.05555555555554</v>
          </cell>
          <cell r="AO229">
            <v>868.05555555555554</v>
          </cell>
          <cell r="AP229">
            <v>868.05555555555554</v>
          </cell>
          <cell r="AQ229">
            <v>868.05555555555554</v>
          </cell>
          <cell r="AR229">
            <v>868.05555555555554</v>
          </cell>
          <cell r="AS229">
            <v>868.05555555555554</v>
          </cell>
          <cell r="AT229">
            <v>868.05555555555554</v>
          </cell>
          <cell r="AU229">
            <v>868.05555555555554</v>
          </cell>
          <cell r="AV229">
            <v>868.05555555555554</v>
          </cell>
          <cell r="AW229">
            <v>868.05555555555554</v>
          </cell>
          <cell r="AX229">
            <v>868.05555555555554</v>
          </cell>
          <cell r="AY229">
            <v>868.05555555555554</v>
          </cell>
          <cell r="AZ229">
            <v>868.05555555555554</v>
          </cell>
          <cell r="BA229">
            <v>868.05555555555554</v>
          </cell>
          <cell r="BB229">
            <v>868.05555555555554</v>
          </cell>
          <cell r="BC229">
            <v>868.05555555555554</v>
          </cell>
          <cell r="BD229">
            <v>868.05555555555554</v>
          </cell>
          <cell r="BE229">
            <v>868.05555555555554</v>
          </cell>
          <cell r="BF229">
            <v>868.05555555555554</v>
          </cell>
          <cell r="BG229">
            <v>868.05555555555554</v>
          </cell>
          <cell r="BH229">
            <v>868.05555555555554</v>
          </cell>
          <cell r="BI229">
            <v>868.05555555555554</v>
          </cell>
          <cell r="BJ229">
            <v>868.05555555555554</v>
          </cell>
          <cell r="BK229">
            <v>868.05555555555554</v>
          </cell>
          <cell r="BL229">
            <v>868.05555555555554</v>
          </cell>
          <cell r="BM229">
            <v>868.05555555555554</v>
          </cell>
          <cell r="BN229">
            <v>868.05555555555554</v>
          </cell>
          <cell r="BO229">
            <v>868.05555555555554</v>
          </cell>
          <cell r="BP229">
            <v>868.05555555555554</v>
          </cell>
          <cell r="BQ229">
            <v>868.05555555555554</v>
          </cell>
          <cell r="BR229">
            <v>868.05555555555554</v>
          </cell>
          <cell r="BS229">
            <v>868.05555555555554</v>
          </cell>
          <cell r="BT229">
            <v>1001.6822367724243</v>
          </cell>
          <cell r="BU229">
            <v>1001.6822367724243</v>
          </cell>
          <cell r="BV229">
            <v>1001.6822367724243</v>
          </cell>
          <cell r="BW229">
            <v>1094.1568707685437</v>
          </cell>
          <cell r="BX229">
            <v>1094.1568707685437</v>
          </cell>
          <cell r="BY229">
            <v>1094.1568707685437</v>
          </cell>
          <cell r="BZ229">
            <v>1094.1568707685437</v>
          </cell>
          <cell r="CA229">
            <v>1094.1568707685437</v>
          </cell>
          <cell r="CB229">
            <v>1094.1568707685437</v>
          </cell>
          <cell r="CC229">
            <v>1094.1568707685437</v>
          </cell>
          <cell r="CD229">
            <v>11746.801040547332</v>
          </cell>
          <cell r="CE229">
            <v>1900</v>
          </cell>
          <cell r="CF229">
            <v>487170.80447321374</v>
          </cell>
          <cell r="CG229">
            <v>6796.5814930420775</v>
          </cell>
          <cell r="CH229">
            <v>5004.4080315998217</v>
          </cell>
          <cell r="CI229">
            <v>11550.677439497134</v>
          </cell>
          <cell r="CJ229">
            <v>18859.722639890406</v>
          </cell>
          <cell r="CK229">
            <v>1844967.6606629097</v>
          </cell>
          <cell r="CL229">
            <v>1000</v>
          </cell>
          <cell r="CM229">
            <v>1062.3606046277644</v>
          </cell>
          <cell r="CN229">
            <v>85670.902059992775</v>
          </cell>
          <cell r="CO229">
            <v>31977.429054009383</v>
          </cell>
          <cell r="CP229">
            <v>11793677.305851705</v>
          </cell>
          <cell r="CQ229">
            <v>2644.8761378020868</v>
          </cell>
          <cell r="CR229">
            <v>31202.326478325122</v>
          </cell>
          <cell r="CS229">
            <v>22499.573568351861</v>
          </cell>
          <cell r="CT229">
            <v>790751.34289101884</v>
          </cell>
          <cell r="CU229">
            <v>5000</v>
          </cell>
          <cell r="CV229">
            <v>5000</v>
          </cell>
          <cell r="CW229">
            <v>5000</v>
          </cell>
          <cell r="CX229">
            <v>45000</v>
          </cell>
          <cell r="CZ229">
            <v>9094.2293942883098</v>
          </cell>
          <cell r="DA229">
            <v>1408.3222964516126</v>
          </cell>
          <cell r="DB229">
            <v>3211.5753077419345</v>
          </cell>
          <cell r="DC229">
            <v>5526.8482499999991</v>
          </cell>
          <cell r="DD229">
            <v>15601.73422841904</v>
          </cell>
          <cell r="DE229">
            <v>5646.529083870968</v>
          </cell>
          <cell r="DF229">
            <v>71719.770943504831</v>
          </cell>
          <cell r="DG229">
            <v>20096320.968951873</v>
          </cell>
          <cell r="DH229">
            <v>2141.4499451612901</v>
          </cell>
          <cell r="DI229">
            <v>1409.7713743548384</v>
          </cell>
          <cell r="DJ229">
            <v>1900</v>
          </cell>
          <cell r="DK229">
            <v>1900</v>
          </cell>
          <cell r="DL229">
            <v>1900</v>
          </cell>
          <cell r="DM229">
            <v>1900</v>
          </cell>
          <cell r="DN229">
            <v>1900</v>
          </cell>
          <cell r="DO229">
            <v>1900</v>
          </cell>
          <cell r="DP229">
            <v>1900</v>
          </cell>
          <cell r="DQ229">
            <v>1900</v>
          </cell>
          <cell r="DR229">
            <v>1900</v>
          </cell>
          <cell r="DS229">
            <v>1900</v>
          </cell>
          <cell r="DT229">
            <v>1900</v>
          </cell>
          <cell r="DU229">
            <v>1900</v>
          </cell>
          <cell r="DV229">
            <v>1900</v>
          </cell>
          <cell r="DW229">
            <v>1900</v>
          </cell>
          <cell r="DX229">
            <v>1900</v>
          </cell>
          <cell r="DY229">
            <v>1900</v>
          </cell>
          <cell r="DZ229">
            <v>1900</v>
          </cell>
          <cell r="EA229">
            <v>1900</v>
          </cell>
          <cell r="EB229">
            <v>1900</v>
          </cell>
          <cell r="EC229">
            <v>1900</v>
          </cell>
          <cell r="ED229">
            <v>1900</v>
          </cell>
          <cell r="EE229">
            <v>1900</v>
          </cell>
          <cell r="EF229">
            <v>1900</v>
          </cell>
          <cell r="EG229">
            <v>1900</v>
          </cell>
          <cell r="EH229">
            <v>1900</v>
          </cell>
          <cell r="EI229">
            <v>1900</v>
          </cell>
        </row>
        <row r="230">
          <cell r="E230">
            <v>160</v>
          </cell>
          <cell r="F230">
            <v>160</v>
          </cell>
          <cell r="G230">
            <v>160</v>
          </cell>
          <cell r="H230">
            <v>1300</v>
          </cell>
          <cell r="I230">
            <v>1300</v>
          </cell>
          <cell r="J230">
            <v>1300</v>
          </cell>
          <cell r="K230">
            <v>1300</v>
          </cell>
          <cell r="L230">
            <v>1579.0950559311764</v>
          </cell>
          <cell r="M230">
            <v>152.11442491540461</v>
          </cell>
          <cell r="N230">
            <v>152.11442491540461</v>
          </cell>
          <cell r="O230">
            <v>152.11442491540461</v>
          </cell>
          <cell r="P230">
            <v>182.82623460516797</v>
          </cell>
          <cell r="Q230">
            <v>152.11442491540461</v>
          </cell>
          <cell r="R230">
            <v>152.11442491540461</v>
          </cell>
          <cell r="S230">
            <v>152.11442491540461</v>
          </cell>
          <cell r="T230">
            <v>152.11442491540461</v>
          </cell>
          <cell r="U230">
            <v>152.11442491540461</v>
          </cell>
          <cell r="V230">
            <v>119.81284713837242</v>
          </cell>
          <cell r="W230">
            <v>157</v>
          </cell>
          <cell r="X230">
            <v>157</v>
          </cell>
          <cell r="Y230">
            <v>192.83804283269174</v>
          </cell>
          <cell r="Z230">
            <v>1260.436639709621</v>
          </cell>
          <cell r="AA230">
            <v>14181.876102334481</v>
          </cell>
          <cell r="AB230">
            <v>3168</v>
          </cell>
          <cell r="AC230">
            <v>3168</v>
          </cell>
          <cell r="AD230">
            <v>45.650819112115556</v>
          </cell>
          <cell r="AE230">
            <v>45.650819112115563</v>
          </cell>
          <cell r="AF230">
            <v>45.650819112115563</v>
          </cell>
          <cell r="AG230">
            <v>45.650819112115556</v>
          </cell>
          <cell r="AH230">
            <v>154.32098765432099</v>
          </cell>
          <cell r="AI230">
            <v>154.32098765432099</v>
          </cell>
          <cell r="AJ230">
            <v>154.32098765432099</v>
          </cell>
          <cell r="AK230">
            <v>154.32098765432099</v>
          </cell>
          <cell r="AL230">
            <v>154.32098765432099</v>
          </cell>
          <cell r="AM230">
            <v>154.32098765432099</v>
          </cell>
          <cell r="AN230">
            <v>154.32098765432099</v>
          </cell>
          <cell r="AO230">
            <v>154.32098765432099</v>
          </cell>
          <cell r="AP230">
            <v>154.32098765432099</v>
          </cell>
          <cell r="AQ230">
            <v>154.32098765432099</v>
          </cell>
          <cell r="AR230">
            <v>154.32098765432099</v>
          </cell>
          <cell r="AS230">
            <v>154.32098765432099</v>
          </cell>
          <cell r="AT230">
            <v>154.32098765432099</v>
          </cell>
          <cell r="AU230">
            <v>154.32098765432099</v>
          </cell>
          <cell r="AV230">
            <v>154.32098765432099</v>
          </cell>
          <cell r="AW230">
            <v>154.32098765432099</v>
          </cell>
          <cell r="AX230">
            <v>154.32098765432099</v>
          </cell>
          <cell r="AY230">
            <v>154.32098765432099</v>
          </cell>
          <cell r="AZ230">
            <v>154.32098765432099</v>
          </cell>
          <cell r="BA230">
            <v>154.32098765432099</v>
          </cell>
          <cell r="BB230">
            <v>154.32098765432099</v>
          </cell>
          <cell r="BC230">
            <v>154.32098765432099</v>
          </cell>
          <cell r="BD230">
            <v>154.32098765432099</v>
          </cell>
          <cell r="BE230">
            <v>154.32098765432099</v>
          </cell>
          <cell r="BF230">
            <v>154.32098765432099</v>
          </cell>
          <cell r="BG230">
            <v>154.32098765432099</v>
          </cell>
          <cell r="BH230">
            <v>154.32098765432099</v>
          </cell>
          <cell r="BI230">
            <v>154.32098765432099</v>
          </cell>
          <cell r="BJ230">
            <v>154.32098765432099</v>
          </cell>
          <cell r="BK230">
            <v>154.32098765432099</v>
          </cell>
          <cell r="BL230">
            <v>154.32098765432099</v>
          </cell>
          <cell r="BM230">
            <v>154.32098765432099</v>
          </cell>
          <cell r="BN230">
            <v>154.32098765432099</v>
          </cell>
          <cell r="BO230">
            <v>154.32098765432099</v>
          </cell>
          <cell r="BP230">
            <v>154.32098765432099</v>
          </cell>
          <cell r="BQ230">
            <v>154.32098765432099</v>
          </cell>
          <cell r="BR230">
            <v>154.32098765432099</v>
          </cell>
          <cell r="BS230">
            <v>154.32098765432099</v>
          </cell>
          <cell r="BT230">
            <v>178.07684209287544</v>
          </cell>
          <cell r="BU230">
            <v>178.07684209287544</v>
          </cell>
          <cell r="BV230">
            <v>178.07684209287544</v>
          </cell>
          <cell r="BW230">
            <v>194.51677702551891</v>
          </cell>
          <cell r="BX230">
            <v>194.51677702551891</v>
          </cell>
          <cell r="BY230">
            <v>194.51677702551891</v>
          </cell>
          <cell r="BZ230">
            <v>194.51677702551891</v>
          </cell>
          <cell r="CA230">
            <v>194.51677702551891</v>
          </cell>
          <cell r="CB230">
            <v>194.51677702551891</v>
          </cell>
          <cell r="CC230">
            <v>194.51677702551891</v>
          </cell>
          <cell r="CD230">
            <v>775</v>
          </cell>
          <cell r="CE230">
            <v>509.84999999999997</v>
          </cell>
          <cell r="CF230">
            <v>122459.40666666671</v>
          </cell>
          <cell r="CG230">
            <v>1708.4466666666667</v>
          </cell>
          <cell r="CH230">
            <v>1257.9506666666666</v>
          </cell>
          <cell r="CI230">
            <v>2903.4767536375334</v>
          </cell>
          <cell r="CJ230">
            <v>4740.7406666666684</v>
          </cell>
          <cell r="CK230">
            <v>463766.8</v>
          </cell>
          <cell r="CL230">
            <v>320</v>
          </cell>
          <cell r="CM230">
            <v>339.9553934808846</v>
          </cell>
          <cell r="CN230">
            <v>13326.584764887764</v>
          </cell>
          <cell r="CO230">
            <v>4974.266741734793</v>
          </cell>
          <cell r="CP230">
            <v>1383826.4916943682</v>
          </cell>
          <cell r="CQ230">
            <v>387.7895065585833</v>
          </cell>
          <cell r="CR230">
            <v>3661.1656282793901</v>
          </cell>
          <cell r="CS230">
            <v>3499.9336661880675</v>
          </cell>
          <cell r="CT230">
            <v>123005.76444971404</v>
          </cell>
          <cell r="CU230">
            <v>1000</v>
          </cell>
          <cell r="CV230">
            <v>1000</v>
          </cell>
          <cell r="CW230">
            <v>1000</v>
          </cell>
          <cell r="CX230">
            <v>7000</v>
          </cell>
          <cell r="CZ230">
            <v>599.99550143440956</v>
          </cell>
          <cell r="DA230">
            <v>89.163118239888718</v>
          </cell>
          <cell r="DB230">
            <v>203.32992641101717</v>
          </cell>
          <cell r="DC230">
            <v>349.91352849436572</v>
          </cell>
          <cell r="DD230">
            <v>866.68728031461376</v>
          </cell>
          <cell r="DE230">
            <v>1028.7681451205401</v>
          </cell>
          <cell r="DF230">
            <v>11156.408813434084</v>
          </cell>
          <cell r="DG230">
            <v>2358028.0027358513</v>
          </cell>
          <cell r="DH230">
            <v>429.17711053140243</v>
          </cell>
          <cell r="DI230">
            <v>89.254861660233388</v>
          </cell>
          <cell r="DJ230">
            <v>509.84999999999997</v>
          </cell>
          <cell r="DK230">
            <v>509.84999999999997</v>
          </cell>
          <cell r="DL230">
            <v>509.84999999999997</v>
          </cell>
          <cell r="DM230">
            <v>509.84999999999997</v>
          </cell>
          <cell r="DN230">
            <v>509.84999999999997</v>
          </cell>
          <cell r="DO230">
            <v>509.84999999999997</v>
          </cell>
          <cell r="DP230">
            <v>509.84999999999997</v>
          </cell>
          <cell r="DQ230">
            <v>509.84999999999997</v>
          </cell>
          <cell r="DR230">
            <v>509.84999999999997</v>
          </cell>
          <cell r="DS230">
            <v>509.84999999999997</v>
          </cell>
          <cell r="DT230">
            <v>509.84999999999997</v>
          </cell>
          <cell r="DU230">
            <v>509.84999999999997</v>
          </cell>
          <cell r="DV230">
            <v>509.84999999999997</v>
          </cell>
          <cell r="DW230">
            <v>509.84999999999997</v>
          </cell>
          <cell r="DX230">
            <v>509.84999999999997</v>
          </cell>
          <cell r="DY230">
            <v>509.84999999999997</v>
          </cell>
          <cell r="DZ230">
            <v>509.84999999999997</v>
          </cell>
          <cell r="EA230">
            <v>509.84999999999997</v>
          </cell>
          <cell r="EB230">
            <v>509.84999999999997</v>
          </cell>
          <cell r="EC230">
            <v>509.84999999999997</v>
          </cell>
          <cell r="ED230">
            <v>509.84999999999997</v>
          </cell>
          <cell r="EE230">
            <v>509.84999999999997</v>
          </cell>
          <cell r="EF230">
            <v>509.84999999999997</v>
          </cell>
          <cell r="EG230">
            <v>509.84999999999997</v>
          </cell>
          <cell r="EH230">
            <v>509.84999999999997</v>
          </cell>
          <cell r="EI230">
            <v>509.84999999999997</v>
          </cell>
          <cell r="EX230">
            <v>168.77637130801688</v>
          </cell>
        </row>
        <row r="231">
          <cell r="E231">
            <v>99.773677000000021</v>
          </cell>
          <cell r="H231">
            <v>99.773677000000021</v>
          </cell>
          <cell r="L231">
            <v>99.773677000000021</v>
          </cell>
          <cell r="M231">
            <v>99.773677000000021</v>
          </cell>
          <cell r="P231">
            <v>99.773677000000021</v>
          </cell>
          <cell r="Q231">
            <v>99.773677000000021</v>
          </cell>
          <cell r="R231">
            <v>99.773677000000021</v>
          </cell>
          <cell r="S231">
            <v>99.773677000000021</v>
          </cell>
          <cell r="T231">
            <v>90.796309300000033</v>
          </cell>
          <cell r="U231">
            <v>99.773677000000021</v>
          </cell>
          <cell r="V231">
            <v>99.773677000000021</v>
          </cell>
          <cell r="W231">
            <v>90.796309300000033</v>
          </cell>
          <cell r="X231">
            <v>90.796309300000033</v>
          </cell>
          <cell r="Y231">
            <v>99.773677000000021</v>
          </cell>
          <cell r="Z231">
            <v>99.773677000000021</v>
          </cell>
          <cell r="AA231">
            <v>99.773677000000021</v>
          </cell>
          <cell r="AB231">
            <v>109.77367700000003</v>
          </cell>
          <cell r="AC231">
            <v>109.77367700000003</v>
          </cell>
          <cell r="AD231">
            <v>99.773677000000021</v>
          </cell>
          <cell r="AE231">
            <v>99.773677000000021</v>
          </cell>
          <cell r="AF231">
            <v>99.773677000000021</v>
          </cell>
          <cell r="AG231">
            <v>99.773677000000021</v>
          </cell>
          <cell r="AH231">
            <v>113.80197015148653</v>
          </cell>
          <cell r="AI231">
            <v>113.80197015148653</v>
          </cell>
          <cell r="AJ231">
            <v>113.80197015148653</v>
          </cell>
          <cell r="AK231">
            <v>113.80197015148653</v>
          </cell>
          <cell r="AL231">
            <v>113.80197015148653</v>
          </cell>
          <cell r="AM231">
            <v>113.80197015148653</v>
          </cell>
          <cell r="AN231">
            <v>113.80197015148653</v>
          </cell>
          <cell r="AO231">
            <v>113.80197015148653</v>
          </cell>
          <cell r="AP231">
            <v>113.80197015148653</v>
          </cell>
          <cell r="AQ231">
            <v>113.80197015148653</v>
          </cell>
          <cell r="AR231">
            <v>113.80197015148653</v>
          </cell>
          <cell r="AS231">
            <v>113.80197015148653</v>
          </cell>
          <cell r="AT231">
            <v>113.80197015148653</v>
          </cell>
          <cell r="AU231">
            <v>113.80197015148653</v>
          </cell>
          <cell r="AV231">
            <v>113.80197015148653</v>
          </cell>
          <cell r="AW231">
            <v>113.80197015148653</v>
          </cell>
          <cell r="AX231">
            <v>113.80197015148653</v>
          </cell>
          <cell r="AY231">
            <v>113.80197015148653</v>
          </cell>
          <cell r="AZ231">
            <v>113.80197015148653</v>
          </cell>
          <cell r="BA231">
            <v>113.80197015148653</v>
          </cell>
          <cell r="BB231">
            <v>113.80197015148653</v>
          </cell>
          <cell r="BC231">
            <v>113.80197015148653</v>
          </cell>
          <cell r="BD231">
            <v>113.80197015148653</v>
          </cell>
          <cell r="BE231">
            <v>113.80197015148653</v>
          </cell>
          <cell r="BF231">
            <v>113.80197015148653</v>
          </cell>
          <cell r="BG231">
            <v>113.80197015148653</v>
          </cell>
          <cell r="BH231">
            <v>113.80197015148653</v>
          </cell>
          <cell r="BI231">
            <v>113.80197015148653</v>
          </cell>
          <cell r="BJ231">
            <v>113.80197015148653</v>
          </cell>
          <cell r="BK231">
            <v>113.80197015148653</v>
          </cell>
          <cell r="BL231">
            <v>113.80197015148653</v>
          </cell>
          <cell r="BM231">
            <v>113.80197015148653</v>
          </cell>
          <cell r="BN231">
            <v>113.80197015148653</v>
          </cell>
          <cell r="BO231">
            <v>113.80197015148653</v>
          </cell>
          <cell r="BP231">
            <v>113.80197015148653</v>
          </cell>
          <cell r="BQ231">
            <v>113.80197015148653</v>
          </cell>
          <cell r="BR231">
            <v>113.80197015148653</v>
          </cell>
          <cell r="BS231">
            <v>113.80197015148653</v>
          </cell>
          <cell r="BT231">
            <v>113.80197015148653</v>
          </cell>
          <cell r="BU231">
            <v>113.80197015148653</v>
          </cell>
          <cell r="BV231">
            <v>113.80197015148653</v>
          </cell>
          <cell r="BW231">
            <v>124.30809190493336</v>
          </cell>
          <cell r="BX231">
            <v>124.30809190493336</v>
          </cell>
          <cell r="BY231">
            <v>124.30809190493336</v>
          </cell>
          <cell r="BZ231">
            <v>124.30809190493336</v>
          </cell>
          <cell r="CA231">
            <v>124.30809190493336</v>
          </cell>
          <cell r="CB231">
            <v>124.30809190493336</v>
          </cell>
          <cell r="CC231">
            <v>124.30809190493336</v>
          </cell>
          <cell r="CD231">
            <v>90.796309300000033</v>
          </cell>
          <cell r="CE231">
            <v>340</v>
          </cell>
          <cell r="CF231">
            <v>122.4</v>
          </cell>
          <cell r="CG231">
            <v>119.33471730655918</v>
          </cell>
          <cell r="CH231">
            <v>153.9</v>
          </cell>
          <cell r="CI231">
            <v>153.9</v>
          </cell>
          <cell r="CJ231">
            <v>153.9</v>
          </cell>
          <cell r="CK231">
            <v>153.9</v>
          </cell>
          <cell r="CL231">
            <v>120.17350282083338</v>
          </cell>
          <cell r="CM231">
            <v>120.17350282083336</v>
          </cell>
          <cell r="CN231">
            <v>101.25</v>
          </cell>
          <cell r="CO231">
            <v>105.03163768480627</v>
          </cell>
          <cell r="CP231">
            <v>100.46504474198862</v>
          </cell>
          <cell r="CQ231">
            <v>105.03163768480627</v>
          </cell>
          <cell r="CR231">
            <v>105.03163768480627</v>
          </cell>
          <cell r="CS231">
            <v>105.03163768480627</v>
          </cell>
          <cell r="CT231">
            <v>79.917076018922558</v>
          </cell>
          <cell r="CU231">
            <v>91.331858856353278</v>
          </cell>
          <cell r="CV231">
            <v>91.331858856353278</v>
          </cell>
          <cell r="CW231">
            <v>91.331858856353278</v>
          </cell>
          <cell r="CX231">
            <v>91.710890059880853</v>
          </cell>
          <cell r="CZ231">
            <v>368.90176398170172</v>
          </cell>
          <cell r="DA231">
            <v>575.70910833333346</v>
          </cell>
          <cell r="DB231">
            <v>575.70910833333346</v>
          </cell>
          <cell r="DC231">
            <v>575.70910833333346</v>
          </cell>
          <cell r="DD231">
            <v>605.70910833333346</v>
          </cell>
          <cell r="DE231">
            <v>575.70910833333346</v>
          </cell>
          <cell r="DF231">
            <v>493.58291525283101</v>
          </cell>
          <cell r="DG231">
            <v>533.18140001145105</v>
          </cell>
          <cell r="DH231">
            <v>575.70910833333346</v>
          </cell>
          <cell r="DI231">
            <v>575.70910833333346</v>
          </cell>
        </row>
        <row r="233">
          <cell r="E233">
            <v>163.96687370324943</v>
          </cell>
          <cell r="F233">
            <v>163.96687370324943</v>
          </cell>
          <cell r="G233">
            <v>163.96687370324943</v>
          </cell>
          <cell r="H233">
            <v>1507.0703451173306</v>
          </cell>
          <cell r="I233">
            <v>1507.0703451173306</v>
          </cell>
          <cell r="J233">
            <v>1507.0703451173306</v>
          </cell>
          <cell r="K233">
            <v>1507.0703451173306</v>
          </cell>
          <cell r="L233">
            <v>1405.5605422498065</v>
          </cell>
          <cell r="M233">
            <v>171.27525208235937</v>
          </cell>
          <cell r="N233">
            <v>171.27525208235937</v>
          </cell>
          <cell r="O233">
            <v>171.27525208235937</v>
          </cell>
          <cell r="P233">
            <v>217.56753512695406</v>
          </cell>
          <cell r="Q233">
            <v>154.2223691977695</v>
          </cell>
          <cell r="R233">
            <v>151.78624307139953</v>
          </cell>
          <cell r="S233">
            <v>151.78624307139953</v>
          </cell>
          <cell r="T233">
            <v>160.31268451369445</v>
          </cell>
          <cell r="U233">
            <v>187.11007190376426</v>
          </cell>
          <cell r="V233">
            <v>113.79791447709528</v>
          </cell>
          <cell r="W233">
            <v>154.2223691977695</v>
          </cell>
          <cell r="X233">
            <v>160.31268451369445</v>
          </cell>
          <cell r="Y233">
            <v>692.62833897186727</v>
          </cell>
          <cell r="Z233">
            <v>5166.180911387306</v>
          </cell>
          <cell r="AA233">
            <v>58127.584758579556</v>
          </cell>
          <cell r="AB233">
            <v>11942.229260935088</v>
          </cell>
          <cell r="AC233">
            <v>11942.229260935088</v>
          </cell>
          <cell r="AD233">
            <v>187.11007190376426</v>
          </cell>
          <cell r="AE233">
            <v>163.96687370324943</v>
          </cell>
          <cell r="AF233">
            <v>163.96687370324943</v>
          </cell>
          <cell r="AG233">
            <v>160.31268451369445</v>
          </cell>
          <cell r="AH233">
            <v>201.1501993352604</v>
          </cell>
          <cell r="AI233">
            <v>262.32601903836041</v>
          </cell>
          <cell r="AJ233">
            <v>203.80166388269373</v>
          </cell>
          <cell r="AK233">
            <v>193.54164889479947</v>
          </cell>
          <cell r="AL233">
            <v>209.79627938123875</v>
          </cell>
          <cell r="AM233">
            <v>217.28954875441994</v>
          </cell>
          <cell r="AN233">
            <v>217.90438111324505</v>
          </cell>
          <cell r="AO233">
            <v>208.4129065738822</v>
          </cell>
          <cell r="AP233">
            <v>207.99020932718992</v>
          </cell>
          <cell r="AQ233">
            <v>228.58709334783163</v>
          </cell>
          <cell r="AR233">
            <v>197.03850793561739</v>
          </cell>
          <cell r="AS233">
            <v>204.30121517423916</v>
          </cell>
          <cell r="AT233">
            <v>234.31271968939063</v>
          </cell>
          <cell r="AU233">
            <v>209.87313342609187</v>
          </cell>
          <cell r="AV233">
            <v>212.75516010808465</v>
          </cell>
          <cell r="AW233">
            <v>229.12507166180362</v>
          </cell>
          <cell r="AX233">
            <v>242.76666462323607</v>
          </cell>
          <cell r="AY233">
            <v>233.27519008387321</v>
          </cell>
          <cell r="AZ233">
            <v>235.88822760888002</v>
          </cell>
          <cell r="BA233">
            <v>238.69340024601965</v>
          </cell>
          <cell r="BB233">
            <v>224.24483981362917</v>
          </cell>
          <cell r="BC233">
            <v>225.51293155370598</v>
          </cell>
          <cell r="BD233">
            <v>222.55405082686008</v>
          </cell>
          <cell r="BE233">
            <v>222.51562380443352</v>
          </cell>
          <cell r="BF233">
            <v>219.21089987574848</v>
          </cell>
          <cell r="BG233">
            <v>232.39136856806209</v>
          </cell>
          <cell r="BH233">
            <v>227.16529351804854</v>
          </cell>
          <cell r="BI233">
            <v>231.96867132136984</v>
          </cell>
          <cell r="BJ233">
            <v>245.3797021482429</v>
          </cell>
          <cell r="BK233">
            <v>219.01876476361559</v>
          </cell>
          <cell r="BL233">
            <v>229.81675806548188</v>
          </cell>
          <cell r="BM233">
            <v>262.32601903836041</v>
          </cell>
          <cell r="BN233">
            <v>279.50289806303738</v>
          </cell>
          <cell r="BO233">
            <v>274.43053110273007</v>
          </cell>
          <cell r="BP233">
            <v>246.18666961920084</v>
          </cell>
          <cell r="BQ233">
            <v>284.57526502334463</v>
          </cell>
          <cell r="BR233">
            <v>289.68605900607849</v>
          </cell>
          <cell r="BS233">
            <v>216.8284244853011</v>
          </cell>
          <cell r="BT233">
            <v>312.01984895278252</v>
          </cell>
          <cell r="BU233">
            <v>290.82418224281986</v>
          </cell>
          <cell r="BV233">
            <v>298.71712926033729</v>
          </cell>
          <cell r="BW233">
            <v>308.61533305046225</v>
          </cell>
          <cell r="BX233">
            <v>337.6769688009299</v>
          </cell>
          <cell r="BY233">
            <v>348.09072161151403</v>
          </cell>
          <cell r="BZ233">
            <v>351.96560637824308</v>
          </cell>
          <cell r="CA233">
            <v>371.58221050980865</v>
          </cell>
          <cell r="CB233">
            <v>381.99596332039289</v>
          </cell>
          <cell r="CC233">
            <v>394.34715851434169</v>
          </cell>
          <cell r="CD233">
            <v>1800</v>
          </cell>
          <cell r="CE233">
            <v>517.40039999999999</v>
          </cell>
          <cell r="CF233">
            <v>132304.22554533425</v>
          </cell>
          <cell r="CG233">
            <v>1845.7929796614596</v>
          </cell>
          <cell r="CH233">
            <v>1359.0804761989173</v>
          </cell>
          <cell r="CI233">
            <v>3136.8945329330763</v>
          </cell>
          <cell r="CJ233">
            <v>5121.8607005167987</v>
          </cell>
          <cell r="CK233">
            <v>501050.17636296916</v>
          </cell>
          <cell r="CL233">
            <v>297</v>
          </cell>
          <cell r="CM233">
            <v>378.6253194893352</v>
          </cell>
          <cell r="CN233">
            <v>32881.763011380193</v>
          </cell>
          <cell r="CO233">
            <v>11002.436207495142</v>
          </cell>
          <cell r="CP233">
            <v>3097816.7625385621</v>
          </cell>
          <cell r="CQ233">
            <v>953.56960181483259</v>
          </cell>
          <cell r="CR233">
            <v>8852.8209593988595</v>
          </cell>
          <cell r="CS233">
            <v>8819.9887333333354</v>
          </cell>
          <cell r="CT233">
            <v>272072.87963816803</v>
          </cell>
          <cell r="CU233">
            <v>2025</v>
          </cell>
          <cell r="CV233">
            <v>2025</v>
          </cell>
          <cell r="CW233">
            <v>2025</v>
          </cell>
          <cell r="CX233">
            <v>18191.599065783303</v>
          </cell>
          <cell r="CZ233">
            <v>1393.5379388154029</v>
          </cell>
          <cell r="DA233">
            <v>365.45494231015283</v>
          </cell>
          <cell r="DB233">
            <v>833.3930889063829</v>
          </cell>
          <cell r="DC233">
            <v>1434.198701142353</v>
          </cell>
          <cell r="DD233">
            <v>3267.1017042466638</v>
          </cell>
          <cell r="DE233">
            <v>1192.6353565480988</v>
          </cell>
          <cell r="DF233">
            <v>28993.273735423441</v>
          </cell>
          <cell r="DG233">
            <v>5701790.5893757483</v>
          </cell>
          <cell r="DH233">
            <v>452.30775950001345</v>
          </cell>
          <cell r="DI233">
            <v>365.83097319659169</v>
          </cell>
          <cell r="DJ233">
            <v>517.40039999999999</v>
          </cell>
          <cell r="DK233">
            <v>517.40039999999999</v>
          </cell>
          <cell r="DL233">
            <v>517.40039999999999</v>
          </cell>
          <cell r="DM233">
            <v>517.40039999999999</v>
          </cell>
          <cell r="DN233">
            <v>517.40039999999999</v>
          </cell>
          <cell r="DO233">
            <v>517.40039999999999</v>
          </cell>
          <cell r="DP233">
            <v>517.40039999999999</v>
          </cell>
          <cell r="DQ233">
            <v>517.40039999999999</v>
          </cell>
          <cell r="DR233">
            <v>517.40039999999999</v>
          </cell>
          <cell r="DS233">
            <v>517.40039999999999</v>
          </cell>
          <cell r="DT233">
            <v>517.40039999999999</v>
          </cell>
          <cell r="DU233">
            <v>517.40039999999999</v>
          </cell>
          <cell r="DV233">
            <v>517.40039999999999</v>
          </cell>
          <cell r="DW233">
            <v>517.40039999999999</v>
          </cell>
          <cell r="DX233">
            <v>517.40039999999999</v>
          </cell>
          <cell r="DY233">
            <v>517.40039999999999</v>
          </cell>
          <cell r="DZ233">
            <v>517.40039999999999</v>
          </cell>
          <cell r="EA233">
            <v>517.40039999999999</v>
          </cell>
          <cell r="EB233">
            <v>517.40039999999999</v>
          </cell>
          <cell r="EC233">
            <v>517.40039999999999</v>
          </cell>
          <cell r="ED233">
            <v>517.40039999999999</v>
          </cell>
          <cell r="EE233">
            <v>517.40039999999999</v>
          </cell>
          <cell r="EF233">
            <v>517.40039999999999</v>
          </cell>
          <cell r="EG233">
            <v>517.40039999999999</v>
          </cell>
          <cell r="EH233">
            <v>517.40039999999999</v>
          </cell>
          <cell r="EI233">
            <v>517.40039999999999</v>
          </cell>
        </row>
        <row r="234">
          <cell r="E234">
            <v>139.79289077001803</v>
          </cell>
          <cell r="F234">
            <v>139.79289077001803</v>
          </cell>
          <cell r="G234">
            <v>139.79289077001803</v>
          </cell>
          <cell r="H234">
            <v>1279.8151350099024</v>
          </cell>
          <cell r="I234">
            <v>1279.8151350099024</v>
          </cell>
          <cell r="J234">
            <v>1279.8151350099024</v>
          </cell>
          <cell r="K234">
            <v>1279.8151350099024</v>
          </cell>
          <cell r="L234">
            <v>1188.6684005905433</v>
          </cell>
          <cell r="M234">
            <v>147.10126914912797</v>
          </cell>
          <cell r="N234">
            <v>147.10126914912797</v>
          </cell>
          <cell r="O234">
            <v>147.10126914912797</v>
          </cell>
          <cell r="P234">
            <v>188.51283977146636</v>
          </cell>
          <cell r="Q234">
            <v>130.04838626453812</v>
          </cell>
          <cell r="R234">
            <v>127.61226013816812</v>
          </cell>
          <cell r="S234">
            <v>127.61226013816812</v>
          </cell>
          <cell r="T234">
            <v>136.13870158046308</v>
          </cell>
          <cell r="U234">
            <v>162.93608897053286</v>
          </cell>
          <cell r="V234">
            <v>94.75728947709527</v>
          </cell>
          <cell r="W234">
            <v>130.04838626453812</v>
          </cell>
          <cell r="X234">
            <v>136.13870158046308</v>
          </cell>
          <cell r="Y234">
            <v>590.51267824590127</v>
          </cell>
          <cell r="Z234">
            <v>4498.7279629105651</v>
          </cell>
          <cell r="AA234">
            <v>50617.699119571393</v>
          </cell>
          <cell r="AB234">
            <v>10828.170695784116</v>
          </cell>
          <cell r="AC234">
            <v>10828.170695784116</v>
          </cell>
          <cell r="AD234">
            <v>162.93608897053286</v>
          </cell>
          <cell r="AE234">
            <v>139.79289077001803</v>
          </cell>
          <cell r="AF234">
            <v>139.79289077001803</v>
          </cell>
          <cell r="AG234">
            <v>136.13870158046308</v>
          </cell>
          <cell r="AH234">
            <v>145.79682433526037</v>
          </cell>
          <cell r="AI234">
            <v>206.97264403836039</v>
          </cell>
          <cell r="AJ234">
            <v>148.44828888269373</v>
          </cell>
          <cell r="AK234">
            <v>138.18827389479944</v>
          </cell>
          <cell r="AL234">
            <v>154.44290438123872</v>
          </cell>
          <cell r="AM234">
            <v>161.93617375441994</v>
          </cell>
          <cell r="AN234">
            <v>162.55100611324505</v>
          </cell>
          <cell r="AO234">
            <v>153.05953157388217</v>
          </cell>
          <cell r="AP234">
            <v>152.63683432718992</v>
          </cell>
          <cell r="AQ234">
            <v>173.2337183478316</v>
          </cell>
          <cell r="AR234">
            <v>141.68513293561733</v>
          </cell>
          <cell r="AS234">
            <v>148.94784017423913</v>
          </cell>
          <cell r="AT234">
            <v>178.95934468939058</v>
          </cell>
          <cell r="AU234">
            <v>154.51975842609187</v>
          </cell>
          <cell r="AV234">
            <v>157.40178510808462</v>
          </cell>
          <cell r="AW234">
            <v>173.77169666180359</v>
          </cell>
          <cell r="AX234">
            <v>187.41328962323607</v>
          </cell>
          <cell r="AY234">
            <v>177.92181508387318</v>
          </cell>
          <cell r="AZ234">
            <v>180.53485260887999</v>
          </cell>
          <cell r="BA234">
            <v>183.34002524601965</v>
          </cell>
          <cell r="BB234">
            <v>168.89146481362917</v>
          </cell>
          <cell r="BC234">
            <v>170.15955655370598</v>
          </cell>
          <cell r="BD234">
            <v>167.20067582686008</v>
          </cell>
          <cell r="BE234">
            <v>167.16224880443349</v>
          </cell>
          <cell r="BF234">
            <v>163.85752487574848</v>
          </cell>
          <cell r="BG234">
            <v>177.03799356806209</v>
          </cell>
          <cell r="BH234">
            <v>171.81191851804851</v>
          </cell>
          <cell r="BI234">
            <v>176.61529632136981</v>
          </cell>
          <cell r="BJ234">
            <v>190.02632714824287</v>
          </cell>
          <cell r="BK234">
            <v>163.66538976361559</v>
          </cell>
          <cell r="BL234">
            <v>174.46338306548188</v>
          </cell>
          <cell r="BM234">
            <v>206.97264403836039</v>
          </cell>
          <cell r="BN234">
            <v>224.14952306303735</v>
          </cell>
          <cell r="BO234">
            <v>219.07715610273007</v>
          </cell>
          <cell r="BP234">
            <v>190.83329461920084</v>
          </cell>
          <cell r="BQ234">
            <v>229.2218900233446</v>
          </cell>
          <cell r="BR234">
            <v>234.33268400607849</v>
          </cell>
          <cell r="BS234">
            <v>161.47504948530107</v>
          </cell>
          <cell r="BT234">
            <v>248.14548961247846</v>
          </cell>
          <cell r="BU234">
            <v>226.94982290251582</v>
          </cell>
          <cell r="BV234">
            <v>234.84276992003328</v>
          </cell>
          <cell r="BW234">
            <v>238.84413558635987</v>
          </cell>
          <cell r="BX234">
            <v>267.90577133682746</v>
          </cell>
          <cell r="BY234">
            <v>278.31952414741164</v>
          </cell>
          <cell r="BZ234">
            <v>282.19440891414064</v>
          </cell>
          <cell r="CA234">
            <v>301.81101304570626</v>
          </cell>
          <cell r="CB234">
            <v>312.2247658562905</v>
          </cell>
          <cell r="CC234">
            <v>324.57596105023924</v>
          </cell>
          <cell r="CD234">
            <v>1428.75</v>
          </cell>
          <cell r="CE234">
            <v>449.68440000000004</v>
          </cell>
          <cell r="CF234">
            <v>143761.4092517799</v>
          </cell>
          <cell r="CG234">
            <v>2005.6335982424798</v>
          </cell>
          <cell r="CH234">
            <v>1476.7731245136085</v>
          </cell>
          <cell r="CI234">
            <v>3408.5410112176596</v>
          </cell>
          <cell r="CJ234">
            <v>5565.3998144246743</v>
          </cell>
          <cell r="CK234">
            <v>544439.74984843947</v>
          </cell>
          <cell r="CL234">
            <v>283.5</v>
          </cell>
          <cell r="CM234">
            <v>332.73134136941576</v>
          </cell>
          <cell r="CN234">
            <v>25587.990125219498</v>
          </cell>
          <cell r="CO234">
            <v>8915.4580603373743</v>
          </cell>
          <cell r="CP234">
            <v>2301648.0843952019</v>
          </cell>
          <cell r="CQ234">
            <v>754.16340311898375</v>
          </cell>
          <cell r="CR234">
            <v>6972.2124253521624</v>
          </cell>
          <cell r="CS234">
            <v>8410.3917333333338</v>
          </cell>
          <cell r="CT234">
            <v>233207.01972875796</v>
          </cell>
          <cell r="CU234">
            <v>1305</v>
          </cell>
          <cell r="CV234">
            <v>1305</v>
          </cell>
          <cell r="CW234">
            <v>1305</v>
          </cell>
          <cell r="CX234">
            <v>12738.860169555315</v>
          </cell>
          <cell r="CZ234">
            <v>1106.120738934726</v>
          </cell>
          <cell r="DA234">
            <v>318.23941057322679</v>
          </cell>
          <cell r="DB234">
            <v>725.72154507704931</v>
          </cell>
          <cell r="DC234">
            <v>1248.9051219591345</v>
          </cell>
          <cell r="DD234">
            <v>2962.3225413862169</v>
          </cell>
          <cell r="DE234">
            <v>1012.794648108716</v>
          </cell>
          <cell r="DF234">
            <v>20302.847409818762</v>
          </cell>
          <cell r="DG234">
            <v>4490556.7814285811</v>
          </cell>
          <cell r="DH234">
            <v>384.10305011042419</v>
          </cell>
          <cell r="DI234">
            <v>318.5668595520288</v>
          </cell>
          <cell r="DJ234">
            <v>449.68440000000004</v>
          </cell>
          <cell r="DK234">
            <v>449.68440000000004</v>
          </cell>
          <cell r="DL234">
            <v>449.68440000000004</v>
          </cell>
          <cell r="DM234">
            <v>449.68440000000004</v>
          </cell>
          <cell r="DN234">
            <v>449.68440000000004</v>
          </cell>
          <cell r="DO234">
            <v>449.68440000000004</v>
          </cell>
          <cell r="DP234">
            <v>449.68440000000004</v>
          </cell>
          <cell r="DQ234">
            <v>449.68440000000004</v>
          </cell>
          <cell r="DR234">
            <v>449.68440000000004</v>
          </cell>
          <cell r="DS234">
            <v>449.68440000000004</v>
          </cell>
          <cell r="DT234">
            <v>449.68440000000004</v>
          </cell>
          <cell r="DU234">
            <v>449.68440000000004</v>
          </cell>
          <cell r="DV234">
            <v>449.68440000000004</v>
          </cell>
          <cell r="DW234">
            <v>449.68440000000004</v>
          </cell>
          <cell r="DX234">
            <v>449.68440000000004</v>
          </cell>
          <cell r="DY234">
            <v>449.68440000000004</v>
          </cell>
          <cell r="DZ234">
            <v>449.68440000000004</v>
          </cell>
          <cell r="EA234">
            <v>449.68440000000004</v>
          </cell>
          <cell r="EB234">
            <v>449.68440000000004</v>
          </cell>
          <cell r="EC234">
            <v>449.68440000000004</v>
          </cell>
          <cell r="ED234">
            <v>449.68440000000004</v>
          </cell>
          <cell r="EE234">
            <v>449.68440000000004</v>
          </cell>
          <cell r="EF234">
            <v>449.68440000000004</v>
          </cell>
          <cell r="EG234">
            <v>449.68440000000004</v>
          </cell>
          <cell r="EH234">
            <v>449.68440000000004</v>
          </cell>
          <cell r="EI234">
            <v>449.68440000000004</v>
          </cell>
        </row>
        <row r="235">
          <cell r="AH235">
            <v>201.1501993352604</v>
          </cell>
          <cell r="AI235">
            <v>262.32601903836041</v>
          </cell>
          <cell r="AJ235">
            <v>203.80166388269373</v>
          </cell>
          <cell r="AK235">
            <v>193.54164889479947</v>
          </cell>
          <cell r="AL235">
            <v>209.79627938123875</v>
          </cell>
          <cell r="AM235">
            <v>217.28954875441994</v>
          </cell>
          <cell r="AN235">
            <v>217.90438111324505</v>
          </cell>
          <cell r="AO235">
            <v>208.4129065738822</v>
          </cell>
          <cell r="AP235">
            <v>207.99020932718992</v>
          </cell>
          <cell r="AQ235">
            <v>228.58709334783163</v>
          </cell>
          <cell r="AR235">
            <v>197.03850793561739</v>
          </cell>
          <cell r="AS235">
            <v>204.30121517423916</v>
          </cell>
          <cell r="AT235">
            <v>234.31271968939063</v>
          </cell>
          <cell r="AU235">
            <v>209.87313342609187</v>
          </cell>
          <cell r="AV235">
            <v>212.75516010808465</v>
          </cell>
          <cell r="AW235">
            <v>229.12507166180362</v>
          </cell>
          <cell r="AX235">
            <v>242.76666462323607</v>
          </cell>
          <cell r="AY235">
            <v>233.27519008387321</v>
          </cell>
          <cell r="AZ235">
            <v>235.88822760888002</v>
          </cell>
          <cell r="BA235">
            <v>238.69340024601965</v>
          </cell>
          <cell r="BB235">
            <v>224.24483981362917</v>
          </cell>
          <cell r="BC235">
            <v>225.51293155370598</v>
          </cell>
          <cell r="BD235">
            <v>222.55405082686008</v>
          </cell>
          <cell r="BE235">
            <v>222.51562380443352</v>
          </cell>
          <cell r="BF235">
            <v>219.21089987574848</v>
          </cell>
          <cell r="BG235">
            <v>232.39136856806209</v>
          </cell>
          <cell r="BH235">
            <v>227.16529351804854</v>
          </cell>
          <cell r="BI235">
            <v>231.96867132136984</v>
          </cell>
          <cell r="BJ235">
            <v>245.3797021482429</v>
          </cell>
          <cell r="BK235">
            <v>219.01876476361559</v>
          </cell>
          <cell r="BL235">
            <v>229.81675806548188</v>
          </cell>
          <cell r="BM235">
            <v>262.32601903836041</v>
          </cell>
          <cell r="BN235">
            <v>279.50289806303738</v>
          </cell>
          <cell r="BO235">
            <v>274.43053110273007</v>
          </cell>
          <cell r="BP235">
            <v>246.18666961920084</v>
          </cell>
          <cell r="BQ235">
            <v>284.57526502334463</v>
          </cell>
          <cell r="BR235">
            <v>289.68605900607849</v>
          </cell>
          <cell r="BS235">
            <v>216.8284244853011</v>
          </cell>
          <cell r="BT235">
            <v>312.01984895278252</v>
          </cell>
          <cell r="BU235">
            <v>290.82418224281986</v>
          </cell>
          <cell r="BV235">
            <v>298.71712926033729</v>
          </cell>
          <cell r="BW235">
            <v>308.61533305046225</v>
          </cell>
          <cell r="BX235">
            <v>337.6769688009299</v>
          </cell>
          <cell r="BY235">
            <v>348.09072161151403</v>
          </cell>
          <cell r="BZ235">
            <v>351.96560637824308</v>
          </cell>
          <cell r="CA235">
            <v>371.58221050980865</v>
          </cell>
          <cell r="CB235">
            <v>381.99596332039289</v>
          </cell>
          <cell r="CC235">
            <v>394.34715851434169</v>
          </cell>
          <cell r="CS235">
            <v>8819.9887333333354</v>
          </cell>
          <cell r="CZ235">
            <v>0</v>
          </cell>
          <cell r="DA235">
            <v>0</v>
          </cell>
          <cell r="DB235">
            <v>0</v>
          </cell>
          <cell r="DC235">
            <v>0</v>
          </cell>
          <cell r="DD235">
            <v>0</v>
          </cell>
          <cell r="DE235">
            <v>0</v>
          </cell>
          <cell r="DF235">
            <v>0</v>
          </cell>
          <cell r="DG235">
            <v>0</v>
          </cell>
          <cell r="DH235">
            <v>0</v>
          </cell>
          <cell r="DI235">
            <v>0</v>
          </cell>
          <cell r="DJ235">
            <v>0</v>
          </cell>
          <cell r="DK235">
            <v>0</v>
          </cell>
          <cell r="DL235">
            <v>0</v>
          </cell>
          <cell r="DM235">
            <v>0</v>
          </cell>
          <cell r="DN235">
            <v>0</v>
          </cell>
          <cell r="DO235">
            <v>0</v>
          </cell>
          <cell r="DP235">
            <v>0</v>
          </cell>
          <cell r="DQ235">
            <v>0</v>
          </cell>
          <cell r="DR235">
            <v>0</v>
          </cell>
          <cell r="DS235">
            <v>0</v>
          </cell>
          <cell r="DT235">
            <v>0</v>
          </cell>
          <cell r="DU235">
            <v>0</v>
          </cell>
          <cell r="DV235">
            <v>0</v>
          </cell>
          <cell r="DW235">
            <v>0</v>
          </cell>
          <cell r="DX235">
            <v>0</v>
          </cell>
          <cell r="DY235">
            <v>0</v>
          </cell>
          <cell r="DZ235">
            <v>0</v>
          </cell>
          <cell r="EA235">
            <v>0</v>
          </cell>
          <cell r="EB235">
            <v>0</v>
          </cell>
          <cell r="EC235">
            <v>0</v>
          </cell>
          <cell r="ED235">
            <v>0</v>
          </cell>
          <cell r="EE235">
            <v>0</v>
          </cell>
          <cell r="EF235">
            <v>0</v>
          </cell>
          <cell r="EG235">
            <v>0</v>
          </cell>
          <cell r="EH235">
            <v>0</v>
          </cell>
          <cell r="EI235">
            <v>0</v>
          </cell>
        </row>
        <row r="236">
          <cell r="AH236">
            <v>145.79682433526037</v>
          </cell>
          <cell r="AI236">
            <v>206.97264403836039</v>
          </cell>
          <cell r="AJ236">
            <v>148.44828888269373</v>
          </cell>
          <cell r="AK236">
            <v>138.18827389479944</v>
          </cell>
          <cell r="AL236">
            <v>154.44290438123872</v>
          </cell>
          <cell r="AM236">
            <v>161.93617375441994</v>
          </cell>
          <cell r="AN236">
            <v>162.55100611324505</v>
          </cell>
          <cell r="AO236">
            <v>153.05953157388217</v>
          </cell>
          <cell r="AP236">
            <v>152.63683432718992</v>
          </cell>
          <cell r="AQ236">
            <v>173.2337183478316</v>
          </cell>
          <cell r="AR236">
            <v>141.68513293561733</v>
          </cell>
          <cell r="AS236">
            <v>148.94784017423913</v>
          </cell>
          <cell r="AT236">
            <v>178.95934468939058</v>
          </cell>
          <cell r="AU236">
            <v>154.51975842609187</v>
          </cell>
          <cell r="AV236">
            <v>157.40178510808462</v>
          </cell>
          <cell r="AW236">
            <v>173.77169666180359</v>
          </cell>
          <cell r="AX236">
            <v>187.41328962323607</v>
          </cell>
          <cell r="AY236">
            <v>177.92181508387318</v>
          </cell>
          <cell r="AZ236">
            <v>180.53485260887999</v>
          </cell>
          <cell r="BA236">
            <v>183.34002524601965</v>
          </cell>
          <cell r="BB236">
            <v>168.89146481362917</v>
          </cell>
          <cell r="BC236">
            <v>170.15955655370598</v>
          </cell>
          <cell r="BD236">
            <v>167.20067582686008</v>
          </cell>
          <cell r="BE236">
            <v>167.16224880443349</v>
          </cell>
          <cell r="BF236">
            <v>163.85752487574848</v>
          </cell>
          <cell r="BG236">
            <v>177.03799356806209</v>
          </cell>
          <cell r="BH236">
            <v>171.81191851804851</v>
          </cell>
          <cell r="BI236">
            <v>176.61529632136981</v>
          </cell>
          <cell r="BJ236">
            <v>190.02632714824287</v>
          </cell>
          <cell r="BK236">
            <v>163.66538976361559</v>
          </cell>
          <cell r="BL236">
            <v>174.46338306548188</v>
          </cell>
          <cell r="BM236">
            <v>206.97264403836039</v>
          </cell>
          <cell r="BN236">
            <v>224.14952306303735</v>
          </cell>
          <cell r="BO236">
            <v>219.07715610273007</v>
          </cell>
          <cell r="BP236">
            <v>190.83329461920084</v>
          </cell>
          <cell r="BQ236">
            <v>229.2218900233446</v>
          </cell>
          <cell r="BR236">
            <v>234.33268400607849</v>
          </cell>
          <cell r="BS236">
            <v>161.47504948530107</v>
          </cell>
          <cell r="BT236">
            <v>248.14548961247846</v>
          </cell>
          <cell r="BU236">
            <v>226.94982290251582</v>
          </cell>
          <cell r="BV236">
            <v>234.84276992003328</v>
          </cell>
          <cell r="BW236">
            <v>238.84413558635987</v>
          </cell>
          <cell r="BX236">
            <v>267.90577133682746</v>
          </cell>
          <cell r="BY236">
            <v>278.31952414741164</v>
          </cell>
          <cell r="BZ236">
            <v>282.19440891414064</v>
          </cell>
          <cell r="CA236">
            <v>301.81101304570626</v>
          </cell>
          <cell r="CB236">
            <v>312.2247658562905</v>
          </cell>
          <cell r="CC236">
            <v>324.57596105023924</v>
          </cell>
          <cell r="CS236">
            <v>8410.3917333333338</v>
          </cell>
          <cell r="CZ236">
            <v>0</v>
          </cell>
          <cell r="DA236">
            <v>0</v>
          </cell>
          <cell r="DB236">
            <v>0</v>
          </cell>
          <cell r="DC236">
            <v>0</v>
          </cell>
          <cell r="DD236">
            <v>0</v>
          </cell>
          <cell r="DE236">
            <v>0</v>
          </cell>
          <cell r="DF236">
            <v>0</v>
          </cell>
          <cell r="DG236">
            <v>0</v>
          </cell>
          <cell r="DH236">
            <v>0</v>
          </cell>
          <cell r="DI236">
            <v>0</v>
          </cell>
          <cell r="DJ236">
            <v>0</v>
          </cell>
          <cell r="DK236">
            <v>0</v>
          </cell>
          <cell r="DL236">
            <v>0</v>
          </cell>
          <cell r="DM236">
            <v>0</v>
          </cell>
          <cell r="DN236">
            <v>0</v>
          </cell>
          <cell r="DO236">
            <v>0</v>
          </cell>
          <cell r="DP236">
            <v>0</v>
          </cell>
          <cell r="DQ236">
            <v>0</v>
          </cell>
          <cell r="DR236">
            <v>0</v>
          </cell>
          <cell r="DS236">
            <v>0</v>
          </cell>
          <cell r="DT236">
            <v>0</v>
          </cell>
          <cell r="DU236">
            <v>0</v>
          </cell>
          <cell r="DV236">
            <v>0</v>
          </cell>
          <cell r="DW236">
            <v>0</v>
          </cell>
          <cell r="DX236">
            <v>0</v>
          </cell>
          <cell r="DY236">
            <v>0</v>
          </cell>
          <cell r="DZ236">
            <v>0</v>
          </cell>
          <cell r="EA236">
            <v>0</v>
          </cell>
          <cell r="EB236">
            <v>0</v>
          </cell>
          <cell r="EC236">
            <v>0</v>
          </cell>
          <cell r="ED236">
            <v>0</v>
          </cell>
          <cell r="EE236">
            <v>0</v>
          </cell>
          <cell r="EF236">
            <v>0</v>
          </cell>
          <cell r="EG236">
            <v>0</v>
          </cell>
          <cell r="EH236">
            <v>0</v>
          </cell>
          <cell r="EI236">
            <v>0</v>
          </cell>
        </row>
        <row r="237">
          <cell r="E237">
            <v>427.5</v>
          </cell>
          <cell r="F237">
            <v>427.5</v>
          </cell>
          <cell r="G237">
            <v>427.5</v>
          </cell>
          <cell r="H237">
            <v>2970</v>
          </cell>
          <cell r="I237">
            <v>2970</v>
          </cell>
          <cell r="J237">
            <v>2970</v>
          </cell>
          <cell r="K237">
            <v>2970</v>
          </cell>
          <cell r="AH237">
            <v>467.52207433526047</v>
          </cell>
          <cell r="AI237">
            <v>528.69789403836057</v>
          </cell>
          <cell r="AJ237">
            <v>470.17353888269383</v>
          </cell>
          <cell r="AK237">
            <v>459.9135238947996</v>
          </cell>
          <cell r="AL237">
            <v>476.16815438123882</v>
          </cell>
          <cell r="AM237">
            <v>483.66142375442007</v>
          </cell>
          <cell r="AN237">
            <v>484.27625611324515</v>
          </cell>
          <cell r="AO237">
            <v>474.7847815738823</v>
          </cell>
          <cell r="AP237">
            <v>474.36208432719002</v>
          </cell>
          <cell r="AQ237">
            <v>494.95896834783173</v>
          </cell>
          <cell r="AR237">
            <v>463.41038293561746</v>
          </cell>
          <cell r="AS237">
            <v>470.67309017423929</v>
          </cell>
          <cell r="AT237">
            <v>500.68459468939074</v>
          </cell>
          <cell r="AU237">
            <v>476.24500842609194</v>
          </cell>
          <cell r="AV237">
            <v>479.12703510808473</v>
          </cell>
          <cell r="AW237">
            <v>495.49694666180375</v>
          </cell>
          <cell r="AX237">
            <v>509.13853962323617</v>
          </cell>
          <cell r="AY237">
            <v>499.64706508387331</v>
          </cell>
          <cell r="AZ237">
            <v>502.26010260888012</v>
          </cell>
          <cell r="BA237">
            <v>505.06527524601972</v>
          </cell>
          <cell r="BB237">
            <v>490.6167148136293</v>
          </cell>
          <cell r="BC237">
            <v>491.88480655370614</v>
          </cell>
          <cell r="BD237">
            <v>488.92592582686018</v>
          </cell>
          <cell r="BE237">
            <v>488.88749880443362</v>
          </cell>
          <cell r="BF237">
            <v>485.58277487574861</v>
          </cell>
          <cell r="BG237">
            <v>498.76324356806219</v>
          </cell>
          <cell r="BH237">
            <v>493.53716851804865</v>
          </cell>
          <cell r="BI237">
            <v>498.34054632136991</v>
          </cell>
          <cell r="BJ237">
            <v>511.75157714824297</v>
          </cell>
          <cell r="BK237">
            <v>485.3906397636157</v>
          </cell>
          <cell r="BL237">
            <v>496.18863306548201</v>
          </cell>
          <cell r="BM237">
            <v>528.69789403836057</v>
          </cell>
          <cell r="BN237">
            <v>545.87477306303742</v>
          </cell>
          <cell r="BO237">
            <v>540.80240610273017</v>
          </cell>
          <cell r="BP237">
            <v>512.55854461920092</v>
          </cell>
          <cell r="BQ237">
            <v>550.94714002334479</v>
          </cell>
          <cell r="BR237">
            <v>556.05793400607865</v>
          </cell>
          <cell r="BS237">
            <v>483.20029948530117</v>
          </cell>
          <cell r="BT237">
            <v>619.39646080166347</v>
          </cell>
          <cell r="BU237">
            <v>598.20079409170069</v>
          </cell>
          <cell r="BV237">
            <v>606.09374110921829</v>
          </cell>
          <cell r="BW237">
            <v>644.36874807724598</v>
          </cell>
          <cell r="BX237">
            <v>673.43038382771363</v>
          </cell>
          <cell r="BY237">
            <v>683.84413663829775</v>
          </cell>
          <cell r="BZ237">
            <v>687.71902140502687</v>
          </cell>
          <cell r="CA237">
            <v>707.33562553659237</v>
          </cell>
          <cell r="CB237">
            <v>717.74937834717662</v>
          </cell>
          <cell r="CC237">
            <v>730.10057354112541</v>
          </cell>
          <cell r="CD237">
            <v>6200</v>
          </cell>
          <cell r="CG237">
            <v>5134.68</v>
          </cell>
          <cell r="CU237">
            <v>2655</v>
          </cell>
          <cell r="CV237">
            <v>2655</v>
          </cell>
          <cell r="CW237">
            <v>2655</v>
          </cell>
          <cell r="CZ237">
            <v>4799.9640114752765</v>
          </cell>
          <cell r="DA237">
            <v>0</v>
          </cell>
          <cell r="DB237">
            <v>0</v>
          </cell>
          <cell r="DC237">
            <v>0</v>
          </cell>
          <cell r="DD237">
            <v>0</v>
          </cell>
          <cell r="DE237">
            <v>2350.3395315446182</v>
          </cell>
          <cell r="DF237">
            <v>0</v>
          </cell>
          <cell r="DG237">
            <v>0</v>
          </cell>
          <cell r="DH237">
            <v>0</v>
          </cell>
          <cell r="DI237">
            <v>0</v>
          </cell>
          <cell r="DJ237">
            <v>0</v>
          </cell>
          <cell r="DK237">
            <v>0</v>
          </cell>
          <cell r="DL237">
            <v>0</v>
          </cell>
          <cell r="DM237">
            <v>0</v>
          </cell>
          <cell r="DN237">
            <v>0</v>
          </cell>
          <cell r="DO237">
            <v>0</v>
          </cell>
          <cell r="DP237">
            <v>0</v>
          </cell>
          <cell r="DQ237">
            <v>0</v>
          </cell>
          <cell r="DR237">
            <v>0</v>
          </cell>
          <cell r="DS237">
            <v>0</v>
          </cell>
          <cell r="DT237">
            <v>0</v>
          </cell>
          <cell r="DU237">
            <v>0</v>
          </cell>
          <cell r="DV237">
            <v>0</v>
          </cell>
          <cell r="DW237">
            <v>0</v>
          </cell>
          <cell r="DX237">
            <v>0</v>
          </cell>
          <cell r="DY237">
            <v>0</v>
          </cell>
          <cell r="DZ237">
            <v>0</v>
          </cell>
          <cell r="EA237">
            <v>0</v>
          </cell>
          <cell r="EB237">
            <v>0</v>
          </cell>
          <cell r="EC237">
            <v>0</v>
          </cell>
          <cell r="ED237">
            <v>0</v>
          </cell>
          <cell r="EE237">
            <v>0</v>
          </cell>
          <cell r="EF237">
            <v>0</v>
          </cell>
          <cell r="EG237">
            <v>0</v>
          </cell>
          <cell r="EH237">
            <v>0</v>
          </cell>
          <cell r="EI237">
            <v>0</v>
          </cell>
          <cell r="EW237" t="str">
            <v xml:space="preserve"> </v>
          </cell>
        </row>
        <row r="238">
          <cell r="E238">
            <v>101.27042042123328</v>
          </cell>
          <cell r="F238">
            <v>101.27042042123328</v>
          </cell>
          <cell r="G238">
            <v>101.27042042123328</v>
          </cell>
          <cell r="H238">
            <v>952.02477531569093</v>
          </cell>
          <cell r="I238">
            <v>952.02477531569093</v>
          </cell>
          <cell r="J238">
            <v>952.02477531569093</v>
          </cell>
          <cell r="K238">
            <v>952.02477531569093</v>
          </cell>
          <cell r="L238">
            <v>908.61147840477906</v>
          </cell>
          <cell r="M238">
            <v>101.27042042123328</v>
          </cell>
          <cell r="N238">
            <v>101.27042042123328</v>
          </cell>
          <cell r="O238">
            <v>101.27042042123328</v>
          </cell>
          <cell r="P238">
            <v>121.71685658867048</v>
          </cell>
          <cell r="Q238">
            <v>101.27042042123328</v>
          </cell>
          <cell r="R238">
            <v>101.27042042123328</v>
          </cell>
          <cell r="S238">
            <v>101.27042042123328</v>
          </cell>
          <cell r="T238">
            <v>91.955420421233285</v>
          </cell>
          <cell r="U238">
            <v>101.27042042123328</v>
          </cell>
          <cell r="V238">
            <v>79.765593620169383</v>
          </cell>
          <cell r="W238">
            <v>91.955420421233285</v>
          </cell>
          <cell r="X238">
            <v>91.955420421233285</v>
          </cell>
          <cell r="Y238">
            <v>427.78618326459809</v>
          </cell>
          <cell r="Z238">
            <v>2796.1151826045407</v>
          </cell>
          <cell r="AA238">
            <v>31460.652474121554</v>
          </cell>
          <cell r="AB238">
            <v>9281.9070438076669</v>
          </cell>
          <cell r="AC238">
            <v>9281.9070438076669</v>
          </cell>
          <cell r="AD238">
            <v>101.27042042123328</v>
          </cell>
          <cell r="AE238">
            <v>101.27042042123328</v>
          </cell>
          <cell r="AF238">
            <v>101.27042042123328</v>
          </cell>
          <cell r="AG238">
            <v>101.27042042123328</v>
          </cell>
          <cell r="AH238">
            <v>146.45818767321745</v>
          </cell>
          <cell r="AI238">
            <v>146.45818767321745</v>
          </cell>
          <cell r="AJ238">
            <v>146.45818767321745</v>
          </cell>
          <cell r="AK238">
            <v>146.45818767321745</v>
          </cell>
          <cell r="AL238">
            <v>146.45818767321745</v>
          </cell>
          <cell r="AM238">
            <v>146.45818767321745</v>
          </cell>
          <cell r="AN238">
            <v>146.45818767321745</v>
          </cell>
          <cell r="AO238">
            <v>146.45818767321745</v>
          </cell>
          <cell r="AP238">
            <v>146.45818767321745</v>
          </cell>
          <cell r="AQ238">
            <v>146.45818767321745</v>
          </cell>
          <cell r="AR238">
            <v>146.45818767321745</v>
          </cell>
          <cell r="AS238">
            <v>146.45818767321745</v>
          </cell>
          <cell r="AT238">
            <v>146.45818767321745</v>
          </cell>
          <cell r="AU238">
            <v>146.45818767321745</v>
          </cell>
          <cell r="AV238">
            <v>146.45818767321745</v>
          </cell>
          <cell r="AW238">
            <v>146.45818767321745</v>
          </cell>
          <cell r="AX238">
            <v>146.45818767321745</v>
          </cell>
          <cell r="AY238">
            <v>146.45818767321745</v>
          </cell>
          <cell r="AZ238">
            <v>146.45818767321745</v>
          </cell>
          <cell r="BA238">
            <v>146.45818767321745</v>
          </cell>
          <cell r="BB238">
            <v>146.45818767321745</v>
          </cell>
          <cell r="BC238">
            <v>146.45818767321745</v>
          </cell>
          <cell r="BD238">
            <v>146.45818767321745</v>
          </cell>
          <cell r="BE238">
            <v>146.45818767321745</v>
          </cell>
          <cell r="BF238">
            <v>146.45818767321745</v>
          </cell>
          <cell r="BG238">
            <v>146.45818767321745</v>
          </cell>
          <cell r="BH238">
            <v>146.45818767321745</v>
          </cell>
          <cell r="BI238">
            <v>146.45818767321745</v>
          </cell>
          <cell r="BJ238">
            <v>146.45818767321745</v>
          </cell>
          <cell r="BK238">
            <v>146.45818767321745</v>
          </cell>
          <cell r="BL238">
            <v>146.45818767321745</v>
          </cell>
          <cell r="BM238">
            <v>146.45818767321745</v>
          </cell>
          <cell r="BN238">
            <v>146.45818767321745</v>
          </cell>
          <cell r="BO238">
            <v>146.45818767321745</v>
          </cell>
          <cell r="BP238">
            <v>146.45818767321745</v>
          </cell>
          <cell r="BQ238">
            <v>146.45818767321745</v>
          </cell>
          <cell r="BR238">
            <v>146.45818767321745</v>
          </cell>
          <cell r="BS238">
            <v>146.45818767321745</v>
          </cell>
          <cell r="BT238">
            <v>169.00365890550984</v>
          </cell>
          <cell r="BU238">
            <v>169.00365890550984</v>
          </cell>
          <cell r="BV238">
            <v>169.00365890550984</v>
          </cell>
          <cell r="BW238">
            <v>184.60596363604958</v>
          </cell>
          <cell r="BX238">
            <v>184.60596363604958</v>
          </cell>
          <cell r="BY238">
            <v>184.60596363604958</v>
          </cell>
          <cell r="BZ238">
            <v>184.60596363604958</v>
          </cell>
          <cell r="CA238">
            <v>184.60596363604958</v>
          </cell>
          <cell r="CB238">
            <v>184.60596363604958</v>
          </cell>
          <cell r="CC238">
            <v>184.60596363604958</v>
          </cell>
          <cell r="CD238">
            <v>1790.5308378554678</v>
          </cell>
          <cell r="CE238">
            <v>561.12110999999993</v>
          </cell>
          <cell r="CF238">
            <v>130203.29724486907</v>
          </cell>
          <cell r="CG238">
            <v>1816.4826632918443</v>
          </cell>
          <cell r="CH238">
            <v>1337.498923355183</v>
          </cell>
          <cell r="CI238">
            <v>3087.082136748078</v>
          </cell>
          <cell r="CJ238">
            <v>5040.5279837996832</v>
          </cell>
          <cell r="CK238">
            <v>493093.73739713035</v>
          </cell>
          <cell r="CL238">
            <v>171</v>
          </cell>
          <cell r="CM238">
            <v>196.19675646265551</v>
          </cell>
          <cell r="CN238">
            <v>21965.01769160197</v>
          </cell>
          <cell r="CO238">
            <v>6707.977326476439</v>
          </cell>
          <cell r="CP238">
            <v>1759982.0684963572</v>
          </cell>
          <cell r="CQ238">
            <v>519.86967119301607</v>
          </cell>
          <cell r="CR238">
            <v>4656.3538812422566</v>
          </cell>
          <cell r="CS238">
            <v>4719.786231000001</v>
          </cell>
          <cell r="CT238">
            <v>165877.69048083253</v>
          </cell>
          <cell r="CU238">
            <v>1221.3919808141534</v>
          </cell>
          <cell r="CV238">
            <v>1099.2527827327381</v>
          </cell>
          <cell r="CW238">
            <v>1099.2527827327381</v>
          </cell>
          <cell r="CX238">
            <v>8128.5938709677412</v>
          </cell>
          <cell r="CZ238">
            <v>1386.2070295391807</v>
          </cell>
          <cell r="DA238">
            <v>197.79681166389511</v>
          </cell>
          <cell r="DB238">
            <v>451.0610659863774</v>
          </cell>
          <cell r="DC238">
            <v>776.23777252875311</v>
          </cell>
          <cell r="DD238">
            <v>2539.3026426549</v>
          </cell>
          <cell r="DE238">
            <v>753.3944324694786</v>
          </cell>
          <cell r="DF238">
            <v>12955.130900412969</v>
          </cell>
          <cell r="DG238">
            <v>2998993.7515547764</v>
          </cell>
          <cell r="DH238">
            <v>259.44391306763299</v>
          </cell>
          <cell r="DI238">
            <v>198.00033254106421</v>
          </cell>
          <cell r="DJ238">
            <v>561.12110999999993</v>
          </cell>
          <cell r="DK238">
            <v>561.12110999999993</v>
          </cell>
          <cell r="DL238">
            <v>561.12110999999993</v>
          </cell>
          <cell r="DM238">
            <v>561.12110999999993</v>
          </cell>
          <cell r="DN238">
            <v>561.12110999999993</v>
          </cell>
          <cell r="DO238">
            <v>561.12110999999993</v>
          </cell>
          <cell r="DP238">
            <v>561.12110999999993</v>
          </cell>
          <cell r="DQ238">
            <v>561.12110999999993</v>
          </cell>
          <cell r="DR238">
            <v>561.12110999999993</v>
          </cell>
          <cell r="DS238">
            <v>561.12110999999993</v>
          </cell>
          <cell r="DT238">
            <v>561.12110999999993</v>
          </cell>
          <cell r="DU238">
            <v>561.12110999999993</v>
          </cell>
          <cell r="DV238">
            <v>561.12110999999993</v>
          </cell>
          <cell r="DW238">
            <v>561.12110999999993</v>
          </cell>
          <cell r="DX238">
            <v>561.12110999999993</v>
          </cell>
          <cell r="DY238">
            <v>561.12110999999993</v>
          </cell>
          <cell r="DZ238">
            <v>561.12110999999993</v>
          </cell>
          <cell r="EA238">
            <v>561.12110999999993</v>
          </cell>
          <cell r="EB238">
            <v>561.12110999999993</v>
          </cell>
          <cell r="EC238">
            <v>561.12110999999993</v>
          </cell>
          <cell r="ED238">
            <v>561.12110999999993</v>
          </cell>
          <cell r="EE238">
            <v>561.12110999999993</v>
          </cell>
          <cell r="EF238">
            <v>561.12110999999993</v>
          </cell>
          <cell r="EG238">
            <v>561.12110999999993</v>
          </cell>
          <cell r="EH238">
            <v>561.12110999999993</v>
          </cell>
          <cell r="EI238">
            <v>561.12110999999993</v>
          </cell>
          <cell r="EY238" t="str">
            <v xml:space="preserve">Ctrl Europe EUR/t: </v>
          </cell>
          <cell r="EZ238">
            <v>93.15</v>
          </cell>
          <cell r="FA238" t="str">
            <v>Updated 2008-10-17</v>
          </cell>
        </row>
        <row r="239">
          <cell r="E239">
            <v>125.57042042123328</v>
          </cell>
          <cell r="F239">
            <v>125.57042042123328</v>
          </cell>
          <cell r="G239">
            <v>125.57042042123328</v>
          </cell>
          <cell r="H239">
            <v>1180.4646489129841</v>
          </cell>
          <cell r="I239">
            <v>1180.4646489129841</v>
          </cell>
          <cell r="J239">
            <v>1180.4646489129841</v>
          </cell>
          <cell r="K239">
            <v>1180.4646489129841</v>
          </cell>
          <cell r="L239">
            <v>1126.6342616952766</v>
          </cell>
          <cell r="M239">
            <v>125.57042042123328</v>
          </cell>
          <cell r="N239">
            <v>125.57042042123328</v>
          </cell>
          <cell r="O239">
            <v>125.57042042123328</v>
          </cell>
          <cell r="P239">
            <v>150.92301177991081</v>
          </cell>
          <cell r="Q239">
            <v>125.57042042123328</v>
          </cell>
          <cell r="R239">
            <v>125.57042042123328</v>
          </cell>
          <cell r="S239">
            <v>125.57042042123328</v>
          </cell>
          <cell r="T239">
            <v>113.82542042123328</v>
          </cell>
          <cell r="U239">
            <v>125.57042042123328</v>
          </cell>
          <cell r="V239">
            <v>98.905475896827852</v>
          </cell>
          <cell r="W239">
            <v>113.82542042123328</v>
          </cell>
          <cell r="X239">
            <v>113.82542042123328</v>
          </cell>
          <cell r="Y239">
            <v>530.4341648775013</v>
          </cell>
          <cell r="Z239">
            <v>3467.0475106690565</v>
          </cell>
          <cell r="AA239">
            <v>39009.686554766718</v>
          </cell>
          <cell r="AB239">
            <v>10968.23823122702</v>
          </cell>
          <cell r="AC239">
            <v>10968.23823122702</v>
          </cell>
          <cell r="AD239">
            <v>125.57042042123328</v>
          </cell>
          <cell r="AE239">
            <v>125.57042042123328</v>
          </cell>
          <cell r="AF239">
            <v>125.57042042123328</v>
          </cell>
          <cell r="AG239">
            <v>125.57042042123328</v>
          </cell>
          <cell r="AH239">
            <v>166.24983465608466</v>
          </cell>
          <cell r="AI239">
            <v>166.24983465608466</v>
          </cell>
          <cell r="AJ239">
            <v>166.24983465608466</v>
          </cell>
          <cell r="AK239">
            <v>166.24983465608466</v>
          </cell>
          <cell r="AL239">
            <v>166.24983465608466</v>
          </cell>
          <cell r="AM239">
            <v>166.24983465608466</v>
          </cell>
          <cell r="AN239">
            <v>166.24983465608466</v>
          </cell>
          <cell r="AO239">
            <v>166.24983465608466</v>
          </cell>
          <cell r="AP239">
            <v>166.24983465608466</v>
          </cell>
          <cell r="AQ239">
            <v>166.24983465608466</v>
          </cell>
          <cell r="AR239">
            <v>166.24983465608466</v>
          </cell>
          <cell r="AS239">
            <v>166.24983465608466</v>
          </cell>
          <cell r="AT239">
            <v>166.24983465608466</v>
          </cell>
          <cell r="AU239">
            <v>166.24983465608466</v>
          </cell>
          <cell r="AV239">
            <v>166.24983465608466</v>
          </cell>
          <cell r="AW239">
            <v>166.24983465608466</v>
          </cell>
          <cell r="AX239">
            <v>166.24983465608466</v>
          </cell>
          <cell r="AY239">
            <v>166.24983465608466</v>
          </cell>
          <cell r="AZ239">
            <v>166.24983465608466</v>
          </cell>
          <cell r="BA239">
            <v>166.24983465608466</v>
          </cell>
          <cell r="BB239">
            <v>166.24983465608466</v>
          </cell>
          <cell r="BC239">
            <v>166.24983465608466</v>
          </cell>
          <cell r="BD239">
            <v>166.24983465608466</v>
          </cell>
          <cell r="BE239">
            <v>166.24983465608466</v>
          </cell>
          <cell r="BF239">
            <v>166.24983465608466</v>
          </cell>
          <cell r="BG239">
            <v>166.24983465608466</v>
          </cell>
          <cell r="BH239">
            <v>166.24983465608466</v>
          </cell>
          <cell r="BI239">
            <v>166.24983465608466</v>
          </cell>
          <cell r="BJ239">
            <v>166.24983465608466</v>
          </cell>
          <cell r="BK239">
            <v>166.24983465608466</v>
          </cell>
          <cell r="BL239">
            <v>166.24983465608466</v>
          </cell>
          <cell r="BM239">
            <v>166.24983465608466</v>
          </cell>
          <cell r="BN239">
            <v>166.24983465608466</v>
          </cell>
          <cell r="BO239">
            <v>166.24983465608466</v>
          </cell>
          <cell r="BP239">
            <v>166.24983465608466</v>
          </cell>
          <cell r="BQ239">
            <v>166.24983465608466</v>
          </cell>
          <cell r="BR239">
            <v>166.24983465608466</v>
          </cell>
          <cell r="BS239">
            <v>166.24983465608466</v>
          </cell>
          <cell r="BT239">
            <v>191.84199119003819</v>
          </cell>
          <cell r="BU239">
            <v>191.84199119003819</v>
          </cell>
          <cell r="BV239">
            <v>191.84199119003819</v>
          </cell>
          <cell r="BW239">
            <v>209.55271547875901</v>
          </cell>
          <cell r="BX239">
            <v>209.55271547875901</v>
          </cell>
          <cell r="BY239">
            <v>209.55271547875901</v>
          </cell>
          <cell r="BZ239">
            <v>209.55271547875901</v>
          </cell>
          <cell r="CA239">
            <v>209.55271547875901</v>
          </cell>
          <cell r="CB239">
            <v>209.55271547875901</v>
          </cell>
          <cell r="CC239">
            <v>209.55271547875901</v>
          </cell>
          <cell r="CD239">
            <v>2062.8528656570929</v>
          </cell>
          <cell r="CE239">
            <v>646.46208000000013</v>
          </cell>
          <cell r="CF239">
            <v>150005.93073352089</v>
          </cell>
          <cell r="CG239">
            <v>2092.7517070166646</v>
          </cell>
          <cell r="CH239">
            <v>1540.9192785314251</v>
          </cell>
          <cell r="CI239">
            <v>3556.5967911152152</v>
          </cell>
          <cell r="CJ239">
            <v>5807.1424272477479</v>
          </cell>
          <cell r="CK239">
            <v>568088.41697779426</v>
          </cell>
          <cell r="CL239">
            <v>251.1</v>
          </cell>
          <cell r="CM239">
            <v>320.11049738643794</v>
          </cell>
          <cell r="CN239">
            <v>29593.586710242173</v>
          </cell>
          <cell r="CO239">
            <v>9941.4634030114867</v>
          </cell>
          <cell r="CP239">
            <v>2693051.927032521</v>
          </cell>
          <cell r="CQ239">
            <v>795.48311592074208</v>
          </cell>
          <cell r="CR239">
            <v>7124.9605420913249</v>
          </cell>
          <cell r="CS239">
            <v>6358.9934250000006</v>
          </cell>
          <cell r="CT239">
            <v>245836.69697009612</v>
          </cell>
          <cell r="CU239">
            <v>1645.5879981029011</v>
          </cell>
          <cell r="CV239">
            <v>1481.029198292611</v>
          </cell>
          <cell r="CW239">
            <v>1481.029198292611</v>
          </cell>
          <cell r="CX239">
            <v>11000</v>
          </cell>
          <cell r="CZ239">
            <v>1597.0354058262401</v>
          </cell>
          <cell r="DA239">
            <v>245.25847424454028</v>
          </cell>
          <cell r="DB239">
            <v>559.2938930831516</v>
          </cell>
          <cell r="DC239">
            <v>962.49727252875311</v>
          </cell>
          <cell r="DD239">
            <v>3000.6415916871574</v>
          </cell>
          <cell r="DE239">
            <v>934.17263634044627</v>
          </cell>
          <cell r="DF239">
            <v>17531.499563967845</v>
          </cell>
          <cell r="DG239">
            <v>4588936.4706330225</v>
          </cell>
          <cell r="DH239">
            <v>321.14814271279425</v>
          </cell>
          <cell r="DI239">
            <v>245.51083028299971</v>
          </cell>
          <cell r="DJ239">
            <v>646.46208000000013</v>
          </cell>
          <cell r="DK239">
            <v>646.46208000000013</v>
          </cell>
          <cell r="DL239">
            <v>646.46208000000013</v>
          </cell>
          <cell r="DM239">
            <v>646.46208000000013</v>
          </cell>
          <cell r="DN239">
            <v>646.46208000000013</v>
          </cell>
          <cell r="DO239">
            <v>646.46208000000013</v>
          </cell>
          <cell r="DP239">
            <v>646.46208000000013</v>
          </cell>
          <cell r="DQ239">
            <v>646.46208000000013</v>
          </cell>
          <cell r="DR239">
            <v>646.46208000000013</v>
          </cell>
          <cell r="DS239">
            <v>646.46208000000013</v>
          </cell>
          <cell r="DT239">
            <v>646.46208000000013</v>
          </cell>
          <cell r="DU239">
            <v>646.46208000000013</v>
          </cell>
          <cell r="DV239">
            <v>646.46208000000013</v>
          </cell>
          <cell r="DW239">
            <v>646.46208000000013</v>
          </cell>
          <cell r="DX239">
            <v>646.46208000000013</v>
          </cell>
          <cell r="DY239">
            <v>646.46208000000013</v>
          </cell>
          <cell r="DZ239">
            <v>646.46208000000013</v>
          </cell>
          <cell r="EA239">
            <v>646.46208000000013</v>
          </cell>
          <cell r="EB239">
            <v>646.46208000000013</v>
          </cell>
          <cell r="EC239">
            <v>646.46208000000013</v>
          </cell>
          <cell r="ED239">
            <v>646.46208000000013</v>
          </cell>
          <cell r="EE239">
            <v>646.46208000000013</v>
          </cell>
          <cell r="EF239">
            <v>646.46208000000013</v>
          </cell>
          <cell r="EG239">
            <v>646.46208000000013</v>
          </cell>
          <cell r="EH239">
            <v>646.46208000000013</v>
          </cell>
          <cell r="EI239">
            <v>646.46208000000013</v>
          </cell>
          <cell r="EY239" t="str">
            <v xml:space="preserve">Ctrl Europe EUR/t: </v>
          </cell>
          <cell r="EZ239">
            <v>117.45</v>
          </cell>
          <cell r="FA239" t="str">
            <v>Updated 2008-10-17</v>
          </cell>
        </row>
        <row r="240">
          <cell r="E240">
            <v>2150</v>
          </cell>
          <cell r="F240">
            <v>2150</v>
          </cell>
          <cell r="G240">
            <v>2150</v>
          </cell>
          <cell r="H240">
            <v>20211.758363546531</v>
          </cell>
          <cell r="I240">
            <v>20211.758363546531</v>
          </cell>
          <cell r="J240">
            <v>20211.758363546531</v>
          </cell>
          <cell r="K240">
            <v>20211.758363546531</v>
          </cell>
          <cell r="L240">
            <v>19290.081649159256</v>
          </cell>
          <cell r="M240">
            <v>2150</v>
          </cell>
          <cell r="N240">
            <v>2150</v>
          </cell>
          <cell r="O240">
            <v>2150</v>
          </cell>
          <cell r="P240">
            <v>2584.0836897599465</v>
          </cell>
          <cell r="Q240">
            <v>2150</v>
          </cell>
          <cell r="R240">
            <v>2150</v>
          </cell>
          <cell r="S240">
            <v>2150</v>
          </cell>
          <cell r="T240">
            <v>2150</v>
          </cell>
          <cell r="U240">
            <v>2150</v>
          </cell>
          <cell r="V240">
            <v>1693.4463742722521</v>
          </cell>
          <cell r="W240">
            <v>2150</v>
          </cell>
          <cell r="X240">
            <v>2150</v>
          </cell>
          <cell r="Y240">
            <v>9082.0230645161282</v>
          </cell>
          <cell r="Z240">
            <v>59362.325322580626</v>
          </cell>
          <cell r="AA240">
            <v>667918.65322580643</v>
          </cell>
          <cell r="AB240">
            <v>149202.14209677416</v>
          </cell>
          <cell r="AC240">
            <v>149202.14209677416</v>
          </cell>
          <cell r="AD240">
            <v>2150</v>
          </cell>
          <cell r="AE240">
            <v>2150</v>
          </cell>
          <cell r="AF240">
            <v>2150</v>
          </cell>
          <cell r="AG240">
            <v>2150</v>
          </cell>
          <cell r="AH240">
            <v>3152.5573192239858</v>
          </cell>
          <cell r="AI240">
            <v>3152.5573192239858</v>
          </cell>
          <cell r="AJ240">
            <v>3152.5573192239858</v>
          </cell>
          <cell r="AK240">
            <v>3152.5573192239858</v>
          </cell>
          <cell r="AL240">
            <v>3152.5573192239858</v>
          </cell>
          <cell r="AM240">
            <v>3152.5573192239858</v>
          </cell>
          <cell r="AN240">
            <v>3152.5573192239858</v>
          </cell>
          <cell r="AO240">
            <v>3152.5573192239858</v>
          </cell>
          <cell r="AP240">
            <v>3152.5573192239858</v>
          </cell>
          <cell r="AQ240">
            <v>3152.5573192239858</v>
          </cell>
          <cell r="AR240">
            <v>3152.5573192239858</v>
          </cell>
          <cell r="AS240">
            <v>3152.5573192239858</v>
          </cell>
          <cell r="AT240">
            <v>3152.5573192239858</v>
          </cell>
          <cell r="AU240">
            <v>3152.5573192239858</v>
          </cell>
          <cell r="AV240">
            <v>3152.5573192239858</v>
          </cell>
          <cell r="AW240">
            <v>3152.5573192239858</v>
          </cell>
          <cell r="AX240">
            <v>3152.5573192239858</v>
          </cell>
          <cell r="AY240">
            <v>3152.5573192239858</v>
          </cell>
          <cell r="AZ240">
            <v>3152.5573192239858</v>
          </cell>
          <cell r="BA240">
            <v>3152.5573192239858</v>
          </cell>
          <cell r="BB240">
            <v>3152.5573192239858</v>
          </cell>
          <cell r="BC240">
            <v>3152.5573192239858</v>
          </cell>
          <cell r="BD240">
            <v>3152.5573192239858</v>
          </cell>
          <cell r="BE240">
            <v>3152.5573192239858</v>
          </cell>
          <cell r="BF240">
            <v>3152.5573192239858</v>
          </cell>
          <cell r="BG240">
            <v>3152.5573192239858</v>
          </cell>
          <cell r="BH240">
            <v>3152.5573192239858</v>
          </cell>
          <cell r="BI240">
            <v>3152.5573192239858</v>
          </cell>
          <cell r="BJ240">
            <v>3152.5573192239858</v>
          </cell>
          <cell r="BK240">
            <v>3152.5573192239858</v>
          </cell>
          <cell r="BL240">
            <v>3152.5573192239858</v>
          </cell>
          <cell r="BM240">
            <v>3152.5573192239858</v>
          </cell>
          <cell r="BN240">
            <v>3152.5573192239858</v>
          </cell>
          <cell r="BO240">
            <v>3152.5573192239858</v>
          </cell>
          <cell r="BP240">
            <v>3152.5573192239858</v>
          </cell>
          <cell r="BQ240">
            <v>3152.5573192239858</v>
          </cell>
          <cell r="BR240">
            <v>3152.5573192239858</v>
          </cell>
          <cell r="BS240">
            <v>3152.5573192239858</v>
          </cell>
          <cell r="BT240">
            <v>3637.8554884687405</v>
          </cell>
          <cell r="BU240">
            <v>3637.8554884687405</v>
          </cell>
          <cell r="BV240">
            <v>3637.8554884687405</v>
          </cell>
          <cell r="BW240">
            <v>3932.0177070158461</v>
          </cell>
          <cell r="BX240">
            <v>3932.0177070158461</v>
          </cell>
          <cell r="BY240">
            <v>3932.0177070158461</v>
          </cell>
          <cell r="BZ240">
            <v>3932.0177070158461</v>
          </cell>
          <cell r="CA240">
            <v>3932.0177070158461</v>
          </cell>
          <cell r="CB240">
            <v>3932.0177070158461</v>
          </cell>
          <cell r="CC240">
            <v>3932.0177070158461</v>
          </cell>
          <cell r="CD240">
            <v>23515.530463964555</v>
          </cell>
          <cell r="CE240">
            <v>5402.4627958577712</v>
          </cell>
          <cell r="CF240">
            <v>1253594.7351248572</v>
          </cell>
          <cell r="CG240">
            <v>17489.058659288061</v>
          </cell>
          <cell r="CH240">
            <v>12877.412815436941</v>
          </cell>
          <cell r="CI240">
            <v>29722.364912520588</v>
          </cell>
          <cell r="CJ240">
            <v>48530.102358754193</v>
          </cell>
          <cell r="CK240">
            <v>4747496.6164763588</v>
          </cell>
          <cell r="CL240">
            <v>2353.8595335248997</v>
          </cell>
          <cell r="CM240">
            <v>2500.6476372443399</v>
          </cell>
          <cell r="CN240">
            <v>257624.83418281848</v>
          </cell>
          <cell r="CO240">
            <v>96160.769404097766</v>
          </cell>
          <cell r="CP240">
            <v>26751645.432809096</v>
          </cell>
          <cell r="CQ240">
            <v>7496.609903252539</v>
          </cell>
          <cell r="CR240">
            <v>70776.36202685842</v>
          </cell>
          <cell r="CS240">
            <v>67659.48262890584</v>
          </cell>
          <cell r="CT240">
            <v>2377904.0338513386</v>
          </cell>
          <cell r="CU240">
            <v>9908.1441813559559</v>
          </cell>
          <cell r="CV240">
            <v>9908.1441813559559</v>
          </cell>
          <cell r="CW240">
            <v>9908.1441813559559</v>
          </cell>
          <cell r="CX240">
            <v>135321.52994150241</v>
          </cell>
          <cell r="CZ240">
            <v>18205.435473835543</v>
          </cell>
          <cell r="DA240">
            <v>4199.282903225806</v>
          </cell>
          <cell r="DB240">
            <v>9576.1554838709671</v>
          </cell>
          <cell r="DC240">
            <v>16479.75</v>
          </cell>
          <cell r="DD240">
            <v>40818.055161290322</v>
          </cell>
          <cell r="DE240">
            <v>15994.779354838713</v>
          </cell>
          <cell r="DF240">
            <v>215671.75846953737</v>
          </cell>
          <cell r="DG240">
            <v>45584565.282160088</v>
          </cell>
          <cell r="DH240">
            <v>6066.030806451613</v>
          </cell>
          <cell r="DI240">
            <v>4203.6037096774189</v>
          </cell>
          <cell r="DJ240">
            <v>5402.4627958577712</v>
          </cell>
          <cell r="DK240">
            <v>5402.4627958577712</v>
          </cell>
          <cell r="DL240">
            <v>5402.4627958577712</v>
          </cell>
          <cell r="DM240">
            <v>5402.4627958577712</v>
          </cell>
          <cell r="DN240">
            <v>5402.4627958577712</v>
          </cell>
          <cell r="DO240">
            <v>5402.4627958577712</v>
          </cell>
          <cell r="DP240">
            <v>5402.4627958577712</v>
          </cell>
          <cell r="DQ240">
            <v>5402.4627958577712</v>
          </cell>
          <cell r="DR240">
            <v>5402.4627958577712</v>
          </cell>
          <cell r="DS240">
            <v>5402.4627958577712</v>
          </cell>
          <cell r="DT240">
            <v>5402.4627958577712</v>
          </cell>
          <cell r="DU240">
            <v>5402.4627958577712</v>
          </cell>
          <cell r="DV240">
            <v>5402.4627958577712</v>
          </cell>
          <cell r="DW240">
            <v>5402.4627958577712</v>
          </cell>
          <cell r="DX240">
            <v>5402.4627958577712</v>
          </cell>
          <cell r="DY240">
            <v>5402.4627958577712</v>
          </cell>
          <cell r="DZ240">
            <v>5402.4627958577712</v>
          </cell>
          <cell r="EA240">
            <v>5402.4627958577712</v>
          </cell>
          <cell r="EB240">
            <v>5402.4627958577712</v>
          </cell>
          <cell r="EC240">
            <v>5402.4627958577712</v>
          </cell>
          <cell r="ED240">
            <v>5402.4627958577712</v>
          </cell>
          <cell r="EE240">
            <v>5402.4627958577712</v>
          </cell>
          <cell r="EF240">
            <v>5402.4627958577712</v>
          </cell>
          <cell r="EG240">
            <v>5402.4627958577712</v>
          </cell>
          <cell r="EH240">
            <v>5402.4627958577712</v>
          </cell>
          <cell r="EI240">
            <v>5402.4627958577712</v>
          </cell>
          <cell r="EY240" t="str">
            <v>N-Europe USD/t</v>
          </cell>
          <cell r="EZ240">
            <v>2647.6461666666669</v>
          </cell>
          <cell r="FA240" t="str">
            <v xml:space="preserve">W-Europe: </v>
          </cell>
          <cell r="FB240">
            <v>2647.6461666666669</v>
          </cell>
          <cell r="FC240" t="str">
            <v>Latin America</v>
          </cell>
          <cell r="FD240">
            <v>2037.3637252500002</v>
          </cell>
          <cell r="FE240" t="str">
            <v>Asia</v>
          </cell>
          <cell r="FF240">
            <v>2144.5933950000003</v>
          </cell>
        </row>
        <row r="241">
          <cell r="E241">
            <v>1553.7957957876672</v>
          </cell>
          <cell r="F241">
            <v>1553.7957957876672</v>
          </cell>
          <cell r="G241">
            <v>1553.7957957876672</v>
          </cell>
          <cell r="H241">
            <v>14606.951242211546</v>
          </cell>
          <cell r="I241">
            <v>14606.951242211546</v>
          </cell>
          <cell r="J241">
            <v>14606.951242211546</v>
          </cell>
          <cell r="K241">
            <v>14606.951242211546</v>
          </cell>
          <cell r="L241">
            <v>14669.434184360643</v>
          </cell>
          <cell r="M241">
            <v>1635</v>
          </cell>
          <cell r="N241">
            <v>1635</v>
          </cell>
          <cell r="O241">
            <v>1635</v>
          </cell>
          <cell r="P241">
            <v>1965.1055036081455</v>
          </cell>
          <cell r="Q241">
            <v>1635</v>
          </cell>
          <cell r="R241">
            <v>1635</v>
          </cell>
          <cell r="S241">
            <v>1635</v>
          </cell>
          <cell r="T241">
            <v>1635</v>
          </cell>
          <cell r="U241">
            <v>1635</v>
          </cell>
          <cell r="V241">
            <v>1287.8068939233174</v>
          </cell>
          <cell r="W241">
            <v>1635</v>
          </cell>
          <cell r="X241">
            <v>1635</v>
          </cell>
          <cell r="Y241">
            <v>6906.5617258064512</v>
          </cell>
          <cell r="Z241">
            <v>45142.977629032241</v>
          </cell>
          <cell r="AA241">
            <v>507928.83629032259</v>
          </cell>
          <cell r="AB241">
            <v>116280.66183074313</v>
          </cell>
          <cell r="AC241">
            <v>116280.66183074313</v>
          </cell>
          <cell r="AD241">
            <v>1635</v>
          </cell>
          <cell r="AE241">
            <v>1635</v>
          </cell>
          <cell r="AF241">
            <v>1635</v>
          </cell>
          <cell r="AG241">
            <v>1635</v>
          </cell>
          <cell r="AH241">
            <v>2369.9294532627869</v>
          </cell>
          <cell r="AI241">
            <v>2369.9294532627869</v>
          </cell>
          <cell r="AJ241">
            <v>2369.9294532627869</v>
          </cell>
          <cell r="AK241">
            <v>2369.9294532627869</v>
          </cell>
          <cell r="AL241">
            <v>2369.9294532627869</v>
          </cell>
          <cell r="AM241">
            <v>2369.9294532627869</v>
          </cell>
          <cell r="AN241">
            <v>2369.9294532627869</v>
          </cell>
          <cell r="AO241">
            <v>2369.9294532627869</v>
          </cell>
          <cell r="AP241">
            <v>2369.9294532627869</v>
          </cell>
          <cell r="AQ241">
            <v>2369.9294532627869</v>
          </cell>
          <cell r="AR241">
            <v>2369.9294532627869</v>
          </cell>
          <cell r="AS241">
            <v>2369.9294532627869</v>
          </cell>
          <cell r="AT241">
            <v>2369.9294532627869</v>
          </cell>
          <cell r="AU241">
            <v>2369.9294532627869</v>
          </cell>
          <cell r="AV241">
            <v>2369.9294532627869</v>
          </cell>
          <cell r="AW241">
            <v>2369.9294532627869</v>
          </cell>
          <cell r="AX241">
            <v>2369.9294532627869</v>
          </cell>
          <cell r="AY241">
            <v>2369.9294532627869</v>
          </cell>
          <cell r="AZ241">
            <v>2369.9294532627869</v>
          </cell>
          <cell r="BA241">
            <v>2369.9294532627869</v>
          </cell>
          <cell r="BB241">
            <v>2369.9294532627869</v>
          </cell>
          <cell r="BC241">
            <v>2369.9294532627869</v>
          </cell>
          <cell r="BD241">
            <v>2369.9294532627869</v>
          </cell>
          <cell r="BE241">
            <v>2369.9294532627869</v>
          </cell>
          <cell r="BF241">
            <v>2369.9294532627869</v>
          </cell>
          <cell r="BG241">
            <v>2369.9294532627869</v>
          </cell>
          <cell r="BH241">
            <v>2369.9294532627869</v>
          </cell>
          <cell r="BI241">
            <v>2369.9294532627869</v>
          </cell>
          <cell r="BJ241">
            <v>2369.9294532627869</v>
          </cell>
          <cell r="BK241">
            <v>2369.9294532627869</v>
          </cell>
          <cell r="BL241">
            <v>2369.9294532627869</v>
          </cell>
          <cell r="BM241">
            <v>2369.9294532627869</v>
          </cell>
          <cell r="BN241">
            <v>2369.9294532627869</v>
          </cell>
          <cell r="BO241">
            <v>2369.9294532627869</v>
          </cell>
          <cell r="BP241">
            <v>2369.9294532627869</v>
          </cell>
          <cell r="BQ241">
            <v>2369.9294532627869</v>
          </cell>
          <cell r="BR241">
            <v>2369.9294532627869</v>
          </cell>
          <cell r="BS241">
            <v>2369.9294532627869</v>
          </cell>
          <cell r="BT241">
            <v>2734.7515035691586</v>
          </cell>
          <cell r="BU241">
            <v>2734.7515035691586</v>
          </cell>
          <cell r="BV241">
            <v>2734.7515035691586</v>
          </cell>
          <cell r="BW241">
            <v>2292.519157800758</v>
          </cell>
          <cell r="BX241">
            <v>2292.519157800758</v>
          </cell>
          <cell r="BY241">
            <v>2292.519157800758</v>
          </cell>
          <cell r="BZ241">
            <v>2292.519157800758</v>
          </cell>
          <cell r="CA241">
            <v>2292.519157800758</v>
          </cell>
          <cell r="CB241">
            <v>2292.519157800758</v>
          </cell>
          <cell r="CC241">
            <v>2292.519157800758</v>
          </cell>
          <cell r="CD241">
            <v>25438.511946774186</v>
          </cell>
          <cell r="CE241">
            <v>5144.859812255625</v>
          </cell>
          <cell r="CF241">
            <v>1206066.1329212417</v>
          </cell>
          <cell r="CG241">
            <v>16825.981120237764</v>
          </cell>
          <cell r="CH241">
            <v>12389.180523159735</v>
          </cell>
          <cell r="CI241">
            <v>28595.47564049665</v>
          </cell>
          <cell r="CJ241">
            <v>46690.139358526503</v>
          </cell>
          <cell r="CK241">
            <v>4567500.743946596</v>
          </cell>
          <cell r="CL241">
            <v>3180.5998855146618</v>
          </cell>
          <cell r="CM241">
            <v>3106.448532175777</v>
          </cell>
          <cell r="CN241">
            <v>308404.55359681725</v>
          </cell>
          <cell r="CO241">
            <v>105679.11753661931</v>
          </cell>
          <cell r="CP241">
            <v>25199676.091651496</v>
          </cell>
          <cell r="CQ241">
            <v>8238.6520407588305</v>
          </cell>
          <cell r="CR241">
            <v>66670.343792569154</v>
          </cell>
          <cell r="CS241">
            <v>63734.28696412385</v>
          </cell>
          <cell r="CT241">
            <v>2519946.4095830428</v>
          </cell>
          <cell r="CU241">
            <v>14000</v>
          </cell>
          <cell r="CV241">
            <v>14000</v>
          </cell>
          <cell r="CW241">
            <v>14000</v>
          </cell>
          <cell r="CX241">
            <v>127470.98982443794</v>
          </cell>
          <cell r="CZ241">
            <v>19694.184169354834</v>
          </cell>
          <cell r="DA241">
            <v>3193.4081612903224</v>
          </cell>
          <cell r="DB241">
            <v>7282.3321935483864</v>
          </cell>
          <cell r="DC241">
            <v>12532.275</v>
          </cell>
          <cell r="DD241">
            <v>31811.543735880707</v>
          </cell>
          <cell r="DE241">
            <v>11559.358565627801</v>
          </cell>
          <cell r="DF241">
            <v>203159.7820477894</v>
          </cell>
          <cell r="DG241">
            <v>42940023.363211632</v>
          </cell>
          <cell r="DH241">
            <v>4613.0048225806459</v>
          </cell>
          <cell r="DI241">
            <v>3196.6939838709673</v>
          </cell>
          <cell r="DJ241">
            <v>5144.859812255625</v>
          </cell>
          <cell r="DK241">
            <v>5144.859812255625</v>
          </cell>
          <cell r="DL241">
            <v>5144.859812255625</v>
          </cell>
          <cell r="DM241">
            <v>5144.859812255625</v>
          </cell>
          <cell r="DN241">
            <v>5144.859812255625</v>
          </cell>
          <cell r="DO241">
            <v>5144.859812255625</v>
          </cell>
          <cell r="DP241">
            <v>5144.859812255625</v>
          </cell>
          <cell r="DQ241">
            <v>5144.859812255625</v>
          </cell>
          <cell r="DR241">
            <v>5144.859812255625</v>
          </cell>
          <cell r="DS241">
            <v>5144.859812255625</v>
          </cell>
          <cell r="DT241">
            <v>5144.859812255625</v>
          </cell>
          <cell r="DU241">
            <v>5144.859812255625</v>
          </cell>
          <cell r="DV241">
            <v>5144.859812255625</v>
          </cell>
          <cell r="DW241">
            <v>5144.859812255625</v>
          </cell>
          <cell r="DX241">
            <v>5144.859812255625</v>
          </cell>
          <cell r="DY241">
            <v>5144.859812255625</v>
          </cell>
          <cell r="DZ241">
            <v>5144.859812255625</v>
          </cell>
          <cell r="EA241">
            <v>5144.859812255625</v>
          </cell>
          <cell r="EB241">
            <v>5144.859812255625</v>
          </cell>
          <cell r="EC241">
            <v>5144.859812255625</v>
          </cell>
          <cell r="ED241">
            <v>5144.859812255625</v>
          </cell>
          <cell r="EE241">
            <v>5144.859812255625</v>
          </cell>
          <cell r="EF241">
            <v>5144.859812255625</v>
          </cell>
          <cell r="EG241">
            <v>5144.859812255625</v>
          </cell>
          <cell r="EH241">
            <v>5144.859812255625</v>
          </cell>
          <cell r="EI241">
            <v>5144.859812255625</v>
          </cell>
          <cell r="EY241" t="str">
            <v xml:space="preserve">Europe EUR/t: </v>
          </cell>
          <cell r="EZ241">
            <v>1635</v>
          </cell>
          <cell r="FA241" t="str">
            <v>Updated 2014-10-09</v>
          </cell>
        </row>
        <row r="242">
          <cell r="E242">
            <v>1948.7957957876672</v>
          </cell>
          <cell r="F242">
            <v>1948.7957957876672</v>
          </cell>
          <cell r="G242">
            <v>1948.7957957876672</v>
          </cell>
          <cell r="H242">
            <v>18320.274290398003</v>
          </cell>
          <cell r="I242">
            <v>18320.274290398003</v>
          </cell>
          <cell r="J242">
            <v>18320.274290398003</v>
          </cell>
          <cell r="K242">
            <v>18320.274290398003</v>
          </cell>
          <cell r="L242">
            <v>18213.42592920618</v>
          </cell>
          <cell r="M242">
            <v>2030</v>
          </cell>
          <cell r="N242">
            <v>2030</v>
          </cell>
          <cell r="O242">
            <v>2030</v>
          </cell>
          <cell r="P242">
            <v>2439.8557628896237</v>
          </cell>
          <cell r="Q242">
            <v>2030</v>
          </cell>
          <cell r="R242">
            <v>2030</v>
          </cell>
          <cell r="S242">
            <v>2030</v>
          </cell>
          <cell r="T242">
            <v>2030</v>
          </cell>
          <cell r="U242">
            <v>2030</v>
          </cell>
          <cell r="V242">
            <v>1598.9284371035683</v>
          </cell>
          <cell r="W242">
            <v>2030</v>
          </cell>
          <cell r="X242">
            <v>2030</v>
          </cell>
          <cell r="Y242">
            <v>8575.1194516129035</v>
          </cell>
          <cell r="Z242">
            <v>56049.079258064499</v>
          </cell>
          <cell r="AA242">
            <v>630639.47258064512</v>
          </cell>
          <cell r="AB242">
            <v>143692.2181694528</v>
          </cell>
          <cell r="AC242">
            <v>143692.2181694528</v>
          </cell>
          <cell r="AD242">
            <v>2030</v>
          </cell>
          <cell r="AE242">
            <v>2030</v>
          </cell>
          <cell r="AF242">
            <v>2030</v>
          </cell>
          <cell r="AG242">
            <v>2030</v>
          </cell>
          <cell r="AH242">
            <v>2745.5908289241625</v>
          </cell>
          <cell r="AI242">
            <v>2745.5908289241625</v>
          </cell>
          <cell r="AJ242">
            <v>2745.5908289241625</v>
          </cell>
          <cell r="AK242">
            <v>2745.5908289241625</v>
          </cell>
          <cell r="AL242">
            <v>2745.5908289241625</v>
          </cell>
          <cell r="AM242">
            <v>2745.5908289241625</v>
          </cell>
          <cell r="AN242">
            <v>2745.5908289241625</v>
          </cell>
          <cell r="AO242">
            <v>2745.5908289241625</v>
          </cell>
          <cell r="AP242">
            <v>2745.5908289241625</v>
          </cell>
          <cell r="AQ242">
            <v>2745.5908289241625</v>
          </cell>
          <cell r="AR242">
            <v>2745.5908289241625</v>
          </cell>
          <cell r="AS242">
            <v>2745.5908289241625</v>
          </cell>
          <cell r="AT242">
            <v>2745.5908289241625</v>
          </cell>
          <cell r="AU242">
            <v>2745.5908289241625</v>
          </cell>
          <cell r="AV242">
            <v>2745.5908289241625</v>
          </cell>
          <cell r="AW242">
            <v>2745.5908289241625</v>
          </cell>
          <cell r="AX242">
            <v>2745.5908289241625</v>
          </cell>
          <cell r="AY242">
            <v>2745.5908289241625</v>
          </cell>
          <cell r="AZ242">
            <v>2745.5908289241625</v>
          </cell>
          <cell r="BA242">
            <v>2745.5908289241625</v>
          </cell>
          <cell r="BB242">
            <v>2745.5908289241625</v>
          </cell>
          <cell r="BC242">
            <v>2745.5908289241625</v>
          </cell>
          <cell r="BD242">
            <v>2745.5908289241625</v>
          </cell>
          <cell r="BE242">
            <v>2745.5908289241625</v>
          </cell>
          <cell r="BF242">
            <v>2745.5908289241625</v>
          </cell>
          <cell r="BG242">
            <v>2745.5908289241625</v>
          </cell>
          <cell r="BH242">
            <v>2745.5908289241625</v>
          </cell>
          <cell r="BI242">
            <v>2745.5908289241625</v>
          </cell>
          <cell r="BJ242">
            <v>2745.5908289241625</v>
          </cell>
          <cell r="BK242">
            <v>2745.5908289241625</v>
          </cell>
          <cell r="BL242">
            <v>2745.5908289241625</v>
          </cell>
          <cell r="BM242">
            <v>2745.5908289241625</v>
          </cell>
          <cell r="BN242">
            <v>2745.5908289241625</v>
          </cell>
          <cell r="BO242">
            <v>2745.5908289241625</v>
          </cell>
          <cell r="BP242">
            <v>2745.5908289241625</v>
          </cell>
          <cell r="BQ242">
            <v>2745.5908289241625</v>
          </cell>
          <cell r="BR242">
            <v>2745.5908289241625</v>
          </cell>
          <cell r="BS242">
            <v>2745.5908289241625</v>
          </cell>
          <cell r="BT242">
            <v>3168.2414163209583</v>
          </cell>
          <cell r="BU242">
            <v>3168.2414163209583</v>
          </cell>
          <cell r="BV242">
            <v>3168.2414163209583</v>
          </cell>
          <cell r="BW242">
            <v>2654.8761252882964</v>
          </cell>
          <cell r="BX242">
            <v>2654.8761252882964</v>
          </cell>
          <cell r="BY242">
            <v>2654.8761252882964</v>
          </cell>
          <cell r="BZ242">
            <v>2654.8761252882964</v>
          </cell>
          <cell r="CA242">
            <v>2654.8761252882964</v>
          </cell>
          <cell r="CB242">
            <v>2654.8761252882964</v>
          </cell>
          <cell r="CC242">
            <v>2654.8761252882964</v>
          </cell>
          <cell r="CD242">
            <v>34341.991128145157</v>
          </cell>
          <cell r="CE242">
            <v>6945.5607465450939</v>
          </cell>
          <cell r="CF242">
            <v>1628189.2794436764</v>
          </cell>
          <cell r="CG242">
            <v>22715.074512320982</v>
          </cell>
          <cell r="CH242">
            <v>16725.393706265644</v>
          </cell>
          <cell r="CI242">
            <v>38603.892114670482</v>
          </cell>
          <cell r="CJ242">
            <v>63031.688134010787</v>
          </cell>
          <cell r="CK242">
            <v>6166126.0043279054</v>
          </cell>
          <cell r="CL242">
            <v>4293.8098454447936</v>
          </cell>
          <cell r="CM242">
            <v>4193.7055184372994</v>
          </cell>
          <cell r="CN242">
            <v>416346.14735570329</v>
          </cell>
          <cell r="CO242">
            <v>142666.80867443606</v>
          </cell>
          <cell r="CP242">
            <v>34019562.723729521</v>
          </cell>
          <cell r="CQ242">
            <v>11122.180255024421</v>
          </cell>
          <cell r="CR242">
            <v>90004.964119968368</v>
          </cell>
          <cell r="CS242">
            <v>86041.287401567199</v>
          </cell>
          <cell r="CT242">
            <v>3401927.6529371082</v>
          </cell>
          <cell r="CU242">
            <v>18900</v>
          </cell>
          <cell r="CV242">
            <v>18900</v>
          </cell>
          <cell r="CW242">
            <v>18900</v>
          </cell>
          <cell r="CX242">
            <v>172085.83626299124</v>
          </cell>
          <cell r="CZ242">
            <v>26587.148628629031</v>
          </cell>
          <cell r="DA242">
            <v>3964.9043225806449</v>
          </cell>
          <cell r="DB242">
            <v>9041.6723870967726</v>
          </cell>
          <cell r="DC242">
            <v>15559.949999999999</v>
          </cell>
          <cell r="DD242">
            <v>39310.674800396831</v>
          </cell>
          <cell r="DE242">
            <v>14497.934307563284</v>
          </cell>
          <cell r="DF242">
            <v>274265.70576451573</v>
          </cell>
          <cell r="DG242">
            <v>57969031.540335715</v>
          </cell>
          <cell r="DH242">
            <v>5727.461645161291</v>
          </cell>
          <cell r="DI242">
            <v>3968.983967741935</v>
          </cell>
          <cell r="DJ242">
            <v>6945.5607465450939</v>
          </cell>
          <cell r="DK242">
            <v>6945.5607465450939</v>
          </cell>
          <cell r="DL242">
            <v>6945.5607465450939</v>
          </cell>
          <cell r="DM242">
            <v>6945.5607465450939</v>
          </cell>
          <cell r="DN242">
            <v>6945.5607465450939</v>
          </cell>
          <cell r="DO242">
            <v>6945.5607465450939</v>
          </cell>
          <cell r="DP242">
            <v>6945.5607465450939</v>
          </cell>
          <cell r="DQ242">
            <v>6945.5607465450939</v>
          </cell>
          <cell r="DR242">
            <v>6945.5607465450939</v>
          </cell>
          <cell r="DS242">
            <v>6945.5607465450939</v>
          </cell>
          <cell r="DT242">
            <v>6945.5607465450939</v>
          </cell>
          <cell r="DU242">
            <v>6945.5607465450939</v>
          </cell>
          <cell r="DV242">
            <v>6945.5607465450939</v>
          </cell>
          <cell r="DW242">
            <v>6945.5607465450939</v>
          </cell>
          <cell r="DX242">
            <v>6945.5607465450939</v>
          </cell>
          <cell r="DY242">
            <v>6945.5607465450939</v>
          </cell>
          <cell r="DZ242">
            <v>6945.5607465450939</v>
          </cell>
          <cell r="EA242">
            <v>6945.5607465450939</v>
          </cell>
          <cell r="EB242">
            <v>6945.5607465450939</v>
          </cell>
          <cell r="EC242">
            <v>6945.5607465450939</v>
          </cell>
          <cell r="ED242">
            <v>6945.5607465450939</v>
          </cell>
          <cell r="EE242">
            <v>6945.5607465450939</v>
          </cell>
          <cell r="EF242">
            <v>6945.5607465450939</v>
          </cell>
          <cell r="EG242">
            <v>6945.5607465450939</v>
          </cell>
          <cell r="EH242">
            <v>6945.5607465450939</v>
          </cell>
          <cell r="EI242">
            <v>6945.5607465450939</v>
          </cell>
          <cell r="EY242" t="str">
            <v>Europe EUR/t</v>
          </cell>
          <cell r="EZ242">
            <v>2030</v>
          </cell>
          <cell r="FA242" t="str">
            <v>Updated 2014-10-09</v>
          </cell>
        </row>
        <row r="243">
          <cell r="E243">
            <v>550</v>
          </cell>
          <cell r="F243">
            <v>550</v>
          </cell>
          <cell r="G243">
            <v>550</v>
          </cell>
          <cell r="H243">
            <v>5170.4498139305088</v>
          </cell>
          <cell r="I243">
            <v>5170.4498139305088</v>
          </cell>
          <cell r="J243">
            <v>5170.4498139305088</v>
          </cell>
          <cell r="K243">
            <v>5170.4498139305088</v>
          </cell>
          <cell r="L243">
            <v>4934.6720497849265</v>
          </cell>
          <cell r="M243">
            <v>550</v>
          </cell>
          <cell r="N243">
            <v>550</v>
          </cell>
          <cell r="O243">
            <v>550</v>
          </cell>
          <cell r="P243">
            <v>661.04466482231203</v>
          </cell>
          <cell r="Q243">
            <v>550</v>
          </cell>
          <cell r="R243">
            <v>550</v>
          </cell>
          <cell r="S243">
            <v>550</v>
          </cell>
          <cell r="T243">
            <v>550</v>
          </cell>
          <cell r="U243">
            <v>550</v>
          </cell>
          <cell r="V243">
            <v>433.20721202313433</v>
          </cell>
          <cell r="W243">
            <v>550</v>
          </cell>
          <cell r="X243">
            <v>550</v>
          </cell>
          <cell r="Y243">
            <v>2323.3082258064519</v>
          </cell>
          <cell r="Z243">
            <v>15185.711129032254</v>
          </cell>
          <cell r="AA243">
            <v>170862.91129032261</v>
          </cell>
          <cell r="AB243">
            <v>39858.572333929762</v>
          </cell>
          <cell r="AC243">
            <v>39858.572333929762</v>
          </cell>
          <cell r="AD243">
            <v>550</v>
          </cell>
          <cell r="AE243">
            <v>550</v>
          </cell>
          <cell r="AF243">
            <v>550</v>
          </cell>
          <cell r="AG243">
            <v>550</v>
          </cell>
          <cell r="AH243">
            <v>901.86920208000026</v>
          </cell>
          <cell r="AI243">
            <v>901.86920208000026</v>
          </cell>
          <cell r="AJ243">
            <v>901.86920208000026</v>
          </cell>
          <cell r="AK243">
            <v>901.86920208000026</v>
          </cell>
          <cell r="AL243">
            <v>901.86920208000026</v>
          </cell>
          <cell r="AM243">
            <v>901.86920208000026</v>
          </cell>
          <cell r="AN243">
            <v>901.86920208000026</v>
          </cell>
          <cell r="AO243">
            <v>901.86920208000026</v>
          </cell>
          <cell r="AP243">
            <v>901.86920208000026</v>
          </cell>
          <cell r="AQ243">
            <v>901.86920208000026</v>
          </cell>
          <cell r="AR243">
            <v>901.86920208000026</v>
          </cell>
          <cell r="AS243">
            <v>901.86920208000026</v>
          </cell>
          <cell r="AT243">
            <v>901.86920208000026</v>
          </cell>
          <cell r="AU243">
            <v>901.86920208000026</v>
          </cell>
          <cell r="AV243">
            <v>901.86920208000026</v>
          </cell>
          <cell r="AW243">
            <v>901.86920208000026</v>
          </cell>
          <cell r="AX243">
            <v>901.86920208000026</v>
          </cell>
          <cell r="AY243">
            <v>901.86920208000026</v>
          </cell>
          <cell r="AZ243">
            <v>901.86920208000026</v>
          </cell>
          <cell r="BA243">
            <v>901.86920208000026</v>
          </cell>
          <cell r="BB243">
            <v>901.86920208000026</v>
          </cell>
          <cell r="BC243">
            <v>901.86920208000026</v>
          </cell>
          <cell r="BD243">
            <v>901.86920208000026</v>
          </cell>
          <cell r="BE243">
            <v>901.86920208000026</v>
          </cell>
          <cell r="BF243">
            <v>901.86920208000026</v>
          </cell>
          <cell r="BG243">
            <v>901.86920208000026</v>
          </cell>
          <cell r="BH243">
            <v>901.86920208000026</v>
          </cell>
          <cell r="BI243">
            <v>901.86920208000026</v>
          </cell>
          <cell r="BJ243">
            <v>901.86920208000026</v>
          </cell>
          <cell r="BK243">
            <v>901.86920208000026</v>
          </cell>
          <cell r="BL243">
            <v>901.86920208000026</v>
          </cell>
          <cell r="BM243">
            <v>901.86920208000026</v>
          </cell>
          <cell r="BN243">
            <v>901.86920208000026</v>
          </cell>
          <cell r="BO243">
            <v>901.86920208000026</v>
          </cell>
          <cell r="BP243">
            <v>901.86920208000026</v>
          </cell>
          <cell r="BQ243">
            <v>901.86920208000026</v>
          </cell>
          <cell r="BR243">
            <v>901.86920208000026</v>
          </cell>
          <cell r="BS243">
            <v>901.86920208000026</v>
          </cell>
          <cell r="BT243">
            <v>1040.7010862772361</v>
          </cell>
          <cell r="BU243">
            <v>1040.7010862772361</v>
          </cell>
          <cell r="BV243">
            <v>1040.7010862772361</v>
          </cell>
          <cell r="BW243">
            <v>1136.7779143569139</v>
          </cell>
          <cell r="BX243">
            <v>1136.7779143569139</v>
          </cell>
          <cell r="BY243">
            <v>1136.7779143569139</v>
          </cell>
          <cell r="BZ243">
            <v>1136.7779143569139</v>
          </cell>
          <cell r="CA243">
            <v>1136.7779143569139</v>
          </cell>
          <cell r="CB243">
            <v>1136.7779143569139</v>
          </cell>
          <cell r="CC243">
            <v>1136.7779143569139</v>
          </cell>
          <cell r="CD243">
            <v>5390.5500000000011</v>
          </cell>
          <cell r="CE243">
            <v>1556.7908400000001</v>
          </cell>
          <cell r="CF243">
            <v>361239.8408760801</v>
          </cell>
          <cell r="CG243">
            <v>5039.7026966808435</v>
          </cell>
          <cell r="CH243">
            <v>3710.7961815751528</v>
          </cell>
          <cell r="CI243">
            <v>8564.8910853078323</v>
          </cell>
          <cell r="CJ243">
            <v>13984.588449974759</v>
          </cell>
          <cell r="CK243">
            <v>1368053.7052708962</v>
          </cell>
          <cell r="CL243">
            <v>832.47655977525778</v>
          </cell>
          <cell r="CM243">
            <v>884.39030138128408</v>
          </cell>
          <cell r="CN243">
            <v>82043.770504142914</v>
          </cell>
          <cell r="CO243">
            <v>31410.982965216412</v>
          </cell>
          <cell r="CP243">
            <v>8519387.7580143958</v>
          </cell>
          <cell r="CQ243">
            <v>2448.7728980037009</v>
          </cell>
          <cell r="CR243">
            <v>23119.148440080004</v>
          </cell>
          <cell r="CS243">
            <v>22101.017592329623</v>
          </cell>
          <cell r="CT243">
            <v>776744.02527233597</v>
          </cell>
          <cell r="CU243">
            <v>4623.8296880160005</v>
          </cell>
          <cell r="CV243">
            <v>4623.8296880160005</v>
          </cell>
          <cell r="CW243">
            <v>4623.8296880160005</v>
          </cell>
          <cell r="CX243">
            <v>40920</v>
          </cell>
          <cell r="CZ243">
            <v>4173.2977422674285</v>
          </cell>
          <cell r="DA243">
            <v>1074.2351612903226</v>
          </cell>
          <cell r="DB243">
            <v>2449.7141935483869</v>
          </cell>
          <cell r="DC243">
            <v>4215.75</v>
          </cell>
          <cell r="DD243">
            <v>10904.330067334879</v>
          </cell>
          <cell r="DE243">
            <v>4091.6877419354855</v>
          </cell>
          <cell r="DF243">
            <v>65217.178377960394</v>
          </cell>
          <cell r="DG243">
            <v>14890230.313545197</v>
          </cell>
          <cell r="DH243">
            <v>1551.7753225806455</v>
          </cell>
          <cell r="DI243">
            <v>1075.3404838709678</v>
          </cell>
          <cell r="DJ243">
            <v>1556.7908400000001</v>
          </cell>
          <cell r="DK243">
            <v>1556.7908400000001</v>
          </cell>
          <cell r="DL243">
            <v>1556.7908400000001</v>
          </cell>
          <cell r="DM243">
            <v>1556.7908400000001</v>
          </cell>
          <cell r="DN243">
            <v>1556.7908400000001</v>
          </cell>
          <cell r="DO243">
            <v>1556.7908400000001</v>
          </cell>
          <cell r="DP243">
            <v>1556.7908400000001</v>
          </cell>
          <cell r="DQ243">
            <v>1556.7908400000001</v>
          </cell>
          <cell r="DR243">
            <v>1556.7908400000001</v>
          </cell>
          <cell r="DS243">
            <v>1556.7908400000001</v>
          </cell>
          <cell r="DT243">
            <v>1556.7908400000001</v>
          </cell>
          <cell r="DU243">
            <v>1556.7908400000001</v>
          </cell>
          <cell r="DV243">
            <v>1556.7908400000001</v>
          </cell>
          <cell r="DW243">
            <v>1556.7908400000001</v>
          </cell>
          <cell r="DX243">
            <v>1556.7908400000001</v>
          </cell>
          <cell r="DY243">
            <v>1556.7908400000001</v>
          </cell>
          <cell r="DZ243">
            <v>1556.7908400000001</v>
          </cell>
          <cell r="EA243">
            <v>1556.7908400000001</v>
          </cell>
          <cell r="EB243">
            <v>1556.7908400000001</v>
          </cell>
          <cell r="EC243">
            <v>1556.7908400000001</v>
          </cell>
          <cell r="ED243">
            <v>1556.7908400000001</v>
          </cell>
          <cell r="EE243">
            <v>1556.7908400000001</v>
          </cell>
          <cell r="EF243">
            <v>1556.7908400000001</v>
          </cell>
          <cell r="EG243">
            <v>1556.7908400000001</v>
          </cell>
          <cell r="EH243">
            <v>1556.7908400000001</v>
          </cell>
          <cell r="EI243">
            <v>1556.7908400000001</v>
          </cell>
        </row>
        <row r="244">
          <cell r="E244">
            <v>1500</v>
          </cell>
          <cell r="F244">
            <v>1500</v>
          </cell>
          <cell r="G244">
            <v>1500</v>
          </cell>
          <cell r="H244">
            <v>14101.226765265023</v>
          </cell>
          <cell r="I244">
            <v>14101.226765265023</v>
          </cell>
          <cell r="J244">
            <v>14101.226765265023</v>
          </cell>
          <cell r="K244">
            <v>14101.226765265023</v>
          </cell>
          <cell r="L244">
            <v>13458.196499413434</v>
          </cell>
          <cell r="M244">
            <v>1620.6521739130437</v>
          </cell>
          <cell r="N244">
            <v>1620.6521739130437</v>
          </cell>
          <cell r="O244">
            <v>1620.6521739130437</v>
          </cell>
          <cell r="P244">
            <v>1947.8608601779983</v>
          </cell>
          <cell r="Q244">
            <v>1620.6521739130437</v>
          </cell>
          <cell r="R244">
            <v>1620.6521739130437</v>
          </cell>
          <cell r="S244">
            <v>1620.6521739130437</v>
          </cell>
          <cell r="T244">
            <v>1620.6521739130437</v>
          </cell>
          <cell r="U244">
            <v>1620.6521739130437</v>
          </cell>
          <cell r="V244">
            <v>1276.5058362183661</v>
          </cell>
          <cell r="W244">
            <v>1578.2608695652177</v>
          </cell>
          <cell r="X244">
            <v>1578.2608695652177</v>
          </cell>
          <cell r="Y244">
            <v>6336.2951612903225</v>
          </cell>
          <cell r="Z244">
            <v>44746.828643057495</v>
          </cell>
          <cell r="AA244">
            <v>503471.54295231425</v>
          </cell>
          <cell r="AB244">
            <v>105785.10023715554</v>
          </cell>
          <cell r="AC244">
            <v>105785.10023715554</v>
          </cell>
          <cell r="AD244">
            <v>1620.6521739130437</v>
          </cell>
          <cell r="AE244">
            <v>1500.0000000000002</v>
          </cell>
          <cell r="AF244">
            <v>1500.0000000000002</v>
          </cell>
          <cell r="AG244">
            <v>1620.6521739130437</v>
          </cell>
          <cell r="AH244">
            <v>2233.2451499118165</v>
          </cell>
          <cell r="AI244">
            <v>2233.2451499118165</v>
          </cell>
          <cell r="AJ244">
            <v>2233.2451499118165</v>
          </cell>
          <cell r="AK244">
            <v>2233.2451499118165</v>
          </cell>
          <cell r="AL244">
            <v>2233.2451499118165</v>
          </cell>
          <cell r="AM244">
            <v>2233.2451499118165</v>
          </cell>
          <cell r="AN244">
            <v>2233.2451499118165</v>
          </cell>
          <cell r="AO244">
            <v>2233.2451499118165</v>
          </cell>
          <cell r="AP244">
            <v>2233.2451499118165</v>
          </cell>
          <cell r="AQ244">
            <v>2233.2451499118165</v>
          </cell>
          <cell r="AR244">
            <v>2233.2451499118165</v>
          </cell>
          <cell r="AS244">
            <v>2233.2451499118165</v>
          </cell>
          <cell r="AT244">
            <v>2233.2451499118165</v>
          </cell>
          <cell r="AU244">
            <v>2233.2451499118165</v>
          </cell>
          <cell r="AV244">
            <v>2233.2451499118165</v>
          </cell>
          <cell r="AW244">
            <v>2233.2451499118165</v>
          </cell>
          <cell r="AX244">
            <v>2233.2451499118165</v>
          </cell>
          <cell r="AY244">
            <v>2233.2451499118165</v>
          </cell>
          <cell r="AZ244">
            <v>2233.2451499118165</v>
          </cell>
          <cell r="BA244">
            <v>2233.2451499118165</v>
          </cell>
          <cell r="BB244">
            <v>2233.2451499118165</v>
          </cell>
          <cell r="BC244">
            <v>2233.2451499118165</v>
          </cell>
          <cell r="BD244">
            <v>2233.2451499118165</v>
          </cell>
          <cell r="BE244">
            <v>2233.2451499118165</v>
          </cell>
          <cell r="BF244">
            <v>2233.2451499118165</v>
          </cell>
          <cell r="BG244">
            <v>2233.2451499118165</v>
          </cell>
          <cell r="BH244">
            <v>2233.2451499118165</v>
          </cell>
          <cell r="BI244">
            <v>2233.2451499118165</v>
          </cell>
          <cell r="BJ244">
            <v>2233.2451499118165</v>
          </cell>
          <cell r="BK244">
            <v>2233.2451499118165</v>
          </cell>
          <cell r="BL244">
            <v>2233.2451499118165</v>
          </cell>
          <cell r="BM244">
            <v>2233.2451499118165</v>
          </cell>
          <cell r="BN244">
            <v>2233.2451499118165</v>
          </cell>
          <cell r="BO244">
            <v>2233.2451499118165</v>
          </cell>
          <cell r="BP244">
            <v>2233.2451499118165</v>
          </cell>
          <cell r="BQ244">
            <v>2233.2451499118165</v>
          </cell>
          <cell r="BR244">
            <v>2233.2451499118165</v>
          </cell>
          <cell r="BS244">
            <v>2233.2451499118165</v>
          </cell>
          <cell r="BT244">
            <v>2577.0263005726115</v>
          </cell>
          <cell r="BU244">
            <v>2577.0263005726115</v>
          </cell>
          <cell r="BV244">
            <v>2577.0263005726115</v>
          </cell>
          <cell r="BW244">
            <v>2814.935644669295</v>
          </cell>
          <cell r="BX244">
            <v>2814.935644669295</v>
          </cell>
          <cell r="BY244">
            <v>2814.935644669295</v>
          </cell>
          <cell r="BZ244">
            <v>2814.935644669295</v>
          </cell>
          <cell r="CA244">
            <v>2814.935644669295</v>
          </cell>
          <cell r="CB244">
            <v>2814.935644669295</v>
          </cell>
          <cell r="CC244">
            <v>2814.935644669295</v>
          </cell>
          <cell r="CD244">
            <v>25672.639636722211</v>
          </cell>
          <cell r="CE244">
            <v>5898.0374999999995</v>
          </cell>
          <cell r="CF244">
            <v>1368588.556174414</v>
          </cell>
          <cell r="CG244">
            <v>19093.351997031747</v>
          </cell>
          <cell r="CH244">
            <v>14058.674082246691</v>
          </cell>
          <cell r="CI244">
            <v>32448.834812363933</v>
          </cell>
          <cell r="CJ244">
            <v>52981.829659286785</v>
          </cell>
          <cell r="CK244">
            <v>5182990.4495723341</v>
          </cell>
          <cell r="CL244">
            <v>2711.8118413156708</v>
          </cell>
          <cell r="CM244">
            <v>2880.9220673768468</v>
          </cell>
          <cell r="CN244">
            <v>217604.09123238164</v>
          </cell>
          <cell r="CO244">
            <v>81222.669797183829</v>
          </cell>
          <cell r="CP244">
            <v>22595909.714380898</v>
          </cell>
          <cell r="CQ244">
            <v>6332.0486570922958</v>
          </cell>
          <cell r="CR244">
            <v>59781.604473190615</v>
          </cell>
          <cell r="CS244">
            <v>57148.916863613733</v>
          </cell>
          <cell r="CT244">
            <v>2008508.410943188</v>
          </cell>
          <cell r="CU244">
            <v>10042.755624343445</v>
          </cell>
          <cell r="CV244">
            <v>10042.755624343443</v>
          </cell>
          <cell r="CW244">
            <v>10042.755624343445</v>
          </cell>
          <cell r="CX244">
            <v>114300</v>
          </cell>
          <cell r="CZ244">
            <v>19875.442957393603</v>
          </cell>
          <cell r="DA244">
            <v>3165.3846353436188</v>
          </cell>
          <cell r="DB244">
            <v>7218.4266058906032</v>
          </cell>
          <cell r="DC244">
            <v>12422.29891304348</v>
          </cell>
          <cell r="DD244">
            <v>28940.214906044548</v>
          </cell>
          <cell r="DE244">
            <v>11159.148387096777</v>
          </cell>
          <cell r="DF244">
            <v>182168.21819650225</v>
          </cell>
          <cell r="DG244">
            <v>38503228.673243977</v>
          </cell>
          <cell r="DH244">
            <v>4572.5237272089771</v>
          </cell>
          <cell r="DI244">
            <v>3168.6416234221601</v>
          </cell>
          <cell r="DJ244">
            <v>5898.0374999999995</v>
          </cell>
          <cell r="DK244">
            <v>5898.0374999999995</v>
          </cell>
          <cell r="DL244">
            <v>5898.0374999999995</v>
          </cell>
          <cell r="DM244">
            <v>5898.0374999999995</v>
          </cell>
          <cell r="DN244">
            <v>5898.0374999999995</v>
          </cell>
          <cell r="DO244">
            <v>5898.0374999999995</v>
          </cell>
          <cell r="DP244">
            <v>5898.0374999999995</v>
          </cell>
          <cell r="DQ244">
            <v>5898.0374999999995</v>
          </cell>
          <cell r="DR244">
            <v>5898.0374999999995</v>
          </cell>
          <cell r="DS244">
            <v>5898.0374999999995</v>
          </cell>
          <cell r="DT244">
            <v>5898.0374999999995</v>
          </cell>
          <cell r="DU244">
            <v>5898.0374999999995</v>
          </cell>
          <cell r="DV244">
            <v>5898.0374999999995</v>
          </cell>
          <cell r="DW244">
            <v>5898.0374999999995</v>
          </cell>
          <cell r="DX244">
            <v>5898.0374999999995</v>
          </cell>
          <cell r="DY244">
            <v>5898.0374999999995</v>
          </cell>
          <cell r="DZ244">
            <v>5898.0374999999995</v>
          </cell>
          <cell r="EA244">
            <v>5898.0374999999995</v>
          </cell>
          <cell r="EB244">
            <v>5898.0374999999995</v>
          </cell>
          <cell r="EC244">
            <v>5898.0374999999995</v>
          </cell>
          <cell r="ED244">
            <v>5898.0374999999995</v>
          </cell>
          <cell r="EE244">
            <v>5898.0374999999995</v>
          </cell>
          <cell r="EF244">
            <v>5898.0374999999995</v>
          </cell>
          <cell r="EG244">
            <v>5898.0374999999995</v>
          </cell>
          <cell r="EH244">
            <v>5898.0374999999995</v>
          </cell>
          <cell r="EI244">
            <v>5898.0374999999995</v>
          </cell>
        </row>
        <row r="245">
          <cell r="E245">
            <v>1700</v>
          </cell>
          <cell r="F245">
            <v>1700</v>
          </cell>
          <cell r="G245">
            <v>1700</v>
          </cell>
          <cell r="H245">
            <v>15981.390333967025</v>
          </cell>
          <cell r="I245">
            <v>15981.390333967025</v>
          </cell>
          <cell r="J245">
            <v>15981.390333967025</v>
          </cell>
          <cell r="K245">
            <v>15981.390333967025</v>
          </cell>
          <cell r="L245">
            <v>15252.622699335225</v>
          </cell>
          <cell r="M245">
            <v>1700</v>
          </cell>
          <cell r="N245">
            <v>1700</v>
          </cell>
          <cell r="O245">
            <v>1700</v>
          </cell>
          <cell r="P245">
            <v>2043.2289639962369</v>
          </cell>
          <cell r="Q245">
            <v>1700</v>
          </cell>
          <cell r="R245">
            <v>1700</v>
          </cell>
          <cell r="S245">
            <v>1700</v>
          </cell>
          <cell r="T245">
            <v>1700</v>
          </cell>
          <cell r="U245">
            <v>1700</v>
          </cell>
          <cell r="V245">
            <v>1339.0041098896877</v>
          </cell>
          <cell r="W245">
            <v>1700</v>
          </cell>
          <cell r="X245">
            <v>1700</v>
          </cell>
          <cell r="Y245">
            <v>7181.1345161290319</v>
          </cell>
          <cell r="Z245">
            <v>46937.652580645146</v>
          </cell>
          <cell r="AA245">
            <v>528121.72580645164</v>
          </cell>
          <cell r="AB245">
            <v>117973.78677419352</v>
          </cell>
          <cell r="AC245">
            <v>117973.78677419352</v>
          </cell>
          <cell r="AD245">
            <v>1700</v>
          </cell>
          <cell r="AE245">
            <v>1700</v>
          </cell>
          <cell r="AF245">
            <v>1700</v>
          </cell>
          <cell r="AG245">
            <v>1700</v>
          </cell>
          <cell r="AH245">
            <v>2093.4876666666669</v>
          </cell>
          <cell r="AI245">
            <v>2093.4876666666669</v>
          </cell>
          <cell r="AJ245">
            <v>2093.4876666666669</v>
          </cell>
          <cell r="AK245">
            <v>2093.4876666666669</v>
          </cell>
          <cell r="AL245">
            <v>2093.4876666666669</v>
          </cell>
          <cell r="AM245">
            <v>2093.4876666666669</v>
          </cell>
          <cell r="AN245">
            <v>2093.4876666666669</v>
          </cell>
          <cell r="AO245">
            <v>2093.4876666666669</v>
          </cell>
          <cell r="AP245">
            <v>2093.4876666666669</v>
          </cell>
          <cell r="AQ245">
            <v>2093.4876666666669</v>
          </cell>
          <cell r="AR245">
            <v>2093.4876666666669</v>
          </cell>
          <cell r="AS245">
            <v>2093.4876666666669</v>
          </cell>
          <cell r="AT245">
            <v>2093.4876666666669</v>
          </cell>
          <cell r="AU245">
            <v>2093.4876666666669</v>
          </cell>
          <cell r="AV245">
            <v>2093.4876666666669</v>
          </cell>
          <cell r="AW245">
            <v>2093.4876666666669</v>
          </cell>
          <cell r="AX245">
            <v>2093.4876666666669</v>
          </cell>
          <cell r="AY245">
            <v>2093.4876666666669</v>
          </cell>
          <cell r="AZ245">
            <v>2093.4876666666669</v>
          </cell>
          <cell r="BA245">
            <v>2093.4876666666669</v>
          </cell>
          <cell r="BB245">
            <v>2093.4876666666669</v>
          </cell>
          <cell r="BC245">
            <v>2093.4876666666669</v>
          </cell>
          <cell r="BD245">
            <v>2093.4876666666669</v>
          </cell>
          <cell r="BE245">
            <v>2093.4876666666669</v>
          </cell>
          <cell r="BF245">
            <v>2093.4876666666669</v>
          </cell>
          <cell r="BG245">
            <v>2093.4876666666669</v>
          </cell>
          <cell r="BH245">
            <v>2093.4876666666669</v>
          </cell>
          <cell r="BI245">
            <v>2093.4876666666669</v>
          </cell>
          <cell r="BJ245">
            <v>2093.4876666666669</v>
          </cell>
          <cell r="BK245">
            <v>2093.4876666666669</v>
          </cell>
          <cell r="BL245">
            <v>2093.4876666666669</v>
          </cell>
          <cell r="BM245">
            <v>2093.4876666666669</v>
          </cell>
          <cell r="BN245">
            <v>2093.4876666666669</v>
          </cell>
          <cell r="BO245">
            <v>2093.4876666666669</v>
          </cell>
          <cell r="BP245">
            <v>2093.4876666666669</v>
          </cell>
          <cell r="BQ245">
            <v>2093.4876666666669</v>
          </cell>
          <cell r="BR245">
            <v>2093.4876666666669</v>
          </cell>
          <cell r="BS245">
            <v>2093.4876666666669</v>
          </cell>
          <cell r="BT245">
            <v>2415.7548387096772</v>
          </cell>
          <cell r="BU245">
            <v>2415.7548387096772</v>
          </cell>
          <cell r="BV245">
            <v>2415.7548387096772</v>
          </cell>
          <cell r="BW245">
            <v>2322.6880645161286</v>
          </cell>
          <cell r="BX245">
            <v>2322.6880645161286</v>
          </cell>
          <cell r="BY245">
            <v>2322.6880645161286</v>
          </cell>
          <cell r="BZ245">
            <v>2322.6880645161286</v>
          </cell>
          <cell r="CA245">
            <v>2322.6880645161286</v>
          </cell>
          <cell r="CB245">
            <v>2322.6880645161286</v>
          </cell>
          <cell r="CC245">
            <v>2322.6880645161286</v>
          </cell>
          <cell r="CD245">
            <v>24045.299032258055</v>
          </cell>
          <cell r="CE245">
            <v>5524.1719354838715</v>
          </cell>
          <cell r="CF245">
            <v>1281836.2876199228</v>
          </cell>
          <cell r="CG245">
            <v>17883.060129122226</v>
          </cell>
          <cell r="CH245">
            <v>13167.521029708891</v>
          </cell>
          <cell r="CI245">
            <v>30391.963870967742</v>
          </cell>
          <cell r="CJ245">
            <v>49623.410582658908</v>
          </cell>
          <cell r="CK245">
            <v>4854450.3800473334</v>
          </cell>
          <cell r="CL245">
            <v>2539.9151612903229</v>
          </cell>
          <cell r="CM245">
            <v>2698.3058064516131</v>
          </cell>
          <cell r="CN245">
            <v>250318.41935483867</v>
          </cell>
          <cell r="CO245">
            <v>93433.584838709678</v>
          </cell>
          <cell r="CP245">
            <v>25992950.64516129</v>
          </cell>
          <cell r="CQ245">
            <v>7284.0009677419357</v>
          </cell>
          <cell r="CR245">
            <v>68769.096451612902</v>
          </cell>
          <cell r="CS245">
            <v>65740.613864947794</v>
          </cell>
          <cell r="CT245">
            <v>2310465.0645161257</v>
          </cell>
          <cell r="CU245">
            <v>12836.19</v>
          </cell>
          <cell r="CV245">
            <v>12836.19</v>
          </cell>
          <cell r="CW245">
            <v>12836.19</v>
          </cell>
          <cell r="CX245">
            <v>131483.71967741937</v>
          </cell>
          <cell r="CZ245">
            <v>18615.575806451605</v>
          </cell>
          <cell r="DA245">
            <v>3320.3632258064517</v>
          </cell>
          <cell r="DB245">
            <v>7571.8438709677412</v>
          </cell>
          <cell r="DC245">
            <v>13030.5</v>
          </cell>
          <cell r="DD245">
            <v>32274.741290322578</v>
          </cell>
          <cell r="DE245">
            <v>12647.03483870968</v>
          </cell>
          <cell r="DF245">
            <v>209555.16129032258</v>
          </cell>
          <cell r="DG245">
            <v>44291756.129032254</v>
          </cell>
          <cell r="DH245">
            <v>4796.3964516129035</v>
          </cell>
          <cell r="DI245">
            <v>3323.7796774193544</v>
          </cell>
          <cell r="DJ245">
            <v>5524.1719354838715</v>
          </cell>
          <cell r="DK245">
            <v>5524.1719354838715</v>
          </cell>
          <cell r="DL245">
            <v>5524.1719354838715</v>
          </cell>
          <cell r="DM245">
            <v>5524.1719354838715</v>
          </cell>
          <cell r="DN245">
            <v>5524.1719354838715</v>
          </cell>
          <cell r="DO245">
            <v>5524.1719354838715</v>
          </cell>
          <cell r="DP245">
            <v>5524.1719354838715</v>
          </cell>
          <cell r="DQ245">
            <v>5524.1719354838715</v>
          </cell>
          <cell r="DR245">
            <v>5524.1719354838715</v>
          </cell>
          <cell r="DS245">
            <v>5524.1719354838715</v>
          </cell>
          <cell r="DT245">
            <v>5524.1719354838715</v>
          </cell>
          <cell r="DU245">
            <v>5524.1719354838715</v>
          </cell>
          <cell r="DV245">
            <v>5524.1719354838715</v>
          </cell>
          <cell r="DW245">
            <v>5524.1719354838715</v>
          </cell>
          <cell r="DX245">
            <v>5524.1719354838715</v>
          </cell>
          <cell r="DY245">
            <v>5524.1719354838715</v>
          </cell>
          <cell r="DZ245">
            <v>5524.1719354838715</v>
          </cell>
          <cell r="EA245">
            <v>5524.1719354838715</v>
          </cell>
          <cell r="EB245">
            <v>5524.1719354838715</v>
          </cell>
          <cell r="EC245">
            <v>5524.1719354838715</v>
          </cell>
          <cell r="ED245">
            <v>5524.1719354838715</v>
          </cell>
          <cell r="EE245">
            <v>5524.1719354838715</v>
          </cell>
          <cell r="EF245">
            <v>5524.1719354838715</v>
          </cell>
          <cell r="EG245">
            <v>5524.1719354838715</v>
          </cell>
          <cell r="EH245">
            <v>5524.1719354838715</v>
          </cell>
          <cell r="EI245">
            <v>5524.1719354838715</v>
          </cell>
        </row>
        <row r="246">
          <cell r="E246">
            <v>1300</v>
          </cell>
          <cell r="F246">
            <v>1300</v>
          </cell>
          <cell r="G246">
            <v>1300</v>
          </cell>
          <cell r="H246">
            <v>12221.06319656302</v>
          </cell>
          <cell r="I246">
            <v>12221.06319656302</v>
          </cell>
          <cell r="J246">
            <v>12221.06319656302</v>
          </cell>
          <cell r="K246">
            <v>12221.06319656302</v>
          </cell>
          <cell r="L246">
            <v>11663.770299491642</v>
          </cell>
          <cell r="M246">
            <v>1300</v>
          </cell>
          <cell r="N246">
            <v>1300</v>
          </cell>
          <cell r="O246">
            <v>1300</v>
          </cell>
          <cell r="P246">
            <v>1562.4692077618281</v>
          </cell>
          <cell r="Q246">
            <v>1300</v>
          </cell>
          <cell r="R246">
            <v>1300</v>
          </cell>
          <cell r="S246">
            <v>1300</v>
          </cell>
          <cell r="T246">
            <v>1300</v>
          </cell>
          <cell r="U246">
            <v>1300</v>
          </cell>
          <cell r="V246">
            <v>1023.9443193274083</v>
          </cell>
          <cell r="W246">
            <v>1300</v>
          </cell>
          <cell r="X246">
            <v>1300</v>
          </cell>
          <cell r="Y246">
            <v>5491.4558064516123</v>
          </cell>
          <cell r="Z246">
            <v>35893.499032258049</v>
          </cell>
          <cell r="AA246">
            <v>403857.79032258061</v>
          </cell>
          <cell r="AB246">
            <v>91905.831204897477</v>
          </cell>
          <cell r="AC246">
            <v>91905.831204897477</v>
          </cell>
          <cell r="AD246">
            <v>1324.3612612636998</v>
          </cell>
          <cell r="AE246">
            <v>1324.3612612636998</v>
          </cell>
          <cell r="AF246">
            <v>1324.3612612636998</v>
          </cell>
          <cell r="AG246">
            <v>1324.3612612636998</v>
          </cell>
          <cell r="AH246">
            <v>1600.9023333333332</v>
          </cell>
          <cell r="AI246">
            <v>1600.9023333333332</v>
          </cell>
          <cell r="AJ246">
            <v>1600.9023333333332</v>
          </cell>
          <cell r="AK246">
            <v>1600.9023333333332</v>
          </cell>
          <cell r="AL246">
            <v>1600.9023333333332</v>
          </cell>
          <cell r="AM246">
            <v>1600.9023333333332</v>
          </cell>
          <cell r="AN246">
            <v>1600.9023333333332</v>
          </cell>
          <cell r="AO246">
            <v>1600.9023333333332</v>
          </cell>
          <cell r="AP246">
            <v>1600.9023333333332</v>
          </cell>
          <cell r="AQ246">
            <v>1600.9023333333332</v>
          </cell>
          <cell r="AR246">
            <v>1600.9023333333332</v>
          </cell>
          <cell r="AS246">
            <v>1600.9023333333332</v>
          </cell>
          <cell r="AT246">
            <v>1600.9023333333332</v>
          </cell>
          <cell r="AU246">
            <v>1600.9023333333332</v>
          </cell>
          <cell r="AV246">
            <v>1600.9023333333332</v>
          </cell>
          <cell r="AW246">
            <v>1600.9023333333332</v>
          </cell>
          <cell r="AX246">
            <v>1600.9023333333332</v>
          </cell>
          <cell r="AY246">
            <v>1600.9023333333332</v>
          </cell>
          <cell r="AZ246">
            <v>1600.9023333333332</v>
          </cell>
          <cell r="BA246">
            <v>1600.9023333333332</v>
          </cell>
          <cell r="BB246">
            <v>1600.9023333333332</v>
          </cell>
          <cell r="BC246">
            <v>1600.9023333333332</v>
          </cell>
          <cell r="BD246">
            <v>1600.9023333333332</v>
          </cell>
          <cell r="BE246">
            <v>1600.9023333333332</v>
          </cell>
          <cell r="BF246">
            <v>1600.9023333333332</v>
          </cell>
          <cell r="BG246">
            <v>1600.9023333333332</v>
          </cell>
          <cell r="BH246">
            <v>1600.9023333333332</v>
          </cell>
          <cell r="BI246">
            <v>1600.9023333333332</v>
          </cell>
          <cell r="BJ246">
            <v>1600.9023333333332</v>
          </cell>
          <cell r="BK246">
            <v>1600.9023333333332</v>
          </cell>
          <cell r="BL246">
            <v>1600.9023333333332</v>
          </cell>
          <cell r="BM246">
            <v>1600.9023333333332</v>
          </cell>
          <cell r="BN246">
            <v>1600.9023333333332</v>
          </cell>
          <cell r="BO246">
            <v>1600.9023333333332</v>
          </cell>
          <cell r="BP246">
            <v>1600.9023333333332</v>
          </cell>
          <cell r="BQ246">
            <v>1600.9023333333332</v>
          </cell>
          <cell r="BR246">
            <v>1600.9023333333332</v>
          </cell>
          <cell r="BS246">
            <v>1600.9023333333332</v>
          </cell>
          <cell r="BT246">
            <v>1847.3419354838704</v>
          </cell>
          <cell r="BU246">
            <v>1847.3419354838704</v>
          </cell>
          <cell r="BV246">
            <v>1847.3419354838704</v>
          </cell>
          <cell r="BW246">
            <v>1776.1732258064515</v>
          </cell>
          <cell r="BX246">
            <v>1776.1732258064515</v>
          </cell>
          <cell r="BY246">
            <v>1776.1732258064515</v>
          </cell>
          <cell r="BZ246">
            <v>1776.1732258064515</v>
          </cell>
          <cell r="CA246">
            <v>1776.1732258064515</v>
          </cell>
          <cell r="CB246">
            <v>1776.1732258064515</v>
          </cell>
          <cell r="CC246">
            <v>1776.1732258064515</v>
          </cell>
          <cell r="CD246">
            <v>18387.581612903217</v>
          </cell>
          <cell r="CE246">
            <v>4224.3667741935487</v>
          </cell>
          <cell r="CF246">
            <v>980227.7493564114</v>
          </cell>
          <cell r="CG246">
            <v>13675.281275211113</v>
          </cell>
          <cell r="CH246">
            <v>10069.280787424446</v>
          </cell>
          <cell r="CI246">
            <v>23240.913548387096</v>
          </cell>
          <cell r="CJ246">
            <v>37947.313974974459</v>
          </cell>
          <cell r="CK246">
            <v>3712226.7612126665</v>
          </cell>
          <cell r="CL246">
            <v>1942.288064516129</v>
          </cell>
          <cell r="CM246">
            <v>2063.4103225806452</v>
          </cell>
          <cell r="CN246">
            <v>191419.96774193543</v>
          </cell>
          <cell r="CO246">
            <v>71449.211935483865</v>
          </cell>
          <cell r="CP246">
            <v>19876962.258064516</v>
          </cell>
          <cell r="CQ246">
            <v>5570.1183870967743</v>
          </cell>
          <cell r="CR246">
            <v>52588.132580645164</v>
          </cell>
          <cell r="CS246">
            <v>50272.234132018901</v>
          </cell>
          <cell r="CT246">
            <v>1766826.2258064488</v>
          </cell>
          <cell r="CU246">
            <v>9815.91</v>
          </cell>
          <cell r="CV246">
            <v>9815.91</v>
          </cell>
          <cell r="CW246">
            <v>9815.91</v>
          </cell>
          <cell r="CX246">
            <v>100546.37387096774</v>
          </cell>
          <cell r="CZ246">
            <v>14235.440322580638</v>
          </cell>
          <cell r="DA246">
            <v>2586.6826056368463</v>
          </cell>
          <cell r="DB246">
            <v>5898.7392347333252</v>
          </cell>
          <cell r="DC246">
            <v>10151.229067586259</v>
          </cell>
          <cell r="DD246">
            <v>25143.186518947776</v>
          </cell>
          <cell r="DE246">
            <v>9671.2619354838735</v>
          </cell>
          <cell r="DF246">
            <v>160248.06451612903</v>
          </cell>
          <cell r="DG246">
            <v>33870166.451612897</v>
          </cell>
          <cell r="DH246">
            <v>3667.8325806451612</v>
          </cell>
          <cell r="DI246">
            <v>2589.3441445586764</v>
          </cell>
          <cell r="DJ246">
            <v>4224.3667741935487</v>
          </cell>
          <cell r="DK246">
            <v>4224.3667741935487</v>
          </cell>
          <cell r="DL246">
            <v>4224.3667741935487</v>
          </cell>
          <cell r="DM246">
            <v>4224.3667741935487</v>
          </cell>
          <cell r="DN246">
            <v>4224.3667741935487</v>
          </cell>
          <cell r="DO246">
            <v>4224.3667741935487</v>
          </cell>
          <cell r="DP246">
            <v>4224.3667741935487</v>
          </cell>
          <cell r="DQ246">
            <v>4224.3667741935487</v>
          </cell>
          <cell r="DR246">
            <v>4224.3667741935487</v>
          </cell>
          <cell r="DS246">
            <v>4224.3667741935487</v>
          </cell>
          <cell r="DT246">
            <v>4224.3667741935487</v>
          </cell>
          <cell r="DU246">
            <v>4224.3667741935487</v>
          </cell>
          <cell r="DV246">
            <v>4224.3667741935487</v>
          </cell>
          <cell r="DW246">
            <v>4224.3667741935487</v>
          </cell>
          <cell r="DX246">
            <v>4224.3667741935487</v>
          </cell>
          <cell r="DY246">
            <v>4224.3667741935487</v>
          </cell>
          <cell r="DZ246">
            <v>4224.3667741935487</v>
          </cell>
          <cell r="EA246">
            <v>4224.3667741935487</v>
          </cell>
          <cell r="EB246">
            <v>4224.3667741935487</v>
          </cell>
          <cell r="EC246">
            <v>4224.3667741935487</v>
          </cell>
          <cell r="ED246">
            <v>4224.3667741935487</v>
          </cell>
          <cell r="EE246">
            <v>4224.3667741935487</v>
          </cell>
          <cell r="EF246">
            <v>4224.3667741935487</v>
          </cell>
          <cell r="EG246">
            <v>4224.3667741935487</v>
          </cell>
          <cell r="EH246">
            <v>4224.3667741935487</v>
          </cell>
          <cell r="EI246">
            <v>4224.3667741935487</v>
          </cell>
        </row>
        <row r="247">
          <cell r="E247">
            <v>1837.5</v>
          </cell>
          <cell r="F247">
            <v>1837.5</v>
          </cell>
          <cell r="G247">
            <v>1837.5</v>
          </cell>
          <cell r="H247">
            <v>17274.002787449652</v>
          </cell>
          <cell r="I247">
            <v>17274.002787449652</v>
          </cell>
          <cell r="J247">
            <v>17274.002787449652</v>
          </cell>
          <cell r="K247">
            <v>17274.002787449652</v>
          </cell>
          <cell r="L247">
            <v>16486.290711781458</v>
          </cell>
          <cell r="M247">
            <v>1837.5</v>
          </cell>
          <cell r="N247">
            <v>1837.5</v>
          </cell>
          <cell r="O247">
            <v>1837.5</v>
          </cell>
          <cell r="P247">
            <v>2208.4901302018147</v>
          </cell>
          <cell r="Q247">
            <v>1837.5</v>
          </cell>
          <cell r="R247">
            <v>1837.5</v>
          </cell>
          <cell r="S247">
            <v>1837.5</v>
          </cell>
          <cell r="T247">
            <v>1837.5</v>
          </cell>
          <cell r="U247">
            <v>1837.5</v>
          </cell>
          <cell r="V247">
            <v>1447.3059128954715</v>
          </cell>
          <cell r="W247">
            <v>1837.5</v>
          </cell>
          <cell r="X247">
            <v>1837.5</v>
          </cell>
          <cell r="Y247">
            <v>7761.9615725806452</v>
          </cell>
          <cell r="Z247">
            <v>50734.080362903209</v>
          </cell>
          <cell r="AA247">
            <v>570837.45362903224</v>
          </cell>
          <cell r="AB247">
            <v>129206.36672909102</v>
          </cell>
          <cell r="AC247">
            <v>129206.36672909102</v>
          </cell>
          <cell r="AD247">
            <v>1861.8612612636998</v>
          </cell>
          <cell r="AE247">
            <v>1861.8612612636998</v>
          </cell>
          <cell r="AF247">
            <v>1861.8612612636998</v>
          </cell>
          <cell r="AG247">
            <v>1861.8612612636998</v>
          </cell>
          <cell r="AH247">
            <v>2262.8138750000003</v>
          </cell>
          <cell r="AI247">
            <v>2262.8138750000003</v>
          </cell>
          <cell r="AJ247">
            <v>2262.8138750000003</v>
          </cell>
          <cell r="AK247">
            <v>2262.8138750000003</v>
          </cell>
          <cell r="AL247">
            <v>2262.8138750000003</v>
          </cell>
          <cell r="AM247">
            <v>2262.8138750000003</v>
          </cell>
          <cell r="AN247">
            <v>2262.8138750000003</v>
          </cell>
          <cell r="AO247">
            <v>2262.8138750000003</v>
          </cell>
          <cell r="AP247">
            <v>2262.8138750000003</v>
          </cell>
          <cell r="AQ247">
            <v>2262.8138750000003</v>
          </cell>
          <cell r="AR247">
            <v>2262.8138750000003</v>
          </cell>
          <cell r="AS247">
            <v>2262.8138750000003</v>
          </cell>
          <cell r="AT247">
            <v>2262.8138750000003</v>
          </cell>
          <cell r="AU247">
            <v>2262.8138750000003</v>
          </cell>
          <cell r="AV247">
            <v>2262.8138750000003</v>
          </cell>
          <cell r="AW247">
            <v>2262.8138750000003</v>
          </cell>
          <cell r="AX247">
            <v>2262.8138750000003</v>
          </cell>
          <cell r="AY247">
            <v>2262.8138750000003</v>
          </cell>
          <cell r="AZ247">
            <v>2262.8138750000003</v>
          </cell>
          <cell r="BA247">
            <v>2262.8138750000003</v>
          </cell>
          <cell r="BB247">
            <v>2262.8138750000003</v>
          </cell>
          <cell r="BC247">
            <v>2262.8138750000003</v>
          </cell>
          <cell r="BD247">
            <v>2262.8138750000003</v>
          </cell>
          <cell r="BE247">
            <v>2262.8138750000003</v>
          </cell>
          <cell r="BF247">
            <v>2262.8138750000003</v>
          </cell>
          <cell r="BG247">
            <v>2262.8138750000003</v>
          </cell>
          <cell r="BH247">
            <v>2262.8138750000003</v>
          </cell>
          <cell r="BI247">
            <v>2262.8138750000003</v>
          </cell>
          <cell r="BJ247">
            <v>2262.8138750000003</v>
          </cell>
          <cell r="BK247">
            <v>2262.8138750000003</v>
          </cell>
          <cell r="BL247">
            <v>2262.8138750000003</v>
          </cell>
          <cell r="BM247">
            <v>2262.8138750000003</v>
          </cell>
          <cell r="BN247">
            <v>2262.8138750000003</v>
          </cell>
          <cell r="BO247">
            <v>2262.8138750000003</v>
          </cell>
          <cell r="BP247">
            <v>2262.8138750000003</v>
          </cell>
          <cell r="BQ247">
            <v>2262.8138750000003</v>
          </cell>
          <cell r="BR247">
            <v>2262.8138750000003</v>
          </cell>
          <cell r="BS247">
            <v>2262.8138750000003</v>
          </cell>
          <cell r="BT247">
            <v>2611.146774193548</v>
          </cell>
          <cell r="BU247">
            <v>2611.146774193548</v>
          </cell>
          <cell r="BV247">
            <v>2611.146774193548</v>
          </cell>
          <cell r="BW247">
            <v>2510.5525403225802</v>
          </cell>
          <cell r="BX247">
            <v>2510.5525403225802</v>
          </cell>
          <cell r="BY247">
            <v>2510.5525403225802</v>
          </cell>
          <cell r="BZ247">
            <v>2510.5525403225802</v>
          </cell>
          <cell r="CA247">
            <v>2510.5525403225802</v>
          </cell>
          <cell r="CB247">
            <v>2510.5525403225802</v>
          </cell>
          <cell r="CC247">
            <v>2510.5525403225802</v>
          </cell>
          <cell r="CD247">
            <v>25990.139395161281</v>
          </cell>
          <cell r="CE247">
            <v>5970.9799596774201</v>
          </cell>
          <cell r="CF247">
            <v>1385514.2226480048</v>
          </cell>
          <cell r="CG247">
            <v>19329.484110154172</v>
          </cell>
          <cell r="CH247">
            <v>14232.541112994169</v>
          </cell>
          <cell r="CI247">
            <v>32850.13741935484</v>
          </cell>
          <cell r="CJ247">
            <v>53637.068791550439</v>
          </cell>
          <cell r="CK247">
            <v>5247089.7490217499</v>
          </cell>
          <cell r="CL247">
            <v>2745.3494758064517</v>
          </cell>
          <cell r="CM247">
            <v>2916.5511290322579</v>
          </cell>
          <cell r="CN247">
            <v>270564.76209677412</v>
          </cell>
          <cell r="CO247">
            <v>100990.71302419355</v>
          </cell>
          <cell r="CP247">
            <v>28095321.653225806</v>
          </cell>
          <cell r="CQ247">
            <v>7873.1481048387095</v>
          </cell>
          <cell r="CR247">
            <v>74331.302782258063</v>
          </cell>
          <cell r="CS247">
            <v>71057.869398142095</v>
          </cell>
          <cell r="CT247">
            <v>2497340.9153225771</v>
          </cell>
          <cell r="CU247">
            <v>13874.411250000001</v>
          </cell>
          <cell r="CV247">
            <v>13874.411250000001</v>
          </cell>
          <cell r="CW247">
            <v>13874.411250000001</v>
          </cell>
          <cell r="CX247">
            <v>142118.43229838711</v>
          </cell>
          <cell r="CZ247">
            <v>20121.247379032251</v>
          </cell>
          <cell r="DA247">
            <v>3636.5033314432981</v>
          </cell>
          <cell r="DB247">
            <v>8292.778105701067</v>
          </cell>
          <cell r="DC247">
            <v>14271.166567586259</v>
          </cell>
          <cell r="DD247">
            <v>35347.70030927036</v>
          </cell>
          <cell r="DE247">
            <v>13669.956774193552</v>
          </cell>
          <cell r="DF247">
            <v>226504.47580645161</v>
          </cell>
          <cell r="DG247">
            <v>47874177.580645159</v>
          </cell>
          <cell r="DH247">
            <v>5184.3402822580647</v>
          </cell>
          <cell r="DI247">
            <v>3640.2450719780313</v>
          </cell>
          <cell r="DJ247">
            <v>5970.9799596774201</v>
          </cell>
          <cell r="DK247">
            <v>5970.9799596774201</v>
          </cell>
          <cell r="DL247">
            <v>5970.9799596774201</v>
          </cell>
          <cell r="DM247">
            <v>5970.9799596774201</v>
          </cell>
          <cell r="DN247">
            <v>5970.9799596774201</v>
          </cell>
          <cell r="DO247">
            <v>5970.9799596774201</v>
          </cell>
          <cell r="DP247">
            <v>5970.9799596774201</v>
          </cell>
          <cell r="DQ247">
            <v>5970.9799596774201</v>
          </cell>
          <cell r="DR247">
            <v>5970.9799596774201</v>
          </cell>
          <cell r="DS247">
            <v>5970.9799596774201</v>
          </cell>
          <cell r="DT247">
            <v>5970.9799596774201</v>
          </cell>
          <cell r="DU247">
            <v>5970.9799596774201</v>
          </cell>
          <cell r="DV247">
            <v>5970.9799596774201</v>
          </cell>
          <cell r="DW247">
            <v>5970.9799596774201</v>
          </cell>
          <cell r="DX247">
            <v>5970.9799596774201</v>
          </cell>
          <cell r="DY247">
            <v>5970.9799596774201</v>
          </cell>
          <cell r="DZ247">
            <v>5970.9799596774201</v>
          </cell>
          <cell r="EA247">
            <v>5970.9799596774201</v>
          </cell>
          <cell r="EB247">
            <v>5970.9799596774201</v>
          </cell>
          <cell r="EC247">
            <v>5970.9799596774201</v>
          </cell>
          <cell r="ED247">
            <v>5970.9799596774201</v>
          </cell>
          <cell r="EE247">
            <v>5970.9799596774201</v>
          </cell>
          <cell r="EF247">
            <v>5970.9799596774201</v>
          </cell>
          <cell r="EG247">
            <v>5970.9799596774201</v>
          </cell>
          <cell r="EH247">
            <v>5970.9799596774201</v>
          </cell>
          <cell r="EI247">
            <v>5970.9799596774201</v>
          </cell>
        </row>
        <row r="248">
          <cell r="E248">
            <v>677.30483333333348</v>
          </cell>
          <cell r="H248">
            <v>677.30483333333348</v>
          </cell>
          <cell r="L248">
            <v>677.30483333333348</v>
          </cell>
          <cell r="M248">
            <v>677.30483333333348</v>
          </cell>
          <cell r="P248">
            <v>677.30483333333348</v>
          </cell>
          <cell r="Q248">
            <v>677.30483333333348</v>
          </cell>
          <cell r="R248">
            <v>677.30483333333348</v>
          </cell>
          <cell r="S248">
            <v>677.30483333333348</v>
          </cell>
          <cell r="T248">
            <v>677.30483333333348</v>
          </cell>
          <cell r="U248">
            <v>677.30483333333348</v>
          </cell>
          <cell r="V248">
            <v>677.30483333333348</v>
          </cell>
          <cell r="W248">
            <v>677.30483333333348</v>
          </cell>
          <cell r="X248">
            <v>677.30483333333348</v>
          </cell>
          <cell r="Y248">
            <v>677.30483333333348</v>
          </cell>
          <cell r="Z248">
            <v>677.30483333333348</v>
          </cell>
          <cell r="AA248">
            <v>677.30483333333348</v>
          </cell>
          <cell r="AB248">
            <v>707.30483333333359</v>
          </cell>
          <cell r="AC248">
            <v>707.30483333333359</v>
          </cell>
          <cell r="AD248">
            <v>677.30483333333348</v>
          </cell>
          <cell r="AE248">
            <v>677.30483333333348</v>
          </cell>
          <cell r="AF248">
            <v>677.30483333333348</v>
          </cell>
          <cell r="AG248">
            <v>677.30483333333348</v>
          </cell>
          <cell r="AH248">
            <v>901.86920208000026</v>
          </cell>
          <cell r="AI248">
            <v>901.86920208000026</v>
          </cell>
          <cell r="AJ248">
            <v>901.86920208000026</v>
          </cell>
          <cell r="AK248">
            <v>901.86920208000026</v>
          </cell>
          <cell r="AL248">
            <v>901.86920208000026</v>
          </cell>
          <cell r="AM248">
            <v>901.86920208000026</v>
          </cell>
          <cell r="AN248">
            <v>901.86920208000026</v>
          </cell>
          <cell r="AO248">
            <v>901.86920208000026</v>
          </cell>
          <cell r="AP248">
            <v>901.86920208000026</v>
          </cell>
          <cell r="AQ248">
            <v>901.86920208000026</v>
          </cell>
          <cell r="AR248">
            <v>901.86920208000026</v>
          </cell>
          <cell r="AS248">
            <v>901.86920208000026</v>
          </cell>
          <cell r="AT248">
            <v>901.86920208000026</v>
          </cell>
          <cell r="AU248">
            <v>901.86920208000026</v>
          </cell>
          <cell r="AV248">
            <v>901.86920208000026</v>
          </cell>
          <cell r="AW248">
            <v>901.86920208000026</v>
          </cell>
          <cell r="AX248">
            <v>901.86920208000026</v>
          </cell>
          <cell r="AY248">
            <v>901.86920208000026</v>
          </cell>
          <cell r="AZ248">
            <v>901.86920208000026</v>
          </cell>
          <cell r="BA248">
            <v>901.86920208000026</v>
          </cell>
          <cell r="BB248">
            <v>901.86920208000026</v>
          </cell>
          <cell r="BC248">
            <v>901.86920208000026</v>
          </cell>
          <cell r="BD248">
            <v>901.86920208000026</v>
          </cell>
          <cell r="BE248">
            <v>901.86920208000026</v>
          </cell>
          <cell r="BF248">
            <v>901.86920208000026</v>
          </cell>
          <cell r="BG248">
            <v>901.86920208000026</v>
          </cell>
          <cell r="BH248">
            <v>901.86920208000026</v>
          </cell>
          <cell r="BI248">
            <v>901.86920208000026</v>
          </cell>
          <cell r="BJ248">
            <v>901.86920208000026</v>
          </cell>
          <cell r="BK248">
            <v>901.86920208000026</v>
          </cell>
          <cell r="BL248">
            <v>901.86920208000026</v>
          </cell>
          <cell r="BM248">
            <v>901.86920208000026</v>
          </cell>
          <cell r="BN248">
            <v>901.86920208000026</v>
          </cell>
          <cell r="BO248">
            <v>901.86920208000026</v>
          </cell>
          <cell r="BP248">
            <v>901.86920208000026</v>
          </cell>
          <cell r="BQ248">
            <v>901.86920208000026</v>
          </cell>
          <cell r="BR248">
            <v>901.86920208000026</v>
          </cell>
          <cell r="BS248">
            <v>901.86920208000026</v>
          </cell>
          <cell r="BT248">
            <v>901.86920208000038</v>
          </cell>
          <cell r="BU248">
            <v>901.86920208000038</v>
          </cell>
          <cell r="BV248">
            <v>901.86920208000038</v>
          </cell>
          <cell r="BW248">
            <v>985.12916348597298</v>
          </cell>
          <cell r="BX248">
            <v>985.12916348597298</v>
          </cell>
          <cell r="BY248">
            <v>985.12916348597298</v>
          </cell>
          <cell r="BZ248">
            <v>985.12916348597298</v>
          </cell>
          <cell r="CA248">
            <v>985.12916348597298</v>
          </cell>
          <cell r="CB248">
            <v>985.12916348597298</v>
          </cell>
          <cell r="CC248">
            <v>985.12916348597298</v>
          </cell>
          <cell r="CD248">
            <v>469.32458300520636</v>
          </cell>
          <cell r="CE248">
            <v>589.97483445166677</v>
          </cell>
          <cell r="CF248">
            <v>589.97483445166677</v>
          </cell>
          <cell r="CG248">
            <v>589.97483445166677</v>
          </cell>
          <cell r="CH248">
            <v>589.97483445166677</v>
          </cell>
          <cell r="CI248">
            <v>589.97483445166677</v>
          </cell>
          <cell r="CJ248">
            <v>589.97483445166677</v>
          </cell>
          <cell r="CK248">
            <v>589.97483445166677</v>
          </cell>
          <cell r="CL248">
            <v>686.15654461199995</v>
          </cell>
          <cell r="CM248">
            <v>686.15654461199995</v>
          </cell>
          <cell r="CN248">
            <v>686.15654461199995</v>
          </cell>
          <cell r="CO248">
            <v>703.79944801511544</v>
          </cell>
          <cell r="CP248">
            <v>686.15654461199995</v>
          </cell>
          <cell r="CQ248">
            <v>703.79944801511533</v>
          </cell>
          <cell r="CR248">
            <v>703.79944801511544</v>
          </cell>
          <cell r="CS248">
            <v>703.79944801511544</v>
          </cell>
          <cell r="CT248">
            <v>703.79944801511544</v>
          </cell>
          <cell r="CU248">
            <v>754.11242936016674</v>
          </cell>
          <cell r="CV248">
            <v>754.11242936016674</v>
          </cell>
          <cell r="CW248">
            <v>754.11242936016674</v>
          </cell>
          <cell r="CX248">
            <v>651.52944813373699</v>
          </cell>
          <cell r="CZ248">
            <v>469.32458300520636</v>
          </cell>
          <cell r="DA248">
            <v>677.30483333333348</v>
          </cell>
          <cell r="DB248">
            <v>677.30483333333348</v>
          </cell>
          <cell r="DC248">
            <v>677.30483333333348</v>
          </cell>
          <cell r="DD248">
            <v>707.30483333333359</v>
          </cell>
          <cell r="DE248">
            <v>677.30483333333348</v>
          </cell>
          <cell r="DF248">
            <v>651.52944813373699</v>
          </cell>
          <cell r="DG248">
            <v>703.79944801511544</v>
          </cell>
          <cell r="DH248">
            <v>677.30483333333348</v>
          </cell>
          <cell r="DI248">
            <v>677.30483333333348</v>
          </cell>
        </row>
        <row r="249">
          <cell r="CC249">
            <v>324.57596105023924</v>
          </cell>
        </row>
        <row r="250">
          <cell r="E250">
            <v>25.564594059810926</v>
          </cell>
          <cell r="F250">
            <v>25.564594059810926</v>
          </cell>
          <cell r="G250">
            <v>25.564594059810926</v>
          </cell>
          <cell r="H250">
            <v>240.32809199956071</v>
          </cell>
          <cell r="I250">
            <v>240.32809199956071</v>
          </cell>
          <cell r="J250">
            <v>240.32809199956071</v>
          </cell>
          <cell r="K250">
            <v>240.32809199956071</v>
          </cell>
          <cell r="L250">
            <v>229.3688868564486</v>
          </cell>
          <cell r="M250">
            <v>102.2583762392437</v>
          </cell>
          <cell r="N250">
            <v>102.2583762392437</v>
          </cell>
          <cell r="O250">
            <v>102.2583762392437</v>
          </cell>
          <cell r="P250">
            <v>113.6864590779434</v>
          </cell>
          <cell r="Q250">
            <v>54.881646205467739</v>
          </cell>
          <cell r="R250">
            <v>76.693782179432773</v>
          </cell>
          <cell r="S250">
            <v>76.693782179432773</v>
          </cell>
          <cell r="T250">
            <v>66.46794455550841</v>
          </cell>
          <cell r="U250">
            <v>30</v>
          </cell>
          <cell r="V250">
            <v>32.2175026011749</v>
          </cell>
          <cell r="W250">
            <v>25.564594059810926</v>
          </cell>
          <cell r="X250">
            <v>40.903350495697481</v>
          </cell>
          <cell r="Y250">
            <v>21.597975152204171</v>
          </cell>
          <cell r="Z250">
            <v>141.16965109936822</v>
          </cell>
          <cell r="AA250">
            <v>1588.3785334598481</v>
          </cell>
          <cell r="AB250">
            <v>354.8178786565822</v>
          </cell>
          <cell r="AC250">
            <v>354.8178786565822</v>
          </cell>
          <cell r="AD250">
            <v>5.1129188119621851</v>
          </cell>
          <cell r="AE250">
            <v>5.1129188119621851</v>
          </cell>
          <cell r="AF250">
            <v>5.1129188119621851</v>
          </cell>
          <cell r="AG250">
            <v>5.1129188119621851</v>
          </cell>
          <cell r="AH250">
            <v>31.4818602162083</v>
          </cell>
          <cell r="AI250">
            <v>31.4818602162083</v>
          </cell>
          <cell r="AJ250">
            <v>31.4818602162083</v>
          </cell>
          <cell r="AK250">
            <v>31.4818602162083</v>
          </cell>
          <cell r="AL250">
            <v>31.4818602162083</v>
          </cell>
          <cell r="AM250">
            <v>31.4818602162083</v>
          </cell>
          <cell r="AN250">
            <v>31.4818602162083</v>
          </cell>
          <cell r="AO250">
            <v>31.4818602162083</v>
          </cell>
          <cell r="AP250">
            <v>31.4818602162083</v>
          </cell>
          <cell r="AQ250">
            <v>31.4818602162083</v>
          </cell>
          <cell r="AR250">
            <v>31.4818602162083</v>
          </cell>
          <cell r="AS250">
            <v>31.4818602162083</v>
          </cell>
          <cell r="AT250">
            <v>31.4818602162083</v>
          </cell>
          <cell r="AU250">
            <v>31.4818602162083</v>
          </cell>
          <cell r="AV250">
            <v>31.4818602162083</v>
          </cell>
          <cell r="AW250">
            <v>31.4818602162083</v>
          </cell>
          <cell r="AX250">
            <v>31.4818602162083</v>
          </cell>
          <cell r="AY250">
            <v>31.4818602162083</v>
          </cell>
          <cell r="AZ250">
            <v>31.4818602162083</v>
          </cell>
          <cell r="BA250">
            <v>31.4818602162083</v>
          </cell>
          <cell r="BB250">
            <v>31.4818602162083</v>
          </cell>
          <cell r="BC250">
            <v>31.4818602162083</v>
          </cell>
          <cell r="BD250">
            <v>31.4818602162083</v>
          </cell>
          <cell r="BE250">
            <v>31.4818602162083</v>
          </cell>
          <cell r="BF250">
            <v>31.4818602162083</v>
          </cell>
          <cell r="BG250">
            <v>31.4818602162083</v>
          </cell>
          <cell r="BH250">
            <v>31.4818602162083</v>
          </cell>
          <cell r="BI250">
            <v>31.4818602162083</v>
          </cell>
          <cell r="BJ250">
            <v>31.4818602162083</v>
          </cell>
          <cell r="BK250">
            <v>31.4818602162083</v>
          </cell>
          <cell r="BL250">
            <v>31.4818602162083</v>
          </cell>
          <cell r="BM250">
            <v>31.4818602162083</v>
          </cell>
          <cell r="BN250">
            <v>31.4818602162083</v>
          </cell>
          <cell r="BO250">
            <v>31.4818602162083</v>
          </cell>
          <cell r="BP250">
            <v>31.4818602162083</v>
          </cell>
          <cell r="BQ250">
            <v>31.4818602162083</v>
          </cell>
          <cell r="BR250">
            <v>31.4818602162083</v>
          </cell>
          <cell r="BS250">
            <v>31.4818602162083</v>
          </cell>
          <cell r="BT250">
            <v>36.328112823315834</v>
          </cell>
          <cell r="BU250">
            <v>36.328112823315834</v>
          </cell>
          <cell r="BV250">
            <v>36.328112823315834</v>
          </cell>
          <cell r="BW250">
            <v>34.928574998189859</v>
          </cell>
          <cell r="BX250">
            <v>34.928574998189859</v>
          </cell>
          <cell r="BY250">
            <v>34.928574998189859</v>
          </cell>
          <cell r="BZ250">
            <v>34.928574998189859</v>
          </cell>
          <cell r="CA250">
            <v>34.928574998189859</v>
          </cell>
          <cell r="CB250">
            <v>34.928574998189859</v>
          </cell>
          <cell r="CC250">
            <v>34.928574998189859</v>
          </cell>
          <cell r="CD250">
            <v>141.44293548387091</v>
          </cell>
          <cell r="CE250">
            <v>39.581116407623796</v>
          </cell>
          <cell r="CF250">
            <v>9184.4555000000018</v>
          </cell>
          <cell r="CG250">
            <v>128.1335</v>
          </cell>
          <cell r="CH250">
            <v>94.346299999999999</v>
          </cell>
          <cell r="CI250">
            <v>217.760756522815</v>
          </cell>
          <cell r="CJ250">
            <v>355.5555500000001</v>
          </cell>
          <cell r="CK250">
            <v>34782.509999999995</v>
          </cell>
          <cell r="CL250">
            <v>20</v>
          </cell>
          <cell r="CM250">
            <v>21.247212092555287</v>
          </cell>
          <cell r="CN250">
            <v>2989.2511828527445</v>
          </cell>
          <cell r="CO250">
            <v>549.6093225806452</v>
          </cell>
          <cell r="CP250">
            <v>152899.70967741933</v>
          </cell>
          <cell r="CQ250">
            <v>42.847064516129031</v>
          </cell>
          <cell r="CR250">
            <v>85</v>
          </cell>
          <cell r="CS250">
            <v>471.03655000000003</v>
          </cell>
          <cell r="CT250">
            <v>16554.659728626</v>
          </cell>
          <cell r="CU250">
            <v>153.28714618651523</v>
          </cell>
          <cell r="CV250">
            <v>153.28714618651523</v>
          </cell>
          <cell r="CW250">
            <v>153.28714618651523</v>
          </cell>
          <cell r="CX250">
            <v>773.43364516129043</v>
          </cell>
          <cell r="CZ250">
            <v>109.50338709677415</v>
          </cell>
          <cell r="DA250">
            <v>9.9863221175136765</v>
          </cell>
          <cell r="DB250">
            <v>22.773072334771491</v>
          </cell>
          <cell r="DC250">
            <v>39.190522693690149</v>
          </cell>
          <cell r="DD250">
            <v>97.069489349707652</v>
          </cell>
          <cell r="DE250">
            <v>190.18606571288197</v>
          </cell>
          <cell r="DF250">
            <v>1232.6774193548388</v>
          </cell>
          <cell r="DG250">
            <v>54745.510196091032</v>
          </cell>
          <cell r="DH250">
            <v>187.53330200708456</v>
          </cell>
          <cell r="DI250">
            <v>9.9965974349970708</v>
          </cell>
          <cell r="DJ250">
            <v>39.581116407623796</v>
          </cell>
          <cell r="DK250">
            <v>39.581116407623796</v>
          </cell>
          <cell r="DL250">
            <v>39.581116407623796</v>
          </cell>
          <cell r="DM250">
            <v>39.581116407623796</v>
          </cell>
          <cell r="DN250">
            <v>39.581116407623796</v>
          </cell>
          <cell r="DO250">
            <v>39.581116407623796</v>
          </cell>
          <cell r="DP250">
            <v>39.581116407623796</v>
          </cell>
          <cell r="DQ250">
            <v>39.581116407623796</v>
          </cell>
          <cell r="DR250">
            <v>39.581116407623796</v>
          </cell>
          <cell r="DS250">
            <v>39.581116407623796</v>
          </cell>
          <cell r="DT250">
            <v>39.581116407623796</v>
          </cell>
          <cell r="DU250">
            <v>39.581116407623796</v>
          </cell>
          <cell r="DV250">
            <v>39.581116407623796</v>
          </cell>
          <cell r="DW250">
            <v>39.581116407623796</v>
          </cell>
          <cell r="DX250">
            <v>39.581116407623796</v>
          </cell>
          <cell r="DY250">
            <v>39.581116407623796</v>
          </cell>
          <cell r="DZ250">
            <v>39.581116407623796</v>
          </cell>
          <cell r="EA250">
            <v>39.581116407623796</v>
          </cell>
          <cell r="EB250">
            <v>39.581116407623796</v>
          </cell>
          <cell r="EC250">
            <v>39.581116407623796</v>
          </cell>
          <cell r="ED250">
            <v>39.581116407623796</v>
          </cell>
          <cell r="EE250">
            <v>39.581116407623796</v>
          </cell>
          <cell r="EF250">
            <v>39.581116407623796</v>
          </cell>
          <cell r="EG250">
            <v>39.581116407623796</v>
          </cell>
          <cell r="EH250">
            <v>39.581116407623796</v>
          </cell>
          <cell r="EI250">
            <v>39.581116407623796</v>
          </cell>
        </row>
        <row r="251">
          <cell r="CL251">
            <v>20</v>
          </cell>
        </row>
        <row r="252">
          <cell r="E252">
            <v>31.4818602162083</v>
          </cell>
          <cell r="F252">
            <v>31.4818602162083</v>
          </cell>
          <cell r="G252">
            <v>31.4818602162083</v>
          </cell>
          <cell r="H252">
            <v>31.4818602162083</v>
          </cell>
          <cell r="I252">
            <v>31.4818602162083</v>
          </cell>
          <cell r="J252">
            <v>31.4818602162083</v>
          </cell>
          <cell r="K252">
            <v>31.4818602162083</v>
          </cell>
          <cell r="L252">
            <v>31.4818602162083</v>
          </cell>
          <cell r="M252">
            <v>125.9274408648332</v>
          </cell>
          <cell r="N252">
            <v>125.9274408648332</v>
          </cell>
          <cell r="O252">
            <v>125.9274408648332</v>
          </cell>
          <cell r="P252">
            <v>116.48288279997071</v>
          </cell>
          <cell r="Q252">
            <v>67.584734975006</v>
          </cell>
          <cell r="R252">
            <v>94.445580648624897</v>
          </cell>
          <cell r="S252">
            <v>94.445580648624897</v>
          </cell>
          <cell r="T252">
            <v>81.852836562141576</v>
          </cell>
          <cell r="U252">
            <v>36.943900000000006</v>
          </cell>
          <cell r="V252">
            <v>50.370976345933279</v>
          </cell>
          <cell r="W252">
            <v>31.4818602162083</v>
          </cell>
          <cell r="X252">
            <v>50.370976345933279</v>
          </cell>
          <cell r="Y252">
            <v>6.2963720432416599</v>
          </cell>
          <cell r="Z252">
            <v>6.2963720432416599</v>
          </cell>
          <cell r="AA252">
            <v>6.2963720432416608</v>
          </cell>
          <cell r="AB252">
            <v>6.2963720432416599</v>
          </cell>
          <cell r="AC252">
            <v>6.2963720432416599</v>
          </cell>
          <cell r="AD252">
            <v>6.2963720432416599</v>
          </cell>
          <cell r="AE252">
            <v>6.2963720432416599</v>
          </cell>
          <cell r="AF252">
            <v>6.2963720432416599</v>
          </cell>
          <cell r="AG252">
            <v>6.2963720432416599</v>
          </cell>
          <cell r="AH252">
            <v>31.4818602162083</v>
          </cell>
          <cell r="AI252">
            <v>31.4818602162083</v>
          </cell>
          <cell r="AJ252">
            <v>31.4818602162083</v>
          </cell>
          <cell r="AK252">
            <v>31.4818602162083</v>
          </cell>
          <cell r="AL252">
            <v>31.4818602162083</v>
          </cell>
          <cell r="AM252">
            <v>31.4818602162083</v>
          </cell>
          <cell r="AN252">
            <v>31.4818602162083</v>
          </cell>
          <cell r="AO252">
            <v>31.4818602162083</v>
          </cell>
          <cell r="AP252">
            <v>31.4818602162083</v>
          </cell>
          <cell r="AQ252">
            <v>31.4818602162083</v>
          </cell>
          <cell r="AR252">
            <v>31.4818602162083</v>
          </cell>
          <cell r="AS252">
            <v>31.4818602162083</v>
          </cell>
          <cell r="AT252">
            <v>31.4818602162083</v>
          </cell>
          <cell r="AU252">
            <v>31.4818602162083</v>
          </cell>
          <cell r="AV252">
            <v>31.4818602162083</v>
          </cell>
          <cell r="AW252">
            <v>31.4818602162083</v>
          </cell>
          <cell r="AX252">
            <v>31.4818602162083</v>
          </cell>
          <cell r="AY252">
            <v>31.4818602162083</v>
          </cell>
          <cell r="AZ252">
            <v>31.4818602162083</v>
          </cell>
          <cell r="BA252">
            <v>31.4818602162083</v>
          </cell>
          <cell r="BB252">
            <v>31.4818602162083</v>
          </cell>
          <cell r="BC252">
            <v>31.4818602162083</v>
          </cell>
          <cell r="BD252">
            <v>31.4818602162083</v>
          </cell>
          <cell r="BE252">
            <v>31.4818602162083</v>
          </cell>
          <cell r="BF252">
            <v>31.4818602162083</v>
          </cell>
          <cell r="BG252">
            <v>31.4818602162083</v>
          </cell>
          <cell r="BH252">
            <v>31.4818602162083</v>
          </cell>
          <cell r="BI252">
            <v>31.4818602162083</v>
          </cell>
          <cell r="BJ252">
            <v>31.4818602162083</v>
          </cell>
          <cell r="BK252">
            <v>31.4818602162083</v>
          </cell>
          <cell r="BL252">
            <v>31.4818602162083</v>
          </cell>
          <cell r="BM252">
            <v>31.4818602162083</v>
          </cell>
          <cell r="BN252">
            <v>31.4818602162083</v>
          </cell>
          <cell r="BO252">
            <v>31.4818602162083</v>
          </cell>
          <cell r="BP252">
            <v>31.4818602162083</v>
          </cell>
          <cell r="BQ252">
            <v>31.4818602162083</v>
          </cell>
          <cell r="BR252">
            <v>31.4818602162083</v>
          </cell>
          <cell r="BS252">
            <v>31.4818602162083</v>
          </cell>
          <cell r="BT252">
            <v>31.4818602162083</v>
          </cell>
          <cell r="BU252">
            <v>31.4818602162083</v>
          </cell>
          <cell r="BV252">
            <v>31.4818602162083</v>
          </cell>
          <cell r="BW252">
            <v>30.269023909731246</v>
          </cell>
          <cell r="BX252">
            <v>30.269023909731246</v>
          </cell>
          <cell r="BY252">
            <v>30.269023909731246</v>
          </cell>
          <cell r="BZ252">
            <v>30.269023909731246</v>
          </cell>
          <cell r="CA252">
            <v>30.269023909731246</v>
          </cell>
          <cell r="CB252">
            <v>30.269023909731246</v>
          </cell>
          <cell r="CC252">
            <v>30.269023909731246</v>
          </cell>
          <cell r="CD252">
            <v>12.314633333333335</v>
          </cell>
          <cell r="CE252">
            <v>15</v>
          </cell>
          <cell r="CF252">
            <v>14.999999999999998</v>
          </cell>
          <cell r="CG252">
            <v>14.999999999999998</v>
          </cell>
          <cell r="CH252">
            <v>15</v>
          </cell>
          <cell r="CI252">
            <v>15</v>
          </cell>
          <cell r="CJ252">
            <v>15</v>
          </cell>
          <cell r="CK252">
            <v>14.999999999999998</v>
          </cell>
          <cell r="CL252">
            <v>16.484705462391407</v>
          </cell>
          <cell r="CM252">
            <v>16.484705462391407</v>
          </cell>
          <cell r="CN252">
            <v>25</v>
          </cell>
          <cell r="CO252">
            <v>12.314633333333335</v>
          </cell>
          <cell r="CP252">
            <v>12.314633333333333</v>
          </cell>
          <cell r="CQ252">
            <v>12.314633333333335</v>
          </cell>
          <cell r="CR252">
            <v>2.5875932773360315</v>
          </cell>
          <cell r="CS252">
            <v>15</v>
          </cell>
          <cell r="CT252">
            <v>15</v>
          </cell>
          <cell r="CU252">
            <v>25</v>
          </cell>
          <cell r="CV252">
            <v>25</v>
          </cell>
          <cell r="CW252">
            <v>25</v>
          </cell>
          <cell r="CX252">
            <v>12.314633333333335</v>
          </cell>
          <cell r="CZ252">
            <v>9.5338381958893272</v>
          </cell>
          <cell r="DA252">
            <v>12.297789522573785</v>
          </cell>
          <cell r="DB252">
            <v>28.044203567618819</v>
          </cell>
          <cell r="DC252">
            <v>48.26169171144732</v>
          </cell>
          <cell r="DD252">
            <v>1.7225333213403036</v>
          </cell>
          <cell r="DE252">
            <v>24.913488415055955</v>
          </cell>
          <cell r="DF252">
            <v>19.626726264887026</v>
          </cell>
          <cell r="DG252">
            <v>1666.5778135027801</v>
          </cell>
          <cell r="DH252">
            <v>230.94038520065104</v>
          </cell>
          <cell r="DI252">
            <v>12.310443199292944</v>
          </cell>
          <cell r="DJ252">
            <v>15</v>
          </cell>
          <cell r="DK252">
            <v>15</v>
          </cell>
          <cell r="DL252">
            <v>15</v>
          </cell>
          <cell r="DM252">
            <v>15</v>
          </cell>
          <cell r="DN252">
            <v>15</v>
          </cell>
          <cell r="DO252">
            <v>15</v>
          </cell>
          <cell r="DP252">
            <v>15</v>
          </cell>
          <cell r="DQ252">
            <v>15</v>
          </cell>
          <cell r="DR252">
            <v>15</v>
          </cell>
          <cell r="DS252">
            <v>15</v>
          </cell>
          <cell r="DT252">
            <v>15</v>
          </cell>
          <cell r="DU252">
            <v>15</v>
          </cell>
          <cell r="DV252">
            <v>15</v>
          </cell>
          <cell r="DW252">
            <v>15</v>
          </cell>
          <cell r="DX252">
            <v>15</v>
          </cell>
          <cell r="DY252">
            <v>15</v>
          </cell>
          <cell r="DZ252">
            <v>15</v>
          </cell>
          <cell r="EA252">
            <v>15</v>
          </cell>
          <cell r="EB252">
            <v>15</v>
          </cell>
          <cell r="EC252">
            <v>15</v>
          </cell>
          <cell r="ED252">
            <v>15</v>
          </cell>
          <cell r="EE252">
            <v>15</v>
          </cell>
          <cell r="EF252">
            <v>15</v>
          </cell>
          <cell r="EG252">
            <v>15</v>
          </cell>
          <cell r="EH252">
            <v>15</v>
          </cell>
          <cell r="EI252">
            <v>15</v>
          </cell>
        </row>
        <row r="253">
          <cell r="V253">
            <v>2.5</v>
          </cell>
        </row>
        <row r="257">
          <cell r="H257">
            <v>2200</v>
          </cell>
          <cell r="I257">
            <v>2200</v>
          </cell>
          <cell r="J257">
            <v>2200</v>
          </cell>
          <cell r="K257">
            <v>2200</v>
          </cell>
          <cell r="L257">
            <v>965</v>
          </cell>
          <cell r="Q257">
            <v>174.55412473683489</v>
          </cell>
          <cell r="W257">
            <v>82.301653016230887</v>
          </cell>
          <cell r="AH257">
            <v>0</v>
          </cell>
          <cell r="AI257">
            <v>0</v>
          </cell>
          <cell r="AJ257">
            <v>0</v>
          </cell>
          <cell r="AK257">
            <v>0</v>
          </cell>
          <cell r="AL257">
            <v>0</v>
          </cell>
          <cell r="AM257">
            <v>0</v>
          </cell>
          <cell r="AN257">
            <v>0</v>
          </cell>
          <cell r="AO257">
            <v>0</v>
          </cell>
          <cell r="AP257">
            <v>0</v>
          </cell>
          <cell r="AQ257">
            <v>0</v>
          </cell>
          <cell r="AR257">
            <v>0</v>
          </cell>
          <cell r="AS257">
            <v>0</v>
          </cell>
          <cell r="AT257">
            <v>0</v>
          </cell>
          <cell r="AU257">
            <v>0</v>
          </cell>
          <cell r="AV257">
            <v>0</v>
          </cell>
          <cell r="AW257">
            <v>0</v>
          </cell>
          <cell r="AX257">
            <v>0</v>
          </cell>
          <cell r="AY257">
            <v>0</v>
          </cell>
          <cell r="AZ257">
            <v>0</v>
          </cell>
          <cell r="BA257">
            <v>0</v>
          </cell>
          <cell r="BB257">
            <v>0</v>
          </cell>
          <cell r="BC257">
            <v>0</v>
          </cell>
          <cell r="BD257">
            <v>0</v>
          </cell>
          <cell r="BE257">
            <v>0</v>
          </cell>
          <cell r="BF257">
            <v>0</v>
          </cell>
          <cell r="BG257">
            <v>0</v>
          </cell>
          <cell r="BH257">
            <v>0</v>
          </cell>
          <cell r="BI257">
            <v>0</v>
          </cell>
          <cell r="BJ257">
            <v>0</v>
          </cell>
          <cell r="BK257">
            <v>0</v>
          </cell>
          <cell r="BL257">
            <v>0</v>
          </cell>
          <cell r="BM257">
            <v>0</v>
          </cell>
          <cell r="BN257">
            <v>0</v>
          </cell>
          <cell r="BO257">
            <v>0</v>
          </cell>
          <cell r="BP257">
            <v>0</v>
          </cell>
          <cell r="BQ257">
            <v>0</v>
          </cell>
          <cell r="BR257">
            <v>0</v>
          </cell>
          <cell r="BS257">
            <v>815.03527336860668</v>
          </cell>
          <cell r="BT257">
            <v>0</v>
          </cell>
          <cell r="BU257">
            <v>0</v>
          </cell>
          <cell r="BV257">
            <v>0</v>
          </cell>
          <cell r="BW257">
            <v>0</v>
          </cell>
          <cell r="BX257">
            <v>0</v>
          </cell>
          <cell r="BY257">
            <v>0</v>
          </cell>
          <cell r="BZ257">
            <v>0</v>
          </cell>
          <cell r="CA257">
            <v>0</v>
          </cell>
          <cell r="CB257">
            <v>0</v>
          </cell>
          <cell r="CC257">
            <v>0</v>
          </cell>
          <cell r="CD257">
            <v>1400</v>
          </cell>
          <cell r="CE257">
            <v>361.53</v>
          </cell>
          <cell r="CJ257">
            <v>2251.8518166666672</v>
          </cell>
          <cell r="CP257">
            <v>2823760</v>
          </cell>
          <cell r="CQ257">
            <v>535</v>
          </cell>
          <cell r="CR257">
            <v>9000</v>
          </cell>
          <cell r="CT257">
            <v>791666.66666666674</v>
          </cell>
          <cell r="CU257">
            <v>1050</v>
          </cell>
          <cell r="CV257">
            <v>1050</v>
          </cell>
          <cell r="CW257">
            <v>1050</v>
          </cell>
          <cell r="CZ257">
            <v>1083.8628413008689</v>
          </cell>
          <cell r="DA257">
            <v>0</v>
          </cell>
          <cell r="DB257">
            <v>0</v>
          </cell>
          <cell r="DC257">
            <v>0</v>
          </cell>
          <cell r="DD257">
            <v>0</v>
          </cell>
          <cell r="DE257">
            <v>1740.9922455886062</v>
          </cell>
          <cell r="DF257">
            <v>0</v>
          </cell>
          <cell r="DG257">
            <v>5796583.4325272851</v>
          </cell>
          <cell r="DH257">
            <v>0</v>
          </cell>
          <cell r="DI257">
            <v>0</v>
          </cell>
          <cell r="DJ257">
            <v>361.53</v>
          </cell>
          <cell r="DK257">
            <v>361.53</v>
          </cell>
          <cell r="DL257">
            <v>361.53</v>
          </cell>
          <cell r="DM257">
            <v>361.53</v>
          </cell>
          <cell r="DN257">
            <v>361.53</v>
          </cell>
          <cell r="DO257">
            <v>361.53</v>
          </cell>
          <cell r="DP257">
            <v>361.53</v>
          </cell>
          <cell r="DQ257">
            <v>361.53</v>
          </cell>
          <cell r="DR257">
            <v>361.53</v>
          </cell>
          <cell r="DS257">
            <v>361.53</v>
          </cell>
          <cell r="DT257">
            <v>361.53</v>
          </cell>
          <cell r="DU257">
            <v>361.53</v>
          </cell>
          <cell r="DV257">
            <v>361.53</v>
          </cell>
          <cell r="DW257">
            <v>361.53</v>
          </cell>
          <cell r="DX257">
            <v>361.53</v>
          </cell>
          <cell r="DY257">
            <v>361.53</v>
          </cell>
          <cell r="DZ257">
            <v>361.53</v>
          </cell>
          <cell r="EA257">
            <v>361.53</v>
          </cell>
          <cell r="EB257">
            <v>361.53</v>
          </cell>
          <cell r="EC257">
            <v>361.53</v>
          </cell>
          <cell r="ED257">
            <v>361.53</v>
          </cell>
          <cell r="EE257">
            <v>361.53</v>
          </cell>
          <cell r="EF257">
            <v>361.53</v>
          </cell>
          <cell r="EG257">
            <v>361.53</v>
          </cell>
          <cell r="EH257">
            <v>361.53</v>
          </cell>
          <cell r="EI257">
            <v>361.53</v>
          </cell>
          <cell r="EZ257">
            <v>250</v>
          </cell>
        </row>
        <row r="258">
          <cell r="E258">
            <v>13.455034116920883</v>
          </cell>
          <cell r="F258">
            <v>13.455034116920883</v>
          </cell>
          <cell r="G258">
            <v>13.455034116920883</v>
          </cell>
          <cell r="H258">
            <v>280</v>
          </cell>
          <cell r="I258">
            <v>280</v>
          </cell>
          <cell r="J258">
            <v>280</v>
          </cell>
          <cell r="K258">
            <v>280</v>
          </cell>
          <cell r="L258">
            <v>130</v>
          </cell>
          <cell r="W258">
            <v>4.953063117885895</v>
          </cell>
          <cell r="AB258">
            <v>650</v>
          </cell>
          <cell r="AC258">
            <v>650</v>
          </cell>
          <cell r="AD258">
            <v>4.9702573267893326</v>
          </cell>
          <cell r="AH258">
            <v>0</v>
          </cell>
          <cell r="AI258">
            <v>0</v>
          </cell>
          <cell r="AJ258">
            <v>0</v>
          </cell>
          <cell r="AK258">
            <v>0</v>
          </cell>
          <cell r="AL258">
            <v>0</v>
          </cell>
          <cell r="AM258">
            <v>0</v>
          </cell>
          <cell r="AN258">
            <v>0</v>
          </cell>
          <cell r="AO258">
            <v>0</v>
          </cell>
          <cell r="AP258">
            <v>0</v>
          </cell>
          <cell r="AQ258">
            <v>0</v>
          </cell>
          <cell r="AR258">
            <v>0</v>
          </cell>
          <cell r="AS258">
            <v>0</v>
          </cell>
          <cell r="AT258">
            <v>0</v>
          </cell>
          <cell r="AU258">
            <v>0</v>
          </cell>
          <cell r="AV258">
            <v>0</v>
          </cell>
          <cell r="AW258">
            <v>0</v>
          </cell>
          <cell r="AX258">
            <v>0</v>
          </cell>
          <cell r="AY258">
            <v>0</v>
          </cell>
          <cell r="AZ258">
            <v>0</v>
          </cell>
          <cell r="BA258">
            <v>0</v>
          </cell>
          <cell r="BB258">
            <v>0</v>
          </cell>
          <cell r="BC258">
            <v>0</v>
          </cell>
          <cell r="BD258">
            <v>0</v>
          </cell>
          <cell r="BE258">
            <v>0</v>
          </cell>
          <cell r="BF258">
            <v>0</v>
          </cell>
          <cell r="BG258">
            <v>0</v>
          </cell>
          <cell r="BH258">
            <v>0</v>
          </cell>
          <cell r="BI258">
            <v>0</v>
          </cell>
          <cell r="BJ258">
            <v>0</v>
          </cell>
          <cell r="BK258">
            <v>0</v>
          </cell>
          <cell r="BL258">
            <v>0</v>
          </cell>
          <cell r="BM258">
            <v>0</v>
          </cell>
          <cell r="BN258">
            <v>0</v>
          </cell>
          <cell r="BO258">
            <v>0</v>
          </cell>
          <cell r="BP258">
            <v>0</v>
          </cell>
          <cell r="BQ258">
            <v>0</v>
          </cell>
          <cell r="BR258">
            <v>0</v>
          </cell>
          <cell r="BS258">
            <v>0</v>
          </cell>
          <cell r="BT258">
            <v>0</v>
          </cell>
          <cell r="BU258">
            <v>0</v>
          </cell>
          <cell r="BV258">
            <v>0</v>
          </cell>
          <cell r="BW258">
            <v>0</v>
          </cell>
          <cell r="BX258">
            <v>0</v>
          </cell>
          <cell r="BY258">
            <v>0</v>
          </cell>
          <cell r="BZ258">
            <v>0</v>
          </cell>
          <cell r="CA258">
            <v>0</v>
          </cell>
          <cell r="CB258">
            <v>44.532627865961196</v>
          </cell>
          <cell r="CC258">
            <v>44.532627865961196</v>
          </cell>
          <cell r="CD258">
            <v>100</v>
          </cell>
          <cell r="CE258">
            <v>320</v>
          </cell>
          <cell r="CG258">
            <v>419.5</v>
          </cell>
          <cell r="CI258">
            <v>145.17383768187668</v>
          </cell>
          <cell r="CJ258">
            <v>1066.6666500000003</v>
          </cell>
          <cell r="CL258">
            <v>30</v>
          </cell>
          <cell r="CM258">
            <v>80</v>
          </cell>
          <cell r="CP258">
            <v>160000</v>
          </cell>
          <cell r="CQ258">
            <v>93.942767975401921</v>
          </cell>
          <cell r="CR258">
            <v>1000</v>
          </cell>
          <cell r="CS258">
            <v>1256.0974666666668</v>
          </cell>
          <cell r="CT258">
            <v>19000</v>
          </cell>
          <cell r="CU258">
            <v>350</v>
          </cell>
          <cell r="CV258">
            <v>350</v>
          </cell>
          <cell r="CW258">
            <v>350</v>
          </cell>
          <cell r="CX258">
            <v>1280</v>
          </cell>
          <cell r="CZ258">
            <v>77.418774378633501</v>
          </cell>
          <cell r="DA258">
            <v>9.7076821474508108</v>
          </cell>
          <cell r="DB258">
            <v>22.137654398224893</v>
          </cell>
          <cell r="DC258">
            <v>38.097022409840228</v>
          </cell>
          <cell r="DD258">
            <v>177.82409476152111</v>
          </cell>
          <cell r="DE258">
            <v>221.58083125673173</v>
          </cell>
          <cell r="DF258">
            <v>2040.0290401708041</v>
          </cell>
          <cell r="DG258">
            <v>644064.82583636511</v>
          </cell>
          <cell r="DH258">
            <v>0</v>
          </cell>
          <cell r="DI258">
            <v>9.7176707613688418</v>
          </cell>
          <cell r="DJ258">
            <v>320</v>
          </cell>
          <cell r="DK258">
            <v>320</v>
          </cell>
          <cell r="DL258">
            <v>320</v>
          </cell>
          <cell r="DM258">
            <v>320</v>
          </cell>
          <cell r="DN258">
            <v>320</v>
          </cell>
          <cell r="DO258">
            <v>320</v>
          </cell>
          <cell r="DP258">
            <v>320</v>
          </cell>
          <cell r="DQ258">
            <v>320</v>
          </cell>
          <cell r="DR258">
            <v>320</v>
          </cell>
          <cell r="DS258">
            <v>320</v>
          </cell>
          <cell r="DT258">
            <v>320</v>
          </cell>
          <cell r="DU258">
            <v>320</v>
          </cell>
          <cell r="DV258">
            <v>320</v>
          </cell>
          <cell r="DW258">
            <v>320</v>
          </cell>
          <cell r="DX258">
            <v>320</v>
          </cell>
          <cell r="DY258">
            <v>320</v>
          </cell>
          <cell r="DZ258">
            <v>320</v>
          </cell>
          <cell r="EA258">
            <v>320</v>
          </cell>
          <cell r="EB258">
            <v>320</v>
          </cell>
          <cell r="EC258">
            <v>320</v>
          </cell>
          <cell r="ED258">
            <v>320</v>
          </cell>
          <cell r="EE258">
            <v>320</v>
          </cell>
          <cell r="EF258">
            <v>320</v>
          </cell>
          <cell r="EG258">
            <v>320</v>
          </cell>
          <cell r="EH258">
            <v>320</v>
          </cell>
          <cell r="EI258">
            <v>320</v>
          </cell>
          <cell r="EZ258">
            <v>27.426160337552744</v>
          </cell>
        </row>
        <row r="259">
          <cell r="E259">
            <v>220</v>
          </cell>
          <cell r="F259">
            <v>220</v>
          </cell>
          <cell r="G259">
            <v>220</v>
          </cell>
          <cell r="H259">
            <v>2068.1799255722035</v>
          </cell>
          <cell r="I259">
            <v>2068.1799255722035</v>
          </cell>
          <cell r="J259">
            <v>2068.1799255722035</v>
          </cell>
          <cell r="K259">
            <v>2068.1799255722035</v>
          </cell>
          <cell r="L259">
            <v>1973.8688199139704</v>
          </cell>
          <cell r="M259">
            <v>210</v>
          </cell>
          <cell r="N259">
            <v>210</v>
          </cell>
          <cell r="O259">
            <v>210</v>
          </cell>
          <cell r="P259">
            <v>252.39887202306454</v>
          </cell>
          <cell r="Q259">
            <v>209.99999999999997</v>
          </cell>
          <cell r="R259">
            <v>209.99999999999997</v>
          </cell>
          <cell r="S259">
            <v>209.99999999999997</v>
          </cell>
          <cell r="T259">
            <v>209.99999999999997</v>
          </cell>
          <cell r="U259">
            <v>209.99999999999997</v>
          </cell>
          <cell r="V259">
            <v>165.4063900451967</v>
          </cell>
          <cell r="W259">
            <v>209.99999999999997</v>
          </cell>
          <cell r="X259">
            <v>209.99999999999997</v>
          </cell>
          <cell r="Y259">
            <v>887.08132258064506</v>
          </cell>
          <cell r="Z259">
            <v>5798.1806129032238</v>
          </cell>
          <cell r="AA259">
            <v>65238.566129032253</v>
          </cell>
          <cell r="AB259">
            <v>15830.723433890562</v>
          </cell>
          <cell r="AC259">
            <v>15830.723433890562</v>
          </cell>
          <cell r="AD259">
            <v>209.99999999999997</v>
          </cell>
          <cell r="AE259">
            <v>220</v>
          </cell>
          <cell r="AF259">
            <v>220</v>
          </cell>
          <cell r="AG259">
            <v>209.99999999999997</v>
          </cell>
          <cell r="AH259">
            <v>259.03880070546739</v>
          </cell>
          <cell r="AI259">
            <v>259.03880070546739</v>
          </cell>
          <cell r="AJ259">
            <v>259.03880070546739</v>
          </cell>
          <cell r="AK259">
            <v>259.03880070546739</v>
          </cell>
          <cell r="AL259">
            <v>259.03880070546739</v>
          </cell>
          <cell r="AM259">
            <v>259.03880070546739</v>
          </cell>
          <cell r="AN259">
            <v>259.03880070546739</v>
          </cell>
          <cell r="AO259">
            <v>259.03880070546739</v>
          </cell>
          <cell r="AP259">
            <v>259.03880070546739</v>
          </cell>
          <cell r="AQ259">
            <v>259.03880070546739</v>
          </cell>
          <cell r="AR259">
            <v>259.03880070546739</v>
          </cell>
          <cell r="AS259">
            <v>259.03880070546739</v>
          </cell>
          <cell r="AT259">
            <v>259.03880070546739</v>
          </cell>
          <cell r="AU259">
            <v>259.03880070546739</v>
          </cell>
          <cell r="AV259">
            <v>259.03880070546739</v>
          </cell>
          <cell r="AW259">
            <v>259.03880070546739</v>
          </cell>
          <cell r="AX259">
            <v>259.03880070546739</v>
          </cell>
          <cell r="AY259">
            <v>259.03880070546739</v>
          </cell>
          <cell r="AZ259">
            <v>259.03880070546739</v>
          </cell>
          <cell r="BA259">
            <v>259.03880070546739</v>
          </cell>
          <cell r="BB259">
            <v>259.03880070546739</v>
          </cell>
          <cell r="BC259">
            <v>259.03880070546739</v>
          </cell>
          <cell r="BD259">
            <v>259.03880070546739</v>
          </cell>
          <cell r="BE259">
            <v>259.03880070546739</v>
          </cell>
          <cell r="BF259">
            <v>259.03880070546739</v>
          </cell>
          <cell r="BG259">
            <v>259.03880070546739</v>
          </cell>
          <cell r="BH259">
            <v>259.03880070546739</v>
          </cell>
          <cell r="BI259">
            <v>259.03880070546739</v>
          </cell>
          <cell r="BJ259">
            <v>259.03880070546739</v>
          </cell>
          <cell r="BK259">
            <v>259.03880070546739</v>
          </cell>
          <cell r="BL259">
            <v>259.03880070546739</v>
          </cell>
          <cell r="BM259">
            <v>259.03880070546739</v>
          </cell>
          <cell r="BN259">
            <v>259.03880070546739</v>
          </cell>
          <cell r="BO259">
            <v>259.03880070546739</v>
          </cell>
          <cell r="BP259">
            <v>259.03880070546739</v>
          </cell>
          <cell r="BQ259">
            <v>259.03880070546739</v>
          </cell>
          <cell r="BR259">
            <v>259.03880070546739</v>
          </cell>
          <cell r="BS259">
            <v>259.03880070546739</v>
          </cell>
          <cell r="BT259">
            <v>298.91469922732659</v>
          </cell>
          <cell r="BU259">
            <v>298.91469922732659</v>
          </cell>
          <cell r="BV259">
            <v>298.91469922732659</v>
          </cell>
          <cell r="BW259">
            <v>326.51030429283526</v>
          </cell>
          <cell r="BX259">
            <v>326.51030429283526</v>
          </cell>
          <cell r="BY259">
            <v>326.51030429283526</v>
          </cell>
          <cell r="BZ259">
            <v>326.51030429283526</v>
          </cell>
          <cell r="CA259">
            <v>326.51030429283526</v>
          </cell>
          <cell r="CB259">
            <v>326.51030429283526</v>
          </cell>
          <cell r="CC259">
            <v>326.51030429283526</v>
          </cell>
          <cell r="CD259">
            <v>750</v>
          </cell>
          <cell r="CE259">
            <v>648.9</v>
          </cell>
          <cell r="CG259">
            <v>2768.7000000000003</v>
          </cell>
          <cell r="CL259">
            <v>450</v>
          </cell>
          <cell r="CN259">
            <v>35871.014194232936</v>
          </cell>
          <cell r="CO259">
            <v>13389.176300352172</v>
          </cell>
          <cell r="CP259">
            <v>3724829.774595465</v>
          </cell>
          <cell r="CQ259">
            <v>1043.8085330600213</v>
          </cell>
          <cell r="CR259">
            <v>9854.7172089783198</v>
          </cell>
          <cell r="CS259">
            <v>9420.7310000000016</v>
          </cell>
          <cell r="CT259">
            <v>331093.19457252003</v>
          </cell>
          <cell r="CU259">
            <v>1655.5011788143645</v>
          </cell>
          <cell r="CV259">
            <v>1655.5011788143645</v>
          </cell>
          <cell r="CW259">
            <v>1655.5011788143645</v>
          </cell>
          <cell r="CX259">
            <v>23552.273874887374</v>
          </cell>
          <cell r="CZ259">
            <v>580.64080783975123</v>
          </cell>
          <cell r="DA259">
            <v>410.16251612903221</v>
          </cell>
          <cell r="DB259">
            <v>935.34541935483855</v>
          </cell>
          <cell r="DC259">
            <v>1609.6499999999999</v>
          </cell>
          <cell r="DD259">
            <v>4330.8985600793667</v>
          </cell>
          <cell r="DE259">
            <v>1636.6750967741939</v>
          </cell>
          <cell r="DF259">
            <v>37536.970833458116</v>
          </cell>
          <cell r="DG259">
            <v>6347076.7228672514</v>
          </cell>
          <cell r="DH259">
            <v>592.49603225806447</v>
          </cell>
          <cell r="DI259">
            <v>410.58454838709673</v>
          </cell>
          <cell r="DJ259">
            <v>648.9</v>
          </cell>
          <cell r="DK259">
            <v>648.9</v>
          </cell>
          <cell r="DL259">
            <v>648.9</v>
          </cell>
          <cell r="DM259">
            <v>648.9</v>
          </cell>
          <cell r="DN259">
            <v>648.9</v>
          </cell>
          <cell r="DO259">
            <v>648.9</v>
          </cell>
          <cell r="DP259">
            <v>648.9</v>
          </cell>
          <cell r="DQ259">
            <v>648.9</v>
          </cell>
          <cell r="DR259">
            <v>648.9</v>
          </cell>
          <cell r="DS259">
            <v>648.9</v>
          </cell>
          <cell r="DT259">
            <v>648.9</v>
          </cell>
          <cell r="DU259">
            <v>648.9</v>
          </cell>
          <cell r="DV259">
            <v>648.9</v>
          </cell>
          <cell r="DW259">
            <v>648.9</v>
          </cell>
          <cell r="DX259">
            <v>648.9</v>
          </cell>
          <cell r="DY259">
            <v>648.9</v>
          </cell>
          <cell r="DZ259">
            <v>648.9</v>
          </cell>
          <cell r="EA259">
            <v>648.9</v>
          </cell>
          <cell r="EB259">
            <v>648.9</v>
          </cell>
          <cell r="EC259">
            <v>648.9</v>
          </cell>
          <cell r="ED259">
            <v>648.9</v>
          </cell>
          <cell r="EE259">
            <v>648.9</v>
          </cell>
          <cell r="EF259">
            <v>648.9</v>
          </cell>
          <cell r="EG259">
            <v>648.9</v>
          </cell>
          <cell r="EH259">
            <v>648.9</v>
          </cell>
          <cell r="EI259">
            <v>648.9</v>
          </cell>
          <cell r="EZ259">
            <v>15830.723433890562</v>
          </cell>
        </row>
        <row r="260">
          <cell r="E260">
            <v>83.640330338702725</v>
          </cell>
          <cell r="F260">
            <v>83.640330338702725</v>
          </cell>
          <cell r="G260">
            <v>83.640330338702725</v>
          </cell>
          <cell r="H260">
            <v>786.28750988514867</v>
          </cell>
          <cell r="I260">
            <v>786.28750988514867</v>
          </cell>
          <cell r="J260">
            <v>786.28750988514867</v>
          </cell>
          <cell r="K260">
            <v>786.28750988514867</v>
          </cell>
          <cell r="L260">
            <v>750.43200064940822</v>
          </cell>
          <cell r="M260">
            <v>83.640330338702725</v>
          </cell>
          <cell r="N260">
            <v>83.640330338702725</v>
          </cell>
          <cell r="O260">
            <v>83.640330338702725</v>
          </cell>
          <cell r="P260">
            <v>100.52726206250034</v>
          </cell>
          <cell r="Q260">
            <v>83.640330338702725</v>
          </cell>
          <cell r="R260">
            <v>370</v>
          </cell>
          <cell r="S260">
            <v>83.640330338702725</v>
          </cell>
          <cell r="T260">
            <v>83.640330338702725</v>
          </cell>
          <cell r="U260">
            <v>83.640330338702725</v>
          </cell>
          <cell r="V260">
            <v>65.879262397678872</v>
          </cell>
          <cell r="W260">
            <v>83.640330338702725</v>
          </cell>
          <cell r="X260">
            <v>83.640330338702725</v>
          </cell>
          <cell r="Y260">
            <v>185.31102599747629</v>
          </cell>
          <cell r="Z260">
            <v>1211.2382156463359</v>
          </cell>
          <cell r="AB260">
            <v>4170.103488209541</v>
          </cell>
          <cell r="AC260">
            <v>4170.103488209541</v>
          </cell>
          <cell r="AD260">
            <v>43.86893790781194</v>
          </cell>
          <cell r="AH260">
            <v>80.467372134038797</v>
          </cell>
          <cell r="AI260">
            <v>80.467372134038797</v>
          </cell>
          <cell r="AJ260">
            <v>80.467372134038797</v>
          </cell>
          <cell r="AK260">
            <v>80.467372134038797</v>
          </cell>
          <cell r="AL260">
            <v>80.467372134038797</v>
          </cell>
          <cell r="AM260">
            <v>80.467372134038797</v>
          </cell>
          <cell r="AN260">
            <v>80.467372134038797</v>
          </cell>
          <cell r="AO260">
            <v>80.467372134038797</v>
          </cell>
          <cell r="AP260">
            <v>80.467372134038797</v>
          </cell>
          <cell r="AQ260">
            <v>80.467372134038797</v>
          </cell>
          <cell r="AR260">
            <v>80.467372134038797</v>
          </cell>
          <cell r="AS260">
            <v>80.467372134038797</v>
          </cell>
          <cell r="AT260">
            <v>80.467372134038797</v>
          </cell>
          <cell r="AU260">
            <v>80.467372134038797</v>
          </cell>
          <cell r="AV260">
            <v>80.467372134038797</v>
          </cell>
          <cell r="AW260">
            <v>80.467372134038797</v>
          </cell>
          <cell r="AX260">
            <v>80.467372134038797</v>
          </cell>
          <cell r="AY260">
            <v>80.467372134038797</v>
          </cell>
          <cell r="AZ260">
            <v>80.467372134038797</v>
          </cell>
          <cell r="BA260">
            <v>80.467372134038797</v>
          </cell>
          <cell r="BB260">
            <v>80.467372134038797</v>
          </cell>
          <cell r="BC260">
            <v>80.467372134038797</v>
          </cell>
          <cell r="BD260">
            <v>80.467372134038797</v>
          </cell>
          <cell r="BE260">
            <v>80.467372134038797</v>
          </cell>
          <cell r="BF260">
            <v>80.467372134038797</v>
          </cell>
          <cell r="BG260">
            <v>80.467372134038797</v>
          </cell>
          <cell r="BH260">
            <v>80.467372134038797</v>
          </cell>
          <cell r="BI260">
            <v>80.467372134038797</v>
          </cell>
          <cell r="BJ260">
            <v>80.467372134038797</v>
          </cell>
          <cell r="BK260">
            <v>80.467372134038797</v>
          </cell>
          <cell r="BL260">
            <v>80.467372134038797</v>
          </cell>
          <cell r="BM260">
            <v>80.467372134038797</v>
          </cell>
          <cell r="BN260">
            <v>80.467372134038797</v>
          </cell>
          <cell r="BO260">
            <v>80.467372134038797</v>
          </cell>
          <cell r="BP260">
            <v>80.467372134038797</v>
          </cell>
          <cell r="BQ260">
            <v>80.467372134038797</v>
          </cell>
          <cell r="BR260">
            <v>80.467372134038797</v>
          </cell>
          <cell r="BS260">
            <v>80.467372134038797</v>
          </cell>
          <cell r="BT260">
            <v>92.592592592592595</v>
          </cell>
          <cell r="BU260">
            <v>92.592592592592595</v>
          </cell>
          <cell r="BV260">
            <v>92.592592592592595</v>
          </cell>
          <cell r="BW260">
            <v>92.592592592592595</v>
          </cell>
          <cell r="BX260">
            <v>92.592592592592595</v>
          </cell>
          <cell r="BY260">
            <v>92.592592592592595</v>
          </cell>
          <cell r="BZ260">
            <v>92.592592592592595</v>
          </cell>
          <cell r="CA260">
            <v>92.592592592592595</v>
          </cell>
          <cell r="CB260">
            <v>92.592592592592595</v>
          </cell>
          <cell r="CC260">
            <v>92.592592592592595</v>
          </cell>
          <cell r="CD260">
            <v>286</v>
          </cell>
          <cell r="CE260">
            <v>247.9725</v>
          </cell>
          <cell r="CF260">
            <v>57539.872499277917</v>
          </cell>
          <cell r="CI260">
            <v>1364.2535657850456</v>
          </cell>
          <cell r="CJ260">
            <v>3721.4814233333345</v>
          </cell>
          <cell r="CP260">
            <v>1845388.868389497</v>
          </cell>
          <cell r="CQ260">
            <v>517.13306760391004</v>
          </cell>
          <cell r="CR260">
            <v>4882.313163035772</v>
          </cell>
          <cell r="CT260">
            <v>164033.18611519731</v>
          </cell>
          <cell r="CU260">
            <v>850</v>
          </cell>
          <cell r="CV260">
            <v>850</v>
          </cell>
          <cell r="CW260">
            <v>850</v>
          </cell>
          <cell r="CX260">
            <v>10048.970186618611</v>
          </cell>
          <cell r="CZ260">
            <v>221.41769472289178</v>
          </cell>
          <cell r="DA260">
            <v>85.682828343697281</v>
          </cell>
          <cell r="DB260">
            <v>195.39338154301777</v>
          </cell>
          <cell r="DC260">
            <v>336.25540906337847</v>
          </cell>
          <cell r="DD260">
            <v>1140.8382736195742</v>
          </cell>
          <cell r="DE260">
            <v>622.23657159691743</v>
          </cell>
          <cell r="DF260">
            <v>16015.77422227546</v>
          </cell>
          <cell r="DG260">
            <v>3144526.1770292269</v>
          </cell>
          <cell r="DH260">
            <v>235.98363744016754</v>
          </cell>
          <cell r="DI260">
            <v>85.770990757621689</v>
          </cell>
          <cell r="DJ260">
            <v>247.9725</v>
          </cell>
          <cell r="DK260">
            <v>247.9725</v>
          </cell>
          <cell r="DL260">
            <v>247.9725</v>
          </cell>
          <cell r="DM260">
            <v>247.9725</v>
          </cell>
          <cell r="DN260">
            <v>247.9725</v>
          </cell>
          <cell r="DO260">
            <v>247.9725</v>
          </cell>
          <cell r="DP260">
            <v>247.9725</v>
          </cell>
          <cell r="DQ260">
            <v>247.9725</v>
          </cell>
          <cell r="DR260">
            <v>247.9725</v>
          </cell>
          <cell r="DS260">
            <v>247.9725</v>
          </cell>
          <cell r="DT260">
            <v>247.9725</v>
          </cell>
          <cell r="DU260">
            <v>247.9725</v>
          </cell>
          <cell r="DV260">
            <v>247.9725</v>
          </cell>
          <cell r="DW260">
            <v>247.9725</v>
          </cell>
          <cell r="DX260">
            <v>247.9725</v>
          </cell>
          <cell r="DY260">
            <v>247.9725</v>
          </cell>
          <cell r="DZ260">
            <v>247.9725</v>
          </cell>
          <cell r="EA260">
            <v>247.9725</v>
          </cell>
          <cell r="EB260">
            <v>247.9725</v>
          </cell>
          <cell r="EC260">
            <v>247.9725</v>
          </cell>
          <cell r="ED260">
            <v>247.9725</v>
          </cell>
          <cell r="EE260">
            <v>247.9725</v>
          </cell>
          <cell r="EF260">
            <v>247.9725</v>
          </cell>
          <cell r="EG260">
            <v>247.9725</v>
          </cell>
          <cell r="EH260">
            <v>247.9725</v>
          </cell>
          <cell r="EI260">
            <v>247.9725</v>
          </cell>
          <cell r="EZ260">
            <v>38</v>
          </cell>
        </row>
        <row r="261">
          <cell r="E261">
            <v>649.63363369866192</v>
          </cell>
          <cell r="F261">
            <v>649.63363369866192</v>
          </cell>
          <cell r="G261">
            <v>649.63363369866192</v>
          </cell>
          <cell r="H261">
            <v>6107.0874554186303</v>
          </cell>
          <cell r="I261">
            <v>6107.0874554186303</v>
          </cell>
          <cell r="J261">
            <v>6107.0874554186303</v>
          </cell>
          <cell r="K261">
            <v>6107.0874554186303</v>
          </cell>
          <cell r="L261">
            <v>5828.5980632963747</v>
          </cell>
          <cell r="M261">
            <v>649.63363369866192</v>
          </cell>
          <cell r="N261">
            <v>649.63363369866192</v>
          </cell>
          <cell r="O261">
            <v>649.63363369866192</v>
          </cell>
          <cell r="P261">
            <v>780.79426844660463</v>
          </cell>
          <cell r="Q261">
            <v>649.63363369866192</v>
          </cell>
          <cell r="R261">
            <v>649.63363369866192</v>
          </cell>
          <cell r="S261">
            <v>649.63363369866192</v>
          </cell>
          <cell r="T261">
            <v>649.63363369866192</v>
          </cell>
          <cell r="U261">
            <v>649.63363369866192</v>
          </cell>
          <cell r="V261">
            <v>511.68359143828252</v>
          </cell>
          <cell r="W261">
            <v>649.63363369866192</v>
          </cell>
          <cell r="X261">
            <v>649.63363369866192</v>
          </cell>
          <cell r="AB261">
            <v>45082.199872535581</v>
          </cell>
          <cell r="AH261">
            <v>771.60493827160496</v>
          </cell>
          <cell r="AI261">
            <v>771.60493827160496</v>
          </cell>
          <cell r="AJ261">
            <v>771.60493827160496</v>
          </cell>
          <cell r="AK261">
            <v>771.60493827160496</v>
          </cell>
          <cell r="AL261">
            <v>771.60493827160496</v>
          </cell>
          <cell r="AM261">
            <v>771.60493827160496</v>
          </cell>
          <cell r="AN261">
            <v>771.60493827160496</v>
          </cell>
          <cell r="AO261">
            <v>771.60493827160496</v>
          </cell>
          <cell r="AP261">
            <v>771.60493827160496</v>
          </cell>
          <cell r="AQ261">
            <v>771.60493827160496</v>
          </cell>
          <cell r="AR261">
            <v>771.60493827160496</v>
          </cell>
          <cell r="AS261">
            <v>771.60493827160496</v>
          </cell>
          <cell r="AT261">
            <v>771.60493827160496</v>
          </cell>
          <cell r="AU261">
            <v>771.60493827160496</v>
          </cell>
          <cell r="AV261">
            <v>771.60493827160496</v>
          </cell>
          <cell r="AW261">
            <v>771.60493827160496</v>
          </cell>
          <cell r="AX261">
            <v>771.60493827160496</v>
          </cell>
          <cell r="AY261">
            <v>771.60493827160496</v>
          </cell>
          <cell r="AZ261">
            <v>771.60493827160496</v>
          </cell>
          <cell r="BA261">
            <v>771.60493827160496</v>
          </cell>
          <cell r="BB261">
            <v>771.60493827160496</v>
          </cell>
          <cell r="BC261">
            <v>771.60493827160496</v>
          </cell>
          <cell r="BD261">
            <v>771.60493827160496</v>
          </cell>
          <cell r="BE261">
            <v>771.60493827160496</v>
          </cell>
          <cell r="BF261">
            <v>771.60493827160496</v>
          </cell>
          <cell r="BG261">
            <v>771.60493827160496</v>
          </cell>
          <cell r="BH261">
            <v>771.60493827160496</v>
          </cell>
          <cell r="BI261">
            <v>771.60493827160496</v>
          </cell>
          <cell r="BJ261">
            <v>771.60493827160496</v>
          </cell>
          <cell r="BK261">
            <v>771.60493827160496</v>
          </cell>
          <cell r="BL261">
            <v>771.60493827160496</v>
          </cell>
          <cell r="BM261">
            <v>771.60493827160496</v>
          </cell>
          <cell r="BN261">
            <v>771.60493827160496</v>
          </cell>
          <cell r="BO261">
            <v>771.60493827160496</v>
          </cell>
          <cell r="BP261">
            <v>771.60493827160496</v>
          </cell>
          <cell r="BQ261">
            <v>771.60493827160496</v>
          </cell>
          <cell r="BR261">
            <v>771.60493827160496</v>
          </cell>
          <cell r="BS261">
            <v>771.60493827160496</v>
          </cell>
          <cell r="BT261">
            <v>890.38421046437702</v>
          </cell>
          <cell r="BU261">
            <v>890.38421046437702</v>
          </cell>
          <cell r="BV261">
            <v>890.38421046437702</v>
          </cell>
          <cell r="BW261">
            <v>972.5838851275945</v>
          </cell>
          <cell r="BX261">
            <v>972.5838851275945</v>
          </cell>
          <cell r="BY261">
            <v>972.5838851275945</v>
          </cell>
          <cell r="BZ261">
            <v>972.5838851275945</v>
          </cell>
          <cell r="CA261">
            <v>972.5838851275945</v>
          </cell>
          <cell r="CB261">
            <v>972.5838851275945</v>
          </cell>
          <cell r="CC261">
            <v>972.5838851275945</v>
          </cell>
          <cell r="CN261">
            <v>116153.76024799235</v>
          </cell>
          <cell r="CP261">
            <v>12061353.555832934</v>
          </cell>
          <cell r="CQ261">
            <v>3379.9514403848307</v>
          </cell>
          <cell r="CR261">
            <v>31910.51286716789</v>
          </cell>
          <cell r="CS261">
            <v>30505.22419047619</v>
          </cell>
          <cell r="CT261">
            <v>1072111.2967110171</v>
          </cell>
          <cell r="CU261">
            <v>5956.3005375331622</v>
          </cell>
          <cell r="CV261">
            <v>5956.3005375331622</v>
          </cell>
          <cell r="CW261">
            <v>5956.3005375331622</v>
          </cell>
          <cell r="CX261">
            <v>10865.449014281374</v>
          </cell>
          <cell r="CZ261">
            <v>0</v>
          </cell>
          <cell r="DA261">
            <v>0</v>
          </cell>
          <cell r="DB261">
            <v>0</v>
          </cell>
          <cell r="DC261">
            <v>0</v>
          </cell>
          <cell r="DD261">
            <v>12333.386741833234</v>
          </cell>
          <cell r="DE261">
            <v>4832.9054104614943</v>
          </cell>
          <cell r="DF261">
            <v>17317.055877835344</v>
          </cell>
          <cell r="DG261">
            <v>20552438.912141573</v>
          </cell>
          <cell r="DH261">
            <v>1832.8826208945052</v>
          </cell>
          <cell r="DI261">
            <v>0</v>
          </cell>
          <cell r="DJ261">
            <v>0</v>
          </cell>
          <cell r="DK261">
            <v>0</v>
          </cell>
          <cell r="DL261">
            <v>0</v>
          </cell>
          <cell r="DM261">
            <v>0</v>
          </cell>
          <cell r="DN261">
            <v>0</v>
          </cell>
          <cell r="DO261">
            <v>0</v>
          </cell>
          <cell r="DP261">
            <v>0</v>
          </cell>
          <cell r="DQ261">
            <v>0</v>
          </cell>
          <cell r="DR261">
            <v>0</v>
          </cell>
          <cell r="DS261">
            <v>0</v>
          </cell>
          <cell r="DT261">
            <v>0</v>
          </cell>
          <cell r="DU261">
            <v>0</v>
          </cell>
          <cell r="DV261">
            <v>0</v>
          </cell>
          <cell r="DW261">
            <v>0</v>
          </cell>
          <cell r="DX261">
            <v>0</v>
          </cell>
          <cell r="DY261">
            <v>0</v>
          </cell>
          <cell r="DZ261">
            <v>0</v>
          </cell>
          <cell r="EA261">
            <v>0</v>
          </cell>
          <cell r="EB261">
            <v>0</v>
          </cell>
          <cell r="EC261">
            <v>0</v>
          </cell>
          <cell r="ED261">
            <v>0</v>
          </cell>
          <cell r="EE261">
            <v>0</v>
          </cell>
          <cell r="EF261">
            <v>0</v>
          </cell>
          <cell r="EG261">
            <v>0</v>
          </cell>
          <cell r="EH261">
            <v>0</v>
          </cell>
          <cell r="EI261">
            <v>0</v>
          </cell>
          <cell r="FA261" t="str">
            <v xml:space="preserve">NW-Europe: </v>
          </cell>
          <cell r="FB261">
            <v>800</v>
          </cell>
          <cell r="FC261" t="str">
            <v>S-Europe</v>
          </cell>
          <cell r="FD261">
            <v>800</v>
          </cell>
          <cell r="FE261" t="str">
            <v>Far East</v>
          </cell>
          <cell r="FF261">
            <v>971.42857142857133</v>
          </cell>
          <cell r="FG261" t="str">
            <v>Updated 15.4.2011</v>
          </cell>
        </row>
        <row r="262">
          <cell r="E262">
            <v>217</v>
          </cell>
          <cell r="F262">
            <v>217</v>
          </cell>
          <cell r="G262">
            <v>217</v>
          </cell>
          <cell r="H262">
            <v>2200</v>
          </cell>
          <cell r="I262">
            <v>2200</v>
          </cell>
          <cell r="J262">
            <v>2200</v>
          </cell>
          <cell r="K262">
            <v>2200</v>
          </cell>
          <cell r="L262">
            <v>1700</v>
          </cell>
          <cell r="M262">
            <v>270</v>
          </cell>
          <cell r="N262">
            <v>270</v>
          </cell>
          <cell r="O262">
            <v>270</v>
          </cell>
          <cell r="U262">
            <v>172.96134531950611</v>
          </cell>
          <cell r="W262">
            <v>329.20661206492355</v>
          </cell>
          <cell r="Z262">
            <v>6317.7669907595582</v>
          </cell>
          <cell r="AB262">
            <v>7800</v>
          </cell>
          <cell r="AC262">
            <v>7800</v>
          </cell>
          <cell r="AD262">
            <v>228.81851336383187</v>
          </cell>
          <cell r="AH262">
            <v>227.07231040564375</v>
          </cell>
          <cell r="AI262">
            <v>227.07231040564375</v>
          </cell>
          <cell r="AJ262">
            <v>227.07231040564375</v>
          </cell>
          <cell r="AK262">
            <v>227.07231040564375</v>
          </cell>
          <cell r="AL262">
            <v>227.07231040564375</v>
          </cell>
          <cell r="AM262">
            <v>227.07231040564375</v>
          </cell>
          <cell r="AN262">
            <v>227.07231040564375</v>
          </cell>
          <cell r="AO262">
            <v>227.07231040564375</v>
          </cell>
          <cell r="AP262">
            <v>227.07231040564375</v>
          </cell>
          <cell r="AQ262">
            <v>227.07231040564375</v>
          </cell>
          <cell r="AR262">
            <v>227.07231040564375</v>
          </cell>
          <cell r="AS262">
            <v>227.07231040564375</v>
          </cell>
          <cell r="AT262">
            <v>227.07231040564375</v>
          </cell>
          <cell r="AU262">
            <v>227.07231040564375</v>
          </cell>
          <cell r="AV262">
            <v>227.07231040564375</v>
          </cell>
          <cell r="AW262">
            <v>227.07231040564375</v>
          </cell>
          <cell r="AX262">
            <v>227.07231040564375</v>
          </cell>
          <cell r="AY262">
            <v>227.07231040564375</v>
          </cell>
          <cell r="AZ262">
            <v>227.07231040564375</v>
          </cell>
          <cell r="BA262">
            <v>227.07231040564375</v>
          </cell>
          <cell r="BB262">
            <v>227.07231040564375</v>
          </cell>
          <cell r="BC262">
            <v>227.07231040564375</v>
          </cell>
          <cell r="BD262">
            <v>227.07231040564375</v>
          </cell>
          <cell r="BE262">
            <v>227.07231040564375</v>
          </cell>
          <cell r="BF262">
            <v>227.07231040564375</v>
          </cell>
          <cell r="BG262">
            <v>227.07231040564375</v>
          </cell>
          <cell r="BH262">
            <v>227.07231040564375</v>
          </cell>
          <cell r="BI262">
            <v>227.07231040564375</v>
          </cell>
          <cell r="BJ262">
            <v>227.07231040564375</v>
          </cell>
          <cell r="BK262">
            <v>227.07231040564375</v>
          </cell>
          <cell r="BL262">
            <v>227.07231040564375</v>
          </cell>
          <cell r="BM262">
            <v>227.07231040564375</v>
          </cell>
          <cell r="BN262">
            <v>227.07231040564375</v>
          </cell>
          <cell r="BO262">
            <v>227.07231040564375</v>
          </cell>
          <cell r="BP262">
            <v>227.07231040564375</v>
          </cell>
          <cell r="BQ262">
            <v>227.07231040564375</v>
          </cell>
          <cell r="BR262">
            <v>227.07231040564375</v>
          </cell>
          <cell r="BS262">
            <v>227.07231040564375</v>
          </cell>
          <cell r="BT262">
            <v>308.64197530864197</v>
          </cell>
          <cell r="BU262">
            <v>308.64197530864197</v>
          </cell>
          <cell r="BV262">
            <v>308.64197530864197</v>
          </cell>
          <cell r="BW262">
            <v>308.64197530864197</v>
          </cell>
          <cell r="BX262">
            <v>308.64197530864197</v>
          </cell>
          <cell r="BY262">
            <v>308.64197530864197</v>
          </cell>
          <cell r="BZ262">
            <v>308.64197530864197</v>
          </cell>
          <cell r="CA262">
            <v>308.64197530864197</v>
          </cell>
          <cell r="CB262">
            <v>308.64197530864197</v>
          </cell>
          <cell r="CC262">
            <v>308.64197530864197</v>
          </cell>
          <cell r="CE262">
            <v>480</v>
          </cell>
          <cell r="CP262">
            <v>662500</v>
          </cell>
          <cell r="CR262">
            <v>9500</v>
          </cell>
          <cell r="CT262">
            <v>204000</v>
          </cell>
          <cell r="CU262">
            <v>1109.4365224597</v>
          </cell>
          <cell r="CV262">
            <v>1109.4365224597</v>
          </cell>
          <cell r="CW262">
            <v>1109.4365224597</v>
          </cell>
          <cell r="CX262">
            <v>2658.27</v>
          </cell>
          <cell r="CZ262">
            <v>0</v>
          </cell>
          <cell r="DA262">
            <v>446.9179865629232</v>
          </cell>
          <cell r="DB262">
            <v>1019.1635635164004</v>
          </cell>
          <cell r="DC262">
            <v>1753.8939049337714</v>
          </cell>
          <cell r="DD262">
            <v>2133.8891371382533</v>
          </cell>
          <cell r="DE262">
            <v>1740.9922455886062</v>
          </cell>
          <cell r="DF262">
            <v>4236.6781223553462</v>
          </cell>
          <cell r="DG262">
            <v>6118615.8454454681</v>
          </cell>
          <cell r="DH262">
            <v>0</v>
          </cell>
          <cell r="DI262">
            <v>447.37783796236084</v>
          </cell>
          <cell r="DJ262">
            <v>480</v>
          </cell>
          <cell r="DK262">
            <v>480</v>
          </cell>
          <cell r="DL262">
            <v>480</v>
          </cell>
          <cell r="DM262">
            <v>480</v>
          </cell>
          <cell r="DN262">
            <v>480</v>
          </cell>
          <cell r="DO262">
            <v>480</v>
          </cell>
          <cell r="DP262">
            <v>480</v>
          </cell>
          <cell r="DQ262">
            <v>480</v>
          </cell>
          <cell r="DR262">
            <v>480</v>
          </cell>
          <cell r="DS262">
            <v>480</v>
          </cell>
          <cell r="DT262">
            <v>480</v>
          </cell>
          <cell r="DU262">
            <v>480</v>
          </cell>
          <cell r="DV262">
            <v>480</v>
          </cell>
          <cell r="DW262">
            <v>480</v>
          </cell>
          <cell r="DX262">
            <v>480</v>
          </cell>
          <cell r="DY262">
            <v>480</v>
          </cell>
          <cell r="DZ262">
            <v>480</v>
          </cell>
          <cell r="EA262">
            <v>480</v>
          </cell>
          <cell r="EB262">
            <v>480</v>
          </cell>
          <cell r="EC262">
            <v>480</v>
          </cell>
          <cell r="ED262">
            <v>480</v>
          </cell>
          <cell r="EE262">
            <v>480</v>
          </cell>
          <cell r="EF262">
            <v>480</v>
          </cell>
          <cell r="EG262">
            <v>480</v>
          </cell>
          <cell r="EH262">
            <v>480</v>
          </cell>
          <cell r="EI262">
            <v>480</v>
          </cell>
          <cell r="EZ262">
            <v>329.11392405063293</v>
          </cell>
        </row>
        <row r="263">
          <cell r="AH263">
            <v>62.830687830687829</v>
          </cell>
          <cell r="AI263">
            <v>62.830687830687829</v>
          </cell>
          <cell r="AJ263">
            <v>62.830687830687829</v>
          </cell>
          <cell r="AK263">
            <v>62.830687830687829</v>
          </cell>
          <cell r="AL263">
            <v>62.830687830687829</v>
          </cell>
          <cell r="AM263">
            <v>62.830687830687829</v>
          </cell>
          <cell r="AN263">
            <v>62.830687830687829</v>
          </cell>
          <cell r="AO263">
            <v>62.830687830687829</v>
          </cell>
          <cell r="AP263">
            <v>62.830687830687829</v>
          </cell>
          <cell r="AQ263">
            <v>62.830687830687829</v>
          </cell>
          <cell r="AR263">
            <v>62.830687830687829</v>
          </cell>
          <cell r="AS263">
            <v>62.830687830687829</v>
          </cell>
          <cell r="AT263">
            <v>62.830687830687829</v>
          </cell>
          <cell r="AU263">
            <v>62.830687830687829</v>
          </cell>
          <cell r="AV263">
            <v>62.830687830687829</v>
          </cell>
          <cell r="AW263">
            <v>62.830687830687829</v>
          </cell>
          <cell r="AX263">
            <v>62.830687830687829</v>
          </cell>
          <cell r="AY263">
            <v>62.830687830687829</v>
          </cell>
          <cell r="AZ263">
            <v>62.830687830687829</v>
          </cell>
          <cell r="BA263">
            <v>62.830687830687829</v>
          </cell>
          <cell r="BB263">
            <v>62.830687830687829</v>
          </cell>
          <cell r="BC263">
            <v>62.830687830687829</v>
          </cell>
          <cell r="BD263">
            <v>62.830687830687829</v>
          </cell>
          <cell r="BE263">
            <v>62.830687830687829</v>
          </cell>
          <cell r="BF263">
            <v>62.830687830687829</v>
          </cell>
          <cell r="BG263">
            <v>62.830687830687829</v>
          </cell>
          <cell r="BH263">
            <v>62.830687830687829</v>
          </cell>
          <cell r="BI263">
            <v>62.830687830687829</v>
          </cell>
          <cell r="BJ263">
            <v>62.830687830687829</v>
          </cell>
          <cell r="BK263">
            <v>62.830687830687829</v>
          </cell>
          <cell r="BL263">
            <v>62.830687830687829</v>
          </cell>
          <cell r="BM263">
            <v>62.830687830687829</v>
          </cell>
          <cell r="BN263">
            <v>62.830687830687829</v>
          </cell>
          <cell r="BO263">
            <v>62.830687830687829</v>
          </cell>
          <cell r="BP263">
            <v>62.830687830687829</v>
          </cell>
          <cell r="BQ263">
            <v>62.830687830687829</v>
          </cell>
          <cell r="BR263">
            <v>62.830687830687829</v>
          </cell>
          <cell r="BS263">
            <v>62.830687830687829</v>
          </cell>
          <cell r="BT263">
            <v>80.467372134038797</v>
          </cell>
          <cell r="BU263">
            <v>80.467372134038797</v>
          </cell>
          <cell r="BV263">
            <v>80.467372134038797</v>
          </cell>
          <cell r="BW263">
            <v>80.467372134038797</v>
          </cell>
          <cell r="BX263">
            <v>80.467372134038797</v>
          </cell>
          <cell r="BY263">
            <v>80.467372134038797</v>
          </cell>
          <cell r="BZ263">
            <v>80.467372134038797</v>
          </cell>
          <cell r="CA263">
            <v>80.467372134038797</v>
          </cell>
          <cell r="CB263">
            <v>80.467372134038797</v>
          </cell>
          <cell r="CC263">
            <v>80.467372134038797</v>
          </cell>
          <cell r="CE263">
            <v>438</v>
          </cell>
          <cell r="CL263">
            <v>130</v>
          </cell>
          <cell r="CR263">
            <v>1300</v>
          </cell>
          <cell r="CZ263">
            <v>0</v>
          </cell>
          <cell r="DA263">
            <v>0</v>
          </cell>
          <cell r="DB263">
            <v>0</v>
          </cell>
          <cell r="DC263">
            <v>0</v>
          </cell>
          <cell r="DD263">
            <v>0</v>
          </cell>
          <cell r="DE263">
            <v>0</v>
          </cell>
          <cell r="DF263">
            <v>0</v>
          </cell>
          <cell r="DG263">
            <v>837284.2735872746</v>
          </cell>
          <cell r="DH263">
            <v>0</v>
          </cell>
          <cell r="DI263">
            <v>0</v>
          </cell>
          <cell r="DJ263">
            <v>438</v>
          </cell>
          <cell r="DK263">
            <v>438</v>
          </cell>
          <cell r="DL263">
            <v>438</v>
          </cell>
          <cell r="DM263">
            <v>438</v>
          </cell>
          <cell r="DN263">
            <v>438</v>
          </cell>
          <cell r="DO263">
            <v>438</v>
          </cell>
          <cell r="DP263">
            <v>438</v>
          </cell>
          <cell r="DQ263">
            <v>438</v>
          </cell>
          <cell r="DR263">
            <v>438</v>
          </cell>
          <cell r="DS263">
            <v>438</v>
          </cell>
          <cell r="DT263">
            <v>438</v>
          </cell>
          <cell r="DU263">
            <v>438</v>
          </cell>
          <cell r="DV263">
            <v>438</v>
          </cell>
          <cell r="DW263">
            <v>438</v>
          </cell>
          <cell r="DX263">
            <v>438</v>
          </cell>
          <cell r="DY263">
            <v>438</v>
          </cell>
          <cell r="DZ263">
            <v>438</v>
          </cell>
          <cell r="EA263">
            <v>438</v>
          </cell>
          <cell r="EB263">
            <v>438</v>
          </cell>
          <cell r="EC263">
            <v>438</v>
          </cell>
          <cell r="ED263">
            <v>438</v>
          </cell>
          <cell r="EE263">
            <v>438</v>
          </cell>
          <cell r="EF263">
            <v>438</v>
          </cell>
          <cell r="EG263">
            <v>438</v>
          </cell>
          <cell r="EH263">
            <v>438</v>
          </cell>
          <cell r="EI263">
            <v>438</v>
          </cell>
        </row>
        <row r="264">
          <cell r="Q264">
            <v>968.05125945755594</v>
          </cell>
          <cell r="R264">
            <v>1000</v>
          </cell>
          <cell r="U264">
            <v>10</v>
          </cell>
          <cell r="AH264">
            <v>0</v>
          </cell>
          <cell r="AI264">
            <v>0</v>
          </cell>
          <cell r="AJ264">
            <v>0</v>
          </cell>
          <cell r="AK264">
            <v>0</v>
          </cell>
          <cell r="AL264">
            <v>0</v>
          </cell>
          <cell r="AM264">
            <v>0</v>
          </cell>
          <cell r="AN264">
            <v>0</v>
          </cell>
          <cell r="AO264">
            <v>0</v>
          </cell>
          <cell r="AP264">
            <v>0</v>
          </cell>
          <cell r="AQ264">
            <v>0</v>
          </cell>
          <cell r="AR264">
            <v>0</v>
          </cell>
          <cell r="AS264">
            <v>0</v>
          </cell>
          <cell r="AT264">
            <v>0</v>
          </cell>
          <cell r="AU264">
            <v>0</v>
          </cell>
          <cell r="AV264">
            <v>0</v>
          </cell>
          <cell r="AW264">
            <v>0</v>
          </cell>
          <cell r="AX264">
            <v>0</v>
          </cell>
          <cell r="AY264">
            <v>0</v>
          </cell>
          <cell r="AZ264">
            <v>0</v>
          </cell>
          <cell r="BA264">
            <v>0</v>
          </cell>
          <cell r="BB264">
            <v>0</v>
          </cell>
          <cell r="BC264">
            <v>0</v>
          </cell>
          <cell r="BD264">
            <v>0</v>
          </cell>
          <cell r="BE264">
            <v>0</v>
          </cell>
          <cell r="BF264">
            <v>0</v>
          </cell>
          <cell r="BG264">
            <v>0</v>
          </cell>
          <cell r="BH264">
            <v>0</v>
          </cell>
          <cell r="BI264">
            <v>0</v>
          </cell>
          <cell r="BJ264">
            <v>0</v>
          </cell>
          <cell r="BK264">
            <v>0</v>
          </cell>
          <cell r="BL264">
            <v>0</v>
          </cell>
          <cell r="BM264">
            <v>0</v>
          </cell>
          <cell r="BN264">
            <v>0</v>
          </cell>
          <cell r="BO264">
            <v>0</v>
          </cell>
          <cell r="BP264">
            <v>0</v>
          </cell>
          <cell r="BQ264">
            <v>0</v>
          </cell>
          <cell r="BR264">
            <v>0</v>
          </cell>
          <cell r="BS264">
            <v>0</v>
          </cell>
          <cell r="BT264">
            <v>0</v>
          </cell>
          <cell r="BU264">
            <v>0</v>
          </cell>
          <cell r="BV264">
            <v>0</v>
          </cell>
          <cell r="BW264">
            <v>0</v>
          </cell>
          <cell r="BX264">
            <v>0</v>
          </cell>
          <cell r="BY264">
            <v>0</v>
          </cell>
          <cell r="BZ264">
            <v>0</v>
          </cell>
          <cell r="CA264">
            <v>0</v>
          </cell>
          <cell r="CB264">
            <v>0</v>
          </cell>
          <cell r="CC264">
            <v>0</v>
          </cell>
          <cell r="CE264">
            <v>2166.8624999999997</v>
          </cell>
          <cell r="CL264">
            <v>1400</v>
          </cell>
          <cell r="CZ264">
            <v>0</v>
          </cell>
          <cell r="DA264">
            <v>0</v>
          </cell>
          <cell r="DB264">
            <v>0</v>
          </cell>
          <cell r="DC264">
            <v>0</v>
          </cell>
          <cell r="DD264">
            <v>0</v>
          </cell>
          <cell r="DE264">
            <v>0</v>
          </cell>
          <cell r="DF264">
            <v>0</v>
          </cell>
          <cell r="DG264">
            <v>0</v>
          </cell>
          <cell r="DH264">
            <v>0</v>
          </cell>
          <cell r="DI264">
            <v>0</v>
          </cell>
          <cell r="DJ264">
            <v>2166.8624999999997</v>
          </cell>
          <cell r="DK264">
            <v>2166.8624999999997</v>
          </cell>
          <cell r="DL264">
            <v>2166.8624999999997</v>
          </cell>
          <cell r="DM264">
            <v>2166.8624999999997</v>
          </cell>
          <cell r="DN264">
            <v>2166.8624999999997</v>
          </cell>
          <cell r="DO264">
            <v>2166.8624999999997</v>
          </cell>
          <cell r="DP264">
            <v>2166.8624999999997</v>
          </cell>
          <cell r="DQ264">
            <v>2166.8624999999997</v>
          </cell>
          <cell r="DR264">
            <v>2166.8624999999997</v>
          </cell>
          <cell r="DS264">
            <v>2166.8624999999997</v>
          </cell>
          <cell r="DT264">
            <v>2166.8624999999997</v>
          </cell>
          <cell r="DU264">
            <v>2166.8624999999997</v>
          </cell>
          <cell r="DV264">
            <v>2166.8624999999997</v>
          </cell>
          <cell r="DW264">
            <v>2166.8624999999997</v>
          </cell>
          <cell r="DX264">
            <v>2166.8624999999997</v>
          </cell>
          <cell r="DY264">
            <v>2166.8624999999997</v>
          </cell>
          <cell r="DZ264">
            <v>2166.8624999999997</v>
          </cell>
          <cell r="EA264">
            <v>2166.8624999999997</v>
          </cell>
          <cell r="EB264">
            <v>2166.8624999999997</v>
          </cell>
          <cell r="EC264">
            <v>2166.8624999999997</v>
          </cell>
          <cell r="ED264">
            <v>2166.8624999999997</v>
          </cell>
          <cell r="EE264">
            <v>2166.8624999999997</v>
          </cell>
          <cell r="EF264">
            <v>2166.8624999999997</v>
          </cell>
          <cell r="EG264">
            <v>2166.8624999999997</v>
          </cell>
          <cell r="EH264">
            <v>2166.8624999999997</v>
          </cell>
          <cell r="EI264">
            <v>2166.8624999999997</v>
          </cell>
        </row>
        <row r="265">
          <cell r="E265">
            <v>197</v>
          </cell>
          <cell r="F265">
            <v>197</v>
          </cell>
          <cell r="G265">
            <v>197</v>
          </cell>
          <cell r="H265">
            <v>1700</v>
          </cell>
          <cell r="I265">
            <v>1700</v>
          </cell>
          <cell r="J265">
            <v>1700</v>
          </cell>
          <cell r="K265">
            <v>1700</v>
          </cell>
          <cell r="L265">
            <v>2500</v>
          </cell>
          <cell r="M265">
            <v>218.12042042123326</v>
          </cell>
          <cell r="N265">
            <v>218.12042042123326</v>
          </cell>
          <cell r="O265">
            <v>218.12042042123326</v>
          </cell>
          <cell r="Q265">
            <v>219.52658482187096</v>
          </cell>
          <cell r="S265">
            <v>237.32705301514264</v>
          </cell>
          <cell r="U265">
            <v>240</v>
          </cell>
          <cell r="V265">
            <v>213.89604489297852</v>
          </cell>
          <cell r="W265">
            <v>240</v>
          </cell>
          <cell r="AB265">
            <v>295</v>
          </cell>
          <cell r="AC265">
            <v>295</v>
          </cell>
          <cell r="AH265">
            <v>252.42504409171076</v>
          </cell>
          <cell r="AI265">
            <v>252.42504409171076</v>
          </cell>
          <cell r="AJ265">
            <v>252.42504409171076</v>
          </cell>
          <cell r="AK265">
            <v>252.42504409171076</v>
          </cell>
          <cell r="AL265">
            <v>252.42504409171076</v>
          </cell>
          <cell r="AM265">
            <v>252.42504409171076</v>
          </cell>
          <cell r="AN265">
            <v>252.42504409171076</v>
          </cell>
          <cell r="AO265">
            <v>252.42504409171076</v>
          </cell>
          <cell r="AP265">
            <v>252.42504409171076</v>
          </cell>
          <cell r="AQ265">
            <v>252.42504409171076</v>
          </cell>
          <cell r="AR265">
            <v>252.42504409171076</v>
          </cell>
          <cell r="AS265">
            <v>252.42504409171076</v>
          </cell>
          <cell r="AT265">
            <v>252.42504409171076</v>
          </cell>
          <cell r="AU265">
            <v>252.42504409171076</v>
          </cell>
          <cell r="AV265">
            <v>252.42504409171076</v>
          </cell>
          <cell r="AW265">
            <v>252.42504409171076</v>
          </cell>
          <cell r="AX265">
            <v>252.42504409171076</v>
          </cell>
          <cell r="AY265">
            <v>252.42504409171076</v>
          </cell>
          <cell r="AZ265">
            <v>252.42504409171076</v>
          </cell>
          <cell r="BA265">
            <v>252.42504409171076</v>
          </cell>
          <cell r="BB265">
            <v>252.42504409171076</v>
          </cell>
          <cell r="BC265">
            <v>252.42504409171076</v>
          </cell>
          <cell r="BD265">
            <v>252.42504409171076</v>
          </cell>
          <cell r="BE265">
            <v>252.42504409171076</v>
          </cell>
          <cell r="BF265">
            <v>252.42504409171076</v>
          </cell>
          <cell r="BG265">
            <v>252.42504409171076</v>
          </cell>
          <cell r="BH265">
            <v>252.42504409171076</v>
          </cell>
          <cell r="BI265">
            <v>252.42504409171076</v>
          </cell>
          <cell r="BJ265">
            <v>252.42504409171076</v>
          </cell>
          <cell r="BK265">
            <v>252.42504409171076</v>
          </cell>
          <cell r="BL265">
            <v>252.42504409171076</v>
          </cell>
          <cell r="BM265">
            <v>252.42504409171076</v>
          </cell>
          <cell r="BN265">
            <v>252.42504409171076</v>
          </cell>
          <cell r="BO265">
            <v>252.42504409171076</v>
          </cell>
          <cell r="BP265">
            <v>252.42504409171076</v>
          </cell>
          <cell r="BQ265">
            <v>252.42504409171076</v>
          </cell>
          <cell r="BR265">
            <v>252.42504409171076</v>
          </cell>
          <cell r="BS265">
            <v>252.42504409171076</v>
          </cell>
          <cell r="BT265">
            <v>291.28283456620341</v>
          </cell>
          <cell r="BU265">
            <v>291.28283456620341</v>
          </cell>
          <cell r="BV265">
            <v>291.28283456620341</v>
          </cell>
          <cell r="BW265">
            <v>318.17387099174158</v>
          </cell>
          <cell r="BX265">
            <v>318.17387099174158</v>
          </cell>
          <cell r="BY265">
            <v>318.17387099174158</v>
          </cell>
          <cell r="BZ265">
            <v>318.17387099174158</v>
          </cell>
          <cell r="CA265">
            <v>318.17387099174158</v>
          </cell>
          <cell r="CB265">
            <v>318.17387099174158</v>
          </cell>
          <cell r="CC265">
            <v>318.17387099174158</v>
          </cell>
          <cell r="CD265">
            <v>2500</v>
          </cell>
          <cell r="CE265">
            <v>903.82499999999993</v>
          </cell>
          <cell r="CL265">
            <v>740</v>
          </cell>
          <cell r="CP265">
            <v>930000</v>
          </cell>
          <cell r="CQ265">
            <v>650</v>
          </cell>
          <cell r="CU265">
            <v>320</v>
          </cell>
          <cell r="CV265">
            <v>320</v>
          </cell>
          <cell r="CW265">
            <v>320</v>
          </cell>
          <cell r="CX265">
            <v>2690</v>
          </cell>
          <cell r="CZ265">
            <v>1935.4693594658372</v>
          </cell>
          <cell r="DA265">
            <v>0</v>
          </cell>
          <cell r="DB265">
            <v>0</v>
          </cell>
          <cell r="DC265">
            <v>0</v>
          </cell>
          <cell r="DD265">
            <v>80.704781468690356</v>
          </cell>
          <cell r="DE265">
            <v>1345.3121897730139</v>
          </cell>
          <cell r="DF265">
            <v>4287.2485297339554</v>
          </cell>
          <cell r="DG265">
            <v>0</v>
          </cell>
          <cell r="DH265">
            <v>0</v>
          </cell>
          <cell r="DI265">
            <v>0</v>
          </cell>
          <cell r="DJ265">
            <v>903.82499999999993</v>
          </cell>
          <cell r="DK265">
            <v>903.82499999999993</v>
          </cell>
          <cell r="DL265">
            <v>903.82499999999993</v>
          </cell>
          <cell r="DM265">
            <v>903.82499999999993</v>
          </cell>
          <cell r="DN265">
            <v>903.82499999999993</v>
          </cell>
          <cell r="DO265">
            <v>903.82499999999993</v>
          </cell>
          <cell r="DP265">
            <v>903.82499999999993</v>
          </cell>
          <cell r="DQ265">
            <v>903.82499999999993</v>
          </cell>
          <cell r="DR265">
            <v>903.82499999999993</v>
          </cell>
          <cell r="DS265">
            <v>903.82499999999993</v>
          </cell>
          <cell r="DT265">
            <v>903.82499999999993</v>
          </cell>
          <cell r="DU265">
            <v>903.82499999999993</v>
          </cell>
          <cell r="DV265">
            <v>903.82499999999993</v>
          </cell>
          <cell r="DW265">
            <v>903.82499999999993</v>
          </cell>
          <cell r="DX265">
            <v>903.82499999999993</v>
          </cell>
          <cell r="DY265">
            <v>903.82499999999993</v>
          </cell>
          <cell r="DZ265">
            <v>903.82499999999993</v>
          </cell>
          <cell r="EA265">
            <v>903.82499999999993</v>
          </cell>
          <cell r="EB265">
            <v>903.82499999999993</v>
          </cell>
          <cell r="EC265">
            <v>903.82499999999993</v>
          </cell>
          <cell r="ED265">
            <v>903.82499999999993</v>
          </cell>
          <cell r="EE265">
            <v>903.82499999999993</v>
          </cell>
          <cell r="EF265">
            <v>903.82499999999993</v>
          </cell>
          <cell r="EG265">
            <v>903.82499999999993</v>
          </cell>
          <cell r="EH265">
            <v>903.82499999999993</v>
          </cell>
          <cell r="EI265">
            <v>903.82499999999993</v>
          </cell>
        </row>
        <row r="266">
          <cell r="AH266">
            <v>2072.3104056437392</v>
          </cell>
          <cell r="AI266">
            <v>2072.3104056437392</v>
          </cell>
          <cell r="AJ266">
            <v>2072.3104056437392</v>
          </cell>
          <cell r="AK266">
            <v>2072.3104056437392</v>
          </cell>
          <cell r="AL266">
            <v>2072.3104056437392</v>
          </cell>
          <cell r="AM266">
            <v>2072.3104056437392</v>
          </cell>
          <cell r="AN266">
            <v>2072.3104056437392</v>
          </cell>
          <cell r="AO266">
            <v>2072.3104056437392</v>
          </cell>
          <cell r="AP266">
            <v>2072.3104056437392</v>
          </cell>
          <cell r="AQ266">
            <v>2072.3104056437392</v>
          </cell>
          <cell r="AR266">
            <v>2072.3104056437392</v>
          </cell>
          <cell r="AS266">
            <v>2072.3104056437392</v>
          </cell>
          <cell r="AT266">
            <v>2072.3104056437392</v>
          </cell>
          <cell r="AU266">
            <v>2072.3104056437392</v>
          </cell>
          <cell r="AV266">
            <v>2072.3104056437392</v>
          </cell>
          <cell r="AW266">
            <v>2072.3104056437392</v>
          </cell>
          <cell r="AX266">
            <v>2072.3104056437392</v>
          </cell>
          <cell r="AY266">
            <v>2072.3104056437392</v>
          </cell>
          <cell r="AZ266">
            <v>2072.3104056437392</v>
          </cell>
          <cell r="BA266">
            <v>2072.3104056437392</v>
          </cell>
          <cell r="BB266">
            <v>2072.3104056437392</v>
          </cell>
          <cell r="BC266">
            <v>2072.3104056437392</v>
          </cell>
          <cell r="BD266">
            <v>2072.3104056437392</v>
          </cell>
          <cell r="BE266">
            <v>2072.3104056437392</v>
          </cell>
          <cell r="BF266">
            <v>2072.3104056437392</v>
          </cell>
          <cell r="BG266">
            <v>2072.3104056437392</v>
          </cell>
          <cell r="BH266">
            <v>2072.3104056437392</v>
          </cell>
          <cell r="BI266">
            <v>2072.3104056437392</v>
          </cell>
          <cell r="BJ266">
            <v>2072.3104056437392</v>
          </cell>
          <cell r="BK266">
            <v>2072.3104056437392</v>
          </cell>
          <cell r="BL266">
            <v>2072.3104056437392</v>
          </cell>
          <cell r="BM266">
            <v>2072.3104056437392</v>
          </cell>
          <cell r="BN266">
            <v>2072.3104056437392</v>
          </cell>
          <cell r="BO266">
            <v>2072.3104056437392</v>
          </cell>
          <cell r="BP266">
            <v>2072.3104056437392</v>
          </cell>
          <cell r="BQ266">
            <v>2072.3104056437392</v>
          </cell>
          <cell r="BR266">
            <v>2072.3104056437392</v>
          </cell>
          <cell r="BS266">
            <v>2072.3104056437392</v>
          </cell>
          <cell r="BT266">
            <v>2755.7319223985892</v>
          </cell>
          <cell r="BU266">
            <v>2755.7319223985892</v>
          </cell>
          <cell r="BV266">
            <v>2755.7319223985892</v>
          </cell>
          <cell r="BW266">
            <v>2755.7319223985892</v>
          </cell>
          <cell r="BX266">
            <v>2755.7319223985892</v>
          </cell>
          <cell r="BY266">
            <v>2755.7319223985892</v>
          </cell>
          <cell r="BZ266">
            <v>2755.7319223985892</v>
          </cell>
          <cell r="CA266">
            <v>2755.7319223985892</v>
          </cell>
          <cell r="CB266">
            <v>2755.7319223985892</v>
          </cell>
          <cell r="CC266">
            <v>2755.7319223985892</v>
          </cell>
          <cell r="CE266">
            <v>3082.2749999999996</v>
          </cell>
          <cell r="CL266">
            <v>2100</v>
          </cell>
          <cell r="CZ266">
            <v>0</v>
          </cell>
          <cell r="DA266">
            <v>0</v>
          </cell>
          <cell r="DB266">
            <v>0</v>
          </cell>
          <cell r="DC266">
            <v>0</v>
          </cell>
          <cell r="DD266">
            <v>0</v>
          </cell>
          <cell r="DE266">
            <v>0</v>
          </cell>
          <cell r="DF266">
            <v>0</v>
          </cell>
          <cell r="DG266">
            <v>0</v>
          </cell>
          <cell r="DH266">
            <v>0</v>
          </cell>
          <cell r="DI266">
            <v>0</v>
          </cell>
          <cell r="DJ266">
            <v>3082.2749999999996</v>
          </cell>
          <cell r="DK266">
            <v>3082.2749999999996</v>
          </cell>
          <cell r="DL266">
            <v>3082.2749999999996</v>
          </cell>
          <cell r="DM266">
            <v>3082.2749999999996</v>
          </cell>
          <cell r="DN266">
            <v>3082.2749999999996</v>
          </cell>
          <cell r="DO266">
            <v>3082.2749999999996</v>
          </cell>
          <cell r="DP266">
            <v>3082.2749999999996</v>
          </cell>
          <cell r="DQ266">
            <v>3082.2749999999996</v>
          </cell>
          <cell r="DR266">
            <v>3082.2749999999996</v>
          </cell>
          <cell r="DS266">
            <v>3082.2749999999996</v>
          </cell>
          <cell r="DT266">
            <v>3082.2749999999996</v>
          </cell>
          <cell r="DU266">
            <v>3082.2749999999996</v>
          </cell>
          <cell r="DV266">
            <v>3082.2749999999996</v>
          </cell>
          <cell r="DW266">
            <v>3082.2749999999996</v>
          </cell>
          <cell r="DX266">
            <v>3082.2749999999996</v>
          </cell>
          <cell r="DY266">
            <v>3082.2749999999996</v>
          </cell>
          <cell r="DZ266">
            <v>3082.2749999999996</v>
          </cell>
          <cell r="EA266">
            <v>3082.2749999999996</v>
          </cell>
          <cell r="EB266">
            <v>3082.2749999999996</v>
          </cell>
          <cell r="EC266">
            <v>3082.2749999999996</v>
          </cell>
          <cell r="ED266">
            <v>3082.2749999999996</v>
          </cell>
          <cell r="EE266">
            <v>3082.2749999999996</v>
          </cell>
          <cell r="EF266">
            <v>3082.2749999999996</v>
          </cell>
          <cell r="EG266">
            <v>3082.2749999999996</v>
          </cell>
          <cell r="EH266">
            <v>3082.2749999999996</v>
          </cell>
          <cell r="EI266">
            <v>3082.2749999999996</v>
          </cell>
        </row>
        <row r="267">
          <cell r="H267">
            <v>10000</v>
          </cell>
          <cell r="I267">
            <v>10000</v>
          </cell>
          <cell r="J267">
            <v>10000</v>
          </cell>
          <cell r="K267">
            <v>10000</v>
          </cell>
          <cell r="M267">
            <v>1022.5837623924369</v>
          </cell>
          <cell r="N267">
            <v>1022.5837623924369</v>
          </cell>
          <cell r="O267">
            <v>1022.5837623924369</v>
          </cell>
          <cell r="Q267">
            <v>1219.592137899283</v>
          </cell>
          <cell r="S267">
            <v>1066.3835078118263</v>
          </cell>
          <cell r="AH267">
            <v>2204.5855379188711</v>
          </cell>
          <cell r="AI267">
            <v>2204.5855379188711</v>
          </cell>
          <cell r="AJ267">
            <v>2204.5855379188711</v>
          </cell>
          <cell r="AK267">
            <v>2204.5855379188711</v>
          </cell>
          <cell r="AL267">
            <v>2204.5855379188711</v>
          </cell>
          <cell r="AM267">
            <v>2204.5855379188711</v>
          </cell>
          <cell r="AN267">
            <v>2204.5855379188711</v>
          </cell>
          <cell r="AO267">
            <v>2204.5855379188711</v>
          </cell>
          <cell r="AP267">
            <v>2204.5855379188711</v>
          </cell>
          <cell r="AQ267">
            <v>2204.5855379188711</v>
          </cell>
          <cell r="AR267">
            <v>2204.5855379188711</v>
          </cell>
          <cell r="AS267">
            <v>2204.5855379188711</v>
          </cell>
          <cell r="AT267">
            <v>2204.5855379188711</v>
          </cell>
          <cell r="AU267">
            <v>2204.5855379188711</v>
          </cell>
          <cell r="AV267">
            <v>2204.5855379188711</v>
          </cell>
          <cell r="AW267">
            <v>2204.5855379188711</v>
          </cell>
          <cell r="AX267">
            <v>2204.5855379188711</v>
          </cell>
          <cell r="AY267">
            <v>2204.5855379188711</v>
          </cell>
          <cell r="AZ267">
            <v>2204.5855379188711</v>
          </cell>
          <cell r="BA267">
            <v>2204.5855379188711</v>
          </cell>
          <cell r="BB267">
            <v>2204.5855379188711</v>
          </cell>
          <cell r="BC267">
            <v>2204.5855379188711</v>
          </cell>
          <cell r="BD267">
            <v>2204.5855379188711</v>
          </cell>
          <cell r="BE267">
            <v>2204.5855379188711</v>
          </cell>
          <cell r="BF267">
            <v>2204.5855379188711</v>
          </cell>
          <cell r="BG267">
            <v>2204.5855379188711</v>
          </cell>
          <cell r="BH267">
            <v>2204.5855379188711</v>
          </cell>
          <cell r="BI267">
            <v>2204.5855379188711</v>
          </cell>
          <cell r="BJ267">
            <v>2204.5855379188711</v>
          </cell>
          <cell r="BK267">
            <v>2204.5855379188711</v>
          </cell>
          <cell r="BL267">
            <v>2204.5855379188711</v>
          </cell>
          <cell r="BM267">
            <v>2204.5855379188711</v>
          </cell>
          <cell r="BN267">
            <v>2204.5855379188711</v>
          </cell>
          <cell r="BO267">
            <v>2204.5855379188711</v>
          </cell>
          <cell r="BP267">
            <v>2204.5855379188711</v>
          </cell>
          <cell r="BQ267">
            <v>2204.5855379188711</v>
          </cell>
          <cell r="BR267">
            <v>2204.5855379188711</v>
          </cell>
          <cell r="BS267">
            <v>2204.5855379188711</v>
          </cell>
          <cell r="BT267">
            <v>2667.5485008818341</v>
          </cell>
          <cell r="BU267">
            <v>2667.5485008818341</v>
          </cell>
          <cell r="BV267">
            <v>2667.5485008818341</v>
          </cell>
          <cell r="BW267">
            <v>2667.5485008818341</v>
          </cell>
          <cell r="BX267">
            <v>2667.5485008818341</v>
          </cell>
          <cell r="BY267">
            <v>2667.5485008818341</v>
          </cell>
          <cell r="BZ267">
            <v>2667.5485008818341</v>
          </cell>
          <cell r="CA267">
            <v>2667.5485008818341</v>
          </cell>
          <cell r="CB267">
            <v>2667.5485008818341</v>
          </cell>
          <cell r="CC267">
            <v>2667.5485008818341</v>
          </cell>
          <cell r="CE267">
            <v>4635</v>
          </cell>
          <cell r="CG267">
            <v>24331</v>
          </cell>
          <cell r="CL267">
            <v>4300</v>
          </cell>
          <cell r="CU267">
            <v>9000</v>
          </cell>
          <cell r="CV267">
            <v>9000</v>
          </cell>
          <cell r="CW267">
            <v>9000</v>
          </cell>
          <cell r="CZ267">
            <v>0</v>
          </cell>
          <cell r="DA267">
            <v>0</v>
          </cell>
          <cell r="DB267">
            <v>0</v>
          </cell>
          <cell r="DC267">
            <v>0</v>
          </cell>
          <cell r="DD267">
            <v>0</v>
          </cell>
          <cell r="DE267">
            <v>7913.6011163118465</v>
          </cell>
          <cell r="DF267">
            <v>0</v>
          </cell>
          <cell r="DG267">
            <v>0</v>
          </cell>
          <cell r="DH267">
            <v>0</v>
          </cell>
          <cell r="DI267">
            <v>0</v>
          </cell>
          <cell r="DJ267">
            <v>4635</v>
          </cell>
          <cell r="DK267">
            <v>4635</v>
          </cell>
          <cell r="DL267">
            <v>4635</v>
          </cell>
          <cell r="DM267">
            <v>4635</v>
          </cell>
          <cell r="DN267">
            <v>4635</v>
          </cell>
          <cell r="DO267">
            <v>4635</v>
          </cell>
          <cell r="DP267">
            <v>4635</v>
          </cell>
          <cell r="DQ267">
            <v>4635</v>
          </cell>
          <cell r="DR267">
            <v>4635</v>
          </cell>
          <cell r="DS267">
            <v>4635</v>
          </cell>
          <cell r="DT267">
            <v>4635</v>
          </cell>
          <cell r="DU267">
            <v>4635</v>
          </cell>
          <cell r="DV267">
            <v>4635</v>
          </cell>
          <cell r="DW267">
            <v>4635</v>
          </cell>
          <cell r="DX267">
            <v>4635</v>
          </cell>
          <cell r="DY267">
            <v>4635</v>
          </cell>
          <cell r="DZ267">
            <v>4635</v>
          </cell>
          <cell r="EA267">
            <v>4635</v>
          </cell>
          <cell r="EB267">
            <v>4635</v>
          </cell>
          <cell r="EC267">
            <v>4635</v>
          </cell>
          <cell r="ED267">
            <v>4635</v>
          </cell>
          <cell r="EE267">
            <v>4635</v>
          </cell>
          <cell r="EF267">
            <v>4635</v>
          </cell>
          <cell r="EG267">
            <v>4635</v>
          </cell>
          <cell r="EH267">
            <v>4635</v>
          </cell>
          <cell r="EI267">
            <v>4635</v>
          </cell>
        </row>
        <row r="268">
          <cell r="E268">
            <v>3609.9856535698727</v>
          </cell>
          <cell r="F268">
            <v>25.564594059810926</v>
          </cell>
          <cell r="G268">
            <v>25.564594059810926</v>
          </cell>
          <cell r="AH268">
            <v>0</v>
          </cell>
          <cell r="AI268">
            <v>0</v>
          </cell>
          <cell r="AJ268">
            <v>0</v>
          </cell>
          <cell r="AK268">
            <v>0</v>
          </cell>
          <cell r="AL268">
            <v>0</v>
          </cell>
          <cell r="AM268">
            <v>0</v>
          </cell>
          <cell r="AN268">
            <v>0</v>
          </cell>
          <cell r="AO268">
            <v>0</v>
          </cell>
          <cell r="AP268">
            <v>0</v>
          </cell>
          <cell r="AQ268">
            <v>0</v>
          </cell>
          <cell r="AR268">
            <v>0</v>
          </cell>
          <cell r="AS268">
            <v>0</v>
          </cell>
          <cell r="AT268">
            <v>0</v>
          </cell>
          <cell r="AU268">
            <v>0</v>
          </cell>
          <cell r="AV268">
            <v>0</v>
          </cell>
          <cell r="AW268">
            <v>0</v>
          </cell>
          <cell r="AX268">
            <v>0</v>
          </cell>
          <cell r="AY268">
            <v>0</v>
          </cell>
          <cell r="AZ268">
            <v>0</v>
          </cell>
          <cell r="BA268">
            <v>0</v>
          </cell>
          <cell r="BB268">
            <v>0</v>
          </cell>
          <cell r="BC268">
            <v>0</v>
          </cell>
          <cell r="BD268">
            <v>0</v>
          </cell>
          <cell r="BE268">
            <v>0</v>
          </cell>
          <cell r="BF268">
            <v>0</v>
          </cell>
          <cell r="BG268">
            <v>0</v>
          </cell>
          <cell r="BH268">
            <v>0</v>
          </cell>
          <cell r="BI268">
            <v>0</v>
          </cell>
          <cell r="BJ268">
            <v>0</v>
          </cell>
          <cell r="BK268">
            <v>0</v>
          </cell>
          <cell r="BL268">
            <v>0</v>
          </cell>
          <cell r="BM268">
            <v>0</v>
          </cell>
          <cell r="BN268">
            <v>0</v>
          </cell>
          <cell r="BO268">
            <v>0</v>
          </cell>
          <cell r="BP268">
            <v>0</v>
          </cell>
          <cell r="BQ268">
            <v>0</v>
          </cell>
          <cell r="BR268">
            <v>0</v>
          </cell>
          <cell r="BS268">
            <v>0</v>
          </cell>
          <cell r="BT268">
            <v>0</v>
          </cell>
          <cell r="BU268">
            <v>0</v>
          </cell>
          <cell r="BV268">
            <v>0</v>
          </cell>
          <cell r="BW268">
            <v>0</v>
          </cell>
          <cell r="BX268">
            <v>0</v>
          </cell>
          <cell r="BY268">
            <v>0</v>
          </cell>
          <cell r="BZ268">
            <v>0</v>
          </cell>
          <cell r="CA268">
            <v>0</v>
          </cell>
          <cell r="CB268">
            <v>0</v>
          </cell>
          <cell r="CC268">
            <v>0</v>
          </cell>
          <cell r="CU268">
            <v>23800</v>
          </cell>
          <cell r="CV268">
            <v>23800</v>
          </cell>
          <cell r="CW268">
            <v>23800</v>
          </cell>
          <cell r="CZ268">
            <v>0</v>
          </cell>
          <cell r="DA268">
            <v>0</v>
          </cell>
          <cell r="DB268">
            <v>0</v>
          </cell>
          <cell r="DC268">
            <v>0</v>
          </cell>
          <cell r="DD268">
            <v>0</v>
          </cell>
          <cell r="DE268">
            <v>0</v>
          </cell>
          <cell r="DF268">
            <v>0</v>
          </cell>
          <cell r="DG268">
            <v>0</v>
          </cell>
          <cell r="DH268">
            <v>0</v>
          </cell>
          <cell r="DI268">
            <v>0</v>
          </cell>
          <cell r="DJ268">
            <v>0</v>
          </cell>
          <cell r="DK268">
            <v>0</v>
          </cell>
          <cell r="DL268">
            <v>0</v>
          </cell>
          <cell r="DM268">
            <v>0</v>
          </cell>
          <cell r="DN268">
            <v>0</v>
          </cell>
          <cell r="DO268">
            <v>0</v>
          </cell>
          <cell r="DP268">
            <v>0</v>
          </cell>
          <cell r="DQ268">
            <v>0</v>
          </cell>
          <cell r="DR268">
            <v>0</v>
          </cell>
          <cell r="DS268">
            <v>0</v>
          </cell>
          <cell r="DT268">
            <v>0</v>
          </cell>
          <cell r="DU268">
            <v>0</v>
          </cell>
          <cell r="DV268">
            <v>0</v>
          </cell>
          <cell r="DW268">
            <v>0</v>
          </cell>
          <cell r="DX268">
            <v>0</v>
          </cell>
          <cell r="DY268">
            <v>0</v>
          </cell>
          <cell r="DZ268">
            <v>0</v>
          </cell>
          <cell r="EA268">
            <v>0</v>
          </cell>
          <cell r="EB268">
            <v>0</v>
          </cell>
          <cell r="EC268">
            <v>0</v>
          </cell>
          <cell r="ED268">
            <v>0</v>
          </cell>
          <cell r="EE268">
            <v>0</v>
          </cell>
          <cell r="EF268">
            <v>0</v>
          </cell>
          <cell r="EG268">
            <v>0</v>
          </cell>
          <cell r="EH268">
            <v>0</v>
          </cell>
          <cell r="EI268">
            <v>0</v>
          </cell>
        </row>
        <row r="269">
          <cell r="V269">
            <v>478</v>
          </cell>
          <cell r="AH269">
            <v>2204.5855379188711</v>
          </cell>
          <cell r="AI269">
            <v>2204.5855379188711</v>
          </cell>
          <cell r="AJ269">
            <v>2204.5855379188711</v>
          </cell>
          <cell r="AK269">
            <v>2204.5855379188711</v>
          </cell>
          <cell r="AL269">
            <v>2204.5855379188711</v>
          </cell>
          <cell r="AM269">
            <v>2204.5855379188711</v>
          </cell>
          <cell r="AN269">
            <v>2204.5855379188711</v>
          </cell>
          <cell r="AO269">
            <v>2204.5855379188711</v>
          </cell>
          <cell r="AP269">
            <v>2204.5855379188711</v>
          </cell>
          <cell r="AQ269">
            <v>2204.5855379188711</v>
          </cell>
          <cell r="AR269">
            <v>2204.5855379188711</v>
          </cell>
          <cell r="AS269">
            <v>2204.5855379188711</v>
          </cell>
          <cell r="AT269">
            <v>2204.5855379188711</v>
          </cell>
          <cell r="AU269">
            <v>2204.5855379188711</v>
          </cell>
          <cell r="AV269">
            <v>2204.5855379188711</v>
          </cell>
          <cell r="AW269">
            <v>2204.5855379188711</v>
          </cell>
          <cell r="AX269">
            <v>2204.5855379188711</v>
          </cell>
          <cell r="AY269">
            <v>2204.5855379188711</v>
          </cell>
          <cell r="AZ269">
            <v>2204.5855379188711</v>
          </cell>
          <cell r="BA269">
            <v>2204.5855379188711</v>
          </cell>
          <cell r="BB269">
            <v>2204.5855379188711</v>
          </cell>
          <cell r="BC269">
            <v>2204.5855379188711</v>
          </cell>
          <cell r="BD269">
            <v>2204.5855379188711</v>
          </cell>
          <cell r="BE269">
            <v>2204.5855379188711</v>
          </cell>
          <cell r="BF269">
            <v>2204.5855379188711</v>
          </cell>
          <cell r="BG269">
            <v>2204.5855379188711</v>
          </cell>
          <cell r="BH269">
            <v>2204.5855379188711</v>
          </cell>
          <cell r="BI269">
            <v>2204.5855379188711</v>
          </cell>
          <cell r="BJ269">
            <v>2204.5855379188711</v>
          </cell>
          <cell r="BK269">
            <v>2204.5855379188711</v>
          </cell>
          <cell r="BL269">
            <v>2204.5855379188711</v>
          </cell>
          <cell r="BM269">
            <v>2204.5855379188711</v>
          </cell>
          <cell r="BN269">
            <v>2204.5855379188711</v>
          </cell>
          <cell r="BO269">
            <v>2204.5855379188711</v>
          </cell>
          <cell r="BP269">
            <v>2204.5855379188711</v>
          </cell>
          <cell r="BQ269">
            <v>2204.5855379188711</v>
          </cell>
          <cell r="BR269">
            <v>2204.5855379188711</v>
          </cell>
          <cell r="BS269">
            <v>2204.5855379188711</v>
          </cell>
          <cell r="BT269">
            <v>2976.1904761904761</v>
          </cell>
          <cell r="BU269">
            <v>2976.1904761904761</v>
          </cell>
          <cell r="BV269">
            <v>2976.1904761904761</v>
          </cell>
          <cell r="BW269">
            <v>2976.1904761904761</v>
          </cell>
          <cell r="BX269">
            <v>2976.1904761904761</v>
          </cell>
          <cell r="BY269">
            <v>2976.1904761904761</v>
          </cell>
          <cell r="BZ269">
            <v>2976.1904761904761</v>
          </cell>
          <cell r="CA269">
            <v>2976.1904761904761</v>
          </cell>
          <cell r="CB269">
            <v>2976.1904761904761</v>
          </cell>
          <cell r="CC269">
            <v>2976.1904761904761</v>
          </cell>
          <cell r="CL269">
            <v>6250</v>
          </cell>
          <cell r="CZ269">
            <v>0</v>
          </cell>
          <cell r="DA269">
            <v>0</v>
          </cell>
          <cell r="DB269">
            <v>0</v>
          </cell>
          <cell r="DC269">
            <v>0</v>
          </cell>
          <cell r="DD269">
            <v>0</v>
          </cell>
          <cell r="DE269">
            <v>0</v>
          </cell>
          <cell r="DF269">
            <v>0</v>
          </cell>
          <cell r="DG269">
            <v>0</v>
          </cell>
          <cell r="DH269">
            <v>0</v>
          </cell>
          <cell r="DI269">
            <v>0</v>
          </cell>
          <cell r="DJ269">
            <v>0</v>
          </cell>
          <cell r="DK269">
            <v>0</v>
          </cell>
          <cell r="DL269">
            <v>0</v>
          </cell>
          <cell r="DM269">
            <v>0</v>
          </cell>
          <cell r="DN269">
            <v>0</v>
          </cell>
          <cell r="DO269">
            <v>0</v>
          </cell>
          <cell r="DP269">
            <v>0</v>
          </cell>
          <cell r="DQ269">
            <v>0</v>
          </cell>
          <cell r="DR269">
            <v>0</v>
          </cell>
          <cell r="DS269">
            <v>0</v>
          </cell>
          <cell r="DT269">
            <v>0</v>
          </cell>
          <cell r="DU269">
            <v>0</v>
          </cell>
          <cell r="DV269">
            <v>0</v>
          </cell>
          <cell r="DW269">
            <v>0</v>
          </cell>
          <cell r="DX269">
            <v>0</v>
          </cell>
          <cell r="DY269">
            <v>0</v>
          </cell>
          <cell r="DZ269">
            <v>0</v>
          </cell>
          <cell r="EA269">
            <v>0</v>
          </cell>
          <cell r="EB269">
            <v>0</v>
          </cell>
          <cell r="EC269">
            <v>0</v>
          </cell>
          <cell r="ED269">
            <v>0</v>
          </cell>
          <cell r="EE269">
            <v>0</v>
          </cell>
          <cell r="EF269">
            <v>0</v>
          </cell>
          <cell r="EG269">
            <v>0</v>
          </cell>
          <cell r="EH269">
            <v>0</v>
          </cell>
          <cell r="EI269">
            <v>0</v>
          </cell>
        </row>
        <row r="270">
          <cell r="M270">
            <v>2000</v>
          </cell>
          <cell r="N270">
            <v>2000</v>
          </cell>
          <cell r="O270">
            <v>2000</v>
          </cell>
          <cell r="V270">
            <v>1500</v>
          </cell>
          <cell r="AH270">
            <v>2369.9294532627864</v>
          </cell>
          <cell r="AI270">
            <v>2369.9294532627864</v>
          </cell>
          <cell r="AJ270">
            <v>2369.9294532627864</v>
          </cell>
          <cell r="AK270">
            <v>2369.9294532627864</v>
          </cell>
          <cell r="AL270">
            <v>2369.9294532627864</v>
          </cell>
          <cell r="AM270">
            <v>2369.9294532627864</v>
          </cell>
          <cell r="AN270">
            <v>2369.9294532627864</v>
          </cell>
          <cell r="AO270">
            <v>2369.9294532627864</v>
          </cell>
          <cell r="AP270">
            <v>2369.9294532627864</v>
          </cell>
          <cell r="AQ270">
            <v>2369.9294532627864</v>
          </cell>
          <cell r="AR270">
            <v>2369.9294532627864</v>
          </cell>
          <cell r="AS270">
            <v>2369.9294532627864</v>
          </cell>
          <cell r="AT270">
            <v>2369.9294532627864</v>
          </cell>
          <cell r="AU270">
            <v>2369.9294532627864</v>
          </cell>
          <cell r="AV270">
            <v>2369.9294532627864</v>
          </cell>
          <cell r="AW270">
            <v>2369.9294532627864</v>
          </cell>
          <cell r="AX270">
            <v>2369.9294532627864</v>
          </cell>
          <cell r="AY270">
            <v>2369.9294532627864</v>
          </cell>
          <cell r="AZ270">
            <v>2369.9294532627864</v>
          </cell>
          <cell r="BA270">
            <v>2369.9294532627864</v>
          </cell>
          <cell r="BB270">
            <v>2369.9294532627864</v>
          </cell>
          <cell r="BC270">
            <v>2369.9294532627864</v>
          </cell>
          <cell r="BD270">
            <v>2369.9294532627864</v>
          </cell>
          <cell r="BE270">
            <v>2369.9294532627864</v>
          </cell>
          <cell r="BF270">
            <v>2369.9294532627864</v>
          </cell>
          <cell r="BG270">
            <v>2369.9294532627864</v>
          </cell>
          <cell r="BH270">
            <v>2369.9294532627864</v>
          </cell>
          <cell r="BI270">
            <v>2369.9294532627864</v>
          </cell>
          <cell r="BJ270">
            <v>2369.9294532627864</v>
          </cell>
          <cell r="BK270">
            <v>2369.9294532627864</v>
          </cell>
          <cell r="BL270">
            <v>2369.9294532627864</v>
          </cell>
          <cell r="BM270">
            <v>2369.9294532627864</v>
          </cell>
          <cell r="BN270">
            <v>2369.9294532627864</v>
          </cell>
          <cell r="BO270">
            <v>2369.9294532627864</v>
          </cell>
          <cell r="BP270">
            <v>2369.9294532627864</v>
          </cell>
          <cell r="BQ270">
            <v>2369.9294532627864</v>
          </cell>
          <cell r="BR270">
            <v>2369.9294532627864</v>
          </cell>
          <cell r="BS270">
            <v>2369.9294532627864</v>
          </cell>
          <cell r="BT270">
            <v>3086.4197530864199</v>
          </cell>
          <cell r="BU270">
            <v>3086.4197530864199</v>
          </cell>
          <cell r="BV270">
            <v>3086.4197530864199</v>
          </cell>
          <cell r="BW270">
            <v>3086.4197530864199</v>
          </cell>
          <cell r="BX270">
            <v>3086.4197530864199</v>
          </cell>
          <cell r="BY270">
            <v>3086.4197530864199</v>
          </cell>
          <cell r="BZ270">
            <v>3086.4197530864199</v>
          </cell>
          <cell r="CA270">
            <v>3086.4197530864199</v>
          </cell>
          <cell r="CB270">
            <v>3086.4197530864199</v>
          </cell>
          <cell r="CC270">
            <v>3086.4197530864199</v>
          </cell>
          <cell r="CE270">
            <v>8343</v>
          </cell>
          <cell r="CL270">
            <v>6100</v>
          </cell>
          <cell r="CQ270">
            <v>9500</v>
          </cell>
          <cell r="CU270">
            <v>1500</v>
          </cell>
          <cell r="CZ270">
            <v>0</v>
          </cell>
          <cell r="DA270">
            <v>0</v>
          </cell>
          <cell r="DB270">
            <v>0</v>
          </cell>
          <cell r="DC270">
            <v>0</v>
          </cell>
          <cell r="DD270">
            <v>0</v>
          </cell>
          <cell r="DE270">
            <v>0</v>
          </cell>
          <cell r="DF270">
            <v>0</v>
          </cell>
          <cell r="DG270">
            <v>0</v>
          </cell>
          <cell r="DH270">
            <v>0</v>
          </cell>
          <cell r="DI270">
            <v>0</v>
          </cell>
          <cell r="DJ270">
            <v>8343</v>
          </cell>
          <cell r="DK270">
            <v>8343</v>
          </cell>
          <cell r="DL270">
            <v>8343</v>
          </cell>
          <cell r="DM270">
            <v>8343</v>
          </cell>
          <cell r="DN270">
            <v>8343</v>
          </cell>
          <cell r="DO270">
            <v>8343</v>
          </cell>
          <cell r="DP270">
            <v>8343</v>
          </cell>
          <cell r="DQ270">
            <v>8343</v>
          </cell>
          <cell r="DR270">
            <v>8343</v>
          </cell>
          <cell r="DS270">
            <v>8343</v>
          </cell>
          <cell r="DT270">
            <v>8343</v>
          </cell>
          <cell r="DU270">
            <v>8343</v>
          </cell>
          <cell r="DV270">
            <v>8343</v>
          </cell>
          <cell r="DW270">
            <v>8343</v>
          </cell>
          <cell r="DX270">
            <v>8343</v>
          </cell>
          <cell r="DY270">
            <v>8343</v>
          </cell>
          <cell r="DZ270">
            <v>8343</v>
          </cell>
          <cell r="EA270">
            <v>8343</v>
          </cell>
          <cell r="EB270">
            <v>8343</v>
          </cell>
          <cell r="EC270">
            <v>8343</v>
          </cell>
          <cell r="ED270">
            <v>8343</v>
          </cell>
          <cell r="EE270">
            <v>8343</v>
          </cell>
          <cell r="EF270">
            <v>8343</v>
          </cell>
          <cell r="EG270">
            <v>8343</v>
          </cell>
          <cell r="EH270">
            <v>8343</v>
          </cell>
          <cell r="EI270">
            <v>8343</v>
          </cell>
        </row>
        <row r="271">
          <cell r="E271">
            <v>137.07316006613149</v>
          </cell>
          <cell r="F271">
            <v>137.07316006613149</v>
          </cell>
          <cell r="G271">
            <v>137.07316006613149</v>
          </cell>
          <cell r="AB271">
            <v>2873.9902418741431</v>
          </cell>
          <cell r="AC271">
            <v>2873.9902418741431</v>
          </cell>
          <cell r="AH271">
            <v>0</v>
          </cell>
          <cell r="AI271">
            <v>0</v>
          </cell>
          <cell r="AJ271">
            <v>0</v>
          </cell>
          <cell r="AK271">
            <v>0</v>
          </cell>
          <cell r="AL271">
            <v>0</v>
          </cell>
          <cell r="AM271">
            <v>0</v>
          </cell>
          <cell r="AN271">
            <v>0</v>
          </cell>
          <cell r="AO271">
            <v>0</v>
          </cell>
          <cell r="AP271">
            <v>0</v>
          </cell>
          <cell r="AQ271">
            <v>0</v>
          </cell>
          <cell r="AR271">
            <v>0</v>
          </cell>
          <cell r="AS271">
            <v>0</v>
          </cell>
          <cell r="AT271">
            <v>0</v>
          </cell>
          <cell r="AU271">
            <v>0</v>
          </cell>
          <cell r="AV271">
            <v>0</v>
          </cell>
          <cell r="AW271">
            <v>0</v>
          </cell>
          <cell r="AX271">
            <v>0</v>
          </cell>
          <cell r="AY271">
            <v>0</v>
          </cell>
          <cell r="AZ271">
            <v>0</v>
          </cell>
          <cell r="BA271">
            <v>0</v>
          </cell>
          <cell r="BB271">
            <v>0</v>
          </cell>
          <cell r="BC271">
            <v>0</v>
          </cell>
          <cell r="BD271">
            <v>0</v>
          </cell>
          <cell r="BE271">
            <v>0</v>
          </cell>
          <cell r="BF271">
            <v>0</v>
          </cell>
          <cell r="BG271">
            <v>0</v>
          </cell>
          <cell r="BH271">
            <v>0</v>
          </cell>
          <cell r="BI271">
            <v>0</v>
          </cell>
          <cell r="BJ271">
            <v>0</v>
          </cell>
          <cell r="BK271">
            <v>0</v>
          </cell>
          <cell r="BL271">
            <v>0</v>
          </cell>
          <cell r="BM271">
            <v>0</v>
          </cell>
          <cell r="BN271">
            <v>0</v>
          </cell>
          <cell r="BO271">
            <v>0</v>
          </cell>
          <cell r="BP271">
            <v>0</v>
          </cell>
          <cell r="BQ271">
            <v>0</v>
          </cell>
          <cell r="BR271">
            <v>0</v>
          </cell>
          <cell r="BS271">
            <v>0</v>
          </cell>
          <cell r="BT271">
            <v>0</v>
          </cell>
          <cell r="BU271">
            <v>0</v>
          </cell>
          <cell r="BV271">
            <v>0</v>
          </cell>
          <cell r="BW271">
            <v>0</v>
          </cell>
          <cell r="BX271">
            <v>0</v>
          </cell>
          <cell r="BY271">
            <v>0</v>
          </cell>
          <cell r="BZ271">
            <v>0</v>
          </cell>
          <cell r="CA271">
            <v>0</v>
          </cell>
          <cell r="CB271">
            <v>0</v>
          </cell>
          <cell r="CC271">
            <v>0</v>
          </cell>
          <cell r="CL271">
            <v>370</v>
          </cell>
          <cell r="CZ271">
            <v>0</v>
          </cell>
          <cell r="DA271">
            <v>0</v>
          </cell>
          <cell r="DB271">
            <v>0</v>
          </cell>
          <cell r="DC271">
            <v>0</v>
          </cell>
          <cell r="DD271">
            <v>786.25340479186866</v>
          </cell>
          <cell r="DE271">
            <v>0</v>
          </cell>
          <cell r="DF271">
            <v>0</v>
          </cell>
          <cell r="DG271">
            <v>0</v>
          </cell>
          <cell r="DH271">
            <v>0</v>
          </cell>
          <cell r="DI271">
            <v>0</v>
          </cell>
          <cell r="DJ271">
            <v>0</v>
          </cell>
          <cell r="DK271">
            <v>0</v>
          </cell>
          <cell r="DL271">
            <v>0</v>
          </cell>
          <cell r="DM271">
            <v>0</v>
          </cell>
          <cell r="DN271">
            <v>0</v>
          </cell>
          <cell r="DO271">
            <v>0</v>
          </cell>
          <cell r="DP271">
            <v>0</v>
          </cell>
          <cell r="DQ271">
            <v>0</v>
          </cell>
          <cell r="DR271">
            <v>0</v>
          </cell>
          <cell r="DS271">
            <v>0</v>
          </cell>
          <cell r="DT271">
            <v>0</v>
          </cell>
          <cell r="DU271">
            <v>0</v>
          </cell>
          <cell r="DV271">
            <v>0</v>
          </cell>
          <cell r="DW271">
            <v>0</v>
          </cell>
          <cell r="DX271">
            <v>0</v>
          </cell>
          <cell r="DY271">
            <v>0</v>
          </cell>
          <cell r="DZ271">
            <v>0</v>
          </cell>
          <cell r="EA271">
            <v>0</v>
          </cell>
          <cell r="EB271">
            <v>0</v>
          </cell>
          <cell r="EC271">
            <v>0</v>
          </cell>
          <cell r="ED271">
            <v>0</v>
          </cell>
          <cell r="EE271">
            <v>0</v>
          </cell>
          <cell r="EF271">
            <v>0</v>
          </cell>
          <cell r="EG271">
            <v>0</v>
          </cell>
          <cell r="EH271">
            <v>0</v>
          </cell>
          <cell r="EI271">
            <v>0</v>
          </cell>
        </row>
        <row r="275">
          <cell r="E275">
            <v>2675.0289703703329</v>
          </cell>
          <cell r="F275">
            <v>2675.0289703703329</v>
          </cell>
          <cell r="G275">
            <v>2675.0289703703329</v>
          </cell>
          <cell r="M275">
            <v>1100</v>
          </cell>
          <cell r="N275">
            <v>1100</v>
          </cell>
          <cell r="O275">
            <v>1100</v>
          </cell>
          <cell r="Q275">
            <v>643</v>
          </cell>
          <cell r="S275">
            <v>1100</v>
          </cell>
          <cell r="U275">
            <v>3086</v>
          </cell>
          <cell r="AA275">
            <v>767522.12389380531</v>
          </cell>
          <cell r="AB275">
            <v>225410.99936267789</v>
          </cell>
          <cell r="AD275">
            <v>3809.9640171205083</v>
          </cell>
          <cell r="AH275">
            <v>2976.1904761904761</v>
          </cell>
          <cell r="AI275">
            <v>2976.1904761904761</v>
          </cell>
          <cell r="AJ275">
            <v>2976.1904761904761</v>
          </cell>
          <cell r="AK275">
            <v>2976.1904761904761</v>
          </cell>
          <cell r="AL275">
            <v>2976.1904761904761</v>
          </cell>
          <cell r="AM275">
            <v>2976.1904761904761</v>
          </cell>
          <cell r="AN275">
            <v>2976.1904761904761</v>
          </cell>
          <cell r="AO275">
            <v>2976.1904761904761</v>
          </cell>
          <cell r="AP275">
            <v>2976.1904761904761</v>
          </cell>
          <cell r="AQ275">
            <v>2976.1904761904761</v>
          </cell>
          <cell r="AR275">
            <v>2976.1904761904761</v>
          </cell>
          <cell r="AS275">
            <v>2976.1904761904761</v>
          </cell>
          <cell r="AT275">
            <v>2976.1904761904761</v>
          </cell>
          <cell r="AU275">
            <v>2976.1904761904761</v>
          </cell>
          <cell r="AV275">
            <v>2976.1904761904761</v>
          </cell>
          <cell r="AW275">
            <v>2976.1904761904761</v>
          </cell>
          <cell r="AX275">
            <v>2976.1904761904761</v>
          </cell>
          <cell r="AY275">
            <v>2976.1904761904761</v>
          </cell>
          <cell r="AZ275">
            <v>2976.1904761904761</v>
          </cell>
          <cell r="BA275">
            <v>2976.1904761904761</v>
          </cell>
          <cell r="BB275">
            <v>2976.1904761904761</v>
          </cell>
          <cell r="BC275">
            <v>2976.1904761904761</v>
          </cell>
          <cell r="BD275">
            <v>2976.1904761904761</v>
          </cell>
          <cell r="BE275">
            <v>2976.1904761904761</v>
          </cell>
          <cell r="BF275">
            <v>2976.1904761904761</v>
          </cell>
          <cell r="BG275">
            <v>2976.1904761904761</v>
          </cell>
          <cell r="BH275">
            <v>2976.1904761904761</v>
          </cell>
          <cell r="BI275">
            <v>2976.1904761904761</v>
          </cell>
          <cell r="BJ275">
            <v>2976.1904761904761</v>
          </cell>
          <cell r="BK275">
            <v>2976.1904761904761</v>
          </cell>
          <cell r="BL275">
            <v>2976.1904761904761</v>
          </cell>
          <cell r="BM275">
            <v>2976.1904761904761</v>
          </cell>
          <cell r="BN275">
            <v>2976.1904761904761</v>
          </cell>
          <cell r="BO275">
            <v>2976.1904761904761</v>
          </cell>
          <cell r="BP275">
            <v>2976.1904761904761</v>
          </cell>
          <cell r="BQ275">
            <v>2976.1904761904761</v>
          </cell>
          <cell r="BR275">
            <v>2976.1904761904761</v>
          </cell>
          <cell r="BS275">
            <v>2976.1904761904761</v>
          </cell>
          <cell r="BT275">
            <v>4960.3174603174602</v>
          </cell>
          <cell r="BU275">
            <v>4960.3174603174602</v>
          </cell>
          <cell r="BV275">
            <v>4960.3174603174602</v>
          </cell>
          <cell r="BW275">
            <v>4960.3174603174602</v>
          </cell>
          <cell r="BX275">
            <v>4960.3174603174602</v>
          </cell>
          <cell r="BY275">
            <v>4960.3174603174602</v>
          </cell>
          <cell r="BZ275">
            <v>4960.3174603174602</v>
          </cell>
          <cell r="CA275">
            <v>4960.3174603174602</v>
          </cell>
          <cell r="CB275">
            <v>4960.3174603174602</v>
          </cell>
          <cell r="CC275">
            <v>4960.3174603174602</v>
          </cell>
          <cell r="CE275">
            <v>6882.9749999999995</v>
          </cell>
          <cell r="CL275">
            <v>1350</v>
          </cell>
          <cell r="CZ275">
            <v>0</v>
          </cell>
          <cell r="DA275">
            <v>7441.4496553486806</v>
          </cell>
          <cell r="DB275">
            <v>16969.678053906795</v>
          </cell>
          <cell r="DC275">
            <v>29203.374191228693</v>
          </cell>
          <cell r="DD275">
            <v>61666.933709166173</v>
          </cell>
          <cell r="DE275">
            <v>0</v>
          </cell>
          <cell r="DF275">
            <v>0</v>
          </cell>
          <cell r="DG275">
            <v>0</v>
          </cell>
          <cell r="DH275">
            <v>0</v>
          </cell>
          <cell r="DI275">
            <v>7449.1064540024418</v>
          </cell>
          <cell r="DJ275">
            <v>6882.9749999999995</v>
          </cell>
          <cell r="DK275">
            <v>6882.9749999999995</v>
          </cell>
          <cell r="DL275">
            <v>6882.9749999999995</v>
          </cell>
          <cell r="DM275">
            <v>6882.9749999999995</v>
          </cell>
          <cell r="DN275">
            <v>6882.9749999999995</v>
          </cell>
          <cell r="DO275">
            <v>6882.9749999999995</v>
          </cell>
          <cell r="DP275">
            <v>6882.9749999999995</v>
          </cell>
          <cell r="DQ275">
            <v>6882.9749999999995</v>
          </cell>
          <cell r="DR275">
            <v>6882.9749999999995</v>
          </cell>
          <cell r="DS275">
            <v>6882.9749999999995</v>
          </cell>
          <cell r="DT275">
            <v>6882.9749999999995</v>
          </cell>
          <cell r="DU275">
            <v>6882.9749999999995</v>
          </cell>
          <cell r="DV275">
            <v>6882.9749999999995</v>
          </cell>
          <cell r="DW275">
            <v>6882.9749999999995</v>
          </cell>
          <cell r="DX275">
            <v>6882.9749999999995</v>
          </cell>
          <cell r="DY275">
            <v>6882.9749999999995</v>
          </cell>
          <cell r="DZ275">
            <v>6882.9749999999995</v>
          </cell>
          <cell r="EA275">
            <v>6882.9749999999995</v>
          </cell>
          <cell r="EB275">
            <v>6882.9749999999995</v>
          </cell>
          <cell r="EC275">
            <v>6882.9749999999995</v>
          </cell>
          <cell r="ED275">
            <v>6882.9749999999995</v>
          </cell>
          <cell r="EE275">
            <v>6882.9749999999995</v>
          </cell>
          <cell r="EF275">
            <v>6882.9749999999995</v>
          </cell>
          <cell r="EG275">
            <v>6882.9749999999995</v>
          </cell>
          <cell r="EH275">
            <v>6882.9749999999995</v>
          </cell>
          <cell r="EI275">
            <v>6882.9749999999995</v>
          </cell>
        </row>
        <row r="276">
          <cell r="E276">
            <v>4700</v>
          </cell>
          <cell r="M276">
            <v>4090.3350495697478</v>
          </cell>
          <cell r="N276">
            <v>4090.3350495697478</v>
          </cell>
          <cell r="O276">
            <v>4090.3350495697478</v>
          </cell>
          <cell r="Q276">
            <v>3048.9803447482077</v>
          </cell>
          <cell r="S276">
            <v>4537.8021609013886</v>
          </cell>
          <cell r="AB276">
            <v>142854.22084609713</v>
          </cell>
          <cell r="AH276">
            <v>3858.0246913580245</v>
          </cell>
          <cell r="AI276">
            <v>3858.0246913580245</v>
          </cell>
          <cell r="AJ276">
            <v>3858.0246913580245</v>
          </cell>
          <cell r="AK276">
            <v>3858.0246913580245</v>
          </cell>
          <cell r="AL276">
            <v>3858.0246913580245</v>
          </cell>
          <cell r="AM276">
            <v>3858.0246913580245</v>
          </cell>
          <cell r="AN276">
            <v>3858.0246913580245</v>
          </cell>
          <cell r="AO276">
            <v>3858.0246913580245</v>
          </cell>
          <cell r="AP276">
            <v>3858.0246913580245</v>
          </cell>
          <cell r="AQ276">
            <v>3858.0246913580245</v>
          </cell>
          <cell r="AR276">
            <v>3858.0246913580245</v>
          </cell>
          <cell r="AS276">
            <v>3858.0246913580245</v>
          </cell>
          <cell r="AT276">
            <v>3858.0246913580245</v>
          </cell>
          <cell r="AU276">
            <v>3858.0246913580245</v>
          </cell>
          <cell r="AV276">
            <v>3858.0246913580245</v>
          </cell>
          <cell r="AW276">
            <v>3858.0246913580245</v>
          </cell>
          <cell r="AX276">
            <v>3858.0246913580245</v>
          </cell>
          <cell r="AY276">
            <v>3858.0246913580245</v>
          </cell>
          <cell r="AZ276">
            <v>3858.0246913580245</v>
          </cell>
          <cell r="BA276">
            <v>3858.0246913580245</v>
          </cell>
          <cell r="BB276">
            <v>3858.0246913580245</v>
          </cell>
          <cell r="BC276">
            <v>3858.0246913580245</v>
          </cell>
          <cell r="BD276">
            <v>3858.0246913580245</v>
          </cell>
          <cell r="BE276">
            <v>3858.0246913580245</v>
          </cell>
          <cell r="BF276">
            <v>3858.0246913580245</v>
          </cell>
          <cell r="BG276">
            <v>3858.0246913580245</v>
          </cell>
          <cell r="BH276">
            <v>3858.0246913580245</v>
          </cell>
          <cell r="BI276">
            <v>3858.0246913580245</v>
          </cell>
          <cell r="BJ276">
            <v>3858.0246913580245</v>
          </cell>
          <cell r="BK276">
            <v>3858.0246913580245</v>
          </cell>
          <cell r="BL276">
            <v>3858.0246913580245</v>
          </cell>
          <cell r="BM276">
            <v>3858.0246913580245</v>
          </cell>
          <cell r="BN276">
            <v>3858.0246913580245</v>
          </cell>
          <cell r="BO276">
            <v>3858.0246913580245</v>
          </cell>
          <cell r="BP276">
            <v>3858.0246913580245</v>
          </cell>
          <cell r="BQ276">
            <v>3858.0246913580245</v>
          </cell>
          <cell r="BR276">
            <v>3858.0246913580245</v>
          </cell>
          <cell r="BS276">
            <v>3858.0246913580245</v>
          </cell>
          <cell r="BT276">
            <v>5125.661375661376</v>
          </cell>
          <cell r="BU276">
            <v>5125.661375661376</v>
          </cell>
          <cell r="BV276">
            <v>5125.661375661376</v>
          </cell>
          <cell r="BW276">
            <v>5125.661375661376</v>
          </cell>
          <cell r="BX276">
            <v>5125.661375661376</v>
          </cell>
          <cell r="BY276">
            <v>5125.661375661376</v>
          </cell>
          <cell r="BZ276">
            <v>5125.661375661376</v>
          </cell>
          <cell r="CA276">
            <v>5125.661375661376</v>
          </cell>
          <cell r="CB276">
            <v>5125.661375661376</v>
          </cell>
          <cell r="CC276">
            <v>5125.661375661376</v>
          </cell>
          <cell r="CZ276">
            <v>0</v>
          </cell>
          <cell r="DA276">
            <v>0</v>
          </cell>
          <cell r="DB276">
            <v>0</v>
          </cell>
          <cell r="DC276">
            <v>0</v>
          </cell>
          <cell r="DD276">
            <v>39081.419238184062</v>
          </cell>
          <cell r="DE276">
            <v>0</v>
          </cell>
          <cell r="DF276">
            <v>0</v>
          </cell>
          <cell r="DG276">
            <v>0</v>
          </cell>
          <cell r="DH276">
            <v>0</v>
          </cell>
          <cell r="DI276">
            <v>0</v>
          </cell>
          <cell r="DJ276">
            <v>0</v>
          </cell>
          <cell r="DK276">
            <v>0</v>
          </cell>
          <cell r="DL276">
            <v>0</v>
          </cell>
          <cell r="DM276">
            <v>0</v>
          </cell>
          <cell r="DN276">
            <v>0</v>
          </cell>
          <cell r="DO276">
            <v>0</v>
          </cell>
          <cell r="DP276">
            <v>0</v>
          </cell>
          <cell r="DQ276">
            <v>0</v>
          </cell>
          <cell r="DR276">
            <v>0</v>
          </cell>
          <cell r="DS276">
            <v>0</v>
          </cell>
          <cell r="DT276">
            <v>0</v>
          </cell>
          <cell r="DU276">
            <v>0</v>
          </cell>
          <cell r="DV276">
            <v>0</v>
          </cell>
          <cell r="DW276">
            <v>0</v>
          </cell>
          <cell r="DX276">
            <v>0</v>
          </cell>
          <cell r="DY276">
            <v>0</v>
          </cell>
          <cell r="DZ276">
            <v>0</v>
          </cell>
          <cell r="EA276">
            <v>0</v>
          </cell>
          <cell r="EB276">
            <v>0</v>
          </cell>
          <cell r="EC276">
            <v>0</v>
          </cell>
          <cell r="ED276">
            <v>0</v>
          </cell>
          <cell r="EE276">
            <v>0</v>
          </cell>
          <cell r="EF276">
            <v>0</v>
          </cell>
          <cell r="EG276">
            <v>0</v>
          </cell>
          <cell r="EH276">
            <v>0</v>
          </cell>
          <cell r="EI276">
            <v>0</v>
          </cell>
        </row>
        <row r="277">
          <cell r="M277">
            <v>2000</v>
          </cell>
          <cell r="N277">
            <v>2000</v>
          </cell>
          <cell r="O277">
            <v>2000</v>
          </cell>
          <cell r="W277">
            <v>444.92772418471486</v>
          </cell>
          <cell r="AB277">
            <v>205969.30066764692</v>
          </cell>
          <cell r="AH277">
            <v>3306.8783068783068</v>
          </cell>
          <cell r="AI277">
            <v>3306.8783068783068</v>
          </cell>
          <cell r="AJ277">
            <v>3306.8783068783068</v>
          </cell>
          <cell r="AK277">
            <v>3306.8783068783068</v>
          </cell>
          <cell r="AL277">
            <v>3306.8783068783068</v>
          </cell>
          <cell r="AM277">
            <v>3306.8783068783068</v>
          </cell>
          <cell r="AN277">
            <v>3306.8783068783068</v>
          </cell>
          <cell r="AO277">
            <v>3306.8783068783068</v>
          </cell>
          <cell r="AP277">
            <v>3306.8783068783068</v>
          </cell>
          <cell r="AQ277">
            <v>3306.8783068783068</v>
          </cell>
          <cell r="AR277">
            <v>3306.8783068783068</v>
          </cell>
          <cell r="AS277">
            <v>3306.8783068783068</v>
          </cell>
          <cell r="AT277">
            <v>3306.8783068783068</v>
          </cell>
          <cell r="AU277">
            <v>3306.8783068783068</v>
          </cell>
          <cell r="AV277">
            <v>3306.8783068783068</v>
          </cell>
          <cell r="AW277">
            <v>3306.8783068783068</v>
          </cell>
          <cell r="AX277">
            <v>3306.8783068783068</v>
          </cell>
          <cell r="AY277">
            <v>3306.8783068783068</v>
          </cell>
          <cell r="AZ277">
            <v>3306.8783068783068</v>
          </cell>
          <cell r="BA277">
            <v>3306.8783068783068</v>
          </cell>
          <cell r="BB277">
            <v>3306.8783068783068</v>
          </cell>
          <cell r="BC277">
            <v>3306.8783068783068</v>
          </cell>
          <cell r="BD277">
            <v>3306.8783068783068</v>
          </cell>
          <cell r="BE277">
            <v>3306.8783068783068</v>
          </cell>
          <cell r="BF277">
            <v>3306.8783068783068</v>
          </cell>
          <cell r="BG277">
            <v>3306.8783068783068</v>
          </cell>
          <cell r="BH277">
            <v>3306.8783068783068</v>
          </cell>
          <cell r="BI277">
            <v>3306.8783068783068</v>
          </cell>
          <cell r="BJ277">
            <v>3306.8783068783068</v>
          </cell>
          <cell r="BK277">
            <v>3306.8783068783068</v>
          </cell>
          <cell r="BL277">
            <v>3306.8783068783068</v>
          </cell>
          <cell r="BM277">
            <v>3306.8783068783068</v>
          </cell>
          <cell r="BN277">
            <v>3306.8783068783068</v>
          </cell>
          <cell r="BO277">
            <v>3306.8783068783068</v>
          </cell>
          <cell r="BP277">
            <v>3306.8783068783068</v>
          </cell>
          <cell r="BQ277">
            <v>3306.8783068783068</v>
          </cell>
          <cell r="BR277">
            <v>3306.8783068783068</v>
          </cell>
          <cell r="BS277">
            <v>3306.8783068783068</v>
          </cell>
          <cell r="BT277">
            <v>4800.4850088183421</v>
          </cell>
          <cell r="BU277">
            <v>4800.4850088183421</v>
          </cell>
          <cell r="BV277">
            <v>4800.4850088183421</v>
          </cell>
          <cell r="BW277">
            <v>4800.4850088183421</v>
          </cell>
          <cell r="BX277">
            <v>4800.4850088183421</v>
          </cell>
          <cell r="BY277">
            <v>4800.4850088183421</v>
          </cell>
          <cell r="BZ277">
            <v>4800.4850088183421</v>
          </cell>
          <cell r="CA277">
            <v>4800.4850088183421</v>
          </cell>
          <cell r="CB277">
            <v>4800.4850088183421</v>
          </cell>
          <cell r="CC277">
            <v>4800.4850088183421</v>
          </cell>
          <cell r="CG277">
            <v>39433</v>
          </cell>
          <cell r="CL277">
            <v>6250</v>
          </cell>
          <cell r="CP277">
            <v>4800000</v>
          </cell>
          <cell r="CQ277">
            <v>10000</v>
          </cell>
          <cell r="CZ277">
            <v>0</v>
          </cell>
          <cell r="DA277">
            <v>0</v>
          </cell>
          <cell r="DB277">
            <v>0</v>
          </cell>
          <cell r="DC277">
            <v>0</v>
          </cell>
          <cell r="DD277">
            <v>56348.160676750587</v>
          </cell>
          <cell r="DE277">
            <v>0</v>
          </cell>
          <cell r="DF277">
            <v>0</v>
          </cell>
          <cell r="DG277">
            <v>0</v>
          </cell>
          <cell r="DH277">
            <v>0</v>
          </cell>
          <cell r="DI277">
            <v>0</v>
          </cell>
          <cell r="DJ277">
            <v>0</v>
          </cell>
          <cell r="DK277">
            <v>0</v>
          </cell>
          <cell r="DL277">
            <v>0</v>
          </cell>
          <cell r="DM277">
            <v>0</v>
          </cell>
          <cell r="DN277">
            <v>0</v>
          </cell>
          <cell r="DO277">
            <v>0</v>
          </cell>
          <cell r="DP277">
            <v>0</v>
          </cell>
          <cell r="DQ277">
            <v>0</v>
          </cell>
          <cell r="DR277">
            <v>0</v>
          </cell>
          <cell r="DS277">
            <v>0</v>
          </cell>
          <cell r="DT277">
            <v>0</v>
          </cell>
          <cell r="DU277">
            <v>0</v>
          </cell>
          <cell r="DV277">
            <v>0</v>
          </cell>
          <cell r="DW277">
            <v>0</v>
          </cell>
          <cell r="DX277">
            <v>0</v>
          </cell>
          <cell r="DY277">
            <v>0</v>
          </cell>
          <cell r="DZ277">
            <v>0</v>
          </cell>
          <cell r="EA277">
            <v>0</v>
          </cell>
          <cell r="EB277">
            <v>0</v>
          </cell>
          <cell r="EC277">
            <v>0</v>
          </cell>
          <cell r="ED277">
            <v>0</v>
          </cell>
          <cell r="EE277">
            <v>0</v>
          </cell>
          <cell r="EF277">
            <v>0</v>
          </cell>
          <cell r="EG277">
            <v>0</v>
          </cell>
          <cell r="EH277">
            <v>0</v>
          </cell>
          <cell r="EI277">
            <v>0</v>
          </cell>
        </row>
        <row r="278">
          <cell r="M278">
            <v>2500</v>
          </cell>
          <cell r="N278">
            <v>2500</v>
          </cell>
          <cell r="O278">
            <v>2500</v>
          </cell>
          <cell r="W278">
            <v>6733.7716104188903</v>
          </cell>
          <cell r="AB278">
            <v>373055.20394523191</v>
          </cell>
          <cell r="AH278">
            <v>6062.6102292768956</v>
          </cell>
          <cell r="AI278">
            <v>6062.6102292768956</v>
          </cell>
          <cell r="AJ278">
            <v>6062.6102292768956</v>
          </cell>
          <cell r="AK278">
            <v>6062.6102292768956</v>
          </cell>
          <cell r="AL278">
            <v>6062.6102292768956</v>
          </cell>
          <cell r="AM278">
            <v>6062.6102292768956</v>
          </cell>
          <cell r="AN278">
            <v>6062.6102292768956</v>
          </cell>
          <cell r="AO278">
            <v>6062.6102292768956</v>
          </cell>
          <cell r="AP278">
            <v>6062.6102292768956</v>
          </cell>
          <cell r="AQ278">
            <v>6062.6102292768956</v>
          </cell>
          <cell r="AR278">
            <v>6062.6102292768956</v>
          </cell>
          <cell r="AS278">
            <v>6062.6102292768956</v>
          </cell>
          <cell r="AT278">
            <v>6062.6102292768956</v>
          </cell>
          <cell r="AU278">
            <v>6062.6102292768956</v>
          </cell>
          <cell r="AV278">
            <v>6062.6102292768956</v>
          </cell>
          <cell r="AW278">
            <v>6062.6102292768956</v>
          </cell>
          <cell r="AX278">
            <v>6062.6102292768956</v>
          </cell>
          <cell r="AY278">
            <v>6062.6102292768956</v>
          </cell>
          <cell r="AZ278">
            <v>6062.6102292768956</v>
          </cell>
          <cell r="BA278">
            <v>6062.6102292768956</v>
          </cell>
          <cell r="BB278">
            <v>6062.6102292768956</v>
          </cell>
          <cell r="BC278">
            <v>6062.6102292768956</v>
          </cell>
          <cell r="BD278">
            <v>6062.6102292768956</v>
          </cell>
          <cell r="BE278">
            <v>6062.6102292768956</v>
          </cell>
          <cell r="BF278">
            <v>6062.6102292768956</v>
          </cell>
          <cell r="BG278">
            <v>6062.6102292768956</v>
          </cell>
          <cell r="BH278">
            <v>6062.6102292768956</v>
          </cell>
          <cell r="BI278">
            <v>6062.6102292768956</v>
          </cell>
          <cell r="BJ278">
            <v>6062.6102292768956</v>
          </cell>
          <cell r="BK278">
            <v>6062.6102292768956</v>
          </cell>
          <cell r="BL278">
            <v>6062.6102292768956</v>
          </cell>
          <cell r="BM278">
            <v>6062.6102292768956</v>
          </cell>
          <cell r="BN278">
            <v>6062.6102292768956</v>
          </cell>
          <cell r="BO278">
            <v>6062.6102292768956</v>
          </cell>
          <cell r="BP278">
            <v>6062.6102292768956</v>
          </cell>
          <cell r="BQ278">
            <v>6062.6102292768956</v>
          </cell>
          <cell r="BR278">
            <v>6062.6102292768956</v>
          </cell>
          <cell r="BS278">
            <v>6062.6102292768956</v>
          </cell>
          <cell r="BT278">
            <v>8267.195767195768</v>
          </cell>
          <cell r="BU278">
            <v>8267.195767195768</v>
          </cell>
          <cell r="BV278">
            <v>8267.195767195768</v>
          </cell>
          <cell r="BW278">
            <v>8267.195767195768</v>
          </cell>
          <cell r="BX278">
            <v>8267.195767195768</v>
          </cell>
          <cell r="BY278">
            <v>8267.195767195768</v>
          </cell>
          <cell r="BZ278">
            <v>8267.195767195768</v>
          </cell>
          <cell r="CA278">
            <v>8267.195767195768</v>
          </cell>
          <cell r="CB278">
            <v>8267.195767195768</v>
          </cell>
          <cell r="CC278">
            <v>8267.195767195768</v>
          </cell>
          <cell r="CG278">
            <v>74251.5</v>
          </cell>
          <cell r="CZ278">
            <v>0</v>
          </cell>
          <cell r="DA278">
            <v>0</v>
          </cell>
          <cell r="DB278">
            <v>0</v>
          </cell>
          <cell r="DC278">
            <v>0</v>
          </cell>
          <cell r="DD278">
            <v>102058.77528867002</v>
          </cell>
          <cell r="DE278">
            <v>0</v>
          </cell>
          <cell r="DF278">
            <v>0</v>
          </cell>
          <cell r="DG278">
            <v>0</v>
          </cell>
          <cell r="DH278">
            <v>0</v>
          </cell>
          <cell r="DI278">
            <v>0</v>
          </cell>
          <cell r="DJ278">
            <v>0</v>
          </cell>
          <cell r="DK278">
            <v>0</v>
          </cell>
          <cell r="DL278">
            <v>0</v>
          </cell>
          <cell r="DM278">
            <v>0</v>
          </cell>
          <cell r="DN278">
            <v>0</v>
          </cell>
          <cell r="DO278">
            <v>0</v>
          </cell>
          <cell r="DP278">
            <v>0</v>
          </cell>
          <cell r="DQ278">
            <v>0</v>
          </cell>
          <cell r="DR278">
            <v>0</v>
          </cell>
          <cell r="DS278">
            <v>0</v>
          </cell>
          <cell r="DT278">
            <v>0</v>
          </cell>
          <cell r="DU278">
            <v>0</v>
          </cell>
          <cell r="DV278">
            <v>0</v>
          </cell>
          <cell r="DW278">
            <v>0</v>
          </cell>
          <cell r="DX278">
            <v>0</v>
          </cell>
          <cell r="DY278">
            <v>0</v>
          </cell>
          <cell r="DZ278">
            <v>0</v>
          </cell>
          <cell r="EA278">
            <v>0</v>
          </cell>
          <cell r="EB278">
            <v>0</v>
          </cell>
          <cell r="EC278">
            <v>0</v>
          </cell>
          <cell r="ED278">
            <v>0</v>
          </cell>
          <cell r="EE278">
            <v>0</v>
          </cell>
          <cell r="EF278">
            <v>0</v>
          </cell>
          <cell r="EG278">
            <v>0</v>
          </cell>
          <cell r="EH278">
            <v>0</v>
          </cell>
          <cell r="EI278">
            <v>0</v>
          </cell>
        </row>
        <row r="279">
          <cell r="M279">
            <v>4500</v>
          </cell>
          <cell r="N279">
            <v>4500</v>
          </cell>
          <cell r="O279">
            <v>4500</v>
          </cell>
          <cell r="S279">
            <v>2200</v>
          </cell>
          <cell r="AH279">
            <v>5511.4638447971784</v>
          </cell>
          <cell r="AI279">
            <v>5511.4638447971784</v>
          </cell>
          <cell r="AJ279">
            <v>5511.4638447971784</v>
          </cell>
          <cell r="AK279">
            <v>5511.4638447971784</v>
          </cell>
          <cell r="AL279">
            <v>5511.4638447971784</v>
          </cell>
          <cell r="AM279">
            <v>5511.4638447971784</v>
          </cell>
          <cell r="AN279">
            <v>5511.4638447971784</v>
          </cell>
          <cell r="AO279">
            <v>5511.4638447971784</v>
          </cell>
          <cell r="AP279">
            <v>5511.4638447971784</v>
          </cell>
          <cell r="AQ279">
            <v>5511.4638447971784</v>
          </cell>
          <cell r="AR279">
            <v>5511.4638447971784</v>
          </cell>
          <cell r="AS279">
            <v>5511.4638447971784</v>
          </cell>
          <cell r="AT279">
            <v>5511.4638447971784</v>
          </cell>
          <cell r="AU279">
            <v>5511.4638447971784</v>
          </cell>
          <cell r="AV279">
            <v>5511.4638447971784</v>
          </cell>
          <cell r="AW279">
            <v>5511.4638447971784</v>
          </cell>
          <cell r="AX279">
            <v>5511.4638447971784</v>
          </cell>
          <cell r="AY279">
            <v>5511.4638447971784</v>
          </cell>
          <cell r="AZ279">
            <v>5511.4638447971784</v>
          </cell>
          <cell r="BA279">
            <v>5511.4638447971784</v>
          </cell>
          <cell r="BB279">
            <v>5511.4638447971784</v>
          </cell>
          <cell r="BC279">
            <v>5511.4638447971784</v>
          </cell>
          <cell r="BD279">
            <v>5511.4638447971784</v>
          </cell>
          <cell r="BE279">
            <v>5511.4638447971784</v>
          </cell>
          <cell r="BF279">
            <v>5511.4638447971784</v>
          </cell>
          <cell r="BG279">
            <v>5511.4638447971784</v>
          </cell>
          <cell r="BH279">
            <v>5511.4638447971784</v>
          </cell>
          <cell r="BI279">
            <v>5511.4638447971784</v>
          </cell>
          <cell r="BJ279">
            <v>5511.4638447971784</v>
          </cell>
          <cell r="BK279">
            <v>5511.4638447971784</v>
          </cell>
          <cell r="BL279">
            <v>5511.4638447971784</v>
          </cell>
          <cell r="BM279">
            <v>5511.4638447971784</v>
          </cell>
          <cell r="BN279">
            <v>5511.4638447971784</v>
          </cell>
          <cell r="BO279">
            <v>5511.4638447971784</v>
          </cell>
          <cell r="BP279">
            <v>5511.4638447971784</v>
          </cell>
          <cell r="BQ279">
            <v>5511.4638447971784</v>
          </cell>
          <cell r="BR279">
            <v>5511.4638447971784</v>
          </cell>
          <cell r="BS279">
            <v>5511.4638447971784</v>
          </cell>
          <cell r="BT279">
            <v>7440.4761904761908</v>
          </cell>
          <cell r="BU279">
            <v>7440.4761904761908</v>
          </cell>
          <cell r="BV279">
            <v>7440.4761904761908</v>
          </cell>
          <cell r="BW279">
            <v>7440.4761904761908</v>
          </cell>
          <cell r="BX279">
            <v>7440.4761904761908</v>
          </cell>
          <cell r="BY279">
            <v>7440.4761904761908</v>
          </cell>
          <cell r="BZ279">
            <v>7440.4761904761908</v>
          </cell>
          <cell r="CA279">
            <v>7440.4761904761908</v>
          </cell>
          <cell r="CB279">
            <v>7440.4761904761908</v>
          </cell>
          <cell r="CC279">
            <v>7440.4761904761908</v>
          </cell>
          <cell r="CG279">
            <v>142630</v>
          </cell>
          <cell r="CZ279">
            <v>0</v>
          </cell>
          <cell r="DA279">
            <v>0</v>
          </cell>
          <cell r="DB279">
            <v>0</v>
          </cell>
          <cell r="DC279">
            <v>0</v>
          </cell>
          <cell r="DD279">
            <v>0</v>
          </cell>
          <cell r="DE279">
            <v>0</v>
          </cell>
          <cell r="DF279">
            <v>0</v>
          </cell>
          <cell r="DG279">
            <v>0</v>
          </cell>
          <cell r="DH279">
            <v>0</v>
          </cell>
          <cell r="DI279">
            <v>0</v>
          </cell>
          <cell r="DJ279">
            <v>0</v>
          </cell>
          <cell r="DK279">
            <v>0</v>
          </cell>
          <cell r="DL279">
            <v>0</v>
          </cell>
          <cell r="DM279">
            <v>0</v>
          </cell>
          <cell r="DN279">
            <v>0</v>
          </cell>
          <cell r="DO279">
            <v>0</v>
          </cell>
          <cell r="DP279">
            <v>0</v>
          </cell>
          <cell r="DQ279">
            <v>0</v>
          </cell>
          <cell r="DR279">
            <v>0</v>
          </cell>
          <cell r="DS279">
            <v>0</v>
          </cell>
          <cell r="DT279">
            <v>0</v>
          </cell>
          <cell r="DU279">
            <v>0</v>
          </cell>
          <cell r="DV279">
            <v>0</v>
          </cell>
          <cell r="DW279">
            <v>0</v>
          </cell>
          <cell r="DX279">
            <v>0</v>
          </cell>
          <cell r="DY279">
            <v>0</v>
          </cell>
          <cell r="DZ279">
            <v>0</v>
          </cell>
          <cell r="EA279">
            <v>0</v>
          </cell>
          <cell r="EB279">
            <v>0</v>
          </cell>
          <cell r="EC279">
            <v>0</v>
          </cell>
          <cell r="ED279">
            <v>0</v>
          </cell>
          <cell r="EE279">
            <v>0</v>
          </cell>
          <cell r="EF279">
            <v>0</v>
          </cell>
          <cell r="EG279">
            <v>0</v>
          </cell>
          <cell r="EH279">
            <v>0</v>
          </cell>
          <cell r="EI279">
            <v>0</v>
          </cell>
        </row>
        <row r="282">
          <cell r="AH282">
            <v>147.33980011757788</v>
          </cell>
          <cell r="AI282">
            <v>151.28968253968253</v>
          </cell>
          <cell r="AJ282">
            <v>147.33980011757788</v>
          </cell>
          <cell r="AK282">
            <v>121.6196355085244</v>
          </cell>
          <cell r="AL282">
            <v>155.42328042328043</v>
          </cell>
          <cell r="AM282">
            <v>145.77821869488537</v>
          </cell>
          <cell r="AN282">
            <v>152.66754850088182</v>
          </cell>
          <cell r="AO282">
            <v>154.96399176954733</v>
          </cell>
          <cell r="AP282">
            <v>152.66754850088182</v>
          </cell>
          <cell r="AQ282">
            <v>159.5568783068783</v>
          </cell>
          <cell r="AR282">
            <v>140.90975896531452</v>
          </cell>
          <cell r="AS282">
            <v>151.01410934744268</v>
          </cell>
          <cell r="AT282">
            <v>159.5568783068783</v>
          </cell>
          <cell r="AU282">
            <v>156.75521751910642</v>
          </cell>
          <cell r="AV282">
            <v>147.15608465608466</v>
          </cell>
          <cell r="AW282">
            <v>169.20194003527337</v>
          </cell>
          <cell r="AX282">
            <v>188.49206349206349</v>
          </cell>
          <cell r="AY282">
            <v>174.71340388007056</v>
          </cell>
          <cell r="AZ282">
            <v>179.53593474426808</v>
          </cell>
          <cell r="BA282">
            <v>178.84700176366843</v>
          </cell>
          <cell r="BB282">
            <v>161.62367724867724</v>
          </cell>
          <cell r="BC282">
            <v>173.33553791887124</v>
          </cell>
          <cell r="BD282">
            <v>158.17901234567901</v>
          </cell>
          <cell r="BE282">
            <v>155.42328042328043</v>
          </cell>
          <cell r="BF282">
            <v>148.53395061728395</v>
          </cell>
          <cell r="BG282">
            <v>166.44620811287479</v>
          </cell>
          <cell r="BH282">
            <v>156.80114638447972</v>
          </cell>
          <cell r="BI282">
            <v>166.44620811287479</v>
          </cell>
          <cell r="BJ282">
            <v>188.49206349206349</v>
          </cell>
          <cell r="BK282">
            <v>147.15608465608466</v>
          </cell>
          <cell r="BL282">
            <v>170.57980599647266</v>
          </cell>
          <cell r="BM282">
            <v>224.86772486772486</v>
          </cell>
          <cell r="BN282">
            <v>148.53395061728395</v>
          </cell>
          <cell r="BO282">
            <v>239.19753086419752</v>
          </cell>
          <cell r="BP282">
            <v>214.57965902410345</v>
          </cell>
          <cell r="BQ282">
            <v>252.33318636096413</v>
          </cell>
          <cell r="BR282">
            <v>265.46884185773075</v>
          </cell>
          <cell r="BS282">
            <v>265.46884185773075</v>
          </cell>
          <cell r="BT282">
            <v>258.80364491475603</v>
          </cell>
          <cell r="BU282">
            <v>237.67636684303352</v>
          </cell>
          <cell r="BV282">
            <v>238.96237507348619</v>
          </cell>
          <cell r="BW282">
            <v>213.62433862433863</v>
          </cell>
          <cell r="BX282">
            <v>199.8456790123457</v>
          </cell>
          <cell r="BY282">
            <v>251.82245737801296</v>
          </cell>
          <cell r="BZ282">
            <v>259.99779541446208</v>
          </cell>
          <cell r="CA282">
            <v>281.49250440917109</v>
          </cell>
          <cell r="CB282">
            <v>295.82231040564375</v>
          </cell>
          <cell r="CC282">
            <v>295.82231040564375</v>
          </cell>
          <cell r="CZ282">
            <v>0</v>
          </cell>
          <cell r="DA282">
            <v>0</v>
          </cell>
          <cell r="DB282">
            <v>0</v>
          </cell>
          <cell r="DC282">
            <v>0</v>
          </cell>
          <cell r="DD282">
            <v>0</v>
          </cell>
          <cell r="DE282">
            <v>0</v>
          </cell>
          <cell r="DF282">
            <v>0</v>
          </cell>
          <cell r="DG282">
            <v>0</v>
          </cell>
          <cell r="DH282">
            <v>0</v>
          </cell>
          <cell r="DI282">
            <v>0</v>
          </cell>
          <cell r="DJ282">
            <v>0</v>
          </cell>
          <cell r="DK282">
            <v>0</v>
          </cell>
          <cell r="DL282">
            <v>0</v>
          </cell>
          <cell r="DM282">
            <v>0</v>
          </cell>
          <cell r="DN282">
            <v>0</v>
          </cell>
          <cell r="DO282">
            <v>0</v>
          </cell>
          <cell r="DP282">
            <v>0</v>
          </cell>
          <cell r="DQ282">
            <v>0</v>
          </cell>
          <cell r="DR282">
            <v>0</v>
          </cell>
          <cell r="DS282">
            <v>0</v>
          </cell>
          <cell r="DT282">
            <v>0</v>
          </cell>
          <cell r="DU282">
            <v>0</v>
          </cell>
          <cell r="DV282">
            <v>0</v>
          </cell>
          <cell r="DW282">
            <v>0</v>
          </cell>
          <cell r="DX282">
            <v>0</v>
          </cell>
          <cell r="DY282">
            <v>0</v>
          </cell>
          <cell r="DZ282">
            <v>0</v>
          </cell>
          <cell r="EA282">
            <v>0</v>
          </cell>
          <cell r="EB282">
            <v>0</v>
          </cell>
          <cell r="EC282">
            <v>0</v>
          </cell>
          <cell r="ED282">
            <v>0</v>
          </cell>
          <cell r="EE282">
            <v>0</v>
          </cell>
          <cell r="EF282">
            <v>0</v>
          </cell>
          <cell r="EG282">
            <v>0</v>
          </cell>
          <cell r="EH282">
            <v>0</v>
          </cell>
          <cell r="EI282">
            <v>0</v>
          </cell>
        </row>
        <row r="283">
          <cell r="AH283">
            <v>194.73838918283363</v>
          </cell>
          <cell r="AI283">
            <v>198.68827160493828</v>
          </cell>
          <cell r="AJ283">
            <v>194.73838918283363</v>
          </cell>
          <cell r="AK283">
            <v>169.01822457378015</v>
          </cell>
          <cell r="AL283">
            <v>202.82186948853615</v>
          </cell>
          <cell r="AM283">
            <v>193.17680776014109</v>
          </cell>
          <cell r="AN283">
            <v>200.06613756613757</v>
          </cell>
          <cell r="AO283">
            <v>202.36258083480305</v>
          </cell>
          <cell r="AP283">
            <v>200.06613756613757</v>
          </cell>
          <cell r="AQ283">
            <v>206.95546737213402</v>
          </cell>
          <cell r="AR283">
            <v>188.30834803057027</v>
          </cell>
          <cell r="AS283">
            <v>198.4126984126984</v>
          </cell>
          <cell r="AT283">
            <v>206.95546737213402</v>
          </cell>
          <cell r="AU283">
            <v>204.15380658436214</v>
          </cell>
          <cell r="AV283">
            <v>194.55467372134038</v>
          </cell>
          <cell r="AW283">
            <v>216.60052910052909</v>
          </cell>
          <cell r="AX283">
            <v>235.89065255731921</v>
          </cell>
          <cell r="AY283">
            <v>222.11199294532628</v>
          </cell>
          <cell r="AZ283">
            <v>226.9345238095238</v>
          </cell>
          <cell r="BA283">
            <v>226.24559082892415</v>
          </cell>
          <cell r="BB283">
            <v>209.02226631393299</v>
          </cell>
          <cell r="BC283">
            <v>220.73412698412699</v>
          </cell>
          <cell r="BD283">
            <v>205.57760141093473</v>
          </cell>
          <cell r="BE283">
            <v>202.82186948853615</v>
          </cell>
          <cell r="BF283">
            <v>195.93253968253967</v>
          </cell>
          <cell r="BG283">
            <v>213.84479717813051</v>
          </cell>
          <cell r="BH283">
            <v>204.19973544973544</v>
          </cell>
          <cell r="BI283">
            <v>213.84479717813051</v>
          </cell>
          <cell r="BJ283">
            <v>235.89065255731921</v>
          </cell>
          <cell r="BK283">
            <v>194.55467372134038</v>
          </cell>
          <cell r="BL283">
            <v>217.97839506172841</v>
          </cell>
          <cell r="BM283">
            <v>272.26631393298061</v>
          </cell>
          <cell r="BN283">
            <v>195.93253968253967</v>
          </cell>
          <cell r="BO283">
            <v>286.59611992945327</v>
          </cell>
          <cell r="BP283">
            <v>261.97824808935917</v>
          </cell>
          <cell r="BQ283">
            <v>299.73177542621988</v>
          </cell>
          <cell r="BR283">
            <v>312.86743092298644</v>
          </cell>
          <cell r="BS283">
            <v>312.86743092298644</v>
          </cell>
          <cell r="BT283">
            <v>306.20223398001178</v>
          </cell>
          <cell r="BU283">
            <v>285.07495590828927</v>
          </cell>
          <cell r="BV283">
            <v>286.36096413874196</v>
          </cell>
          <cell r="BW283">
            <v>261.02292768959438</v>
          </cell>
          <cell r="BX283">
            <v>247.24426807760142</v>
          </cell>
          <cell r="BY283">
            <v>299.22104644326862</v>
          </cell>
          <cell r="BZ283">
            <v>307.39638447971782</v>
          </cell>
          <cell r="CA283">
            <v>328.89109347442684</v>
          </cell>
          <cell r="CB283">
            <v>343.2208994708995</v>
          </cell>
          <cell r="CC283">
            <v>343.2208994708995</v>
          </cell>
          <cell r="CZ283">
            <v>0</v>
          </cell>
          <cell r="DA283">
            <v>0</v>
          </cell>
          <cell r="DB283">
            <v>0</v>
          </cell>
          <cell r="DC283">
            <v>0</v>
          </cell>
          <cell r="DD283">
            <v>0</v>
          </cell>
          <cell r="DE283">
            <v>0</v>
          </cell>
          <cell r="DF283">
            <v>0</v>
          </cell>
          <cell r="DG283">
            <v>0</v>
          </cell>
          <cell r="DH283">
            <v>0</v>
          </cell>
          <cell r="DI283">
            <v>0</v>
          </cell>
          <cell r="DJ283">
            <v>0</v>
          </cell>
          <cell r="DK283">
            <v>0</v>
          </cell>
          <cell r="DL283">
            <v>0</v>
          </cell>
          <cell r="DM283">
            <v>0</v>
          </cell>
          <cell r="DN283">
            <v>0</v>
          </cell>
          <cell r="DO283">
            <v>0</v>
          </cell>
          <cell r="DP283">
            <v>0</v>
          </cell>
          <cell r="DQ283">
            <v>0</v>
          </cell>
          <cell r="DR283">
            <v>0</v>
          </cell>
          <cell r="DS283">
            <v>0</v>
          </cell>
          <cell r="DT283">
            <v>0</v>
          </cell>
          <cell r="DU283">
            <v>0</v>
          </cell>
          <cell r="DV283">
            <v>0</v>
          </cell>
          <cell r="DW283">
            <v>0</v>
          </cell>
          <cell r="DX283">
            <v>0</v>
          </cell>
          <cell r="DY283">
            <v>0</v>
          </cell>
          <cell r="DZ283">
            <v>0</v>
          </cell>
          <cell r="EA283">
            <v>0</v>
          </cell>
          <cell r="EB283">
            <v>0</v>
          </cell>
          <cell r="EC283">
            <v>0</v>
          </cell>
          <cell r="ED283">
            <v>0</v>
          </cell>
          <cell r="EE283">
            <v>0</v>
          </cell>
          <cell r="EF283">
            <v>0</v>
          </cell>
          <cell r="EG283">
            <v>0</v>
          </cell>
          <cell r="EH283">
            <v>0</v>
          </cell>
          <cell r="EI283">
            <v>0</v>
          </cell>
        </row>
        <row r="284">
          <cell r="AH284">
            <v>220.45855379188711</v>
          </cell>
          <cell r="AI284">
            <v>220.45855379188711</v>
          </cell>
          <cell r="AJ284">
            <v>220.45855379188711</v>
          </cell>
          <cell r="AK284">
            <v>220.45855379188711</v>
          </cell>
          <cell r="AL284">
            <v>220.45855379188711</v>
          </cell>
          <cell r="AM284">
            <v>220.45855379188711</v>
          </cell>
          <cell r="AN284">
            <v>220.45855379188711</v>
          </cell>
          <cell r="AO284">
            <v>220.45855379188711</v>
          </cell>
          <cell r="AP284">
            <v>220.45855379188711</v>
          </cell>
          <cell r="AQ284">
            <v>220.45855379188711</v>
          </cell>
          <cell r="AR284">
            <v>220.45855379188711</v>
          </cell>
          <cell r="AS284">
            <v>220.45855379188711</v>
          </cell>
          <cell r="AT284">
            <v>220.45855379188711</v>
          </cell>
          <cell r="AU284">
            <v>220.45855379188711</v>
          </cell>
          <cell r="AV284">
            <v>220.45855379188711</v>
          </cell>
          <cell r="AW284">
            <v>220.45855379188711</v>
          </cell>
          <cell r="AX284">
            <v>220.45855379188711</v>
          </cell>
          <cell r="AY284">
            <v>220.45855379188711</v>
          </cell>
          <cell r="AZ284">
            <v>220.45855379188711</v>
          </cell>
          <cell r="BA284">
            <v>220.45855379188711</v>
          </cell>
          <cell r="BB284">
            <v>220.45855379188711</v>
          </cell>
          <cell r="BC284">
            <v>220.45855379188711</v>
          </cell>
          <cell r="BD284">
            <v>220.45855379188711</v>
          </cell>
          <cell r="BE284">
            <v>220.45855379188711</v>
          </cell>
          <cell r="BF284">
            <v>220.45855379188711</v>
          </cell>
          <cell r="BG284">
            <v>220.45855379188711</v>
          </cell>
          <cell r="BH284">
            <v>220.45855379188711</v>
          </cell>
          <cell r="BI284">
            <v>220.45855379188711</v>
          </cell>
          <cell r="BJ284">
            <v>220.45855379188711</v>
          </cell>
          <cell r="BK284">
            <v>220.45855379188711</v>
          </cell>
          <cell r="BL284">
            <v>220.45855379188711</v>
          </cell>
          <cell r="BM284">
            <v>220.45855379188711</v>
          </cell>
          <cell r="BN284">
            <v>220.45855379188711</v>
          </cell>
          <cell r="BO284">
            <v>220.45855379188711</v>
          </cell>
          <cell r="BP284">
            <v>220.45855379188711</v>
          </cell>
          <cell r="BQ284">
            <v>220.45855379188711</v>
          </cell>
          <cell r="BR284">
            <v>220.45855379188711</v>
          </cell>
          <cell r="BS284">
            <v>220.45855379188711</v>
          </cell>
          <cell r="BT284">
            <v>286.59611992945327</v>
          </cell>
          <cell r="BU284">
            <v>286.59611992945327</v>
          </cell>
          <cell r="BV284">
            <v>286.59611992945327</v>
          </cell>
          <cell r="BW284">
            <v>286.59611992945327</v>
          </cell>
          <cell r="BX284">
            <v>286.59611992945327</v>
          </cell>
          <cell r="BY284">
            <v>286.59611992945327</v>
          </cell>
          <cell r="BZ284">
            <v>286.59611992945327</v>
          </cell>
          <cell r="CA284">
            <v>286.59611992945327</v>
          </cell>
          <cell r="CB284">
            <v>286.59611992945327</v>
          </cell>
          <cell r="CC284">
            <v>286.59611992945327</v>
          </cell>
          <cell r="CL284">
            <v>300</v>
          </cell>
          <cell r="CZ284">
            <v>0</v>
          </cell>
          <cell r="DA284">
            <v>0</v>
          </cell>
          <cell r="DB284">
            <v>0</v>
          </cell>
          <cell r="DC284">
            <v>0</v>
          </cell>
          <cell r="DD284">
            <v>0</v>
          </cell>
          <cell r="DE284">
            <v>0</v>
          </cell>
          <cell r="DF284">
            <v>0</v>
          </cell>
          <cell r="DG284">
            <v>0</v>
          </cell>
          <cell r="DH284">
            <v>0</v>
          </cell>
          <cell r="DI284">
            <v>0</v>
          </cell>
          <cell r="DJ284">
            <v>0</v>
          </cell>
          <cell r="DK284">
            <v>0</v>
          </cell>
          <cell r="DL284">
            <v>0</v>
          </cell>
          <cell r="DM284">
            <v>0</v>
          </cell>
          <cell r="DN284">
            <v>0</v>
          </cell>
          <cell r="DO284">
            <v>0</v>
          </cell>
          <cell r="DP284">
            <v>0</v>
          </cell>
          <cell r="DQ284">
            <v>0</v>
          </cell>
          <cell r="DR284">
            <v>0</v>
          </cell>
          <cell r="DS284">
            <v>0</v>
          </cell>
          <cell r="DT284">
            <v>0</v>
          </cell>
          <cell r="DU284">
            <v>0</v>
          </cell>
          <cell r="DV284">
            <v>0</v>
          </cell>
          <cell r="DW284">
            <v>0</v>
          </cell>
          <cell r="DX284">
            <v>0</v>
          </cell>
          <cell r="DY284">
            <v>0</v>
          </cell>
          <cell r="DZ284">
            <v>0</v>
          </cell>
          <cell r="EA284">
            <v>0</v>
          </cell>
          <cell r="EB284">
            <v>0</v>
          </cell>
          <cell r="EC284">
            <v>0</v>
          </cell>
          <cell r="ED284">
            <v>0</v>
          </cell>
          <cell r="EE284">
            <v>0</v>
          </cell>
          <cell r="EF284">
            <v>0</v>
          </cell>
          <cell r="EG284">
            <v>0</v>
          </cell>
          <cell r="EH284">
            <v>0</v>
          </cell>
          <cell r="EI284">
            <v>0</v>
          </cell>
        </row>
        <row r="285">
          <cell r="AH285">
            <v>203.9241622574956</v>
          </cell>
          <cell r="AI285">
            <v>203.9241622574956</v>
          </cell>
          <cell r="AJ285">
            <v>203.9241622574956</v>
          </cell>
          <cell r="AK285">
            <v>203.9241622574956</v>
          </cell>
          <cell r="AL285">
            <v>203.9241622574956</v>
          </cell>
          <cell r="AM285">
            <v>203.9241622574956</v>
          </cell>
          <cell r="AN285">
            <v>203.9241622574956</v>
          </cell>
          <cell r="AO285">
            <v>203.9241622574956</v>
          </cell>
          <cell r="AP285">
            <v>203.9241622574956</v>
          </cell>
          <cell r="AQ285">
            <v>203.9241622574956</v>
          </cell>
          <cell r="AR285">
            <v>203.9241622574956</v>
          </cell>
          <cell r="AS285">
            <v>203.9241622574956</v>
          </cell>
          <cell r="AT285">
            <v>203.9241622574956</v>
          </cell>
          <cell r="AU285">
            <v>203.9241622574956</v>
          </cell>
          <cell r="AV285">
            <v>203.9241622574956</v>
          </cell>
          <cell r="AW285">
            <v>203.9241622574956</v>
          </cell>
          <cell r="AX285">
            <v>203.9241622574956</v>
          </cell>
          <cell r="AY285">
            <v>203.9241622574956</v>
          </cell>
          <cell r="AZ285">
            <v>203.9241622574956</v>
          </cell>
          <cell r="BA285">
            <v>203.9241622574956</v>
          </cell>
          <cell r="BB285">
            <v>203.9241622574956</v>
          </cell>
          <cell r="BC285">
            <v>203.9241622574956</v>
          </cell>
          <cell r="BD285">
            <v>203.9241622574956</v>
          </cell>
          <cell r="BE285">
            <v>203.9241622574956</v>
          </cell>
          <cell r="BF285">
            <v>203.9241622574956</v>
          </cell>
          <cell r="BG285">
            <v>203.9241622574956</v>
          </cell>
          <cell r="BH285">
            <v>203.9241622574956</v>
          </cell>
          <cell r="BI285">
            <v>203.9241622574956</v>
          </cell>
          <cell r="BJ285">
            <v>203.9241622574956</v>
          </cell>
          <cell r="BK285">
            <v>203.9241622574956</v>
          </cell>
          <cell r="BL285">
            <v>203.9241622574956</v>
          </cell>
          <cell r="BM285">
            <v>203.9241622574956</v>
          </cell>
          <cell r="BN285">
            <v>203.9241622574956</v>
          </cell>
          <cell r="BO285">
            <v>203.9241622574956</v>
          </cell>
          <cell r="BP285">
            <v>203.9241622574956</v>
          </cell>
          <cell r="BQ285">
            <v>203.9241622574956</v>
          </cell>
          <cell r="BR285">
            <v>203.9241622574956</v>
          </cell>
          <cell r="BS285">
            <v>203.9241622574956</v>
          </cell>
          <cell r="BT285">
            <v>264.55026455026456</v>
          </cell>
          <cell r="BU285">
            <v>264.55026455026456</v>
          </cell>
          <cell r="BV285">
            <v>264.55026455026456</v>
          </cell>
          <cell r="BW285">
            <v>264.55026455026456</v>
          </cell>
          <cell r="BX285">
            <v>264.55026455026456</v>
          </cell>
          <cell r="BY285">
            <v>264.55026455026456</v>
          </cell>
          <cell r="BZ285">
            <v>264.55026455026456</v>
          </cell>
          <cell r="CA285">
            <v>264.55026455026456</v>
          </cell>
          <cell r="CB285">
            <v>264.55026455026456</v>
          </cell>
          <cell r="CC285">
            <v>264.55026455026456</v>
          </cell>
          <cell r="CZ285">
            <v>0</v>
          </cell>
          <cell r="DA285">
            <v>0</v>
          </cell>
          <cell r="DB285">
            <v>0</v>
          </cell>
          <cell r="DC285">
            <v>0</v>
          </cell>
          <cell r="DD285">
            <v>0</v>
          </cell>
          <cell r="DE285">
            <v>0</v>
          </cell>
          <cell r="DF285">
            <v>0</v>
          </cell>
          <cell r="DG285">
            <v>0</v>
          </cell>
          <cell r="DH285">
            <v>0</v>
          </cell>
          <cell r="DI285">
            <v>0</v>
          </cell>
          <cell r="DJ285">
            <v>0</v>
          </cell>
          <cell r="DK285">
            <v>0</v>
          </cell>
          <cell r="DL285">
            <v>0</v>
          </cell>
          <cell r="DM285">
            <v>0</v>
          </cell>
          <cell r="DN285">
            <v>0</v>
          </cell>
          <cell r="DO285">
            <v>0</v>
          </cell>
          <cell r="DP285">
            <v>0</v>
          </cell>
          <cell r="DQ285">
            <v>0</v>
          </cell>
          <cell r="DR285">
            <v>0</v>
          </cell>
          <cell r="DS285">
            <v>0</v>
          </cell>
          <cell r="DT285">
            <v>0</v>
          </cell>
          <cell r="DU285">
            <v>0</v>
          </cell>
          <cell r="DV285">
            <v>0</v>
          </cell>
          <cell r="DW285">
            <v>0</v>
          </cell>
          <cell r="DX285">
            <v>0</v>
          </cell>
          <cell r="DY285">
            <v>0</v>
          </cell>
          <cell r="DZ285">
            <v>0</v>
          </cell>
          <cell r="EA285">
            <v>0</v>
          </cell>
          <cell r="EB285">
            <v>0</v>
          </cell>
          <cell r="EC285">
            <v>0</v>
          </cell>
          <cell r="ED285">
            <v>0</v>
          </cell>
          <cell r="EE285">
            <v>0</v>
          </cell>
          <cell r="EF285">
            <v>0</v>
          </cell>
          <cell r="EG285">
            <v>0</v>
          </cell>
          <cell r="EH285">
            <v>0</v>
          </cell>
          <cell r="EI285">
            <v>0</v>
          </cell>
        </row>
        <row r="286">
          <cell r="AH286">
            <v>281.0846560846561</v>
          </cell>
          <cell r="AI286">
            <v>281.0846560846561</v>
          </cell>
          <cell r="AJ286">
            <v>281.0846560846561</v>
          </cell>
          <cell r="AK286">
            <v>281.0846560846561</v>
          </cell>
          <cell r="AL286">
            <v>281.0846560846561</v>
          </cell>
          <cell r="AM286">
            <v>281.0846560846561</v>
          </cell>
          <cell r="AN286">
            <v>281.0846560846561</v>
          </cell>
          <cell r="AO286">
            <v>281.0846560846561</v>
          </cell>
          <cell r="AP286">
            <v>281.0846560846561</v>
          </cell>
          <cell r="AQ286">
            <v>281.0846560846561</v>
          </cell>
          <cell r="AR286">
            <v>281.0846560846561</v>
          </cell>
          <cell r="AS286">
            <v>281.0846560846561</v>
          </cell>
          <cell r="AT286">
            <v>281.0846560846561</v>
          </cell>
          <cell r="AU286">
            <v>281.0846560846561</v>
          </cell>
          <cell r="AV286">
            <v>281.0846560846561</v>
          </cell>
          <cell r="AW286">
            <v>281.0846560846561</v>
          </cell>
          <cell r="AX286">
            <v>281.0846560846561</v>
          </cell>
          <cell r="AY286">
            <v>281.0846560846561</v>
          </cell>
          <cell r="AZ286">
            <v>281.0846560846561</v>
          </cell>
          <cell r="BA286">
            <v>281.0846560846561</v>
          </cell>
          <cell r="BB286">
            <v>281.0846560846561</v>
          </cell>
          <cell r="BC286">
            <v>281.0846560846561</v>
          </cell>
          <cell r="BD286">
            <v>281.0846560846561</v>
          </cell>
          <cell r="BE286">
            <v>281.0846560846561</v>
          </cell>
          <cell r="BF286">
            <v>281.0846560846561</v>
          </cell>
          <cell r="BG286">
            <v>281.0846560846561</v>
          </cell>
          <cell r="BH286">
            <v>281.0846560846561</v>
          </cell>
          <cell r="BI286">
            <v>281.0846560846561</v>
          </cell>
          <cell r="BJ286">
            <v>281.0846560846561</v>
          </cell>
          <cell r="BK286">
            <v>281.0846560846561</v>
          </cell>
          <cell r="BL286">
            <v>281.0846560846561</v>
          </cell>
          <cell r="BM286">
            <v>281.0846560846561</v>
          </cell>
          <cell r="BN286">
            <v>281.0846560846561</v>
          </cell>
          <cell r="BO286">
            <v>281.0846560846561</v>
          </cell>
          <cell r="BP286">
            <v>281.0846560846561</v>
          </cell>
          <cell r="BQ286">
            <v>281.0846560846561</v>
          </cell>
          <cell r="BR286">
            <v>281.0846560846561</v>
          </cell>
          <cell r="BS286">
            <v>281.0846560846561</v>
          </cell>
          <cell r="BT286">
            <v>363.75661375661377</v>
          </cell>
          <cell r="BU286">
            <v>363.75661375661377</v>
          </cell>
          <cell r="BV286">
            <v>363.75661375661377</v>
          </cell>
          <cell r="BW286">
            <v>363.75661375661377</v>
          </cell>
          <cell r="BX286">
            <v>363.75661375661377</v>
          </cell>
          <cell r="BY286">
            <v>363.75661375661377</v>
          </cell>
          <cell r="BZ286">
            <v>363.75661375661377</v>
          </cell>
          <cell r="CA286">
            <v>363.75661375661377</v>
          </cell>
          <cell r="CB286">
            <v>363.75661375661377</v>
          </cell>
          <cell r="CC286">
            <v>363.75661375661377</v>
          </cell>
          <cell r="CZ286">
            <v>0</v>
          </cell>
          <cell r="DA286">
            <v>0</v>
          </cell>
          <cell r="DB286">
            <v>0</v>
          </cell>
          <cell r="DC286">
            <v>0</v>
          </cell>
          <cell r="DD286">
            <v>0</v>
          </cell>
          <cell r="DE286">
            <v>0</v>
          </cell>
          <cell r="DF286">
            <v>0</v>
          </cell>
          <cell r="DG286">
            <v>0</v>
          </cell>
          <cell r="DH286">
            <v>0</v>
          </cell>
          <cell r="DI286">
            <v>0</v>
          </cell>
          <cell r="DJ286">
            <v>0</v>
          </cell>
          <cell r="DK286">
            <v>0</v>
          </cell>
          <cell r="DL286">
            <v>0</v>
          </cell>
          <cell r="DM286">
            <v>0</v>
          </cell>
          <cell r="DN286">
            <v>0</v>
          </cell>
          <cell r="DO286">
            <v>0</v>
          </cell>
          <cell r="DP286">
            <v>0</v>
          </cell>
          <cell r="DQ286">
            <v>0</v>
          </cell>
          <cell r="DR286">
            <v>0</v>
          </cell>
          <cell r="DS286">
            <v>0</v>
          </cell>
          <cell r="DT286">
            <v>0</v>
          </cell>
          <cell r="DU286">
            <v>0</v>
          </cell>
          <cell r="DV286">
            <v>0</v>
          </cell>
          <cell r="DW286">
            <v>0</v>
          </cell>
          <cell r="DX286">
            <v>0</v>
          </cell>
          <cell r="DY286">
            <v>0</v>
          </cell>
          <cell r="DZ286">
            <v>0</v>
          </cell>
          <cell r="EA286">
            <v>0</v>
          </cell>
          <cell r="EB286">
            <v>0</v>
          </cell>
          <cell r="EC286">
            <v>0</v>
          </cell>
          <cell r="ED286">
            <v>0</v>
          </cell>
          <cell r="EE286">
            <v>0</v>
          </cell>
          <cell r="EF286">
            <v>0</v>
          </cell>
          <cell r="EG286">
            <v>0</v>
          </cell>
          <cell r="EH286">
            <v>0</v>
          </cell>
          <cell r="EI286">
            <v>0</v>
          </cell>
        </row>
        <row r="287">
          <cell r="AH287">
            <v>264.55026455026456</v>
          </cell>
          <cell r="AI287">
            <v>264.55026455026456</v>
          </cell>
          <cell r="AJ287">
            <v>264.55026455026456</v>
          </cell>
          <cell r="AK287">
            <v>264.55026455026456</v>
          </cell>
          <cell r="AL287">
            <v>264.55026455026456</v>
          </cell>
          <cell r="AM287">
            <v>264.55026455026456</v>
          </cell>
          <cell r="AN287">
            <v>264.55026455026456</v>
          </cell>
          <cell r="AO287">
            <v>264.55026455026456</v>
          </cell>
          <cell r="AP287">
            <v>264.55026455026456</v>
          </cell>
          <cell r="AQ287">
            <v>264.55026455026456</v>
          </cell>
          <cell r="AR287">
            <v>264.55026455026456</v>
          </cell>
          <cell r="AS287">
            <v>264.55026455026456</v>
          </cell>
          <cell r="AT287">
            <v>264.55026455026456</v>
          </cell>
          <cell r="AU287">
            <v>264.55026455026456</v>
          </cell>
          <cell r="AV287">
            <v>264.55026455026456</v>
          </cell>
          <cell r="AW287">
            <v>264.55026455026456</v>
          </cell>
          <cell r="AX287">
            <v>264.55026455026456</v>
          </cell>
          <cell r="AY287">
            <v>264.55026455026456</v>
          </cell>
          <cell r="AZ287">
            <v>264.55026455026456</v>
          </cell>
          <cell r="BA287">
            <v>264.55026455026456</v>
          </cell>
          <cell r="BB287">
            <v>264.55026455026456</v>
          </cell>
          <cell r="BC287">
            <v>264.55026455026456</v>
          </cell>
          <cell r="BD287">
            <v>264.55026455026456</v>
          </cell>
          <cell r="BE287">
            <v>264.55026455026456</v>
          </cell>
          <cell r="BF287">
            <v>264.55026455026456</v>
          </cell>
          <cell r="BG287">
            <v>264.55026455026456</v>
          </cell>
          <cell r="BH287">
            <v>264.55026455026456</v>
          </cell>
          <cell r="BI287">
            <v>264.55026455026456</v>
          </cell>
          <cell r="BJ287">
            <v>264.55026455026456</v>
          </cell>
          <cell r="BK287">
            <v>264.55026455026456</v>
          </cell>
          <cell r="BL287">
            <v>264.55026455026456</v>
          </cell>
          <cell r="BM287">
            <v>264.55026455026456</v>
          </cell>
          <cell r="BN287">
            <v>264.55026455026456</v>
          </cell>
          <cell r="BO287">
            <v>264.55026455026456</v>
          </cell>
          <cell r="BP287">
            <v>264.55026455026456</v>
          </cell>
          <cell r="BQ287">
            <v>264.55026455026456</v>
          </cell>
          <cell r="BR287">
            <v>264.55026455026456</v>
          </cell>
          <cell r="BS287">
            <v>264.55026455026456</v>
          </cell>
          <cell r="BT287">
            <v>341.71075837742507</v>
          </cell>
          <cell r="BU287">
            <v>341.71075837742507</v>
          </cell>
          <cell r="BV287">
            <v>341.71075837742507</v>
          </cell>
          <cell r="BW287">
            <v>341.71075837742507</v>
          </cell>
          <cell r="BX287">
            <v>341.71075837742507</v>
          </cell>
          <cell r="BY287">
            <v>341.71075837742507</v>
          </cell>
          <cell r="BZ287">
            <v>341.71075837742507</v>
          </cell>
          <cell r="CA287">
            <v>341.71075837742507</v>
          </cell>
          <cell r="CB287">
            <v>341.71075837742507</v>
          </cell>
          <cell r="CC287">
            <v>341.71075837742507</v>
          </cell>
          <cell r="CZ287">
            <v>0</v>
          </cell>
          <cell r="DA287">
            <v>0</v>
          </cell>
          <cell r="DB287">
            <v>0</v>
          </cell>
          <cell r="DC287">
            <v>0</v>
          </cell>
          <cell r="DD287">
            <v>0</v>
          </cell>
          <cell r="DE287">
            <v>0</v>
          </cell>
          <cell r="DF287">
            <v>0</v>
          </cell>
          <cell r="DG287">
            <v>0</v>
          </cell>
          <cell r="DH287">
            <v>0</v>
          </cell>
          <cell r="DI287">
            <v>0</v>
          </cell>
          <cell r="DJ287">
            <v>0</v>
          </cell>
          <cell r="DK287">
            <v>0</v>
          </cell>
          <cell r="DL287">
            <v>0</v>
          </cell>
          <cell r="DM287">
            <v>0</v>
          </cell>
          <cell r="DN287">
            <v>0</v>
          </cell>
          <cell r="DO287">
            <v>0</v>
          </cell>
          <cell r="DP287">
            <v>0</v>
          </cell>
          <cell r="DQ287">
            <v>0</v>
          </cell>
          <cell r="DR287">
            <v>0</v>
          </cell>
          <cell r="DS287">
            <v>0</v>
          </cell>
          <cell r="DT287">
            <v>0</v>
          </cell>
          <cell r="DU287">
            <v>0</v>
          </cell>
          <cell r="DV287">
            <v>0</v>
          </cell>
          <cell r="DW287">
            <v>0</v>
          </cell>
          <cell r="DX287">
            <v>0</v>
          </cell>
          <cell r="DY287">
            <v>0</v>
          </cell>
          <cell r="DZ287">
            <v>0</v>
          </cell>
          <cell r="EA287">
            <v>0</v>
          </cell>
          <cell r="EB287">
            <v>0</v>
          </cell>
          <cell r="EC287">
            <v>0</v>
          </cell>
          <cell r="ED287">
            <v>0</v>
          </cell>
          <cell r="EE287">
            <v>0</v>
          </cell>
          <cell r="EF287">
            <v>0</v>
          </cell>
          <cell r="EG287">
            <v>0</v>
          </cell>
          <cell r="EH287">
            <v>0</v>
          </cell>
          <cell r="EI287">
            <v>0</v>
          </cell>
        </row>
        <row r="288">
          <cell r="E288">
            <v>1278.2282411074839</v>
          </cell>
          <cell r="F288">
            <v>1278.2282411074839</v>
          </cell>
          <cell r="G288">
            <v>1278.2282411074839</v>
          </cell>
          <cell r="M288">
            <v>1380.4880792297899</v>
          </cell>
          <cell r="N288">
            <v>1380.4880792297899</v>
          </cell>
          <cell r="O288">
            <v>1380.4880792297899</v>
          </cell>
          <cell r="AH288">
            <v>1829.8059964726631</v>
          </cell>
          <cell r="AI288">
            <v>1829.8059964726631</v>
          </cell>
          <cell r="AJ288">
            <v>1829.8059964726631</v>
          </cell>
          <cell r="AK288">
            <v>1829.8059964726631</v>
          </cell>
          <cell r="AL288">
            <v>1829.8059964726631</v>
          </cell>
          <cell r="AM288">
            <v>1829.8059964726631</v>
          </cell>
          <cell r="AN288">
            <v>1829.8059964726631</v>
          </cell>
          <cell r="AO288">
            <v>1829.8059964726631</v>
          </cell>
          <cell r="AP288">
            <v>1829.8059964726631</v>
          </cell>
          <cell r="AQ288">
            <v>1829.8059964726631</v>
          </cell>
          <cell r="AR288">
            <v>1829.8059964726631</v>
          </cell>
          <cell r="AS288">
            <v>1829.8059964726631</v>
          </cell>
          <cell r="AT288">
            <v>1829.8059964726631</v>
          </cell>
          <cell r="AU288">
            <v>1829.8059964726631</v>
          </cell>
          <cell r="AV288">
            <v>1829.8059964726631</v>
          </cell>
          <cell r="AW288">
            <v>1829.8059964726631</v>
          </cell>
          <cell r="AX288">
            <v>1829.8059964726631</v>
          </cell>
          <cell r="AY288">
            <v>1829.8059964726631</v>
          </cell>
          <cell r="AZ288">
            <v>1829.8059964726631</v>
          </cell>
          <cell r="BA288">
            <v>1829.8059964726631</v>
          </cell>
          <cell r="BB288">
            <v>1829.8059964726631</v>
          </cell>
          <cell r="BC288">
            <v>1829.8059964726631</v>
          </cell>
          <cell r="BD288">
            <v>1829.8059964726631</v>
          </cell>
          <cell r="BE288">
            <v>1829.8059964726631</v>
          </cell>
          <cell r="BF288">
            <v>1829.8059964726631</v>
          </cell>
          <cell r="BG288">
            <v>1829.8059964726631</v>
          </cell>
          <cell r="BH288">
            <v>1829.8059964726631</v>
          </cell>
          <cell r="BI288">
            <v>1829.8059964726631</v>
          </cell>
          <cell r="BJ288">
            <v>1829.8059964726631</v>
          </cell>
          <cell r="BK288">
            <v>1829.8059964726631</v>
          </cell>
          <cell r="BL288">
            <v>1829.8059964726631</v>
          </cell>
          <cell r="BM288">
            <v>1829.8059964726631</v>
          </cell>
          <cell r="BN288">
            <v>1829.8059964726631</v>
          </cell>
          <cell r="BO288">
            <v>1829.8059964726631</v>
          </cell>
          <cell r="BP288">
            <v>1829.8059964726631</v>
          </cell>
          <cell r="BQ288">
            <v>1829.8059964726631</v>
          </cell>
          <cell r="BR288">
            <v>1829.8059964726631</v>
          </cell>
          <cell r="BS288">
            <v>1829.8059964726631</v>
          </cell>
          <cell r="BT288">
            <v>2425.0440917107585</v>
          </cell>
          <cell r="BU288">
            <v>2425.0440917107585</v>
          </cell>
          <cell r="BV288">
            <v>2425.0440917107585</v>
          </cell>
          <cell r="BW288">
            <v>2425.0440917107585</v>
          </cell>
          <cell r="BX288">
            <v>2425.0440917107585</v>
          </cell>
          <cell r="BY288">
            <v>2425.0440917107585</v>
          </cell>
          <cell r="BZ288">
            <v>2425.0440917107585</v>
          </cell>
          <cell r="CA288">
            <v>2425.0440917107585</v>
          </cell>
          <cell r="CB288">
            <v>2425.0440917107585</v>
          </cell>
          <cell r="CC288">
            <v>2425.0440917107585</v>
          </cell>
          <cell r="CN288">
            <v>267500</v>
          </cell>
          <cell r="CT288">
            <v>1584000</v>
          </cell>
          <cell r="CZ288">
            <v>0</v>
          </cell>
          <cell r="DA288">
            <v>0</v>
          </cell>
          <cell r="DB288">
            <v>0</v>
          </cell>
          <cell r="DC288">
            <v>0</v>
          </cell>
          <cell r="DD288">
            <v>0</v>
          </cell>
          <cell r="DE288">
            <v>0</v>
          </cell>
          <cell r="DF288">
            <v>0</v>
          </cell>
          <cell r="DG288">
            <v>0</v>
          </cell>
          <cell r="DH288">
            <v>0</v>
          </cell>
          <cell r="DI288">
            <v>0</v>
          </cell>
          <cell r="DJ288">
            <v>0</v>
          </cell>
          <cell r="DK288">
            <v>0</v>
          </cell>
          <cell r="DL288">
            <v>0</v>
          </cell>
          <cell r="DM288">
            <v>0</v>
          </cell>
          <cell r="DN288">
            <v>0</v>
          </cell>
          <cell r="DO288">
            <v>0</v>
          </cell>
          <cell r="DP288">
            <v>0</v>
          </cell>
          <cell r="DQ288">
            <v>0</v>
          </cell>
          <cell r="DR288">
            <v>0</v>
          </cell>
          <cell r="DS288">
            <v>0</v>
          </cell>
          <cell r="DT288">
            <v>0</v>
          </cell>
          <cell r="DU288">
            <v>0</v>
          </cell>
          <cell r="DV288">
            <v>0</v>
          </cell>
          <cell r="DW288">
            <v>0</v>
          </cell>
          <cell r="DX288">
            <v>0</v>
          </cell>
          <cell r="DY288">
            <v>0</v>
          </cell>
          <cell r="DZ288">
            <v>0</v>
          </cell>
          <cell r="EA288">
            <v>0</v>
          </cell>
          <cell r="EB288">
            <v>0</v>
          </cell>
          <cell r="EC288">
            <v>0</v>
          </cell>
          <cell r="ED288">
            <v>0</v>
          </cell>
          <cell r="EE288">
            <v>0</v>
          </cell>
          <cell r="EF288">
            <v>0</v>
          </cell>
          <cell r="EG288">
            <v>0</v>
          </cell>
          <cell r="EH288">
            <v>0</v>
          </cell>
          <cell r="EI288">
            <v>0</v>
          </cell>
        </row>
        <row r="289">
          <cell r="E289">
            <v>104.27651440613684</v>
          </cell>
          <cell r="F289">
            <v>104.27651440613684</v>
          </cell>
          <cell r="G289">
            <v>104.27651440613684</v>
          </cell>
          <cell r="H289">
            <v>1900</v>
          </cell>
          <cell r="I289">
            <v>1900</v>
          </cell>
          <cell r="J289">
            <v>1900</v>
          </cell>
          <cell r="K289">
            <v>1900</v>
          </cell>
          <cell r="M289">
            <v>275.62042042123329</v>
          </cell>
          <cell r="N289">
            <v>275.62042042123329</v>
          </cell>
          <cell r="O289">
            <v>275.62042042123329</v>
          </cell>
          <cell r="Q289">
            <v>149.40003689266217</v>
          </cell>
          <cell r="R289">
            <v>192.11748169926054</v>
          </cell>
          <cell r="S289">
            <v>237.32705301514264</v>
          </cell>
          <cell r="V289">
            <v>135</v>
          </cell>
          <cell r="AH289">
            <v>203.9241622574956</v>
          </cell>
          <cell r="AI289">
            <v>203.9241622574956</v>
          </cell>
          <cell r="AJ289">
            <v>203.9241622574956</v>
          </cell>
          <cell r="AK289">
            <v>203.9241622574956</v>
          </cell>
          <cell r="AL289">
            <v>203.9241622574956</v>
          </cell>
          <cell r="AM289">
            <v>203.9241622574956</v>
          </cell>
          <cell r="AN289">
            <v>203.9241622574956</v>
          </cell>
          <cell r="AO289">
            <v>203.9241622574956</v>
          </cell>
          <cell r="AP289">
            <v>203.9241622574956</v>
          </cell>
          <cell r="AQ289">
            <v>203.9241622574956</v>
          </cell>
          <cell r="AR289">
            <v>203.9241622574956</v>
          </cell>
          <cell r="AS289">
            <v>203.9241622574956</v>
          </cell>
          <cell r="AT289">
            <v>203.9241622574956</v>
          </cell>
          <cell r="AU289">
            <v>203.9241622574956</v>
          </cell>
          <cell r="AV289">
            <v>203.9241622574956</v>
          </cell>
          <cell r="AW289">
            <v>203.9241622574956</v>
          </cell>
          <cell r="AX289">
            <v>203.9241622574956</v>
          </cell>
          <cell r="AY289">
            <v>203.9241622574956</v>
          </cell>
          <cell r="AZ289">
            <v>203.9241622574956</v>
          </cell>
          <cell r="BA289">
            <v>203.9241622574956</v>
          </cell>
          <cell r="BB289">
            <v>203.9241622574956</v>
          </cell>
          <cell r="BC289">
            <v>203.9241622574956</v>
          </cell>
          <cell r="BD289">
            <v>203.9241622574956</v>
          </cell>
          <cell r="BE289">
            <v>203.9241622574956</v>
          </cell>
          <cell r="BF289">
            <v>203.9241622574956</v>
          </cell>
          <cell r="BG289">
            <v>203.9241622574956</v>
          </cell>
          <cell r="BH289">
            <v>203.9241622574956</v>
          </cell>
          <cell r="BI289">
            <v>203.9241622574956</v>
          </cell>
          <cell r="BJ289">
            <v>203.9241622574956</v>
          </cell>
          <cell r="BK289">
            <v>203.9241622574956</v>
          </cell>
          <cell r="BL289">
            <v>203.9241622574956</v>
          </cell>
          <cell r="BM289">
            <v>203.9241622574956</v>
          </cell>
          <cell r="BN289">
            <v>203.9241622574956</v>
          </cell>
          <cell r="BO289">
            <v>203.9241622574956</v>
          </cell>
          <cell r="BP289">
            <v>203.9241622574956</v>
          </cell>
          <cell r="BQ289">
            <v>203.9241622574956</v>
          </cell>
          <cell r="BR289">
            <v>203.9241622574956</v>
          </cell>
          <cell r="BS289">
            <v>203.9241622574956</v>
          </cell>
          <cell r="BT289">
            <v>277.77777777777777</v>
          </cell>
          <cell r="BU289">
            <v>277.77777777777777</v>
          </cell>
          <cell r="BV289">
            <v>277.77777777777777</v>
          </cell>
          <cell r="BW289">
            <v>277.77777777777777</v>
          </cell>
          <cell r="BX289">
            <v>277.77777777777777</v>
          </cell>
          <cell r="BY289">
            <v>277.77777777777777</v>
          </cell>
          <cell r="BZ289">
            <v>277.77777777777777</v>
          </cell>
          <cell r="CA289">
            <v>277.77777777777777</v>
          </cell>
          <cell r="CB289">
            <v>277.77777777777777</v>
          </cell>
          <cell r="CC289">
            <v>277.77777777777777</v>
          </cell>
          <cell r="CQ289">
            <v>300</v>
          </cell>
          <cell r="CS289">
            <v>3300</v>
          </cell>
          <cell r="CT289">
            <v>94142</v>
          </cell>
          <cell r="CU289">
            <v>324</v>
          </cell>
          <cell r="CV289">
            <v>324</v>
          </cell>
          <cell r="CW289">
            <v>324</v>
          </cell>
          <cell r="CX289">
            <v>4000</v>
          </cell>
          <cell r="CZ289">
            <v>0</v>
          </cell>
          <cell r="DA289">
            <v>0</v>
          </cell>
          <cell r="DB289">
            <v>0</v>
          </cell>
          <cell r="DC289">
            <v>0</v>
          </cell>
          <cell r="DD289">
            <v>0</v>
          </cell>
          <cell r="DE289">
            <v>1503.5842120992509</v>
          </cell>
          <cell r="DF289">
            <v>6375.0907505337627</v>
          </cell>
          <cell r="DG289">
            <v>0</v>
          </cell>
          <cell r="DH289">
            <v>0</v>
          </cell>
          <cell r="DI289">
            <v>0</v>
          </cell>
          <cell r="DJ289">
            <v>0</v>
          </cell>
          <cell r="DK289">
            <v>0</v>
          </cell>
          <cell r="DL289">
            <v>0</v>
          </cell>
          <cell r="DM289">
            <v>0</v>
          </cell>
          <cell r="DN289">
            <v>0</v>
          </cell>
          <cell r="DO289">
            <v>0</v>
          </cell>
          <cell r="DP289">
            <v>0</v>
          </cell>
          <cell r="DQ289">
            <v>0</v>
          </cell>
          <cell r="DR289">
            <v>0</v>
          </cell>
          <cell r="DS289">
            <v>0</v>
          </cell>
          <cell r="DT289">
            <v>0</v>
          </cell>
          <cell r="DU289">
            <v>0</v>
          </cell>
          <cell r="DV289">
            <v>0</v>
          </cell>
          <cell r="DW289">
            <v>0</v>
          </cell>
          <cell r="DX289">
            <v>0</v>
          </cell>
          <cell r="DY289">
            <v>0</v>
          </cell>
          <cell r="DZ289">
            <v>0</v>
          </cell>
          <cell r="EA289">
            <v>0</v>
          </cell>
          <cell r="EB289">
            <v>0</v>
          </cell>
          <cell r="EC289">
            <v>0</v>
          </cell>
          <cell r="ED289">
            <v>0</v>
          </cell>
          <cell r="EE289">
            <v>0</v>
          </cell>
          <cell r="EF289">
            <v>0</v>
          </cell>
          <cell r="EG289">
            <v>0</v>
          </cell>
          <cell r="EH289">
            <v>0</v>
          </cell>
          <cell r="EI289">
            <v>0</v>
          </cell>
        </row>
        <row r="290">
          <cell r="E290">
            <v>151.36913381535993</v>
          </cell>
          <cell r="F290">
            <v>151.36913381535993</v>
          </cell>
          <cell r="G290">
            <v>151.36913381535993</v>
          </cell>
          <cell r="AH290">
            <v>0</v>
          </cell>
          <cell r="AI290">
            <v>0</v>
          </cell>
          <cell r="AJ290">
            <v>0</v>
          </cell>
          <cell r="AK290">
            <v>0</v>
          </cell>
          <cell r="AL290">
            <v>0</v>
          </cell>
          <cell r="AM290">
            <v>0</v>
          </cell>
          <cell r="AN290">
            <v>0</v>
          </cell>
          <cell r="AO290">
            <v>0</v>
          </cell>
          <cell r="AP290">
            <v>0</v>
          </cell>
          <cell r="AQ290">
            <v>0</v>
          </cell>
          <cell r="AR290">
            <v>0</v>
          </cell>
          <cell r="AS290">
            <v>0</v>
          </cell>
          <cell r="AT290">
            <v>0</v>
          </cell>
          <cell r="AU290">
            <v>0</v>
          </cell>
          <cell r="AV290">
            <v>0</v>
          </cell>
          <cell r="AW290">
            <v>0</v>
          </cell>
          <cell r="AX290">
            <v>0</v>
          </cell>
          <cell r="AY290">
            <v>0</v>
          </cell>
          <cell r="AZ290">
            <v>0</v>
          </cell>
          <cell r="BA290">
            <v>0</v>
          </cell>
          <cell r="BB290">
            <v>0</v>
          </cell>
          <cell r="BC290">
            <v>0</v>
          </cell>
          <cell r="BD290">
            <v>0</v>
          </cell>
          <cell r="BE290">
            <v>0</v>
          </cell>
          <cell r="BF290">
            <v>0</v>
          </cell>
          <cell r="BG290">
            <v>0</v>
          </cell>
          <cell r="BH290">
            <v>0</v>
          </cell>
          <cell r="BI290">
            <v>0</v>
          </cell>
          <cell r="BJ290">
            <v>0</v>
          </cell>
          <cell r="BK290">
            <v>0</v>
          </cell>
          <cell r="BL290">
            <v>0</v>
          </cell>
          <cell r="BM290">
            <v>0</v>
          </cell>
          <cell r="BN290">
            <v>0</v>
          </cell>
          <cell r="BO290">
            <v>0</v>
          </cell>
          <cell r="BP290">
            <v>0</v>
          </cell>
          <cell r="BQ290">
            <v>0</v>
          </cell>
          <cell r="BR290">
            <v>0</v>
          </cell>
          <cell r="BS290">
            <v>0</v>
          </cell>
          <cell r="BT290">
            <v>0</v>
          </cell>
          <cell r="BU290">
            <v>0</v>
          </cell>
          <cell r="BV290">
            <v>0</v>
          </cell>
          <cell r="BW290">
            <v>0</v>
          </cell>
          <cell r="BX290">
            <v>0</v>
          </cell>
          <cell r="BY290">
            <v>0</v>
          </cell>
          <cell r="BZ290">
            <v>0</v>
          </cell>
          <cell r="CA290">
            <v>0</v>
          </cell>
          <cell r="CB290">
            <v>0</v>
          </cell>
          <cell r="CC290">
            <v>0</v>
          </cell>
          <cell r="CZ290">
            <v>0</v>
          </cell>
          <cell r="DA290">
            <v>0</v>
          </cell>
          <cell r="DB290">
            <v>0</v>
          </cell>
          <cell r="DC290">
            <v>0</v>
          </cell>
          <cell r="DD290">
            <v>0</v>
          </cell>
          <cell r="DE290">
            <v>0</v>
          </cell>
          <cell r="DF290">
            <v>0</v>
          </cell>
          <cell r="DG290">
            <v>0</v>
          </cell>
          <cell r="DH290">
            <v>0</v>
          </cell>
          <cell r="DI290">
            <v>0</v>
          </cell>
          <cell r="DJ290">
            <v>0</v>
          </cell>
          <cell r="DK290">
            <v>0</v>
          </cell>
          <cell r="DL290">
            <v>0</v>
          </cell>
          <cell r="DM290">
            <v>0</v>
          </cell>
          <cell r="DN290">
            <v>0</v>
          </cell>
          <cell r="DO290">
            <v>0</v>
          </cell>
          <cell r="DP290">
            <v>0</v>
          </cell>
          <cell r="DQ290">
            <v>0</v>
          </cell>
          <cell r="DR290">
            <v>0</v>
          </cell>
          <cell r="DS290">
            <v>0</v>
          </cell>
          <cell r="DT290">
            <v>0</v>
          </cell>
          <cell r="DU290">
            <v>0</v>
          </cell>
          <cell r="DV290">
            <v>0</v>
          </cell>
          <cell r="DW290">
            <v>0</v>
          </cell>
          <cell r="DX290">
            <v>0</v>
          </cell>
          <cell r="DY290">
            <v>0</v>
          </cell>
          <cell r="DZ290">
            <v>0</v>
          </cell>
          <cell r="EA290">
            <v>0</v>
          </cell>
          <cell r="EB290">
            <v>0</v>
          </cell>
          <cell r="EC290">
            <v>0</v>
          </cell>
          <cell r="ED290">
            <v>0</v>
          </cell>
          <cell r="EE290">
            <v>0</v>
          </cell>
          <cell r="EF290">
            <v>0</v>
          </cell>
          <cell r="EG290">
            <v>0</v>
          </cell>
          <cell r="EH290">
            <v>0</v>
          </cell>
          <cell r="EI290">
            <v>0</v>
          </cell>
        </row>
        <row r="291">
          <cell r="E291">
            <v>971.45457427281519</v>
          </cell>
          <cell r="F291">
            <v>971.45457427281519</v>
          </cell>
          <cell r="G291">
            <v>971.45457427281519</v>
          </cell>
          <cell r="H291">
            <v>9100</v>
          </cell>
          <cell r="I291">
            <v>9100</v>
          </cell>
          <cell r="J291">
            <v>9100</v>
          </cell>
          <cell r="K291">
            <v>9100</v>
          </cell>
          <cell r="AH291">
            <v>3086.4197530864199</v>
          </cell>
          <cell r="AI291">
            <v>3086.4197530864199</v>
          </cell>
          <cell r="AJ291">
            <v>3086.4197530864199</v>
          </cell>
          <cell r="AK291">
            <v>3086.4197530864199</v>
          </cell>
          <cell r="AL291">
            <v>3086.4197530864199</v>
          </cell>
          <cell r="AM291">
            <v>3086.4197530864199</v>
          </cell>
          <cell r="AN291">
            <v>3086.4197530864199</v>
          </cell>
          <cell r="AO291">
            <v>3086.4197530864199</v>
          </cell>
          <cell r="AP291">
            <v>3086.4197530864199</v>
          </cell>
          <cell r="AQ291">
            <v>3086.4197530864199</v>
          </cell>
          <cell r="AR291">
            <v>3086.4197530864199</v>
          </cell>
          <cell r="AS291">
            <v>3086.4197530864199</v>
          </cell>
          <cell r="AT291">
            <v>3086.4197530864199</v>
          </cell>
          <cell r="AU291">
            <v>3086.4197530864199</v>
          </cell>
          <cell r="AV291">
            <v>3086.4197530864199</v>
          </cell>
          <cell r="AW291">
            <v>3086.4197530864199</v>
          </cell>
          <cell r="AX291">
            <v>3086.4197530864199</v>
          </cell>
          <cell r="AY291">
            <v>3086.4197530864199</v>
          </cell>
          <cell r="AZ291">
            <v>3086.4197530864199</v>
          </cell>
          <cell r="BA291">
            <v>3086.4197530864199</v>
          </cell>
          <cell r="BB291">
            <v>3086.4197530864199</v>
          </cell>
          <cell r="BC291">
            <v>3086.4197530864199</v>
          </cell>
          <cell r="BD291">
            <v>3086.4197530864199</v>
          </cell>
          <cell r="BE291">
            <v>3086.4197530864199</v>
          </cell>
          <cell r="BF291">
            <v>3086.4197530864199</v>
          </cell>
          <cell r="BG291">
            <v>3086.4197530864199</v>
          </cell>
          <cell r="BH291">
            <v>3086.4197530864199</v>
          </cell>
          <cell r="BI291">
            <v>3086.4197530864199</v>
          </cell>
          <cell r="BJ291">
            <v>3086.4197530864199</v>
          </cell>
          <cell r="BK291">
            <v>3086.4197530864199</v>
          </cell>
          <cell r="BL291">
            <v>3086.4197530864199</v>
          </cell>
          <cell r="BM291">
            <v>3086.4197530864199</v>
          </cell>
          <cell r="BN291">
            <v>3086.4197530864199</v>
          </cell>
          <cell r="BO291">
            <v>3086.4197530864199</v>
          </cell>
          <cell r="BP291">
            <v>3086.4197530864199</v>
          </cell>
          <cell r="BQ291">
            <v>3086.4197530864199</v>
          </cell>
          <cell r="BR291">
            <v>3086.4197530864199</v>
          </cell>
          <cell r="BS291">
            <v>3086.4197530864199</v>
          </cell>
          <cell r="BT291">
            <v>2645.5026455026455</v>
          </cell>
          <cell r="BU291">
            <v>2645.5026455026455</v>
          </cell>
          <cell r="BV291">
            <v>2645.5026455026455</v>
          </cell>
          <cell r="BW291">
            <v>2645.5026455026455</v>
          </cell>
          <cell r="BX291">
            <v>2645.5026455026455</v>
          </cell>
          <cell r="BY291">
            <v>2645.5026455026455</v>
          </cell>
          <cell r="BZ291">
            <v>2645.5026455026455</v>
          </cell>
          <cell r="CA291">
            <v>2645.5026455026455</v>
          </cell>
          <cell r="CB291">
            <v>2645.5026455026455</v>
          </cell>
          <cell r="CC291">
            <v>2645.5026455026455</v>
          </cell>
          <cell r="CZ291">
            <v>0</v>
          </cell>
          <cell r="DA291">
            <v>0</v>
          </cell>
          <cell r="DB291">
            <v>0</v>
          </cell>
          <cell r="DC291">
            <v>0</v>
          </cell>
          <cell r="DD291">
            <v>0</v>
          </cell>
          <cell r="DE291">
            <v>7201.377015843781</v>
          </cell>
          <cell r="DF291">
            <v>0</v>
          </cell>
          <cell r="DG291">
            <v>0</v>
          </cell>
          <cell r="DH291">
            <v>0</v>
          </cell>
          <cell r="DI291">
            <v>0</v>
          </cell>
          <cell r="DJ291">
            <v>0</v>
          </cell>
          <cell r="DK291">
            <v>0</v>
          </cell>
          <cell r="DL291">
            <v>0</v>
          </cell>
          <cell r="DM291">
            <v>0</v>
          </cell>
          <cell r="DN291">
            <v>0</v>
          </cell>
          <cell r="DO291">
            <v>0</v>
          </cell>
          <cell r="DP291">
            <v>0</v>
          </cell>
          <cell r="DQ291">
            <v>0</v>
          </cell>
          <cell r="DR291">
            <v>0</v>
          </cell>
          <cell r="DS291">
            <v>0</v>
          </cell>
          <cell r="DT291">
            <v>0</v>
          </cell>
          <cell r="DU291">
            <v>0</v>
          </cell>
          <cell r="DV291">
            <v>0</v>
          </cell>
          <cell r="DW291">
            <v>0</v>
          </cell>
          <cell r="DX291">
            <v>0</v>
          </cell>
          <cell r="DY291">
            <v>0</v>
          </cell>
          <cell r="DZ291">
            <v>0</v>
          </cell>
          <cell r="EA291">
            <v>0</v>
          </cell>
          <cell r="EB291">
            <v>0</v>
          </cell>
          <cell r="EC291">
            <v>0</v>
          </cell>
          <cell r="ED291">
            <v>0</v>
          </cell>
          <cell r="EE291">
            <v>0</v>
          </cell>
          <cell r="EF291">
            <v>0</v>
          </cell>
          <cell r="EG291">
            <v>0</v>
          </cell>
          <cell r="EH291">
            <v>0</v>
          </cell>
          <cell r="EI291">
            <v>0</v>
          </cell>
        </row>
        <row r="292">
          <cell r="E292">
            <v>1709.1753753664341</v>
          </cell>
          <cell r="F292">
            <v>1709.1753753664341</v>
          </cell>
          <cell r="G292">
            <v>1709.1753753664341</v>
          </cell>
          <cell r="S292">
            <v>1724.3648211425277</v>
          </cell>
          <cell r="AH292">
            <v>2204.5855379188711</v>
          </cell>
          <cell r="AI292">
            <v>2204.5855379188711</v>
          </cell>
          <cell r="AJ292">
            <v>2204.5855379188711</v>
          </cell>
          <cell r="AK292">
            <v>2204.5855379188711</v>
          </cell>
          <cell r="AL292">
            <v>2204.5855379188711</v>
          </cell>
          <cell r="AM292">
            <v>2204.5855379188711</v>
          </cell>
          <cell r="AN292">
            <v>2204.5855379188711</v>
          </cell>
          <cell r="AO292">
            <v>2204.5855379188711</v>
          </cell>
          <cell r="AP292">
            <v>2204.5855379188711</v>
          </cell>
          <cell r="AQ292">
            <v>2204.5855379188711</v>
          </cell>
          <cell r="AR292">
            <v>2204.5855379188711</v>
          </cell>
          <cell r="AS292">
            <v>2204.5855379188711</v>
          </cell>
          <cell r="AT292">
            <v>2204.5855379188711</v>
          </cell>
          <cell r="AU292">
            <v>2204.5855379188711</v>
          </cell>
          <cell r="AV292">
            <v>2204.5855379188711</v>
          </cell>
          <cell r="AW292">
            <v>2204.5855379188711</v>
          </cell>
          <cell r="AX292">
            <v>2204.5855379188711</v>
          </cell>
          <cell r="AY292">
            <v>2204.5855379188711</v>
          </cell>
          <cell r="AZ292">
            <v>2204.5855379188711</v>
          </cell>
          <cell r="BA292">
            <v>2204.5855379188711</v>
          </cell>
          <cell r="BB292">
            <v>2204.5855379188711</v>
          </cell>
          <cell r="BC292">
            <v>2204.5855379188711</v>
          </cell>
          <cell r="BD292">
            <v>2204.5855379188711</v>
          </cell>
          <cell r="BE292">
            <v>2204.5855379188711</v>
          </cell>
          <cell r="BF292">
            <v>2204.5855379188711</v>
          </cell>
          <cell r="BG292">
            <v>2204.5855379188711</v>
          </cell>
          <cell r="BH292">
            <v>2204.5855379188711</v>
          </cell>
          <cell r="BI292">
            <v>2204.5855379188711</v>
          </cell>
          <cell r="BJ292">
            <v>2204.5855379188711</v>
          </cell>
          <cell r="BK292">
            <v>2204.5855379188711</v>
          </cell>
          <cell r="BL292">
            <v>2204.5855379188711</v>
          </cell>
          <cell r="BM292">
            <v>2204.5855379188711</v>
          </cell>
          <cell r="BN292">
            <v>2204.5855379188711</v>
          </cell>
          <cell r="BO292">
            <v>2204.5855379188711</v>
          </cell>
          <cell r="BP292">
            <v>2204.5855379188711</v>
          </cell>
          <cell r="BQ292">
            <v>2204.5855379188711</v>
          </cell>
          <cell r="BR292">
            <v>2204.5855379188711</v>
          </cell>
          <cell r="BS292">
            <v>2204.5855379188711</v>
          </cell>
          <cell r="BT292">
            <v>2976.1904761904761</v>
          </cell>
          <cell r="BU292">
            <v>2976.1904761904761</v>
          </cell>
          <cell r="BV292">
            <v>2976.1904761904761</v>
          </cell>
          <cell r="BW292">
            <v>2976.1904761904761</v>
          </cell>
          <cell r="BX292">
            <v>2976.1904761904761</v>
          </cell>
          <cell r="BY292">
            <v>2976.1904761904761</v>
          </cell>
          <cell r="BZ292">
            <v>2976.1904761904761</v>
          </cell>
          <cell r="CA292">
            <v>2976.1904761904761</v>
          </cell>
          <cell r="CB292">
            <v>2976.1904761904761</v>
          </cell>
          <cell r="CC292">
            <v>2976.1904761904761</v>
          </cell>
          <cell r="CP292">
            <v>22473139.640059303</v>
          </cell>
          <cell r="CZ292">
            <v>0</v>
          </cell>
          <cell r="DA292">
            <v>0</v>
          </cell>
          <cell r="DB292">
            <v>0</v>
          </cell>
          <cell r="DC292">
            <v>0</v>
          </cell>
          <cell r="DD292">
            <v>0</v>
          </cell>
          <cell r="DE292">
            <v>0</v>
          </cell>
          <cell r="DF292">
            <v>0</v>
          </cell>
          <cell r="DG292">
            <v>0</v>
          </cell>
          <cell r="DH292">
            <v>0</v>
          </cell>
          <cell r="DI292">
            <v>0</v>
          </cell>
          <cell r="DJ292">
            <v>0</v>
          </cell>
          <cell r="DK292">
            <v>0</v>
          </cell>
          <cell r="DL292">
            <v>0</v>
          </cell>
          <cell r="DM292">
            <v>0</v>
          </cell>
          <cell r="DN292">
            <v>0</v>
          </cell>
          <cell r="DO292">
            <v>0</v>
          </cell>
          <cell r="DP292">
            <v>0</v>
          </cell>
          <cell r="DQ292">
            <v>0</v>
          </cell>
          <cell r="DR292">
            <v>0</v>
          </cell>
          <cell r="DS292">
            <v>0</v>
          </cell>
          <cell r="DT292">
            <v>0</v>
          </cell>
          <cell r="DU292">
            <v>0</v>
          </cell>
          <cell r="DV292">
            <v>0</v>
          </cell>
          <cell r="DW292">
            <v>0</v>
          </cell>
          <cell r="DX292">
            <v>0</v>
          </cell>
          <cell r="DY292">
            <v>0</v>
          </cell>
          <cell r="DZ292">
            <v>0</v>
          </cell>
          <cell r="EA292">
            <v>0</v>
          </cell>
          <cell r="EB292">
            <v>0</v>
          </cell>
          <cell r="EC292">
            <v>0</v>
          </cell>
          <cell r="ED292">
            <v>0</v>
          </cell>
          <cell r="EE292">
            <v>0</v>
          </cell>
          <cell r="EF292">
            <v>0</v>
          </cell>
          <cell r="EG292">
            <v>0</v>
          </cell>
          <cell r="EH292">
            <v>0</v>
          </cell>
          <cell r="EI292">
            <v>0</v>
          </cell>
        </row>
        <row r="293">
          <cell r="E293">
            <v>3111.4766395379538</v>
          </cell>
          <cell r="F293">
            <v>3111.4766395379538</v>
          </cell>
          <cell r="G293">
            <v>3111.4766395379538</v>
          </cell>
          <cell r="M293">
            <v>3579.0431683735296</v>
          </cell>
          <cell r="N293">
            <v>3579.0431683735296</v>
          </cell>
          <cell r="O293">
            <v>3579.0431683735296</v>
          </cell>
          <cell r="AH293">
            <v>2645.5026455026455</v>
          </cell>
          <cell r="AI293">
            <v>2645.5026455026455</v>
          </cell>
          <cell r="AJ293">
            <v>2645.5026455026455</v>
          </cell>
          <cell r="AK293">
            <v>2645.5026455026455</v>
          </cell>
          <cell r="AL293">
            <v>2645.5026455026455</v>
          </cell>
          <cell r="AM293">
            <v>2645.5026455026455</v>
          </cell>
          <cell r="AN293">
            <v>2645.5026455026455</v>
          </cell>
          <cell r="AO293">
            <v>2645.5026455026455</v>
          </cell>
          <cell r="AP293">
            <v>2645.5026455026455</v>
          </cell>
          <cell r="AQ293">
            <v>2645.5026455026455</v>
          </cell>
          <cell r="AR293">
            <v>2645.5026455026455</v>
          </cell>
          <cell r="AS293">
            <v>2645.5026455026455</v>
          </cell>
          <cell r="AT293">
            <v>2645.5026455026455</v>
          </cell>
          <cell r="AU293">
            <v>2645.5026455026455</v>
          </cell>
          <cell r="AV293">
            <v>2645.5026455026455</v>
          </cell>
          <cell r="AW293">
            <v>2645.5026455026455</v>
          </cell>
          <cell r="AX293">
            <v>2645.5026455026455</v>
          </cell>
          <cell r="AY293">
            <v>2645.5026455026455</v>
          </cell>
          <cell r="AZ293">
            <v>2645.5026455026455</v>
          </cell>
          <cell r="BA293">
            <v>2645.5026455026455</v>
          </cell>
          <cell r="BB293">
            <v>2645.5026455026455</v>
          </cell>
          <cell r="BC293">
            <v>2645.5026455026455</v>
          </cell>
          <cell r="BD293">
            <v>2645.5026455026455</v>
          </cell>
          <cell r="BE293">
            <v>2645.5026455026455</v>
          </cell>
          <cell r="BF293">
            <v>2645.5026455026455</v>
          </cell>
          <cell r="BG293">
            <v>2645.5026455026455</v>
          </cell>
          <cell r="BH293">
            <v>2645.5026455026455</v>
          </cell>
          <cell r="BI293">
            <v>2645.5026455026455</v>
          </cell>
          <cell r="BJ293">
            <v>2645.5026455026455</v>
          </cell>
          <cell r="BK293">
            <v>2645.5026455026455</v>
          </cell>
          <cell r="BL293">
            <v>2645.5026455026455</v>
          </cell>
          <cell r="BM293">
            <v>2645.5026455026455</v>
          </cell>
          <cell r="BN293">
            <v>2645.5026455026455</v>
          </cell>
          <cell r="BO293">
            <v>2645.5026455026455</v>
          </cell>
          <cell r="BP293">
            <v>2645.5026455026455</v>
          </cell>
          <cell r="BQ293">
            <v>2645.5026455026455</v>
          </cell>
          <cell r="BR293">
            <v>2645.5026455026455</v>
          </cell>
          <cell r="BS293">
            <v>2645.5026455026455</v>
          </cell>
          <cell r="BT293">
            <v>3527.3368606701938</v>
          </cell>
          <cell r="BU293">
            <v>3527.3368606701938</v>
          </cell>
          <cell r="BV293">
            <v>3527.3368606701938</v>
          </cell>
          <cell r="BW293">
            <v>3527.3368606701938</v>
          </cell>
          <cell r="BX293">
            <v>3527.3368606701938</v>
          </cell>
          <cell r="BY293">
            <v>3527.3368606701938</v>
          </cell>
          <cell r="BZ293">
            <v>3527.3368606701938</v>
          </cell>
          <cell r="CA293">
            <v>3527.3368606701938</v>
          </cell>
          <cell r="CB293">
            <v>3527.3368606701938</v>
          </cell>
          <cell r="CC293">
            <v>3527.3368606701938</v>
          </cell>
          <cell r="CQ293">
            <v>21000</v>
          </cell>
          <cell r="CZ293">
            <v>0</v>
          </cell>
          <cell r="DA293">
            <v>0</v>
          </cell>
          <cell r="DB293">
            <v>0</v>
          </cell>
          <cell r="DC293">
            <v>0</v>
          </cell>
          <cell r="DD293">
            <v>0</v>
          </cell>
          <cell r="DE293">
            <v>0</v>
          </cell>
          <cell r="DF293">
            <v>0</v>
          </cell>
          <cell r="DG293">
            <v>0</v>
          </cell>
          <cell r="DH293">
            <v>0</v>
          </cell>
          <cell r="DI293">
            <v>0</v>
          </cell>
          <cell r="DJ293">
            <v>0</v>
          </cell>
          <cell r="DK293">
            <v>0</v>
          </cell>
          <cell r="DL293">
            <v>0</v>
          </cell>
          <cell r="DM293">
            <v>0</v>
          </cell>
          <cell r="DN293">
            <v>0</v>
          </cell>
          <cell r="DO293">
            <v>0</v>
          </cell>
          <cell r="DP293">
            <v>0</v>
          </cell>
          <cell r="DQ293">
            <v>0</v>
          </cell>
          <cell r="DR293">
            <v>0</v>
          </cell>
          <cell r="DS293">
            <v>0</v>
          </cell>
          <cell r="DT293">
            <v>0</v>
          </cell>
          <cell r="DU293">
            <v>0</v>
          </cell>
          <cell r="DV293">
            <v>0</v>
          </cell>
          <cell r="DW293">
            <v>0</v>
          </cell>
          <cell r="DX293">
            <v>0</v>
          </cell>
          <cell r="DY293">
            <v>0</v>
          </cell>
          <cell r="DZ293">
            <v>0</v>
          </cell>
          <cell r="EA293">
            <v>0</v>
          </cell>
          <cell r="EB293">
            <v>0</v>
          </cell>
          <cell r="EC293">
            <v>0</v>
          </cell>
          <cell r="ED293">
            <v>0</v>
          </cell>
          <cell r="EE293">
            <v>0</v>
          </cell>
          <cell r="EF293">
            <v>0</v>
          </cell>
          <cell r="EG293">
            <v>0</v>
          </cell>
          <cell r="EH293">
            <v>0</v>
          </cell>
          <cell r="EI293">
            <v>0</v>
          </cell>
        </row>
        <row r="294">
          <cell r="E294">
            <v>840.93963230755514</v>
          </cell>
          <cell r="F294">
            <v>840.93963230755514</v>
          </cell>
          <cell r="G294">
            <v>840.93963230755514</v>
          </cell>
          <cell r="H294">
            <v>8500</v>
          </cell>
          <cell r="I294">
            <v>8500</v>
          </cell>
          <cell r="J294">
            <v>8500</v>
          </cell>
          <cell r="K294">
            <v>8500</v>
          </cell>
          <cell r="M294">
            <v>2500</v>
          </cell>
          <cell r="N294">
            <v>2500</v>
          </cell>
          <cell r="O294">
            <v>2500</v>
          </cell>
          <cell r="Q294">
            <v>1067.1431206618727</v>
          </cell>
          <cell r="S294">
            <v>1066.3835078118263</v>
          </cell>
          <cell r="X294">
            <v>823.38658300578174</v>
          </cell>
          <cell r="AH294">
            <v>2204.5855379188711</v>
          </cell>
          <cell r="AI294">
            <v>2204.5855379188711</v>
          </cell>
          <cell r="AJ294">
            <v>2204.5855379188711</v>
          </cell>
          <cell r="AK294">
            <v>2204.5855379188711</v>
          </cell>
          <cell r="AL294">
            <v>2204.5855379188711</v>
          </cell>
          <cell r="AM294">
            <v>2204.5855379188711</v>
          </cell>
          <cell r="AN294">
            <v>2204.5855379188711</v>
          </cell>
          <cell r="AO294">
            <v>2204.5855379188711</v>
          </cell>
          <cell r="AP294">
            <v>2204.5855379188711</v>
          </cell>
          <cell r="AQ294">
            <v>2204.5855379188711</v>
          </cell>
          <cell r="AR294">
            <v>2204.5855379188711</v>
          </cell>
          <cell r="AS294">
            <v>2204.5855379188711</v>
          </cell>
          <cell r="AT294">
            <v>2204.5855379188711</v>
          </cell>
          <cell r="AU294">
            <v>2204.5855379188711</v>
          </cell>
          <cell r="AV294">
            <v>2204.5855379188711</v>
          </cell>
          <cell r="AW294">
            <v>2204.5855379188711</v>
          </cell>
          <cell r="AX294">
            <v>2204.5855379188711</v>
          </cell>
          <cell r="AY294">
            <v>2204.5855379188711</v>
          </cell>
          <cell r="AZ294">
            <v>2204.5855379188711</v>
          </cell>
          <cell r="BA294">
            <v>2204.5855379188711</v>
          </cell>
          <cell r="BB294">
            <v>2204.5855379188711</v>
          </cell>
          <cell r="BC294">
            <v>2204.5855379188711</v>
          </cell>
          <cell r="BD294">
            <v>2204.5855379188711</v>
          </cell>
          <cell r="BE294">
            <v>2204.5855379188711</v>
          </cell>
          <cell r="BF294">
            <v>2204.5855379188711</v>
          </cell>
          <cell r="BG294">
            <v>2204.5855379188711</v>
          </cell>
          <cell r="BH294">
            <v>2204.5855379188711</v>
          </cell>
          <cell r="BI294">
            <v>2204.5855379188711</v>
          </cell>
          <cell r="BJ294">
            <v>2204.5855379188711</v>
          </cell>
          <cell r="BK294">
            <v>2204.5855379188711</v>
          </cell>
          <cell r="BL294">
            <v>2204.5855379188711</v>
          </cell>
          <cell r="BM294">
            <v>2204.5855379188711</v>
          </cell>
          <cell r="BN294">
            <v>2204.5855379188711</v>
          </cell>
          <cell r="BO294">
            <v>2204.5855379188711</v>
          </cell>
          <cell r="BP294">
            <v>2204.5855379188711</v>
          </cell>
          <cell r="BQ294">
            <v>2204.5855379188711</v>
          </cell>
          <cell r="BR294">
            <v>2204.5855379188711</v>
          </cell>
          <cell r="BS294">
            <v>2204.5855379188711</v>
          </cell>
          <cell r="BT294">
            <v>2667.5485008818341</v>
          </cell>
          <cell r="BU294">
            <v>2667.5485008818341</v>
          </cell>
          <cell r="BV294">
            <v>2667.5485008818341</v>
          </cell>
          <cell r="BW294">
            <v>2667.5485008818341</v>
          </cell>
          <cell r="BX294">
            <v>2667.5485008818341</v>
          </cell>
          <cell r="BY294">
            <v>2667.5485008818341</v>
          </cell>
          <cell r="BZ294">
            <v>2667.5485008818341</v>
          </cell>
          <cell r="CA294">
            <v>2667.5485008818341</v>
          </cell>
          <cell r="CB294">
            <v>2667.5485008818341</v>
          </cell>
          <cell r="CC294">
            <v>2667.5485008818341</v>
          </cell>
          <cell r="CG294">
            <v>11746</v>
          </cell>
          <cell r="CL294">
            <v>4300</v>
          </cell>
          <cell r="CP294">
            <v>58355666.468662284</v>
          </cell>
          <cell r="CQ294">
            <v>12000</v>
          </cell>
          <cell r="CZ294">
            <v>0</v>
          </cell>
          <cell r="DA294">
            <v>0</v>
          </cell>
          <cell r="DB294">
            <v>0</v>
          </cell>
          <cell r="DC294">
            <v>0</v>
          </cell>
          <cell r="DD294">
            <v>0</v>
          </cell>
          <cell r="DE294">
            <v>6726.5609488650698</v>
          </cell>
          <cell r="DF294">
            <v>0</v>
          </cell>
          <cell r="DG294">
            <v>0</v>
          </cell>
          <cell r="DH294">
            <v>0</v>
          </cell>
          <cell r="DI294">
            <v>0</v>
          </cell>
          <cell r="DJ294">
            <v>0</v>
          </cell>
          <cell r="DK294">
            <v>0</v>
          </cell>
          <cell r="DL294">
            <v>0</v>
          </cell>
          <cell r="DM294">
            <v>0</v>
          </cell>
          <cell r="DN294">
            <v>0</v>
          </cell>
          <cell r="DO294">
            <v>0</v>
          </cell>
          <cell r="DP294">
            <v>0</v>
          </cell>
          <cell r="DQ294">
            <v>0</v>
          </cell>
          <cell r="DR294">
            <v>0</v>
          </cell>
          <cell r="DS294">
            <v>0</v>
          </cell>
          <cell r="DT294">
            <v>0</v>
          </cell>
          <cell r="DU294">
            <v>0</v>
          </cell>
          <cell r="DV294">
            <v>0</v>
          </cell>
          <cell r="DW294">
            <v>0</v>
          </cell>
          <cell r="DX294">
            <v>0</v>
          </cell>
          <cell r="DY294">
            <v>0</v>
          </cell>
          <cell r="DZ294">
            <v>0</v>
          </cell>
          <cell r="EA294">
            <v>0</v>
          </cell>
          <cell r="EB294">
            <v>0</v>
          </cell>
          <cell r="EC294">
            <v>0</v>
          </cell>
          <cell r="ED294">
            <v>0</v>
          </cell>
          <cell r="EE294">
            <v>0</v>
          </cell>
          <cell r="EF294">
            <v>0</v>
          </cell>
          <cell r="EG294">
            <v>0</v>
          </cell>
          <cell r="EH294">
            <v>0</v>
          </cell>
          <cell r="EI294">
            <v>0</v>
          </cell>
        </row>
        <row r="299">
          <cell r="E299">
            <v>49.5</v>
          </cell>
          <cell r="F299">
            <v>49.5</v>
          </cell>
          <cell r="G299">
            <v>49.5</v>
          </cell>
          <cell r="H299">
            <v>45</v>
          </cell>
          <cell r="I299">
            <v>45</v>
          </cell>
          <cell r="J299">
            <v>45</v>
          </cell>
          <cell r="K299">
            <v>45</v>
          </cell>
          <cell r="L299">
            <v>40.5</v>
          </cell>
          <cell r="M299">
            <v>58.5</v>
          </cell>
          <cell r="N299">
            <v>58.5</v>
          </cell>
          <cell r="O299">
            <v>58.5</v>
          </cell>
          <cell r="P299">
            <v>70.5</v>
          </cell>
          <cell r="Q299">
            <v>37.5</v>
          </cell>
          <cell r="R299">
            <v>34.5</v>
          </cell>
          <cell r="S299">
            <v>34.5</v>
          </cell>
          <cell r="T299">
            <v>45</v>
          </cell>
          <cell r="U299">
            <v>78</v>
          </cell>
          <cell r="V299">
            <v>25.5</v>
          </cell>
          <cell r="W299">
            <v>37.5</v>
          </cell>
          <cell r="X299">
            <v>45</v>
          </cell>
          <cell r="Y299">
            <v>49.5</v>
          </cell>
          <cell r="Z299">
            <v>78</v>
          </cell>
          <cell r="AA299">
            <v>78</v>
          </cell>
          <cell r="AB299">
            <v>59.5</v>
          </cell>
          <cell r="AD299">
            <v>78</v>
          </cell>
          <cell r="AE299">
            <v>49.5</v>
          </cell>
          <cell r="AF299">
            <v>49.5</v>
          </cell>
          <cell r="AG299">
            <v>45</v>
          </cell>
        </row>
        <row r="300">
          <cell r="V300" t="str">
            <v>Central UK!</v>
          </cell>
        </row>
        <row r="307">
          <cell r="E307">
            <v>395</v>
          </cell>
          <cell r="F307">
            <v>395</v>
          </cell>
          <cell r="G307">
            <v>395</v>
          </cell>
          <cell r="H307">
            <v>395</v>
          </cell>
          <cell r="I307">
            <v>395</v>
          </cell>
          <cell r="J307">
            <v>395</v>
          </cell>
          <cell r="K307">
            <v>395</v>
          </cell>
          <cell r="L307">
            <v>395</v>
          </cell>
          <cell r="M307">
            <v>395</v>
          </cell>
          <cell r="N307">
            <v>395</v>
          </cell>
          <cell r="O307">
            <v>395</v>
          </cell>
          <cell r="P307">
            <v>395</v>
          </cell>
          <cell r="Q307">
            <v>395</v>
          </cell>
          <cell r="R307">
            <v>395</v>
          </cell>
          <cell r="S307">
            <v>395</v>
          </cell>
          <cell r="T307">
            <v>395</v>
          </cell>
          <cell r="U307">
            <v>395</v>
          </cell>
          <cell r="V307">
            <v>380</v>
          </cell>
          <cell r="W307">
            <v>395</v>
          </cell>
          <cell r="X307">
            <v>395</v>
          </cell>
          <cell r="Y307">
            <v>395</v>
          </cell>
          <cell r="Z307">
            <v>395</v>
          </cell>
          <cell r="AA307">
            <v>395</v>
          </cell>
          <cell r="AB307">
            <v>395</v>
          </cell>
          <cell r="AC307">
            <v>395</v>
          </cell>
          <cell r="AD307">
            <v>395</v>
          </cell>
          <cell r="AG307">
            <v>395</v>
          </cell>
          <cell r="AH307">
            <v>385</v>
          </cell>
          <cell r="AI307">
            <v>0</v>
          </cell>
          <cell r="AJ307">
            <v>0</v>
          </cell>
          <cell r="AK307">
            <v>385</v>
          </cell>
          <cell r="AL307">
            <v>385</v>
          </cell>
          <cell r="AM307">
            <v>0</v>
          </cell>
          <cell r="AN307">
            <v>379</v>
          </cell>
          <cell r="AO307">
            <v>0</v>
          </cell>
          <cell r="AP307">
            <v>382</v>
          </cell>
          <cell r="AQ307">
            <v>0</v>
          </cell>
          <cell r="AR307">
            <v>385</v>
          </cell>
          <cell r="AS307">
            <v>385</v>
          </cell>
          <cell r="AT307">
            <v>0</v>
          </cell>
          <cell r="AU307">
            <v>384</v>
          </cell>
          <cell r="AV307">
            <v>375</v>
          </cell>
          <cell r="AW307">
            <v>383</v>
          </cell>
          <cell r="AX307">
            <v>367</v>
          </cell>
          <cell r="AY307">
            <v>380</v>
          </cell>
          <cell r="AZ307">
            <v>364</v>
          </cell>
          <cell r="BA307">
            <v>366</v>
          </cell>
          <cell r="BB307">
            <v>385</v>
          </cell>
          <cell r="BC307">
            <v>375</v>
          </cell>
          <cell r="BD307">
            <v>384</v>
          </cell>
          <cell r="BE307">
            <v>0</v>
          </cell>
          <cell r="BF307">
            <v>0</v>
          </cell>
          <cell r="BG307">
            <v>0</v>
          </cell>
          <cell r="BH307">
            <v>372</v>
          </cell>
          <cell r="BI307">
            <v>372</v>
          </cell>
          <cell r="BJ307">
            <v>360</v>
          </cell>
          <cell r="BK307">
            <v>0</v>
          </cell>
          <cell r="BL307">
            <v>367</v>
          </cell>
          <cell r="BM307">
            <v>324</v>
          </cell>
          <cell r="BN307">
            <v>334</v>
          </cell>
          <cell r="BO307">
            <v>326</v>
          </cell>
          <cell r="BP307">
            <v>327</v>
          </cell>
          <cell r="BQ307">
            <v>335</v>
          </cell>
          <cell r="BR307">
            <v>359</v>
          </cell>
          <cell r="BS307">
            <v>367</v>
          </cell>
          <cell r="BT307">
            <v>359</v>
          </cell>
          <cell r="BU307">
            <v>365</v>
          </cell>
          <cell r="BV307">
            <v>369</v>
          </cell>
          <cell r="BW307">
            <v>369</v>
          </cell>
          <cell r="BX307">
            <v>379</v>
          </cell>
          <cell r="BY307">
            <v>383</v>
          </cell>
          <cell r="BZ307">
            <v>382</v>
          </cell>
          <cell r="CA307">
            <v>363</v>
          </cell>
          <cell r="CB307">
            <v>364</v>
          </cell>
          <cell r="CC307">
            <v>364</v>
          </cell>
          <cell r="CD307">
            <v>0</v>
          </cell>
          <cell r="CE307">
            <v>0</v>
          </cell>
          <cell r="CF307">
            <v>0</v>
          </cell>
          <cell r="CG307">
            <v>0</v>
          </cell>
          <cell r="CH307">
            <v>0</v>
          </cell>
          <cell r="CI307">
            <v>0</v>
          </cell>
          <cell r="CL307">
            <v>0</v>
          </cell>
          <cell r="CM307">
            <v>0</v>
          </cell>
          <cell r="CN307">
            <v>395</v>
          </cell>
          <cell r="CP307">
            <v>0</v>
          </cell>
          <cell r="CQ307">
            <v>0</v>
          </cell>
          <cell r="CR307">
            <v>0</v>
          </cell>
          <cell r="CS307">
            <v>0</v>
          </cell>
          <cell r="CT307">
            <v>0</v>
          </cell>
          <cell r="CU307">
            <v>410</v>
          </cell>
          <cell r="CV307">
            <v>410</v>
          </cell>
          <cell r="CW307">
            <v>410</v>
          </cell>
          <cell r="CX307">
            <v>9.9999999999999995E-8</v>
          </cell>
          <cell r="DA307">
            <v>395</v>
          </cell>
          <cell r="DB307">
            <v>395</v>
          </cell>
          <cell r="DC307">
            <v>395</v>
          </cell>
          <cell r="DD307">
            <v>395</v>
          </cell>
          <cell r="DE307">
            <v>395</v>
          </cell>
          <cell r="DH307">
            <v>395</v>
          </cell>
          <cell r="DI307">
            <v>395</v>
          </cell>
        </row>
        <row r="308">
          <cell r="E308">
            <v>400</v>
          </cell>
          <cell r="F308">
            <v>400</v>
          </cell>
          <cell r="G308">
            <v>400</v>
          </cell>
          <cell r="H308">
            <v>400</v>
          </cell>
          <cell r="I308">
            <v>400</v>
          </cell>
          <cell r="J308">
            <v>400</v>
          </cell>
          <cell r="K308">
            <v>400</v>
          </cell>
          <cell r="L308">
            <v>400</v>
          </cell>
          <cell r="M308">
            <v>400</v>
          </cell>
          <cell r="N308">
            <v>400</v>
          </cell>
          <cell r="O308">
            <v>400</v>
          </cell>
          <cell r="P308">
            <v>400</v>
          </cell>
          <cell r="Q308">
            <v>400</v>
          </cell>
          <cell r="R308">
            <v>400</v>
          </cell>
          <cell r="S308">
            <v>400</v>
          </cell>
          <cell r="T308">
            <v>400</v>
          </cell>
          <cell r="U308">
            <v>400</v>
          </cell>
          <cell r="V308">
            <v>390</v>
          </cell>
          <cell r="W308">
            <v>400</v>
          </cell>
          <cell r="X308">
            <v>400</v>
          </cell>
          <cell r="Y308">
            <v>400</v>
          </cell>
          <cell r="Z308">
            <v>400</v>
          </cell>
          <cell r="AA308">
            <v>400</v>
          </cell>
          <cell r="AB308">
            <v>400</v>
          </cell>
          <cell r="AC308">
            <v>400</v>
          </cell>
          <cell r="AD308">
            <v>400</v>
          </cell>
          <cell r="AG308">
            <v>400</v>
          </cell>
          <cell r="AH308">
            <v>385</v>
          </cell>
          <cell r="AI308">
            <v>0</v>
          </cell>
          <cell r="AJ308">
            <v>0</v>
          </cell>
          <cell r="AK308">
            <v>385</v>
          </cell>
          <cell r="AL308">
            <v>385</v>
          </cell>
          <cell r="AM308">
            <v>0</v>
          </cell>
          <cell r="AN308">
            <v>379</v>
          </cell>
          <cell r="AO308">
            <v>0</v>
          </cell>
          <cell r="AP308">
            <v>382</v>
          </cell>
          <cell r="AQ308">
            <v>0</v>
          </cell>
          <cell r="AR308">
            <v>385</v>
          </cell>
          <cell r="AS308">
            <v>385</v>
          </cell>
          <cell r="AT308">
            <v>0</v>
          </cell>
          <cell r="AU308">
            <v>384</v>
          </cell>
          <cell r="AV308">
            <v>375</v>
          </cell>
          <cell r="AW308">
            <v>383</v>
          </cell>
          <cell r="AX308">
            <v>367</v>
          </cell>
          <cell r="AY308">
            <v>380</v>
          </cell>
          <cell r="AZ308">
            <v>364</v>
          </cell>
          <cell r="BA308">
            <v>366</v>
          </cell>
          <cell r="BB308">
            <v>385</v>
          </cell>
          <cell r="BC308">
            <v>375</v>
          </cell>
          <cell r="BD308">
            <v>384</v>
          </cell>
          <cell r="BE308">
            <v>0</v>
          </cell>
          <cell r="BF308">
            <v>0</v>
          </cell>
          <cell r="BG308">
            <v>0</v>
          </cell>
          <cell r="BH308">
            <v>372</v>
          </cell>
          <cell r="BI308">
            <v>372</v>
          </cell>
          <cell r="BJ308">
            <v>360</v>
          </cell>
          <cell r="BK308">
            <v>0</v>
          </cell>
          <cell r="BL308">
            <v>367</v>
          </cell>
          <cell r="BM308">
            <v>324</v>
          </cell>
          <cell r="BN308">
            <v>334</v>
          </cell>
          <cell r="BO308">
            <v>326</v>
          </cell>
          <cell r="BP308">
            <v>327</v>
          </cell>
          <cell r="BQ308">
            <v>335</v>
          </cell>
          <cell r="BR308">
            <v>359</v>
          </cell>
          <cell r="BS308">
            <v>367</v>
          </cell>
          <cell r="BT308">
            <v>359</v>
          </cell>
          <cell r="BU308">
            <v>365</v>
          </cell>
          <cell r="BV308">
            <v>369</v>
          </cell>
          <cell r="BW308">
            <v>369</v>
          </cell>
          <cell r="BX308">
            <v>379</v>
          </cell>
          <cell r="BY308">
            <v>383</v>
          </cell>
          <cell r="BZ308">
            <v>382</v>
          </cell>
          <cell r="CA308">
            <v>363</v>
          </cell>
          <cell r="CB308">
            <v>364</v>
          </cell>
          <cell r="CC308">
            <v>364</v>
          </cell>
          <cell r="CD308">
            <v>0</v>
          </cell>
          <cell r="CE308">
            <v>0</v>
          </cell>
          <cell r="CF308">
            <v>0</v>
          </cell>
          <cell r="CG308">
            <v>0</v>
          </cell>
          <cell r="CH308">
            <v>0</v>
          </cell>
          <cell r="CI308">
            <v>0</v>
          </cell>
          <cell r="CL308">
            <v>0</v>
          </cell>
          <cell r="CM308">
            <v>0</v>
          </cell>
          <cell r="CN308">
            <v>400</v>
          </cell>
          <cell r="CP308">
            <v>0</v>
          </cell>
          <cell r="CQ308">
            <v>0</v>
          </cell>
          <cell r="CR308">
            <v>0</v>
          </cell>
          <cell r="CS308">
            <v>0</v>
          </cell>
          <cell r="CT308">
            <v>0</v>
          </cell>
          <cell r="CU308">
            <v>415</v>
          </cell>
          <cell r="CV308">
            <v>415</v>
          </cell>
          <cell r="CW308">
            <v>415</v>
          </cell>
          <cell r="CX308">
            <v>9.9999999999999995E-8</v>
          </cell>
          <cell r="DA308">
            <v>400</v>
          </cell>
          <cell r="DB308">
            <v>400</v>
          </cell>
          <cell r="DC308">
            <v>400</v>
          </cell>
          <cell r="DD308">
            <v>400</v>
          </cell>
          <cell r="DE308">
            <v>400</v>
          </cell>
          <cell r="DH308">
            <v>400</v>
          </cell>
          <cell r="DI308">
            <v>400</v>
          </cell>
        </row>
        <row r="310">
          <cell r="E310">
            <v>415</v>
          </cell>
          <cell r="F310">
            <v>415</v>
          </cell>
          <cell r="G310">
            <v>415</v>
          </cell>
          <cell r="H310">
            <v>415</v>
          </cell>
          <cell r="I310">
            <v>415</v>
          </cell>
          <cell r="J310">
            <v>415</v>
          </cell>
          <cell r="K310">
            <v>415</v>
          </cell>
          <cell r="L310">
            <v>415</v>
          </cell>
          <cell r="M310">
            <v>415</v>
          </cell>
          <cell r="N310">
            <v>415</v>
          </cell>
          <cell r="O310">
            <v>415</v>
          </cell>
          <cell r="P310">
            <v>415</v>
          </cell>
          <cell r="Q310">
            <v>415</v>
          </cell>
          <cell r="R310">
            <v>415</v>
          </cell>
          <cell r="S310">
            <v>415</v>
          </cell>
          <cell r="T310">
            <v>415</v>
          </cell>
          <cell r="U310">
            <v>415</v>
          </cell>
          <cell r="V310">
            <v>415</v>
          </cell>
          <cell r="W310">
            <v>450</v>
          </cell>
          <cell r="X310">
            <v>450</v>
          </cell>
          <cell r="Y310">
            <v>415</v>
          </cell>
          <cell r="Z310">
            <v>415</v>
          </cell>
          <cell r="AA310">
            <v>415</v>
          </cell>
          <cell r="AB310">
            <v>415</v>
          </cell>
          <cell r="AC310">
            <v>415</v>
          </cell>
          <cell r="AD310">
            <v>415</v>
          </cell>
          <cell r="AH310">
            <v>479</v>
          </cell>
          <cell r="AI310">
            <v>464</v>
          </cell>
          <cell r="AJ310">
            <v>500</v>
          </cell>
          <cell r="AK310">
            <v>488</v>
          </cell>
          <cell r="AL310">
            <v>455</v>
          </cell>
          <cell r="AM310">
            <v>477</v>
          </cell>
          <cell r="AN310">
            <v>459</v>
          </cell>
          <cell r="AO310">
            <v>474</v>
          </cell>
          <cell r="AP310">
            <v>463</v>
          </cell>
          <cell r="AQ310">
            <v>464</v>
          </cell>
          <cell r="AR310">
            <v>472</v>
          </cell>
          <cell r="AS310">
            <v>453</v>
          </cell>
          <cell r="AT310">
            <v>468</v>
          </cell>
          <cell r="AU310">
            <v>457</v>
          </cell>
          <cell r="AV310">
            <v>440</v>
          </cell>
          <cell r="AW310">
            <v>391</v>
          </cell>
          <cell r="AX310">
            <v>357</v>
          </cell>
          <cell r="AY310">
            <v>391</v>
          </cell>
          <cell r="AZ310">
            <v>386</v>
          </cell>
          <cell r="BA310">
            <v>392</v>
          </cell>
          <cell r="BB310">
            <v>451</v>
          </cell>
          <cell r="BC310">
            <v>366</v>
          </cell>
          <cell r="BD310">
            <v>407</v>
          </cell>
          <cell r="BE310">
            <v>434</v>
          </cell>
          <cell r="BF310">
            <v>430</v>
          </cell>
          <cell r="BG310">
            <v>425</v>
          </cell>
          <cell r="BH310">
            <v>384</v>
          </cell>
          <cell r="BI310">
            <v>384</v>
          </cell>
          <cell r="BJ310">
            <v>384</v>
          </cell>
          <cell r="BK310">
            <v>428</v>
          </cell>
          <cell r="BL310">
            <v>384</v>
          </cell>
          <cell r="BM310">
            <v>377</v>
          </cell>
          <cell r="BN310">
            <v>385</v>
          </cell>
          <cell r="BO310">
            <v>393</v>
          </cell>
          <cell r="BP310">
            <v>376</v>
          </cell>
          <cell r="BQ310">
            <v>370</v>
          </cell>
          <cell r="BR310">
            <v>376</v>
          </cell>
          <cell r="BS310">
            <v>382</v>
          </cell>
          <cell r="BT310">
            <v>335</v>
          </cell>
          <cell r="BU310">
            <v>385</v>
          </cell>
          <cell r="BV310">
            <v>385</v>
          </cell>
          <cell r="BW310">
            <v>385</v>
          </cell>
          <cell r="BX310">
            <v>385</v>
          </cell>
          <cell r="BY310">
            <v>385</v>
          </cell>
          <cell r="BZ310">
            <v>385</v>
          </cell>
          <cell r="CA310">
            <v>385</v>
          </cell>
          <cell r="CB310">
            <v>375</v>
          </cell>
          <cell r="CC310">
            <v>375</v>
          </cell>
          <cell r="CD310">
            <v>425</v>
          </cell>
          <cell r="CE310">
            <v>400</v>
          </cell>
          <cell r="CF310">
            <v>430</v>
          </cell>
          <cell r="CG310">
            <v>515</v>
          </cell>
          <cell r="CH310">
            <v>600</v>
          </cell>
          <cell r="CI310">
            <v>500</v>
          </cell>
          <cell r="CL310">
            <v>430</v>
          </cell>
          <cell r="CM310">
            <v>430</v>
          </cell>
          <cell r="CN310">
            <v>415</v>
          </cell>
          <cell r="CP310">
            <v>415</v>
          </cell>
          <cell r="CQ310">
            <v>415</v>
          </cell>
          <cell r="CR310">
            <v>0</v>
          </cell>
          <cell r="CS310">
            <v>0</v>
          </cell>
          <cell r="CT310">
            <v>415</v>
          </cell>
          <cell r="CU310">
            <v>415</v>
          </cell>
          <cell r="CV310">
            <v>415</v>
          </cell>
          <cell r="CW310">
            <v>415</v>
          </cell>
          <cell r="CX310">
            <v>9.9999999999999995E-8</v>
          </cell>
          <cell r="DA310">
            <v>415</v>
          </cell>
          <cell r="DB310">
            <v>415</v>
          </cell>
          <cell r="DC310">
            <v>415</v>
          </cell>
          <cell r="DD310">
            <v>415</v>
          </cell>
          <cell r="DE310">
            <v>415</v>
          </cell>
          <cell r="DH310">
            <v>415</v>
          </cell>
          <cell r="DI310">
            <v>415</v>
          </cell>
          <cell r="DJ310">
            <v>400</v>
          </cell>
          <cell r="DK310">
            <v>400</v>
          </cell>
          <cell r="DL310">
            <v>400</v>
          </cell>
          <cell r="DM310">
            <v>400</v>
          </cell>
          <cell r="DN310">
            <v>400</v>
          </cell>
          <cell r="DO310">
            <v>400</v>
          </cell>
          <cell r="DP310">
            <v>400</v>
          </cell>
          <cell r="DQ310">
            <v>400</v>
          </cell>
          <cell r="DR310">
            <v>400</v>
          </cell>
          <cell r="DS310">
            <v>400</v>
          </cell>
          <cell r="DT310">
            <v>400</v>
          </cell>
          <cell r="DU310">
            <v>400</v>
          </cell>
          <cell r="DV310">
            <v>400</v>
          </cell>
          <cell r="DW310">
            <v>400</v>
          </cell>
          <cell r="DX310">
            <v>400</v>
          </cell>
          <cell r="DY310">
            <v>400</v>
          </cell>
          <cell r="DZ310">
            <v>400</v>
          </cell>
          <cell r="EA310">
            <v>400</v>
          </cell>
          <cell r="EB310">
            <v>400</v>
          </cell>
          <cell r="EC310">
            <v>400</v>
          </cell>
          <cell r="ED310">
            <v>400</v>
          </cell>
          <cell r="EE310">
            <v>400</v>
          </cell>
          <cell r="EF310">
            <v>400</v>
          </cell>
          <cell r="EG310">
            <v>400</v>
          </cell>
          <cell r="EH310">
            <v>400</v>
          </cell>
          <cell r="EI310">
            <v>400</v>
          </cell>
        </row>
        <row r="311">
          <cell r="E311">
            <v>420</v>
          </cell>
          <cell r="F311">
            <v>420</v>
          </cell>
          <cell r="G311">
            <v>420</v>
          </cell>
          <cell r="H311">
            <v>420</v>
          </cell>
          <cell r="I311">
            <v>420</v>
          </cell>
          <cell r="J311">
            <v>420</v>
          </cell>
          <cell r="K311">
            <v>420</v>
          </cell>
          <cell r="L311">
            <v>420</v>
          </cell>
          <cell r="M311">
            <v>420</v>
          </cell>
          <cell r="N311">
            <v>420</v>
          </cell>
          <cell r="O311">
            <v>420</v>
          </cell>
          <cell r="P311">
            <v>420</v>
          </cell>
          <cell r="Q311">
            <v>420</v>
          </cell>
          <cell r="R311">
            <v>420</v>
          </cell>
          <cell r="S311">
            <v>420</v>
          </cell>
          <cell r="T311">
            <v>420</v>
          </cell>
          <cell r="U311">
            <v>420</v>
          </cell>
          <cell r="V311">
            <v>420</v>
          </cell>
          <cell r="W311">
            <v>460</v>
          </cell>
          <cell r="X311">
            <v>460</v>
          </cell>
          <cell r="Y311">
            <v>420</v>
          </cell>
          <cell r="Z311">
            <v>420</v>
          </cell>
          <cell r="AA311">
            <v>420</v>
          </cell>
          <cell r="AB311">
            <v>420</v>
          </cell>
          <cell r="AC311">
            <v>420</v>
          </cell>
          <cell r="AD311">
            <v>420</v>
          </cell>
          <cell r="AH311">
            <v>479</v>
          </cell>
          <cell r="AI311">
            <v>464</v>
          </cell>
          <cell r="AJ311">
            <v>500</v>
          </cell>
          <cell r="AK311">
            <v>488</v>
          </cell>
          <cell r="AL311">
            <v>455</v>
          </cell>
          <cell r="AM311">
            <v>477</v>
          </cell>
          <cell r="AN311">
            <v>459</v>
          </cell>
          <cell r="AO311">
            <v>474</v>
          </cell>
          <cell r="AP311">
            <v>463</v>
          </cell>
          <cell r="AQ311">
            <v>464</v>
          </cell>
          <cell r="AR311">
            <v>472</v>
          </cell>
          <cell r="AS311">
            <v>453</v>
          </cell>
          <cell r="AT311">
            <v>468</v>
          </cell>
          <cell r="AU311">
            <v>457</v>
          </cell>
          <cell r="AV311">
            <v>440</v>
          </cell>
          <cell r="AW311">
            <v>391</v>
          </cell>
          <cell r="AX311">
            <v>357</v>
          </cell>
          <cell r="AY311">
            <v>391</v>
          </cell>
          <cell r="AZ311">
            <v>386</v>
          </cell>
          <cell r="BA311">
            <v>392</v>
          </cell>
          <cell r="BB311">
            <v>451</v>
          </cell>
          <cell r="BC311">
            <v>366</v>
          </cell>
          <cell r="BD311">
            <v>407</v>
          </cell>
          <cell r="BE311">
            <v>434</v>
          </cell>
          <cell r="BF311">
            <v>430</v>
          </cell>
          <cell r="BG311">
            <v>425</v>
          </cell>
          <cell r="BH311">
            <v>384</v>
          </cell>
          <cell r="BI311">
            <v>384</v>
          </cell>
          <cell r="BJ311">
            <v>384</v>
          </cell>
          <cell r="BK311">
            <v>428</v>
          </cell>
          <cell r="BL311">
            <v>384</v>
          </cell>
          <cell r="BM311">
            <v>377</v>
          </cell>
          <cell r="BN311">
            <v>385</v>
          </cell>
          <cell r="BO311">
            <v>393</v>
          </cell>
          <cell r="BP311">
            <v>376</v>
          </cell>
          <cell r="BQ311">
            <v>370</v>
          </cell>
          <cell r="BR311">
            <v>376</v>
          </cell>
          <cell r="BS311">
            <v>382</v>
          </cell>
          <cell r="BT311">
            <v>335</v>
          </cell>
          <cell r="BU311">
            <v>385</v>
          </cell>
          <cell r="BV311">
            <v>385</v>
          </cell>
          <cell r="BW311">
            <v>385</v>
          </cell>
          <cell r="BX311">
            <v>385</v>
          </cell>
          <cell r="BY311">
            <v>385</v>
          </cell>
          <cell r="BZ311">
            <v>385</v>
          </cell>
          <cell r="CA311">
            <v>385</v>
          </cell>
          <cell r="CB311">
            <v>375</v>
          </cell>
          <cell r="CC311">
            <v>375</v>
          </cell>
          <cell r="CD311">
            <v>425</v>
          </cell>
          <cell r="CE311">
            <v>400</v>
          </cell>
          <cell r="CF311">
            <v>430</v>
          </cell>
          <cell r="CG311">
            <v>515</v>
          </cell>
          <cell r="CH311">
            <v>600</v>
          </cell>
          <cell r="CI311">
            <v>500</v>
          </cell>
          <cell r="CL311">
            <v>430</v>
          </cell>
          <cell r="CM311">
            <v>430</v>
          </cell>
          <cell r="CN311">
            <v>420</v>
          </cell>
          <cell r="CP311">
            <v>420</v>
          </cell>
          <cell r="CQ311">
            <v>420</v>
          </cell>
          <cell r="CR311">
            <v>0</v>
          </cell>
          <cell r="CS311">
            <v>0</v>
          </cell>
          <cell r="CT311">
            <v>420</v>
          </cell>
          <cell r="CU311">
            <v>420</v>
          </cell>
          <cell r="CV311">
            <v>420</v>
          </cell>
          <cell r="CW311">
            <v>420</v>
          </cell>
          <cell r="CX311">
            <v>9.9999999999999995E-8</v>
          </cell>
          <cell r="DA311">
            <v>420</v>
          </cell>
          <cell r="DB311">
            <v>420</v>
          </cell>
          <cell r="DC311">
            <v>420</v>
          </cell>
          <cell r="DD311">
            <v>420</v>
          </cell>
          <cell r="DE311">
            <v>420</v>
          </cell>
          <cell r="DH311">
            <v>420</v>
          </cell>
          <cell r="DI311">
            <v>420</v>
          </cell>
          <cell r="DJ311">
            <v>400</v>
          </cell>
          <cell r="DK311">
            <v>400</v>
          </cell>
          <cell r="DL311">
            <v>400</v>
          </cell>
          <cell r="DM311">
            <v>400</v>
          </cell>
          <cell r="DN311">
            <v>400</v>
          </cell>
          <cell r="DO311">
            <v>400</v>
          </cell>
          <cell r="DP311">
            <v>400</v>
          </cell>
          <cell r="DQ311">
            <v>400</v>
          </cell>
          <cell r="DR311">
            <v>400</v>
          </cell>
          <cell r="DS311">
            <v>400</v>
          </cell>
          <cell r="DT311">
            <v>400</v>
          </cell>
          <cell r="DU311">
            <v>400</v>
          </cell>
          <cell r="DV311">
            <v>400</v>
          </cell>
          <cell r="DW311">
            <v>400</v>
          </cell>
          <cell r="DX311">
            <v>400</v>
          </cell>
          <cell r="DY311">
            <v>400</v>
          </cell>
          <cell r="DZ311">
            <v>400</v>
          </cell>
          <cell r="EA311">
            <v>400</v>
          </cell>
          <cell r="EB311">
            <v>400</v>
          </cell>
          <cell r="EC311">
            <v>400</v>
          </cell>
          <cell r="ED311">
            <v>400</v>
          </cell>
          <cell r="EE311">
            <v>400</v>
          </cell>
          <cell r="EF311">
            <v>400</v>
          </cell>
          <cell r="EG311">
            <v>400</v>
          </cell>
          <cell r="EH311">
            <v>400</v>
          </cell>
          <cell r="EI311">
            <v>400</v>
          </cell>
        </row>
        <row r="313">
          <cell r="E313">
            <v>9.9999999999999995E-8</v>
          </cell>
          <cell r="F313">
            <v>9.9999999999999995E-8</v>
          </cell>
          <cell r="G313">
            <v>9.9999999999999995E-8</v>
          </cell>
          <cell r="H313">
            <v>9.9999999999999995E-8</v>
          </cell>
          <cell r="L313">
            <v>9.9999999999999995E-8</v>
          </cell>
          <cell r="M313">
            <v>9.9999999999999995E-8</v>
          </cell>
          <cell r="N313">
            <v>9.9999999999999995E-8</v>
          </cell>
          <cell r="O313">
            <v>9.9999999999999995E-8</v>
          </cell>
          <cell r="P313">
            <v>9.9999999999999995E-8</v>
          </cell>
          <cell r="Q313">
            <v>9.9999999999999995E-8</v>
          </cell>
          <cell r="R313">
            <v>9.9999999999999995E-8</v>
          </cell>
          <cell r="S313">
            <v>9.9999999999999995E-8</v>
          </cell>
          <cell r="T313">
            <v>9.9999999999999995E-8</v>
          </cell>
          <cell r="U313">
            <v>9.9999999999999995E-8</v>
          </cell>
          <cell r="V313">
            <v>9.9999999999999995E-8</v>
          </cell>
          <cell r="W313">
            <v>9.9999999999999995E-8</v>
          </cell>
          <cell r="X313">
            <v>9.9999999999999995E-8</v>
          </cell>
          <cell r="Y313">
            <v>9.9999999999999995E-8</v>
          </cell>
          <cell r="Z313">
            <v>9.9999999999999995E-8</v>
          </cell>
          <cell r="AA313">
            <v>9.9999999999999995E-8</v>
          </cell>
          <cell r="AB313">
            <v>9.9999999999999995E-8</v>
          </cell>
          <cell r="AC313">
            <v>9.9999999999999995E-8</v>
          </cell>
          <cell r="AD313">
            <v>9.9999999999999995E-8</v>
          </cell>
          <cell r="AH313">
            <v>0</v>
          </cell>
          <cell r="AI313">
            <v>0</v>
          </cell>
          <cell r="AJ313">
            <v>0</v>
          </cell>
          <cell r="AK313">
            <v>0</v>
          </cell>
          <cell r="AL313">
            <v>0</v>
          </cell>
          <cell r="AM313">
            <v>0</v>
          </cell>
          <cell r="AN313">
            <v>0</v>
          </cell>
          <cell r="AO313">
            <v>0</v>
          </cell>
          <cell r="AP313">
            <v>0</v>
          </cell>
          <cell r="AQ313">
            <v>0</v>
          </cell>
          <cell r="AR313">
            <v>0</v>
          </cell>
          <cell r="AS313">
            <v>0</v>
          </cell>
          <cell r="AT313">
            <v>0</v>
          </cell>
          <cell r="AU313">
            <v>0</v>
          </cell>
          <cell r="AV313">
            <v>0</v>
          </cell>
          <cell r="AW313">
            <v>0</v>
          </cell>
          <cell r="AX313">
            <v>0</v>
          </cell>
          <cell r="AY313">
            <v>0</v>
          </cell>
          <cell r="AZ313">
            <v>0</v>
          </cell>
          <cell r="BA313">
            <v>0</v>
          </cell>
          <cell r="BB313">
            <v>0</v>
          </cell>
          <cell r="BC313">
            <v>0</v>
          </cell>
          <cell r="BD313">
            <v>0</v>
          </cell>
          <cell r="BE313">
            <v>0</v>
          </cell>
          <cell r="BF313">
            <v>0</v>
          </cell>
          <cell r="BG313">
            <v>0</v>
          </cell>
          <cell r="BH313">
            <v>0</v>
          </cell>
          <cell r="BI313">
            <v>0</v>
          </cell>
          <cell r="BJ313">
            <v>0</v>
          </cell>
          <cell r="BK313">
            <v>0</v>
          </cell>
          <cell r="BL313">
            <v>0</v>
          </cell>
          <cell r="BM313">
            <v>400</v>
          </cell>
          <cell r="BN313">
            <v>400</v>
          </cell>
          <cell r="BO313">
            <v>400</v>
          </cell>
          <cell r="BP313">
            <v>400</v>
          </cell>
          <cell r="BQ313">
            <v>425</v>
          </cell>
          <cell r="BR313">
            <v>450</v>
          </cell>
          <cell r="BS313">
            <v>450</v>
          </cell>
          <cell r="BT313">
            <v>0</v>
          </cell>
          <cell r="BU313">
            <v>0</v>
          </cell>
          <cell r="BV313">
            <v>0</v>
          </cell>
          <cell r="BW313">
            <v>0</v>
          </cell>
          <cell r="BX313">
            <v>0</v>
          </cell>
          <cell r="BY313">
            <v>0</v>
          </cell>
          <cell r="BZ313">
            <v>0</v>
          </cell>
          <cell r="CA313">
            <v>400</v>
          </cell>
          <cell r="CB313">
            <v>400</v>
          </cell>
          <cell r="CC313">
            <v>450</v>
          </cell>
          <cell r="CD313">
            <v>9.9999999999999995E-8</v>
          </cell>
          <cell r="CE313">
            <v>9.9999999999999995E-8</v>
          </cell>
          <cell r="CF313">
            <v>9.9999999999999995E-8</v>
          </cell>
          <cell r="CG313">
            <v>9.9999999999999995E-8</v>
          </cell>
          <cell r="CH313">
            <v>9.9999999999999995E-8</v>
          </cell>
          <cell r="CI313">
            <v>9.9999999999999995E-8</v>
          </cell>
          <cell r="CL313">
            <v>9.9999999999999995E-8</v>
          </cell>
          <cell r="CM313">
            <v>9.9999999999999995E-8</v>
          </cell>
          <cell r="CN313">
            <v>9.9999999999999995E-8</v>
          </cell>
          <cell r="CP313">
            <v>9.9999999999999995E-8</v>
          </cell>
          <cell r="CQ313">
            <v>9.9999999999999995E-8</v>
          </cell>
          <cell r="CR313">
            <v>9.9999999999999995E-8</v>
          </cell>
          <cell r="CS313">
            <v>9.9999999999999995E-8</v>
          </cell>
          <cell r="CT313">
            <v>9.9999999999999995E-8</v>
          </cell>
          <cell r="CU313">
            <v>9.9999999999999995E-8</v>
          </cell>
          <cell r="CV313">
            <v>9.9999999999999995E-8</v>
          </cell>
          <cell r="CW313">
            <v>9.9999999999999995E-8</v>
          </cell>
          <cell r="CX313">
            <v>9.9999999999999995E-8</v>
          </cell>
        </row>
        <row r="314">
          <cell r="E314">
            <v>9.9999999999999995E-8</v>
          </cell>
          <cell r="F314">
            <v>9.9999999999999995E-8</v>
          </cell>
          <cell r="G314">
            <v>9.9999999999999995E-8</v>
          </cell>
          <cell r="H314">
            <v>9.9999999999999995E-8</v>
          </cell>
          <cell r="L314">
            <v>9.9999999999999995E-8</v>
          </cell>
          <cell r="M314">
            <v>9.9999999999999995E-8</v>
          </cell>
          <cell r="N314">
            <v>9.9999999999999995E-8</v>
          </cell>
          <cell r="O314">
            <v>9.9999999999999995E-8</v>
          </cell>
          <cell r="P314">
            <v>9.9999999999999995E-8</v>
          </cell>
          <cell r="Q314">
            <v>9.9999999999999995E-8</v>
          </cell>
          <cell r="R314">
            <v>9.9999999999999995E-8</v>
          </cell>
          <cell r="S314">
            <v>9.9999999999999995E-8</v>
          </cell>
          <cell r="T314">
            <v>9.9999999999999995E-8</v>
          </cell>
          <cell r="U314">
            <v>9.9999999999999995E-8</v>
          </cell>
          <cell r="V314">
            <v>9.9999999999999995E-8</v>
          </cell>
          <cell r="W314">
            <v>9.9999999999999995E-8</v>
          </cell>
          <cell r="X314">
            <v>9.9999999999999995E-8</v>
          </cell>
          <cell r="Y314">
            <v>9.9999999999999995E-8</v>
          </cell>
          <cell r="Z314">
            <v>9.9999999999999995E-8</v>
          </cell>
          <cell r="AA314">
            <v>9.9999999999999995E-8</v>
          </cell>
          <cell r="AB314">
            <v>9.9999999999999995E-8</v>
          </cell>
          <cell r="AC314">
            <v>9.9999999999999995E-8</v>
          </cell>
          <cell r="AD314">
            <v>9.9999999999999995E-8</v>
          </cell>
          <cell r="AH314">
            <v>0</v>
          </cell>
          <cell r="AI314">
            <v>0</v>
          </cell>
          <cell r="AJ314">
            <v>0</v>
          </cell>
          <cell r="AK314">
            <v>0</v>
          </cell>
          <cell r="AL314">
            <v>0</v>
          </cell>
          <cell r="AM314">
            <v>0</v>
          </cell>
          <cell r="AN314">
            <v>0</v>
          </cell>
          <cell r="AO314">
            <v>0</v>
          </cell>
          <cell r="AP314">
            <v>0</v>
          </cell>
          <cell r="AQ314">
            <v>0</v>
          </cell>
          <cell r="AR314">
            <v>0</v>
          </cell>
          <cell r="AS314">
            <v>0</v>
          </cell>
          <cell r="AT314">
            <v>0</v>
          </cell>
          <cell r="AU314">
            <v>0</v>
          </cell>
          <cell r="AV314">
            <v>0</v>
          </cell>
          <cell r="AW314">
            <v>0</v>
          </cell>
          <cell r="AX314">
            <v>0</v>
          </cell>
          <cell r="AY314">
            <v>0</v>
          </cell>
          <cell r="AZ314">
            <v>0</v>
          </cell>
          <cell r="BA314">
            <v>0</v>
          </cell>
          <cell r="BB314">
            <v>0</v>
          </cell>
          <cell r="BC314">
            <v>0</v>
          </cell>
          <cell r="BD314">
            <v>0</v>
          </cell>
          <cell r="BE314">
            <v>0</v>
          </cell>
          <cell r="BF314">
            <v>0</v>
          </cell>
          <cell r="BG314">
            <v>0</v>
          </cell>
          <cell r="BH314">
            <v>0</v>
          </cell>
          <cell r="BI314">
            <v>0</v>
          </cell>
          <cell r="BJ314">
            <v>0</v>
          </cell>
          <cell r="BK314">
            <v>0</v>
          </cell>
          <cell r="BL314">
            <v>0</v>
          </cell>
          <cell r="BM314">
            <v>400</v>
          </cell>
          <cell r="BN314">
            <v>400</v>
          </cell>
          <cell r="BO314">
            <v>400</v>
          </cell>
          <cell r="BP314">
            <v>400</v>
          </cell>
          <cell r="BQ314">
            <v>425</v>
          </cell>
          <cell r="BR314">
            <v>450</v>
          </cell>
          <cell r="BS314">
            <v>450</v>
          </cell>
          <cell r="BT314">
            <v>0</v>
          </cell>
          <cell r="BU314">
            <v>0</v>
          </cell>
          <cell r="BV314">
            <v>0</v>
          </cell>
          <cell r="BW314">
            <v>0</v>
          </cell>
          <cell r="BX314">
            <v>0</v>
          </cell>
          <cell r="BY314">
            <v>0</v>
          </cell>
          <cell r="BZ314">
            <v>0</v>
          </cell>
          <cell r="CA314">
            <v>400</v>
          </cell>
          <cell r="CB314">
            <v>400</v>
          </cell>
          <cell r="CC314">
            <v>450</v>
          </cell>
          <cell r="CD314">
            <v>9.9999999999999995E-8</v>
          </cell>
          <cell r="CE314">
            <v>9.9999999999999995E-8</v>
          </cell>
          <cell r="CF314">
            <v>9.9999999999999995E-8</v>
          </cell>
          <cell r="CG314">
            <v>9.9999999999999995E-8</v>
          </cell>
          <cell r="CH314">
            <v>9.9999999999999995E-8</v>
          </cell>
          <cell r="CI314">
            <v>9.9999999999999995E-8</v>
          </cell>
          <cell r="CL314">
            <v>9.9999999999999995E-8</v>
          </cell>
          <cell r="CM314">
            <v>9.9999999999999995E-8</v>
          </cell>
          <cell r="CN314">
            <v>9.9999999999999995E-8</v>
          </cell>
          <cell r="CP314">
            <v>9.9999999999999995E-8</v>
          </cell>
          <cell r="CQ314">
            <v>9.9999999999999995E-8</v>
          </cell>
          <cell r="CR314">
            <v>9.9999999999999995E-8</v>
          </cell>
          <cell r="CS314">
            <v>9.9999999999999995E-8</v>
          </cell>
          <cell r="CT314">
            <v>9.9999999999999995E-8</v>
          </cell>
          <cell r="CU314">
            <v>9.9999999999999995E-8</v>
          </cell>
          <cell r="CV314">
            <v>9.9999999999999995E-8</v>
          </cell>
          <cell r="CW314">
            <v>9.9999999999999995E-8</v>
          </cell>
          <cell r="CX314">
            <v>9.9999999999999995E-8</v>
          </cell>
        </row>
        <row r="317">
          <cell r="E317">
            <v>500</v>
          </cell>
          <cell r="F317">
            <v>500</v>
          </cell>
          <cell r="G317">
            <v>500</v>
          </cell>
          <cell r="H317">
            <v>500</v>
          </cell>
          <cell r="I317">
            <v>500</v>
          </cell>
          <cell r="J317">
            <v>500</v>
          </cell>
          <cell r="K317">
            <v>500</v>
          </cell>
          <cell r="L317">
            <v>500</v>
          </cell>
          <cell r="M317">
            <v>9.9999999999999995E-8</v>
          </cell>
          <cell r="N317">
            <v>9.9999999999999995E-8</v>
          </cell>
          <cell r="O317">
            <v>9.9999999999999995E-8</v>
          </cell>
          <cell r="P317">
            <v>9.9999999999999995E-8</v>
          </cell>
          <cell r="Q317">
            <v>9.9999999999999995E-8</v>
          </cell>
          <cell r="R317">
            <v>9.9999999999999995E-8</v>
          </cell>
          <cell r="S317">
            <v>9.9999999999999995E-8</v>
          </cell>
          <cell r="T317">
            <v>9.9999999999999995E-8</v>
          </cell>
          <cell r="U317">
            <v>9.9999999999999995E-8</v>
          </cell>
          <cell r="V317">
            <v>9.9999999999999995E-8</v>
          </cell>
          <cell r="W317">
            <v>9.9999999999999995E-8</v>
          </cell>
          <cell r="X317">
            <v>9.9999999999999995E-8</v>
          </cell>
          <cell r="Y317">
            <v>500</v>
          </cell>
          <cell r="Z317">
            <v>9.9999999999999995E-8</v>
          </cell>
          <cell r="AA317">
            <v>9.9999999999999995E-8</v>
          </cell>
          <cell r="AB317">
            <v>500</v>
          </cell>
          <cell r="AC317">
            <v>500</v>
          </cell>
          <cell r="AD317">
            <v>9.9999999999999995E-8</v>
          </cell>
          <cell r="AH317">
            <v>0</v>
          </cell>
          <cell r="AI317">
            <v>0</v>
          </cell>
          <cell r="AJ317">
            <v>0</v>
          </cell>
          <cell r="AK317">
            <v>0</v>
          </cell>
          <cell r="AL317">
            <v>0</v>
          </cell>
          <cell r="AM317">
            <v>0</v>
          </cell>
          <cell r="AN317">
            <v>0</v>
          </cell>
          <cell r="AO317">
            <v>0</v>
          </cell>
          <cell r="AP317">
            <v>0</v>
          </cell>
          <cell r="AQ317">
            <v>0</v>
          </cell>
          <cell r="AR317">
            <v>0</v>
          </cell>
          <cell r="AS317">
            <v>0</v>
          </cell>
          <cell r="AT317">
            <v>0</v>
          </cell>
          <cell r="AU317">
            <v>0</v>
          </cell>
          <cell r="AV317">
            <v>0</v>
          </cell>
          <cell r="AW317">
            <v>0</v>
          </cell>
          <cell r="AX317">
            <v>0</v>
          </cell>
          <cell r="AY317">
            <v>0</v>
          </cell>
          <cell r="AZ317">
            <v>0</v>
          </cell>
          <cell r="BA317">
            <v>0</v>
          </cell>
          <cell r="BB317">
            <v>0</v>
          </cell>
          <cell r="BC317">
            <v>0</v>
          </cell>
          <cell r="BD317">
            <v>0</v>
          </cell>
          <cell r="BE317">
            <v>0</v>
          </cell>
          <cell r="BF317">
            <v>0</v>
          </cell>
          <cell r="BG317">
            <v>0</v>
          </cell>
          <cell r="BH317">
            <v>0</v>
          </cell>
          <cell r="BI317">
            <v>0</v>
          </cell>
          <cell r="BJ317">
            <v>0</v>
          </cell>
          <cell r="BK317">
            <v>0</v>
          </cell>
          <cell r="BL317">
            <v>0</v>
          </cell>
          <cell r="BM317">
            <v>0</v>
          </cell>
          <cell r="BN317">
            <v>0</v>
          </cell>
          <cell r="BO317">
            <v>0</v>
          </cell>
          <cell r="BP317">
            <v>0</v>
          </cell>
          <cell r="BQ317">
            <v>0</v>
          </cell>
          <cell r="BR317">
            <v>0</v>
          </cell>
          <cell r="BS317">
            <v>0</v>
          </cell>
          <cell r="BT317">
            <v>0</v>
          </cell>
          <cell r="BU317">
            <v>0</v>
          </cell>
          <cell r="BV317">
            <v>0</v>
          </cell>
          <cell r="BW317">
            <v>0</v>
          </cell>
          <cell r="BX317">
            <v>0</v>
          </cell>
          <cell r="BY317">
            <v>0</v>
          </cell>
          <cell r="BZ317">
            <v>0</v>
          </cell>
          <cell r="CA317">
            <v>0</v>
          </cell>
          <cell r="CB317">
            <v>0</v>
          </cell>
          <cell r="CC317">
            <v>0</v>
          </cell>
          <cell r="CD317">
            <v>9.9999999999999995E-8</v>
          </cell>
          <cell r="CE317">
            <v>9.9999999999999995E-8</v>
          </cell>
          <cell r="CF317">
            <v>9.9999999999999995E-8</v>
          </cell>
          <cell r="CG317">
            <v>9.9999999999999995E-8</v>
          </cell>
          <cell r="CH317">
            <v>9.9999999999999995E-8</v>
          </cell>
          <cell r="CI317">
            <v>9.9999999999999995E-8</v>
          </cell>
          <cell r="CL317">
            <v>9.9999999999999995E-8</v>
          </cell>
          <cell r="CM317">
            <v>9.9999999999999995E-8</v>
          </cell>
          <cell r="CN317">
            <v>9.9999999999999995E-8</v>
          </cell>
          <cell r="CP317">
            <v>9.9999999999999995E-8</v>
          </cell>
          <cell r="CQ317">
            <v>9.9999999999999995E-8</v>
          </cell>
          <cell r="CR317">
            <v>9.9999999999999995E-8</v>
          </cell>
          <cell r="CS317">
            <v>9.9999999999999995E-8</v>
          </cell>
          <cell r="CT317">
            <v>9.9999999999999995E-8</v>
          </cell>
          <cell r="CU317">
            <v>9.9999999999999995E-8</v>
          </cell>
          <cell r="CV317">
            <v>9.9999999999999995E-8</v>
          </cell>
          <cell r="CW317">
            <v>9.9999999999999995E-8</v>
          </cell>
          <cell r="CX317">
            <v>9.9999999999999995E-8</v>
          </cell>
          <cell r="DE317">
            <v>500</v>
          </cell>
        </row>
        <row r="318">
          <cell r="E318">
            <v>500</v>
          </cell>
          <cell r="F318">
            <v>500</v>
          </cell>
          <cell r="G318">
            <v>500</v>
          </cell>
          <cell r="H318">
            <v>500</v>
          </cell>
          <cell r="I318">
            <v>500</v>
          </cell>
          <cell r="J318">
            <v>500</v>
          </cell>
          <cell r="K318">
            <v>500</v>
          </cell>
          <cell r="L318">
            <v>500</v>
          </cell>
          <cell r="M318">
            <v>9.9999999999999995E-8</v>
          </cell>
          <cell r="N318">
            <v>9.9999999999999995E-8</v>
          </cell>
          <cell r="O318">
            <v>9.9999999999999995E-8</v>
          </cell>
          <cell r="P318">
            <v>9.9999999999999995E-8</v>
          </cell>
          <cell r="Q318">
            <v>9.9999999999999995E-8</v>
          </cell>
          <cell r="R318">
            <v>9.9999999999999995E-8</v>
          </cell>
          <cell r="S318">
            <v>9.9999999999999995E-8</v>
          </cell>
          <cell r="T318">
            <v>9.9999999999999995E-8</v>
          </cell>
          <cell r="U318">
            <v>9.9999999999999995E-8</v>
          </cell>
          <cell r="V318">
            <v>9.9999999999999995E-8</v>
          </cell>
          <cell r="W318">
            <v>9.9999999999999995E-8</v>
          </cell>
          <cell r="X318">
            <v>9.9999999999999995E-8</v>
          </cell>
          <cell r="Y318">
            <v>500</v>
          </cell>
          <cell r="Z318">
            <v>9.9999999999999995E-8</v>
          </cell>
          <cell r="AA318">
            <v>9.9999999999999995E-8</v>
          </cell>
          <cell r="AB318">
            <v>500</v>
          </cell>
          <cell r="AC318">
            <v>500</v>
          </cell>
          <cell r="AD318">
            <v>9.9999999999999995E-8</v>
          </cell>
          <cell r="AH318">
            <v>0</v>
          </cell>
          <cell r="AI318">
            <v>0</v>
          </cell>
          <cell r="AJ318">
            <v>0</v>
          </cell>
          <cell r="AK318">
            <v>0</v>
          </cell>
          <cell r="AL318">
            <v>0</v>
          </cell>
          <cell r="AM318">
            <v>0</v>
          </cell>
          <cell r="AN318">
            <v>0</v>
          </cell>
          <cell r="AO318">
            <v>0</v>
          </cell>
          <cell r="AP318">
            <v>0</v>
          </cell>
          <cell r="AQ318">
            <v>0</v>
          </cell>
          <cell r="AR318">
            <v>0</v>
          </cell>
          <cell r="AS318">
            <v>0</v>
          </cell>
          <cell r="AT318">
            <v>0</v>
          </cell>
          <cell r="AU318">
            <v>0</v>
          </cell>
          <cell r="AV318">
            <v>0</v>
          </cell>
          <cell r="AW318">
            <v>0</v>
          </cell>
          <cell r="AX318">
            <v>0</v>
          </cell>
          <cell r="AY318">
            <v>0</v>
          </cell>
          <cell r="AZ318">
            <v>0</v>
          </cell>
          <cell r="BA318">
            <v>0</v>
          </cell>
          <cell r="BB318">
            <v>0</v>
          </cell>
          <cell r="BC318">
            <v>0</v>
          </cell>
          <cell r="BD318">
            <v>0</v>
          </cell>
          <cell r="BE318">
            <v>0</v>
          </cell>
          <cell r="BF318">
            <v>0</v>
          </cell>
          <cell r="BG318">
            <v>0</v>
          </cell>
          <cell r="BH318">
            <v>0</v>
          </cell>
          <cell r="BI318">
            <v>0</v>
          </cell>
          <cell r="BJ318">
            <v>0</v>
          </cell>
          <cell r="BK318">
            <v>0</v>
          </cell>
          <cell r="BL318">
            <v>0</v>
          </cell>
          <cell r="BM318">
            <v>0</v>
          </cell>
          <cell r="BN318">
            <v>0</v>
          </cell>
          <cell r="BO318">
            <v>0</v>
          </cell>
          <cell r="BP318">
            <v>0</v>
          </cell>
          <cell r="BQ318">
            <v>0</v>
          </cell>
          <cell r="BR318">
            <v>0</v>
          </cell>
          <cell r="BS318">
            <v>0</v>
          </cell>
          <cell r="BT318">
            <v>0</v>
          </cell>
          <cell r="BU318">
            <v>0</v>
          </cell>
          <cell r="BV318">
            <v>0</v>
          </cell>
          <cell r="BW318">
            <v>0</v>
          </cell>
          <cell r="BX318">
            <v>0</v>
          </cell>
          <cell r="BY318">
            <v>0</v>
          </cell>
          <cell r="BZ318">
            <v>0</v>
          </cell>
          <cell r="CA318">
            <v>0</v>
          </cell>
          <cell r="CB318">
            <v>0</v>
          </cell>
          <cell r="CC318">
            <v>0</v>
          </cell>
          <cell r="CD318">
            <v>9.9999999999999995E-8</v>
          </cell>
          <cell r="CE318">
            <v>9.9999999999999995E-8</v>
          </cell>
          <cell r="CF318">
            <v>9.9999999999999995E-8</v>
          </cell>
          <cell r="CG318">
            <v>9.9999999999999995E-8</v>
          </cell>
          <cell r="CH318">
            <v>9.9999999999999995E-8</v>
          </cell>
          <cell r="CI318">
            <v>9.9999999999999995E-8</v>
          </cell>
          <cell r="CL318">
            <v>9.9999999999999995E-8</v>
          </cell>
          <cell r="CM318">
            <v>9.9999999999999995E-8</v>
          </cell>
          <cell r="CN318">
            <v>9.9999999999999995E-8</v>
          </cell>
          <cell r="CP318">
            <v>9.9999999999999995E-8</v>
          </cell>
          <cell r="CQ318">
            <v>9.9999999999999995E-8</v>
          </cell>
          <cell r="CR318">
            <v>9.9999999999999995E-8</v>
          </cell>
          <cell r="CS318">
            <v>9.9999999999999995E-8</v>
          </cell>
          <cell r="CT318">
            <v>9.9999999999999995E-8</v>
          </cell>
          <cell r="CU318">
            <v>9.9999999999999995E-8</v>
          </cell>
          <cell r="CV318">
            <v>9.9999999999999995E-8</v>
          </cell>
          <cell r="CW318">
            <v>9.9999999999999995E-8</v>
          </cell>
          <cell r="CX318">
            <v>9.9999999999999995E-8</v>
          </cell>
          <cell r="DE318">
            <v>500</v>
          </cell>
        </row>
        <row r="319">
          <cell r="CP319" t="str">
            <v>MTH</v>
          </cell>
          <cell r="CQ319" t="str">
            <v>MTH</v>
          </cell>
        </row>
        <row r="320">
          <cell r="E320">
            <v>530</v>
          </cell>
          <cell r="F320">
            <v>530</v>
          </cell>
          <cell r="G320">
            <v>530</v>
          </cell>
          <cell r="H320">
            <v>530</v>
          </cell>
          <cell r="I320">
            <v>530</v>
          </cell>
          <cell r="J320">
            <v>530</v>
          </cell>
          <cell r="K320">
            <v>530</v>
          </cell>
          <cell r="L320">
            <v>530</v>
          </cell>
          <cell r="M320">
            <v>530</v>
          </cell>
          <cell r="N320">
            <v>530</v>
          </cell>
          <cell r="O320">
            <v>530</v>
          </cell>
          <cell r="P320">
            <v>530</v>
          </cell>
          <cell r="Q320">
            <v>530</v>
          </cell>
          <cell r="R320">
            <v>530</v>
          </cell>
          <cell r="S320">
            <v>530</v>
          </cell>
          <cell r="T320">
            <v>530</v>
          </cell>
          <cell r="U320">
            <v>530</v>
          </cell>
          <cell r="V320">
            <v>530</v>
          </cell>
          <cell r="W320">
            <v>530</v>
          </cell>
          <cell r="X320">
            <v>530</v>
          </cell>
          <cell r="Y320">
            <v>530</v>
          </cell>
          <cell r="Z320">
            <v>530</v>
          </cell>
          <cell r="AA320">
            <v>530</v>
          </cell>
          <cell r="AB320">
            <v>530</v>
          </cell>
          <cell r="AC320">
            <v>530</v>
          </cell>
          <cell r="AD320">
            <v>530</v>
          </cell>
          <cell r="AH320">
            <v>472</v>
          </cell>
          <cell r="AI320">
            <v>487</v>
          </cell>
          <cell r="AJ320">
            <v>498</v>
          </cell>
          <cell r="AK320">
            <v>486</v>
          </cell>
          <cell r="AL320">
            <v>475</v>
          </cell>
          <cell r="AM320">
            <v>510</v>
          </cell>
          <cell r="AN320">
            <v>512</v>
          </cell>
          <cell r="AO320">
            <v>489</v>
          </cell>
          <cell r="AP320">
            <v>496</v>
          </cell>
          <cell r="AQ320">
            <v>480</v>
          </cell>
          <cell r="AR320">
            <v>487</v>
          </cell>
          <cell r="AS320">
            <v>480</v>
          </cell>
          <cell r="AT320">
            <v>508</v>
          </cell>
          <cell r="AU320">
            <v>507</v>
          </cell>
          <cell r="AV320">
            <v>497</v>
          </cell>
          <cell r="AW320">
            <v>508</v>
          </cell>
          <cell r="AX320">
            <v>535</v>
          </cell>
          <cell r="AY320">
            <v>531</v>
          </cell>
          <cell r="AZ320">
            <v>541</v>
          </cell>
          <cell r="BA320">
            <v>546</v>
          </cell>
          <cell r="BB320">
            <v>520</v>
          </cell>
          <cell r="BC320">
            <v>526</v>
          </cell>
          <cell r="BD320">
            <v>519</v>
          </cell>
          <cell r="BE320">
            <v>479</v>
          </cell>
          <cell r="BF320">
            <v>471</v>
          </cell>
          <cell r="BG320">
            <v>479</v>
          </cell>
          <cell r="BH320">
            <v>518</v>
          </cell>
          <cell r="BI320">
            <v>518</v>
          </cell>
          <cell r="BJ320">
            <v>506</v>
          </cell>
          <cell r="BK320">
            <v>486</v>
          </cell>
          <cell r="BL320">
            <v>508</v>
          </cell>
          <cell r="BM320">
            <v>417</v>
          </cell>
          <cell r="BN320">
            <v>338</v>
          </cell>
          <cell r="BO320">
            <v>339</v>
          </cell>
          <cell r="BP320">
            <v>428</v>
          </cell>
          <cell r="BQ320">
            <v>542</v>
          </cell>
          <cell r="BR320">
            <v>433</v>
          </cell>
          <cell r="BS320">
            <v>398</v>
          </cell>
          <cell r="BT320">
            <v>511</v>
          </cell>
          <cell r="BU320">
            <v>496</v>
          </cell>
          <cell r="BV320">
            <v>496</v>
          </cell>
          <cell r="BW320">
            <v>495</v>
          </cell>
          <cell r="BX320">
            <v>516</v>
          </cell>
          <cell r="BY320">
            <v>489</v>
          </cell>
          <cell r="BZ320">
            <v>500</v>
          </cell>
          <cell r="CA320">
            <v>500</v>
          </cell>
          <cell r="CB320">
            <v>500</v>
          </cell>
          <cell r="CC320">
            <v>500</v>
          </cell>
          <cell r="CD320">
            <v>0</v>
          </cell>
          <cell r="CE320">
            <v>525</v>
          </cell>
          <cell r="CF320">
            <v>525</v>
          </cell>
          <cell r="CG320">
            <v>0</v>
          </cell>
          <cell r="CH320">
            <v>525</v>
          </cell>
          <cell r="CI320">
            <v>525</v>
          </cell>
          <cell r="CL320">
            <v>0</v>
          </cell>
          <cell r="CM320">
            <v>525</v>
          </cell>
          <cell r="CN320">
            <v>515</v>
          </cell>
          <cell r="CP320">
            <v>525</v>
          </cell>
          <cell r="CQ320">
            <v>525</v>
          </cell>
          <cell r="CR320">
            <v>525</v>
          </cell>
          <cell r="CS320">
            <v>515</v>
          </cell>
          <cell r="CT320">
            <v>515</v>
          </cell>
          <cell r="CU320">
            <v>525</v>
          </cell>
          <cell r="CV320">
            <v>525</v>
          </cell>
          <cell r="CW320">
            <v>525</v>
          </cell>
          <cell r="CX320">
            <v>525</v>
          </cell>
          <cell r="DA320">
            <v>530</v>
          </cell>
          <cell r="DB320">
            <v>530</v>
          </cell>
          <cell r="DC320">
            <v>530</v>
          </cell>
          <cell r="DD320">
            <v>530</v>
          </cell>
          <cell r="DE320">
            <v>530</v>
          </cell>
          <cell r="DF320">
            <v>836.73066100755625</v>
          </cell>
          <cell r="DG320">
            <v>525</v>
          </cell>
          <cell r="DH320">
            <v>530</v>
          </cell>
          <cell r="DI320">
            <v>530</v>
          </cell>
          <cell r="DJ320">
            <v>525</v>
          </cell>
          <cell r="DK320">
            <v>525</v>
          </cell>
          <cell r="DL320">
            <v>525</v>
          </cell>
          <cell r="DM320">
            <v>525</v>
          </cell>
          <cell r="DN320">
            <v>525</v>
          </cell>
          <cell r="DO320">
            <v>525</v>
          </cell>
          <cell r="DP320">
            <v>525</v>
          </cell>
          <cell r="DQ320">
            <v>525</v>
          </cell>
          <cell r="DR320">
            <v>525</v>
          </cell>
          <cell r="DS320">
            <v>525</v>
          </cell>
          <cell r="DT320">
            <v>525</v>
          </cell>
          <cell r="DU320">
            <v>525</v>
          </cell>
          <cell r="DV320">
            <v>525</v>
          </cell>
          <cell r="DW320">
            <v>525</v>
          </cell>
          <cell r="DX320">
            <v>525</v>
          </cell>
          <cell r="DY320">
            <v>525</v>
          </cell>
          <cell r="DZ320">
            <v>525</v>
          </cell>
          <cell r="EA320">
            <v>525</v>
          </cell>
          <cell r="EB320">
            <v>525</v>
          </cell>
          <cell r="EC320">
            <v>525</v>
          </cell>
          <cell r="ED320">
            <v>525</v>
          </cell>
          <cell r="EE320">
            <v>525</v>
          </cell>
          <cell r="EF320">
            <v>525</v>
          </cell>
          <cell r="EG320">
            <v>525</v>
          </cell>
          <cell r="EH320">
            <v>525</v>
          </cell>
          <cell r="EI320">
            <v>525</v>
          </cell>
        </row>
        <row r="321">
          <cell r="E321">
            <v>530</v>
          </cell>
          <cell r="F321">
            <v>530</v>
          </cell>
          <cell r="G321">
            <v>530</v>
          </cell>
          <cell r="H321">
            <v>530</v>
          </cell>
          <cell r="I321">
            <v>530</v>
          </cell>
          <cell r="J321">
            <v>530</v>
          </cell>
          <cell r="K321">
            <v>530</v>
          </cell>
          <cell r="L321">
            <v>530</v>
          </cell>
          <cell r="M321">
            <v>530</v>
          </cell>
          <cell r="N321">
            <v>530</v>
          </cell>
          <cell r="O321">
            <v>530</v>
          </cell>
          <cell r="P321">
            <v>530</v>
          </cell>
          <cell r="Q321">
            <v>530</v>
          </cell>
          <cell r="R321">
            <v>530</v>
          </cell>
          <cell r="S321">
            <v>530</v>
          </cell>
          <cell r="T321">
            <v>530</v>
          </cell>
          <cell r="U321">
            <v>530</v>
          </cell>
          <cell r="V321">
            <v>530</v>
          </cell>
          <cell r="W321">
            <v>530</v>
          </cell>
          <cell r="X321">
            <v>530</v>
          </cell>
          <cell r="Y321">
            <v>530</v>
          </cell>
          <cell r="Z321">
            <v>530</v>
          </cell>
          <cell r="AA321">
            <v>530</v>
          </cell>
          <cell r="AB321">
            <v>530</v>
          </cell>
          <cell r="AC321">
            <v>530</v>
          </cell>
          <cell r="AD321">
            <v>530</v>
          </cell>
          <cell r="AH321">
            <v>472</v>
          </cell>
          <cell r="AI321">
            <v>487</v>
          </cell>
          <cell r="AJ321">
            <v>498</v>
          </cell>
          <cell r="AK321">
            <v>486</v>
          </cell>
          <cell r="AL321">
            <v>475</v>
          </cell>
          <cell r="AM321">
            <v>510</v>
          </cell>
          <cell r="AN321">
            <v>512</v>
          </cell>
          <cell r="AO321">
            <v>489</v>
          </cell>
          <cell r="AP321">
            <v>496</v>
          </cell>
          <cell r="AQ321">
            <v>480</v>
          </cell>
          <cell r="AR321">
            <v>487</v>
          </cell>
          <cell r="AS321">
            <v>480</v>
          </cell>
          <cell r="AT321">
            <v>508</v>
          </cell>
          <cell r="AU321">
            <v>507</v>
          </cell>
          <cell r="AV321">
            <v>497</v>
          </cell>
          <cell r="AW321">
            <v>508</v>
          </cell>
          <cell r="AX321">
            <v>535</v>
          </cell>
          <cell r="AY321">
            <v>531</v>
          </cell>
          <cell r="AZ321">
            <v>541</v>
          </cell>
          <cell r="BA321">
            <v>546</v>
          </cell>
          <cell r="BB321">
            <v>520</v>
          </cell>
          <cell r="BC321">
            <v>526</v>
          </cell>
          <cell r="BD321">
            <v>519</v>
          </cell>
          <cell r="BE321">
            <v>479</v>
          </cell>
          <cell r="BF321">
            <v>471</v>
          </cell>
          <cell r="BG321">
            <v>479</v>
          </cell>
          <cell r="BH321">
            <v>518</v>
          </cell>
          <cell r="BI321">
            <v>518</v>
          </cell>
          <cell r="BJ321">
            <v>506</v>
          </cell>
          <cell r="BK321">
            <v>486</v>
          </cell>
          <cell r="BL321">
            <v>508</v>
          </cell>
          <cell r="BM321">
            <v>417</v>
          </cell>
          <cell r="BN321">
            <v>338</v>
          </cell>
          <cell r="BO321">
            <v>339</v>
          </cell>
          <cell r="BP321">
            <v>428</v>
          </cell>
          <cell r="BQ321">
            <v>542</v>
          </cell>
          <cell r="BR321">
            <v>433</v>
          </cell>
          <cell r="BS321">
            <v>398</v>
          </cell>
          <cell r="BT321">
            <v>511</v>
          </cell>
          <cell r="BU321">
            <v>496</v>
          </cell>
          <cell r="BV321">
            <v>496</v>
          </cell>
          <cell r="BW321">
            <v>495</v>
          </cell>
          <cell r="BX321">
            <v>516</v>
          </cell>
          <cell r="BY321">
            <v>489</v>
          </cell>
          <cell r="BZ321">
            <v>500</v>
          </cell>
          <cell r="CA321">
            <v>500</v>
          </cell>
          <cell r="CB321">
            <v>500</v>
          </cell>
          <cell r="CC321">
            <v>500</v>
          </cell>
          <cell r="CD321">
            <v>0</v>
          </cell>
          <cell r="CE321">
            <v>525</v>
          </cell>
          <cell r="CF321">
            <v>525</v>
          </cell>
          <cell r="CG321">
            <v>0</v>
          </cell>
          <cell r="CH321">
            <v>525</v>
          </cell>
          <cell r="CI321">
            <v>525</v>
          </cell>
          <cell r="CL321">
            <v>0</v>
          </cell>
          <cell r="CM321">
            <v>525</v>
          </cell>
          <cell r="CN321">
            <v>515</v>
          </cell>
          <cell r="CP321">
            <v>525</v>
          </cell>
          <cell r="CQ321">
            <v>525</v>
          </cell>
          <cell r="CR321">
            <v>525</v>
          </cell>
          <cell r="CS321">
            <v>515</v>
          </cell>
          <cell r="CT321">
            <v>515</v>
          </cell>
          <cell r="CU321">
            <v>525</v>
          </cell>
          <cell r="CV321">
            <v>525</v>
          </cell>
          <cell r="CW321">
            <v>525</v>
          </cell>
          <cell r="CX321">
            <v>525</v>
          </cell>
          <cell r="DA321">
            <v>530</v>
          </cell>
          <cell r="DB321">
            <v>530</v>
          </cell>
          <cell r="DC321">
            <v>530</v>
          </cell>
          <cell r="DD321">
            <v>530</v>
          </cell>
          <cell r="DE321">
            <v>530</v>
          </cell>
          <cell r="DF321">
            <v>836.73066100755625</v>
          </cell>
          <cell r="DG321">
            <v>525</v>
          </cell>
          <cell r="DH321">
            <v>530</v>
          </cell>
          <cell r="DI321">
            <v>530</v>
          </cell>
          <cell r="DJ321">
            <v>525</v>
          </cell>
          <cell r="DK321">
            <v>525</v>
          </cell>
          <cell r="DL321">
            <v>525</v>
          </cell>
          <cell r="DM321">
            <v>525</v>
          </cell>
          <cell r="DN321">
            <v>525</v>
          </cell>
          <cell r="DO321">
            <v>525</v>
          </cell>
          <cell r="DP321">
            <v>525</v>
          </cell>
          <cell r="DQ321">
            <v>525</v>
          </cell>
          <cell r="DR321">
            <v>525</v>
          </cell>
          <cell r="DS321">
            <v>525</v>
          </cell>
          <cell r="DT321">
            <v>525</v>
          </cell>
          <cell r="DU321">
            <v>525</v>
          </cell>
          <cell r="DV321">
            <v>525</v>
          </cell>
          <cell r="DW321">
            <v>525</v>
          </cell>
          <cell r="DX321">
            <v>525</v>
          </cell>
          <cell r="DY321">
            <v>525</v>
          </cell>
          <cell r="DZ321">
            <v>525</v>
          </cell>
          <cell r="EA321">
            <v>525</v>
          </cell>
          <cell r="EB321">
            <v>525</v>
          </cell>
          <cell r="EC321">
            <v>525</v>
          </cell>
          <cell r="ED321">
            <v>525</v>
          </cell>
          <cell r="EE321">
            <v>525</v>
          </cell>
          <cell r="EF321">
            <v>525</v>
          </cell>
          <cell r="EG321">
            <v>525</v>
          </cell>
          <cell r="EH321">
            <v>525</v>
          </cell>
          <cell r="EI321">
            <v>525</v>
          </cell>
        </row>
        <row r="323">
          <cell r="E323">
            <v>400</v>
          </cell>
          <cell r="F323">
            <v>400</v>
          </cell>
          <cell r="G323">
            <v>400</v>
          </cell>
          <cell r="H323">
            <v>400</v>
          </cell>
          <cell r="I323">
            <v>400</v>
          </cell>
          <cell r="J323">
            <v>400</v>
          </cell>
          <cell r="K323">
            <v>400</v>
          </cell>
          <cell r="L323">
            <v>400</v>
          </cell>
          <cell r="M323">
            <v>9.9999999999999995E-8</v>
          </cell>
          <cell r="N323">
            <v>9.9999999999999995E-8</v>
          </cell>
          <cell r="O323">
            <v>9.9999999999999995E-8</v>
          </cell>
          <cell r="P323">
            <v>9.9999999999999995E-8</v>
          </cell>
          <cell r="Q323">
            <v>9.9999999999999995E-8</v>
          </cell>
          <cell r="R323">
            <v>9.9999999999999995E-8</v>
          </cell>
          <cell r="S323">
            <v>9.9999999999999995E-8</v>
          </cell>
          <cell r="T323">
            <v>9.9999999999999995E-8</v>
          </cell>
          <cell r="U323">
            <v>9.9999999999999995E-8</v>
          </cell>
          <cell r="V323">
            <v>9.9999999999999995E-8</v>
          </cell>
          <cell r="W323">
            <v>9.9999999999999995E-8</v>
          </cell>
          <cell r="X323">
            <v>9.9999999999999995E-8</v>
          </cell>
          <cell r="Y323">
            <v>9.9999999999999995E-8</v>
          </cell>
          <cell r="Z323">
            <v>9.9999999999999995E-8</v>
          </cell>
          <cell r="AA323">
            <v>9.9999999999999995E-8</v>
          </cell>
          <cell r="AB323">
            <v>400</v>
          </cell>
          <cell r="AC323">
            <v>400</v>
          </cell>
          <cell r="AD323">
            <v>9.9999999999999995E-8</v>
          </cell>
          <cell r="AH323">
            <v>0</v>
          </cell>
          <cell r="AI323">
            <v>0</v>
          </cell>
          <cell r="AJ323">
            <v>0</v>
          </cell>
          <cell r="AK323">
            <v>0</v>
          </cell>
          <cell r="AL323">
            <v>0</v>
          </cell>
          <cell r="AM323">
            <v>0</v>
          </cell>
          <cell r="AN323">
            <v>0</v>
          </cell>
          <cell r="AO323">
            <v>0</v>
          </cell>
          <cell r="AP323">
            <v>0</v>
          </cell>
          <cell r="AQ323">
            <v>0</v>
          </cell>
          <cell r="AR323">
            <v>0</v>
          </cell>
          <cell r="AS323">
            <v>0</v>
          </cell>
          <cell r="AT323">
            <v>0</v>
          </cell>
          <cell r="AU323">
            <v>0</v>
          </cell>
          <cell r="AV323">
            <v>0</v>
          </cell>
          <cell r="AW323">
            <v>380</v>
          </cell>
          <cell r="AX323">
            <v>380</v>
          </cell>
          <cell r="AY323">
            <v>380</v>
          </cell>
          <cell r="AZ323">
            <v>380</v>
          </cell>
          <cell r="BA323">
            <v>380</v>
          </cell>
          <cell r="BB323">
            <v>380</v>
          </cell>
          <cell r="BC323">
            <v>380</v>
          </cell>
          <cell r="BD323">
            <v>380</v>
          </cell>
          <cell r="BE323">
            <v>380</v>
          </cell>
          <cell r="BF323">
            <v>380</v>
          </cell>
          <cell r="BG323">
            <v>380</v>
          </cell>
          <cell r="BH323">
            <v>380</v>
          </cell>
          <cell r="BI323">
            <v>380</v>
          </cell>
          <cell r="BJ323">
            <v>380</v>
          </cell>
          <cell r="BK323">
            <v>380</v>
          </cell>
          <cell r="BL323">
            <v>380</v>
          </cell>
          <cell r="BM323">
            <v>380</v>
          </cell>
          <cell r="BN323">
            <v>380</v>
          </cell>
          <cell r="BO323">
            <v>380</v>
          </cell>
          <cell r="BP323">
            <v>380</v>
          </cell>
          <cell r="BQ323">
            <v>380</v>
          </cell>
          <cell r="BR323">
            <v>380</v>
          </cell>
          <cell r="BS323">
            <v>380</v>
          </cell>
          <cell r="BT323">
            <v>380</v>
          </cell>
          <cell r="BU323">
            <v>380</v>
          </cell>
          <cell r="BV323">
            <v>380</v>
          </cell>
          <cell r="BW323">
            <v>380</v>
          </cell>
          <cell r="BX323">
            <v>380</v>
          </cell>
          <cell r="BY323">
            <v>380</v>
          </cell>
          <cell r="BZ323">
            <v>380</v>
          </cell>
          <cell r="CA323">
            <v>380</v>
          </cell>
          <cell r="CB323">
            <v>380</v>
          </cell>
          <cell r="CC323">
            <v>380</v>
          </cell>
          <cell r="CD323">
            <v>9.9999999999999995E-8</v>
          </cell>
          <cell r="CE323">
            <v>9.9999999999999995E-8</v>
          </cell>
          <cell r="CF323">
            <v>9.9999999999999995E-8</v>
          </cell>
          <cell r="CG323">
            <v>9.9999999999999995E-8</v>
          </cell>
          <cell r="CH323">
            <v>9.9999999999999995E-8</v>
          </cell>
          <cell r="CI323">
            <v>9.9999999999999995E-8</v>
          </cell>
          <cell r="CL323">
            <v>9.9999999999999995E-8</v>
          </cell>
          <cell r="CM323">
            <v>9.9999999999999995E-8</v>
          </cell>
          <cell r="CN323">
            <v>9.9999999999999995E-8</v>
          </cell>
          <cell r="CP323">
            <v>0</v>
          </cell>
          <cell r="CQ323">
            <v>9.9999999999999995E-8</v>
          </cell>
          <cell r="CR323">
            <v>9.9999999999999995E-8</v>
          </cell>
          <cell r="CS323">
            <v>9.9999999999999995E-8</v>
          </cell>
          <cell r="CT323">
            <v>9.9999999999999995E-8</v>
          </cell>
          <cell r="CU323">
            <v>9.9999999999999995E-8</v>
          </cell>
          <cell r="CV323">
            <v>9.9999999999999995E-8</v>
          </cell>
          <cell r="CW323">
            <v>9.9999999999999995E-8</v>
          </cell>
          <cell r="CX323">
            <v>9.9999999999999995E-8</v>
          </cell>
          <cell r="DE323">
            <v>400</v>
          </cell>
        </row>
        <row r="324">
          <cell r="E324">
            <v>400</v>
          </cell>
          <cell r="F324">
            <v>400</v>
          </cell>
          <cell r="G324">
            <v>400</v>
          </cell>
          <cell r="H324">
            <v>400</v>
          </cell>
          <cell r="I324">
            <v>400</v>
          </cell>
          <cell r="J324">
            <v>400</v>
          </cell>
          <cell r="K324">
            <v>400</v>
          </cell>
          <cell r="L324">
            <v>400</v>
          </cell>
          <cell r="M324">
            <v>9.9999999999999995E-8</v>
          </cell>
          <cell r="N324">
            <v>9.9999999999999995E-8</v>
          </cell>
          <cell r="O324">
            <v>9.9999999999999995E-8</v>
          </cell>
          <cell r="P324">
            <v>9.9999999999999995E-8</v>
          </cell>
          <cell r="Q324">
            <v>9.9999999999999995E-8</v>
          </cell>
          <cell r="R324">
            <v>9.9999999999999995E-8</v>
          </cell>
          <cell r="S324">
            <v>9.9999999999999995E-8</v>
          </cell>
          <cell r="T324">
            <v>9.9999999999999995E-8</v>
          </cell>
          <cell r="U324">
            <v>9.9999999999999995E-8</v>
          </cell>
          <cell r="V324">
            <v>9.9999999999999995E-8</v>
          </cell>
          <cell r="W324">
            <v>9.9999999999999995E-8</v>
          </cell>
          <cell r="X324">
            <v>9.9999999999999995E-8</v>
          </cell>
          <cell r="Y324">
            <v>9.9999999999999995E-8</v>
          </cell>
          <cell r="Z324">
            <v>9.9999999999999995E-8</v>
          </cell>
          <cell r="AA324">
            <v>9.9999999999999995E-8</v>
          </cell>
          <cell r="AB324">
            <v>400</v>
          </cell>
          <cell r="AC324">
            <v>400</v>
          </cell>
          <cell r="AD324">
            <v>9.9999999999999995E-8</v>
          </cell>
          <cell r="AH324">
            <v>0</v>
          </cell>
          <cell r="AI324">
            <v>0</v>
          </cell>
          <cell r="AJ324">
            <v>0</v>
          </cell>
          <cell r="AK324">
            <v>0</v>
          </cell>
          <cell r="AL324">
            <v>0</v>
          </cell>
          <cell r="AM324">
            <v>0</v>
          </cell>
          <cell r="AN324">
            <v>0</v>
          </cell>
          <cell r="AO324">
            <v>0</v>
          </cell>
          <cell r="AP324">
            <v>0</v>
          </cell>
          <cell r="AQ324">
            <v>0</v>
          </cell>
          <cell r="AR324">
            <v>0</v>
          </cell>
          <cell r="AS324">
            <v>0</v>
          </cell>
          <cell r="AT324">
            <v>0</v>
          </cell>
          <cell r="AU324">
            <v>0</v>
          </cell>
          <cell r="AV324">
            <v>0</v>
          </cell>
          <cell r="AW324">
            <v>380</v>
          </cell>
          <cell r="AX324">
            <v>380</v>
          </cell>
          <cell r="AY324">
            <v>380</v>
          </cell>
          <cell r="AZ324">
            <v>380</v>
          </cell>
          <cell r="BA324">
            <v>380</v>
          </cell>
          <cell r="BB324">
            <v>380</v>
          </cell>
          <cell r="BC324">
            <v>380</v>
          </cell>
          <cell r="BD324">
            <v>380</v>
          </cell>
          <cell r="BE324">
            <v>380</v>
          </cell>
          <cell r="BF324">
            <v>380</v>
          </cell>
          <cell r="BG324">
            <v>380</v>
          </cell>
          <cell r="BH324">
            <v>380</v>
          </cell>
          <cell r="BI324">
            <v>380</v>
          </cell>
          <cell r="BJ324">
            <v>380</v>
          </cell>
          <cell r="BK324">
            <v>380</v>
          </cell>
          <cell r="BL324">
            <v>380</v>
          </cell>
          <cell r="BM324">
            <v>380</v>
          </cell>
          <cell r="BN324">
            <v>380</v>
          </cell>
          <cell r="BO324">
            <v>380</v>
          </cell>
          <cell r="BP324">
            <v>380</v>
          </cell>
          <cell r="BQ324">
            <v>380</v>
          </cell>
          <cell r="BR324">
            <v>380</v>
          </cell>
          <cell r="BS324">
            <v>380</v>
          </cell>
          <cell r="BT324">
            <v>380</v>
          </cell>
          <cell r="BU324">
            <v>380</v>
          </cell>
          <cell r="BV324">
            <v>380</v>
          </cell>
          <cell r="BW324">
            <v>380</v>
          </cell>
          <cell r="BX324">
            <v>380</v>
          </cell>
          <cell r="BY324">
            <v>380</v>
          </cell>
          <cell r="BZ324">
            <v>380</v>
          </cell>
          <cell r="CA324">
            <v>380</v>
          </cell>
          <cell r="CB324">
            <v>380</v>
          </cell>
          <cell r="CC324">
            <v>380</v>
          </cell>
          <cell r="CD324">
            <v>9.9999999999999995E-8</v>
          </cell>
          <cell r="CE324">
            <v>9.9999999999999995E-8</v>
          </cell>
          <cell r="CF324">
            <v>9.9999999999999995E-8</v>
          </cell>
          <cell r="CG324">
            <v>9.9999999999999995E-8</v>
          </cell>
          <cell r="CH324">
            <v>9.9999999999999995E-8</v>
          </cell>
          <cell r="CI324">
            <v>9.9999999999999995E-8</v>
          </cell>
          <cell r="CL324">
            <v>9.9999999999999995E-8</v>
          </cell>
          <cell r="CM324">
            <v>9.9999999999999995E-8</v>
          </cell>
          <cell r="CN324">
            <v>9.9999999999999995E-8</v>
          </cell>
          <cell r="CP324">
            <v>0</v>
          </cell>
          <cell r="CQ324">
            <v>9.9999999999999995E-8</v>
          </cell>
          <cell r="CR324">
            <v>9.9999999999999995E-8</v>
          </cell>
          <cell r="CS324">
            <v>9.9999999999999995E-8</v>
          </cell>
          <cell r="CT324">
            <v>9.9999999999999995E-8</v>
          </cell>
          <cell r="CU324">
            <v>9.9999999999999995E-8</v>
          </cell>
          <cell r="CV324">
            <v>9.9999999999999995E-8</v>
          </cell>
          <cell r="CW324">
            <v>9.9999999999999995E-8</v>
          </cell>
          <cell r="CX324">
            <v>9.9999999999999995E-8</v>
          </cell>
          <cell r="DE324">
            <v>400</v>
          </cell>
        </row>
        <row r="325">
          <cell r="CN325" t="str">
            <v>From Australia</v>
          </cell>
          <cell r="CP325" t="str">
            <v>Acacia</v>
          </cell>
          <cell r="CQ325" t="str">
            <v>Acacia</v>
          </cell>
        </row>
        <row r="326">
          <cell r="E326">
            <v>9.9999999999999995E-8</v>
          </cell>
          <cell r="F326">
            <v>9.9999999999999995E-8</v>
          </cell>
          <cell r="G326">
            <v>9.9999999999999995E-8</v>
          </cell>
          <cell r="H326">
            <v>9.9999999999999995E-8</v>
          </cell>
          <cell r="I326">
            <v>9.9999999999999995E-8</v>
          </cell>
          <cell r="J326">
            <v>9.9999999999999995E-8</v>
          </cell>
          <cell r="K326">
            <v>9.9999999999999995E-8</v>
          </cell>
          <cell r="L326">
            <v>600</v>
          </cell>
          <cell r="M326">
            <v>9.9999999999999995E-8</v>
          </cell>
          <cell r="N326">
            <v>9.9999999999999995E-8</v>
          </cell>
          <cell r="O326">
            <v>9.9999999999999995E-8</v>
          </cell>
          <cell r="P326">
            <v>9.9999999999999995E-8</v>
          </cell>
          <cell r="Q326">
            <v>9.9999999999999995E-8</v>
          </cell>
          <cell r="R326">
            <v>9.9999999999999995E-8</v>
          </cell>
          <cell r="S326">
            <v>9.9999999999999995E-8</v>
          </cell>
          <cell r="T326">
            <v>9.9999999999999995E-8</v>
          </cell>
          <cell r="U326">
            <v>9.9999999999999995E-8</v>
          </cell>
          <cell r="V326">
            <v>9.9999999999999995E-8</v>
          </cell>
          <cell r="W326">
            <v>600</v>
          </cell>
          <cell r="X326">
            <v>600</v>
          </cell>
          <cell r="Y326">
            <v>9.9999999999999995E-8</v>
          </cell>
          <cell r="Z326">
            <v>9.9999999999999995E-8</v>
          </cell>
          <cell r="AA326">
            <v>9.9999999999999995E-8</v>
          </cell>
          <cell r="AB326">
            <v>9.9999999999999995E-8</v>
          </cell>
          <cell r="AC326">
            <v>9.9999999999999995E-8</v>
          </cell>
          <cell r="AD326">
            <v>9.9999999999999995E-8</v>
          </cell>
          <cell r="AH326">
            <v>0</v>
          </cell>
          <cell r="AI326">
            <v>0</v>
          </cell>
          <cell r="AJ326">
            <v>0</v>
          </cell>
          <cell r="AK326">
            <v>0</v>
          </cell>
          <cell r="AL326">
            <v>0</v>
          </cell>
          <cell r="AM326">
            <v>0</v>
          </cell>
          <cell r="AN326">
            <v>0</v>
          </cell>
          <cell r="AO326">
            <v>0</v>
          </cell>
          <cell r="AP326">
            <v>0</v>
          </cell>
          <cell r="AQ326">
            <v>0</v>
          </cell>
          <cell r="AR326">
            <v>0</v>
          </cell>
          <cell r="AS326">
            <v>0</v>
          </cell>
          <cell r="AT326">
            <v>0</v>
          </cell>
          <cell r="AU326">
            <v>0</v>
          </cell>
          <cell r="AV326">
            <v>0</v>
          </cell>
          <cell r="AW326">
            <v>0</v>
          </cell>
          <cell r="AX326">
            <v>0</v>
          </cell>
          <cell r="AY326">
            <v>0</v>
          </cell>
          <cell r="AZ326">
            <v>0</v>
          </cell>
          <cell r="BA326">
            <v>0</v>
          </cell>
          <cell r="BB326">
            <v>0</v>
          </cell>
          <cell r="BC326">
            <v>0</v>
          </cell>
          <cell r="BD326">
            <v>0</v>
          </cell>
          <cell r="BE326">
            <v>0</v>
          </cell>
          <cell r="BF326">
            <v>0</v>
          </cell>
          <cell r="BG326">
            <v>0</v>
          </cell>
          <cell r="BH326">
            <v>0</v>
          </cell>
          <cell r="BI326">
            <v>0</v>
          </cell>
          <cell r="BJ326">
            <v>0</v>
          </cell>
          <cell r="BK326">
            <v>0</v>
          </cell>
          <cell r="BL326">
            <v>0</v>
          </cell>
          <cell r="BM326">
            <v>0</v>
          </cell>
          <cell r="BN326">
            <v>0</v>
          </cell>
          <cell r="BO326">
            <v>0</v>
          </cell>
          <cell r="BP326">
            <v>0</v>
          </cell>
          <cell r="BQ326">
            <v>0</v>
          </cell>
          <cell r="BR326">
            <v>0</v>
          </cell>
          <cell r="BS326">
            <v>0</v>
          </cell>
          <cell r="BT326">
            <v>0</v>
          </cell>
          <cell r="BU326">
            <v>0</v>
          </cell>
          <cell r="BV326">
            <v>0</v>
          </cell>
          <cell r="BW326">
            <v>0</v>
          </cell>
          <cell r="BX326">
            <v>0</v>
          </cell>
          <cell r="BY326">
            <v>0</v>
          </cell>
          <cell r="BZ326">
            <v>0</v>
          </cell>
          <cell r="CA326">
            <v>0</v>
          </cell>
          <cell r="CB326">
            <v>0</v>
          </cell>
          <cell r="CC326">
            <v>0</v>
          </cell>
          <cell r="CD326">
            <v>500</v>
          </cell>
          <cell r="CE326">
            <v>500</v>
          </cell>
          <cell r="CF326">
            <v>600</v>
          </cell>
          <cell r="CG326">
            <v>500</v>
          </cell>
          <cell r="CH326">
            <v>500</v>
          </cell>
          <cell r="CI326">
            <v>9.9999999999999995E-8</v>
          </cell>
          <cell r="CL326">
            <v>550</v>
          </cell>
          <cell r="CM326">
            <v>500</v>
          </cell>
          <cell r="CN326">
            <v>550</v>
          </cell>
          <cell r="CP326">
            <v>490</v>
          </cell>
          <cell r="CQ326">
            <v>490</v>
          </cell>
          <cell r="CR326">
            <v>500</v>
          </cell>
          <cell r="CS326">
            <v>9.9999999999999995E-8</v>
          </cell>
          <cell r="CT326">
            <v>9.9999999999999995E-8</v>
          </cell>
          <cell r="CU326">
            <v>500</v>
          </cell>
          <cell r="CV326">
            <v>500</v>
          </cell>
          <cell r="CW326">
            <v>500</v>
          </cell>
          <cell r="CX326">
            <v>500</v>
          </cell>
          <cell r="CZ326">
            <v>500</v>
          </cell>
          <cell r="DF326">
            <v>796.88634381672034</v>
          </cell>
          <cell r="DG326">
            <v>500</v>
          </cell>
          <cell r="DJ326">
            <v>500</v>
          </cell>
          <cell r="DK326">
            <v>500</v>
          </cell>
          <cell r="DL326">
            <v>500</v>
          </cell>
          <cell r="DM326">
            <v>500</v>
          </cell>
          <cell r="DN326">
            <v>500</v>
          </cell>
          <cell r="DO326">
            <v>500</v>
          </cell>
          <cell r="DP326">
            <v>500</v>
          </cell>
          <cell r="DQ326">
            <v>500</v>
          </cell>
          <cell r="DR326">
            <v>500</v>
          </cell>
          <cell r="DS326">
            <v>500</v>
          </cell>
          <cell r="DT326">
            <v>500</v>
          </cell>
          <cell r="DU326">
            <v>500</v>
          </cell>
          <cell r="DV326">
            <v>500</v>
          </cell>
          <cell r="DW326">
            <v>500</v>
          </cell>
          <cell r="DX326">
            <v>500</v>
          </cell>
          <cell r="DY326">
            <v>500</v>
          </cell>
          <cell r="DZ326">
            <v>500</v>
          </cell>
          <cell r="EA326">
            <v>500</v>
          </cell>
          <cell r="EB326">
            <v>500</v>
          </cell>
          <cell r="EC326">
            <v>500</v>
          </cell>
          <cell r="ED326">
            <v>500</v>
          </cell>
          <cell r="EE326">
            <v>500</v>
          </cell>
          <cell r="EF326">
            <v>500</v>
          </cell>
          <cell r="EG326">
            <v>500</v>
          </cell>
          <cell r="EH326">
            <v>500</v>
          </cell>
          <cell r="EI326">
            <v>500</v>
          </cell>
        </row>
        <row r="327">
          <cell r="E327">
            <v>9.9999999999999995E-8</v>
          </cell>
          <cell r="F327">
            <v>9.9999999999999995E-8</v>
          </cell>
          <cell r="G327">
            <v>9.9999999999999995E-8</v>
          </cell>
          <cell r="H327">
            <v>9.9999999999999995E-8</v>
          </cell>
          <cell r="I327">
            <v>9.9999999999999995E-8</v>
          </cell>
          <cell r="J327">
            <v>9.9999999999999995E-8</v>
          </cell>
          <cell r="K327">
            <v>9.9999999999999995E-8</v>
          </cell>
          <cell r="L327">
            <v>600</v>
          </cell>
          <cell r="M327">
            <v>9.9999999999999995E-8</v>
          </cell>
          <cell r="N327">
            <v>9.9999999999999995E-8</v>
          </cell>
          <cell r="O327">
            <v>9.9999999999999995E-8</v>
          </cell>
          <cell r="P327">
            <v>9.9999999999999995E-8</v>
          </cell>
          <cell r="Q327">
            <v>9.9999999999999995E-8</v>
          </cell>
          <cell r="R327">
            <v>9.9999999999999995E-8</v>
          </cell>
          <cell r="S327">
            <v>9.9999999999999995E-8</v>
          </cell>
          <cell r="T327">
            <v>9.9999999999999995E-8</v>
          </cell>
          <cell r="U327">
            <v>9.9999999999999995E-8</v>
          </cell>
          <cell r="V327">
            <v>9.9999999999999995E-8</v>
          </cell>
          <cell r="W327">
            <v>9.9999999999999995E-8</v>
          </cell>
          <cell r="X327">
            <v>9.9999999999999995E-8</v>
          </cell>
          <cell r="Y327">
            <v>9.9999999999999995E-8</v>
          </cell>
          <cell r="Z327">
            <v>9.9999999999999995E-8</v>
          </cell>
          <cell r="AA327">
            <v>9.9999999999999995E-8</v>
          </cell>
          <cell r="AB327">
            <v>9.9999999999999995E-8</v>
          </cell>
          <cell r="AC327">
            <v>9.9999999999999995E-8</v>
          </cell>
          <cell r="AD327">
            <v>9.9999999999999995E-8</v>
          </cell>
          <cell r="AH327">
            <v>0</v>
          </cell>
          <cell r="AI327">
            <v>0</v>
          </cell>
          <cell r="AJ327">
            <v>0</v>
          </cell>
          <cell r="AK327">
            <v>0</v>
          </cell>
          <cell r="AL327">
            <v>0</v>
          </cell>
          <cell r="AM327">
            <v>0</v>
          </cell>
          <cell r="AN327">
            <v>0</v>
          </cell>
          <cell r="AO327">
            <v>0</v>
          </cell>
          <cell r="AP327">
            <v>0</v>
          </cell>
          <cell r="AQ327">
            <v>0</v>
          </cell>
          <cell r="AR327">
            <v>0</v>
          </cell>
          <cell r="AS327">
            <v>0</v>
          </cell>
          <cell r="AT327">
            <v>0</v>
          </cell>
          <cell r="AU327">
            <v>0</v>
          </cell>
          <cell r="AV327">
            <v>0</v>
          </cell>
          <cell r="AW327">
            <v>0</v>
          </cell>
          <cell r="AX327">
            <v>0</v>
          </cell>
          <cell r="AY327">
            <v>0</v>
          </cell>
          <cell r="AZ327">
            <v>0</v>
          </cell>
          <cell r="BA327">
            <v>0</v>
          </cell>
          <cell r="BB327">
            <v>0</v>
          </cell>
          <cell r="BC327">
            <v>0</v>
          </cell>
          <cell r="BD327">
            <v>0</v>
          </cell>
          <cell r="BE327">
            <v>0</v>
          </cell>
          <cell r="BF327">
            <v>0</v>
          </cell>
          <cell r="BG327">
            <v>0</v>
          </cell>
          <cell r="BH327">
            <v>0</v>
          </cell>
          <cell r="BI327">
            <v>0</v>
          </cell>
          <cell r="BJ327">
            <v>0</v>
          </cell>
          <cell r="BK327">
            <v>0</v>
          </cell>
          <cell r="BL327">
            <v>0</v>
          </cell>
          <cell r="BM327">
            <v>0</v>
          </cell>
          <cell r="BN327">
            <v>0</v>
          </cell>
          <cell r="BO327">
            <v>0</v>
          </cell>
          <cell r="BP327">
            <v>0</v>
          </cell>
          <cell r="BQ327">
            <v>0</v>
          </cell>
          <cell r="BR327">
            <v>0</v>
          </cell>
          <cell r="BS327">
            <v>0</v>
          </cell>
          <cell r="BT327">
            <v>0</v>
          </cell>
          <cell r="BU327">
            <v>0</v>
          </cell>
          <cell r="BV327">
            <v>0</v>
          </cell>
          <cell r="BW327">
            <v>0</v>
          </cell>
          <cell r="BX327">
            <v>0</v>
          </cell>
          <cell r="BY327">
            <v>0</v>
          </cell>
          <cell r="BZ327">
            <v>0</v>
          </cell>
          <cell r="CA327">
            <v>0</v>
          </cell>
          <cell r="CB327">
            <v>0</v>
          </cell>
          <cell r="CC327">
            <v>0</v>
          </cell>
          <cell r="CD327">
            <v>500</v>
          </cell>
          <cell r="CE327">
            <v>500</v>
          </cell>
          <cell r="CF327">
            <v>600</v>
          </cell>
          <cell r="CG327">
            <v>500</v>
          </cell>
          <cell r="CH327">
            <v>500</v>
          </cell>
          <cell r="CI327">
            <v>9.9999999999999995E-8</v>
          </cell>
          <cell r="CL327">
            <v>550</v>
          </cell>
          <cell r="CM327">
            <v>500</v>
          </cell>
          <cell r="CN327">
            <v>550</v>
          </cell>
          <cell r="CP327">
            <v>490</v>
          </cell>
          <cell r="CQ327">
            <v>490</v>
          </cell>
          <cell r="CR327">
            <v>500</v>
          </cell>
          <cell r="CS327">
            <v>9.9999999999999995E-8</v>
          </cell>
          <cell r="CT327">
            <v>9.9999999999999995E-8</v>
          </cell>
          <cell r="CU327">
            <v>500</v>
          </cell>
          <cell r="CV327">
            <v>500</v>
          </cell>
          <cell r="CW327">
            <v>500</v>
          </cell>
          <cell r="CX327">
            <v>500</v>
          </cell>
          <cell r="CZ327">
            <v>500</v>
          </cell>
          <cell r="DF327">
            <v>796.88634381672034</v>
          </cell>
          <cell r="DG327">
            <v>500</v>
          </cell>
          <cell r="DJ327">
            <v>500</v>
          </cell>
          <cell r="DK327">
            <v>500</v>
          </cell>
          <cell r="DL327">
            <v>500</v>
          </cell>
          <cell r="DM327">
            <v>500</v>
          </cell>
          <cell r="DN327">
            <v>500</v>
          </cell>
          <cell r="DO327">
            <v>500</v>
          </cell>
          <cell r="DP327">
            <v>500</v>
          </cell>
          <cell r="DQ327">
            <v>500</v>
          </cell>
          <cell r="DR327">
            <v>500</v>
          </cell>
          <cell r="DS327">
            <v>500</v>
          </cell>
          <cell r="DT327">
            <v>500</v>
          </cell>
          <cell r="DU327">
            <v>500</v>
          </cell>
          <cell r="DV327">
            <v>500</v>
          </cell>
          <cell r="DW327">
            <v>500</v>
          </cell>
          <cell r="DX327">
            <v>500</v>
          </cell>
          <cell r="DY327">
            <v>500</v>
          </cell>
          <cell r="DZ327">
            <v>500</v>
          </cell>
          <cell r="EA327">
            <v>500</v>
          </cell>
          <cell r="EB327">
            <v>500</v>
          </cell>
          <cell r="EC327">
            <v>500</v>
          </cell>
          <cell r="ED327">
            <v>500</v>
          </cell>
          <cell r="EE327">
            <v>500</v>
          </cell>
          <cell r="EF327">
            <v>500</v>
          </cell>
          <cell r="EG327">
            <v>500</v>
          </cell>
          <cell r="EH327">
            <v>500</v>
          </cell>
          <cell r="EI327">
            <v>500</v>
          </cell>
        </row>
        <row r="328">
          <cell r="E328">
            <v>9.9999999999999995E-8</v>
          </cell>
          <cell r="F328">
            <v>9.9999999999999995E-8</v>
          </cell>
          <cell r="G328">
            <v>9.9999999999999995E-8</v>
          </cell>
          <cell r="H328">
            <v>9.9999999999999995E-8</v>
          </cell>
          <cell r="I328">
            <v>9.9999999999999995E-8</v>
          </cell>
          <cell r="J328">
            <v>9.9999999999999995E-8</v>
          </cell>
          <cell r="K328">
            <v>9.9999999999999995E-8</v>
          </cell>
          <cell r="L328">
            <v>9.9999999999999995E-8</v>
          </cell>
          <cell r="M328">
            <v>9.9999999999999995E-8</v>
          </cell>
          <cell r="N328">
            <v>9.9999999999999995E-8</v>
          </cell>
          <cell r="O328">
            <v>9.9999999999999995E-8</v>
          </cell>
          <cell r="P328">
            <v>9.9999999999999995E-8</v>
          </cell>
          <cell r="Q328">
            <v>9.9999999999999995E-8</v>
          </cell>
          <cell r="R328">
            <v>9.9999999999999995E-8</v>
          </cell>
          <cell r="S328">
            <v>9.9999999999999995E-8</v>
          </cell>
          <cell r="T328">
            <v>9.9999999999999995E-8</v>
          </cell>
          <cell r="U328">
            <v>9.9999999999999995E-8</v>
          </cell>
          <cell r="V328">
            <v>9.9999999999999995E-8</v>
          </cell>
          <cell r="W328">
            <v>9.9999999999999995E-8</v>
          </cell>
          <cell r="X328">
            <v>9.9999999999999995E-8</v>
          </cell>
          <cell r="Y328">
            <v>9.9999999999999995E-8</v>
          </cell>
          <cell r="Z328">
            <v>9.9999999999999995E-8</v>
          </cell>
          <cell r="AA328">
            <v>9.9999999999999995E-8</v>
          </cell>
          <cell r="AB328">
            <v>9.9999999999999995E-8</v>
          </cell>
          <cell r="AC328">
            <v>9.9999999999999995E-8</v>
          </cell>
          <cell r="AD328">
            <v>9.9999999999999995E-8</v>
          </cell>
          <cell r="AH328">
            <v>479</v>
          </cell>
          <cell r="AI328">
            <v>463</v>
          </cell>
          <cell r="AJ328">
            <v>500</v>
          </cell>
          <cell r="AK328">
            <v>488</v>
          </cell>
          <cell r="AL328">
            <v>455</v>
          </cell>
          <cell r="AM328">
            <v>469</v>
          </cell>
          <cell r="AN328">
            <v>459</v>
          </cell>
          <cell r="AO328">
            <v>476</v>
          </cell>
          <cell r="AP328">
            <v>463</v>
          </cell>
          <cell r="AQ328">
            <v>464</v>
          </cell>
          <cell r="AR328">
            <v>472</v>
          </cell>
          <cell r="AS328">
            <v>453</v>
          </cell>
          <cell r="AT328">
            <v>468</v>
          </cell>
          <cell r="AU328">
            <v>457</v>
          </cell>
          <cell r="AV328">
            <v>440</v>
          </cell>
          <cell r="AW328">
            <v>391</v>
          </cell>
          <cell r="AX328">
            <v>405</v>
          </cell>
          <cell r="AY328">
            <v>391</v>
          </cell>
          <cell r="AZ328">
            <v>386</v>
          </cell>
          <cell r="BA328">
            <v>392</v>
          </cell>
          <cell r="BB328">
            <v>451</v>
          </cell>
          <cell r="BC328">
            <v>391</v>
          </cell>
          <cell r="BD328">
            <v>407</v>
          </cell>
          <cell r="BE328">
            <v>434</v>
          </cell>
          <cell r="BF328">
            <v>430</v>
          </cell>
          <cell r="BG328">
            <v>425</v>
          </cell>
          <cell r="BH328">
            <v>403</v>
          </cell>
          <cell r="BI328">
            <v>403</v>
          </cell>
          <cell r="BJ328">
            <v>404</v>
          </cell>
          <cell r="BK328">
            <v>428</v>
          </cell>
          <cell r="BL328">
            <v>395</v>
          </cell>
          <cell r="BM328">
            <v>377</v>
          </cell>
          <cell r="BN328">
            <v>385</v>
          </cell>
          <cell r="BO328">
            <v>393</v>
          </cell>
          <cell r="BP328">
            <v>376</v>
          </cell>
          <cell r="BQ328">
            <v>370</v>
          </cell>
          <cell r="BR328">
            <v>376</v>
          </cell>
          <cell r="BS328">
            <v>382</v>
          </cell>
          <cell r="BT328">
            <v>359</v>
          </cell>
          <cell r="BU328">
            <v>365</v>
          </cell>
          <cell r="BV328">
            <v>369</v>
          </cell>
          <cell r="BW328">
            <v>369</v>
          </cell>
          <cell r="BX328">
            <v>379</v>
          </cell>
          <cell r="BY328">
            <v>383</v>
          </cell>
          <cell r="BZ328">
            <v>382</v>
          </cell>
          <cell r="CA328">
            <v>363</v>
          </cell>
          <cell r="CB328">
            <v>364</v>
          </cell>
          <cell r="CC328">
            <v>364</v>
          </cell>
          <cell r="CD328">
            <v>9.9999999999999995E-8</v>
          </cell>
          <cell r="CE328">
            <v>9.9999999999999995E-8</v>
          </cell>
          <cell r="CF328">
            <v>9.9999999999999995E-8</v>
          </cell>
          <cell r="CG328">
            <v>9.9999999999999995E-8</v>
          </cell>
          <cell r="CH328">
            <v>9.9999999999999995E-8</v>
          </cell>
          <cell r="CI328">
            <v>9.9999999999999995E-8</v>
          </cell>
          <cell r="CL328">
            <v>9.9999999999999995E-8</v>
          </cell>
          <cell r="CM328">
            <v>9.9999999999999995E-8</v>
          </cell>
          <cell r="CN328">
            <v>9.9999999999999995E-8</v>
          </cell>
          <cell r="CP328">
            <v>9.9999999999999995E-8</v>
          </cell>
          <cell r="CQ328">
            <v>9.9999999999999995E-8</v>
          </cell>
          <cell r="CR328">
            <v>9.9999999999999995E-8</v>
          </cell>
          <cell r="CS328">
            <v>9.9999999999999995E-8</v>
          </cell>
          <cell r="CT328">
            <v>9.9999999999999995E-8</v>
          </cell>
          <cell r="CU328">
            <v>9.9999999999999995E-8</v>
          </cell>
          <cell r="CV328">
            <v>9.9999999999999995E-8</v>
          </cell>
          <cell r="CW328">
            <v>9.9999999999999995E-8</v>
          </cell>
          <cell r="CX328">
            <v>9.9999999999999995E-8</v>
          </cell>
        </row>
        <row r="338">
          <cell r="E338">
            <v>48</v>
          </cell>
          <cell r="F338">
            <v>48</v>
          </cell>
          <cell r="G338">
            <v>48</v>
          </cell>
          <cell r="H338">
            <v>42</v>
          </cell>
          <cell r="I338">
            <v>42</v>
          </cell>
          <cell r="J338">
            <v>42</v>
          </cell>
          <cell r="K338">
            <v>42</v>
          </cell>
          <cell r="L338">
            <v>30</v>
          </cell>
          <cell r="M338">
            <v>42</v>
          </cell>
          <cell r="N338">
            <v>42</v>
          </cell>
          <cell r="O338">
            <v>42</v>
          </cell>
          <cell r="P338">
            <v>25</v>
          </cell>
          <cell r="Q338">
            <v>46</v>
          </cell>
          <cell r="R338">
            <v>46</v>
          </cell>
          <cell r="S338">
            <v>43</v>
          </cell>
          <cell r="T338">
            <v>50</v>
          </cell>
          <cell r="U338">
            <v>49</v>
          </cell>
          <cell r="V338">
            <v>27</v>
          </cell>
          <cell r="AH338">
            <v>30</v>
          </cell>
          <cell r="AI338">
            <v>30</v>
          </cell>
          <cell r="AJ338">
            <v>30</v>
          </cell>
          <cell r="AK338">
            <v>30</v>
          </cell>
          <cell r="AL338">
            <v>30</v>
          </cell>
          <cell r="AM338">
            <v>30</v>
          </cell>
          <cell r="AN338">
            <v>30</v>
          </cell>
          <cell r="AO338">
            <v>30</v>
          </cell>
          <cell r="AP338">
            <v>30</v>
          </cell>
          <cell r="AQ338">
            <v>30</v>
          </cell>
          <cell r="AR338">
            <v>30</v>
          </cell>
          <cell r="AS338">
            <v>30</v>
          </cell>
          <cell r="AT338">
            <v>30</v>
          </cell>
          <cell r="AU338">
            <v>30</v>
          </cell>
          <cell r="AV338">
            <v>30</v>
          </cell>
          <cell r="AW338">
            <v>30</v>
          </cell>
          <cell r="AX338">
            <v>30</v>
          </cell>
          <cell r="AY338">
            <v>30</v>
          </cell>
          <cell r="AZ338">
            <v>30</v>
          </cell>
          <cell r="BA338">
            <v>30</v>
          </cell>
          <cell r="BB338">
            <v>30</v>
          </cell>
          <cell r="BC338">
            <v>30</v>
          </cell>
          <cell r="BD338">
            <v>30</v>
          </cell>
          <cell r="BE338">
            <v>30</v>
          </cell>
          <cell r="BF338">
            <v>30</v>
          </cell>
          <cell r="BG338">
            <v>30</v>
          </cell>
          <cell r="BH338">
            <v>30</v>
          </cell>
          <cell r="BI338">
            <v>30</v>
          </cell>
          <cell r="BJ338">
            <v>30</v>
          </cell>
          <cell r="BK338">
            <v>30</v>
          </cell>
          <cell r="BL338">
            <v>30</v>
          </cell>
          <cell r="BM338">
            <v>30</v>
          </cell>
          <cell r="BN338">
            <v>30</v>
          </cell>
          <cell r="BO338">
            <v>30</v>
          </cell>
          <cell r="BP338">
            <v>30</v>
          </cell>
          <cell r="BQ338">
            <v>30</v>
          </cell>
          <cell r="BR338">
            <v>30</v>
          </cell>
          <cell r="BS338">
            <v>30</v>
          </cell>
          <cell r="BT338">
            <v>28</v>
          </cell>
          <cell r="BU338">
            <v>28</v>
          </cell>
          <cell r="BV338">
            <v>28</v>
          </cell>
          <cell r="BW338">
            <v>28</v>
          </cell>
          <cell r="BX338">
            <v>28</v>
          </cell>
          <cell r="BY338">
            <v>28</v>
          </cell>
          <cell r="BZ338">
            <v>28</v>
          </cell>
          <cell r="CA338">
            <v>28</v>
          </cell>
          <cell r="CB338">
            <v>28</v>
          </cell>
          <cell r="CC338">
            <v>28</v>
          </cell>
        </row>
        <row r="339">
          <cell r="E339">
            <v>1502</v>
          </cell>
          <cell r="F339">
            <v>1502</v>
          </cell>
          <cell r="G339">
            <v>1502</v>
          </cell>
          <cell r="H339">
            <v>1581</v>
          </cell>
          <cell r="I339">
            <v>1581</v>
          </cell>
          <cell r="J339">
            <v>1581</v>
          </cell>
          <cell r="K339">
            <v>1581</v>
          </cell>
          <cell r="L339">
            <v>1515</v>
          </cell>
          <cell r="M339">
            <v>1674</v>
          </cell>
          <cell r="N339">
            <v>1674</v>
          </cell>
          <cell r="O339">
            <v>1674</v>
          </cell>
          <cell r="P339">
            <v>1943</v>
          </cell>
          <cell r="Q339">
            <v>1598</v>
          </cell>
          <cell r="R339">
            <v>1661</v>
          </cell>
          <cell r="S339">
            <v>1557</v>
          </cell>
          <cell r="T339">
            <v>1624</v>
          </cell>
          <cell r="U339">
            <v>1604</v>
          </cell>
          <cell r="V339">
            <v>1807</v>
          </cell>
          <cell r="W339">
            <v>1900</v>
          </cell>
          <cell r="X339">
            <v>1762</v>
          </cell>
          <cell r="Y339">
            <v>2000</v>
          </cell>
          <cell r="AB339">
            <v>1900</v>
          </cell>
          <cell r="AC339">
            <v>1900</v>
          </cell>
          <cell r="AH339">
            <v>2184</v>
          </cell>
          <cell r="AI339">
            <v>2184</v>
          </cell>
          <cell r="AJ339">
            <v>2184</v>
          </cell>
          <cell r="AK339">
            <v>2184</v>
          </cell>
          <cell r="AL339">
            <v>2184</v>
          </cell>
          <cell r="AM339">
            <v>2184</v>
          </cell>
          <cell r="AN339">
            <v>2184</v>
          </cell>
          <cell r="AO339">
            <v>2184</v>
          </cell>
          <cell r="AP339">
            <v>2184</v>
          </cell>
          <cell r="AQ339">
            <v>2184</v>
          </cell>
          <cell r="AR339">
            <v>2184</v>
          </cell>
          <cell r="AS339">
            <v>2184</v>
          </cell>
          <cell r="AT339">
            <v>2184</v>
          </cell>
          <cell r="AU339">
            <v>2184</v>
          </cell>
          <cell r="AV339">
            <v>2184</v>
          </cell>
          <cell r="AW339">
            <v>2184</v>
          </cell>
          <cell r="AX339">
            <v>2184</v>
          </cell>
          <cell r="AY339">
            <v>2184</v>
          </cell>
          <cell r="AZ339">
            <v>2184</v>
          </cell>
          <cell r="BA339">
            <v>2184</v>
          </cell>
          <cell r="BB339">
            <v>2184</v>
          </cell>
          <cell r="BC339">
            <v>2184</v>
          </cell>
          <cell r="BD339">
            <v>2184</v>
          </cell>
          <cell r="BE339">
            <v>2184</v>
          </cell>
          <cell r="BF339">
            <v>2184</v>
          </cell>
          <cell r="BG339">
            <v>2184</v>
          </cell>
          <cell r="BH339">
            <v>2184</v>
          </cell>
          <cell r="BI339">
            <v>2184</v>
          </cell>
          <cell r="BJ339">
            <v>2184</v>
          </cell>
          <cell r="BK339">
            <v>2184</v>
          </cell>
          <cell r="BL339">
            <v>2184</v>
          </cell>
          <cell r="BM339">
            <v>2184</v>
          </cell>
          <cell r="BN339">
            <v>2184</v>
          </cell>
          <cell r="BO339">
            <v>2184</v>
          </cell>
          <cell r="BP339">
            <v>2184</v>
          </cell>
          <cell r="BQ339">
            <v>2184</v>
          </cell>
          <cell r="BR339">
            <v>2184</v>
          </cell>
          <cell r="BS339">
            <v>2184</v>
          </cell>
          <cell r="BT339">
            <v>2100</v>
          </cell>
          <cell r="BU339">
            <v>2100</v>
          </cell>
          <cell r="BV339">
            <v>2100</v>
          </cell>
          <cell r="BW339">
            <v>2100</v>
          </cell>
          <cell r="BX339">
            <v>2100</v>
          </cell>
          <cell r="BY339">
            <v>2100</v>
          </cell>
          <cell r="BZ339">
            <v>2100</v>
          </cell>
          <cell r="CA339">
            <v>2100</v>
          </cell>
          <cell r="CB339">
            <v>2100</v>
          </cell>
          <cell r="CC339">
            <v>2100</v>
          </cell>
          <cell r="CD339">
            <v>1950</v>
          </cell>
          <cell r="CE339">
            <v>1880</v>
          </cell>
          <cell r="CF339">
            <v>2340</v>
          </cell>
          <cell r="CG339">
            <v>2120</v>
          </cell>
          <cell r="CI339">
            <v>2390</v>
          </cell>
          <cell r="CL339">
            <v>1812</v>
          </cell>
          <cell r="CM339">
            <v>1972</v>
          </cell>
          <cell r="CN339">
            <v>2000</v>
          </cell>
          <cell r="CP339">
            <v>1950</v>
          </cell>
          <cell r="CQ339">
            <v>2200</v>
          </cell>
          <cell r="CR339">
            <v>2300</v>
          </cell>
          <cell r="CS339">
            <v>2200</v>
          </cell>
          <cell r="CT339">
            <v>2241</v>
          </cell>
          <cell r="CU339">
            <v>2000</v>
          </cell>
          <cell r="CV339">
            <v>2000</v>
          </cell>
          <cell r="CW339">
            <v>2000</v>
          </cell>
          <cell r="CZ339">
            <v>1950</v>
          </cell>
          <cell r="DA339">
            <v>0</v>
          </cell>
          <cell r="DB339">
            <v>0</v>
          </cell>
          <cell r="DC339">
            <v>0</v>
          </cell>
          <cell r="DD339">
            <v>1900</v>
          </cell>
          <cell r="DE339">
            <v>1581</v>
          </cell>
          <cell r="DG339">
            <v>2300</v>
          </cell>
          <cell r="DH339">
            <v>1624</v>
          </cell>
          <cell r="DI339">
            <v>0</v>
          </cell>
          <cell r="DJ339">
            <v>1880</v>
          </cell>
          <cell r="DK339">
            <v>1880</v>
          </cell>
          <cell r="DL339">
            <v>1880</v>
          </cell>
          <cell r="DM339">
            <v>1880</v>
          </cell>
          <cell r="DN339">
            <v>1880</v>
          </cell>
          <cell r="DO339">
            <v>1880</v>
          </cell>
          <cell r="DP339">
            <v>1880</v>
          </cell>
          <cell r="DQ339">
            <v>1880</v>
          </cell>
          <cell r="DR339">
            <v>1880</v>
          </cell>
          <cell r="DS339">
            <v>1880</v>
          </cell>
          <cell r="DT339">
            <v>1880</v>
          </cell>
          <cell r="DU339">
            <v>1880</v>
          </cell>
          <cell r="DV339">
            <v>1880</v>
          </cell>
          <cell r="DW339">
            <v>1880</v>
          </cell>
          <cell r="DX339">
            <v>1880</v>
          </cell>
          <cell r="DY339">
            <v>1880</v>
          </cell>
          <cell r="DZ339">
            <v>1880</v>
          </cell>
          <cell r="EA339">
            <v>1880</v>
          </cell>
          <cell r="EB339">
            <v>1880</v>
          </cell>
          <cell r="EC339">
            <v>1880</v>
          </cell>
          <cell r="ED339">
            <v>1880</v>
          </cell>
          <cell r="EE339">
            <v>1880</v>
          </cell>
          <cell r="EF339">
            <v>1880</v>
          </cell>
          <cell r="EG339">
            <v>1880</v>
          </cell>
          <cell r="EH339">
            <v>1880</v>
          </cell>
          <cell r="EI339">
            <v>1880</v>
          </cell>
        </row>
        <row r="340">
          <cell r="E340">
            <v>1500</v>
          </cell>
          <cell r="F340">
            <v>1500</v>
          </cell>
          <cell r="G340">
            <v>1500</v>
          </cell>
          <cell r="H340">
            <v>1558</v>
          </cell>
          <cell r="I340">
            <v>1558</v>
          </cell>
          <cell r="J340">
            <v>1558</v>
          </cell>
          <cell r="K340">
            <v>1558</v>
          </cell>
          <cell r="M340">
            <v>1567</v>
          </cell>
          <cell r="N340">
            <v>1567</v>
          </cell>
          <cell r="O340">
            <v>1567</v>
          </cell>
          <cell r="P340">
            <v>1769</v>
          </cell>
          <cell r="Q340">
            <v>1584</v>
          </cell>
          <cell r="U340">
            <v>1568.7342758222735</v>
          </cell>
          <cell r="AH340">
            <v>2100</v>
          </cell>
          <cell r="AI340" t="str">
            <v>in Talouselämä 11/2000 p.24</v>
          </cell>
          <cell r="BE340">
            <v>2197</v>
          </cell>
          <cell r="BR340">
            <v>1950</v>
          </cell>
          <cell r="BS340">
            <v>1943</v>
          </cell>
          <cell r="CB340">
            <v>1950</v>
          </cell>
          <cell r="CC340">
            <v>1950</v>
          </cell>
        </row>
        <row r="341">
          <cell r="E341">
            <v>1600</v>
          </cell>
          <cell r="F341">
            <v>1600</v>
          </cell>
          <cell r="G341">
            <v>1600</v>
          </cell>
          <cell r="M341">
            <v>1576</v>
          </cell>
          <cell r="N341">
            <v>1576</v>
          </cell>
          <cell r="O341">
            <v>1576</v>
          </cell>
        </row>
        <row r="342">
          <cell r="E342">
            <v>1488</v>
          </cell>
          <cell r="F342">
            <v>1488</v>
          </cell>
          <cell r="G342">
            <v>1488</v>
          </cell>
          <cell r="M342">
            <v>1632</v>
          </cell>
          <cell r="N342">
            <v>1632</v>
          </cell>
          <cell r="O342">
            <v>1632</v>
          </cell>
        </row>
        <row r="343">
          <cell r="M343">
            <v>1674</v>
          </cell>
          <cell r="N343">
            <v>1674</v>
          </cell>
          <cell r="O343">
            <v>1674</v>
          </cell>
        </row>
        <row r="347">
          <cell r="E347">
            <v>44</v>
          </cell>
          <cell r="F347">
            <v>44</v>
          </cell>
          <cell r="G347">
            <v>44</v>
          </cell>
          <cell r="H347">
            <v>40</v>
          </cell>
          <cell r="I347">
            <v>40</v>
          </cell>
          <cell r="J347">
            <v>40</v>
          </cell>
          <cell r="K347">
            <v>40</v>
          </cell>
          <cell r="L347">
            <v>30</v>
          </cell>
          <cell r="M347">
            <v>44</v>
          </cell>
          <cell r="N347">
            <v>44</v>
          </cell>
          <cell r="O347">
            <v>44</v>
          </cell>
          <cell r="P347">
            <v>35</v>
          </cell>
          <cell r="Q347">
            <v>46</v>
          </cell>
          <cell r="R347">
            <v>47</v>
          </cell>
          <cell r="S347">
            <v>43</v>
          </cell>
          <cell r="T347">
            <v>50</v>
          </cell>
          <cell r="U347">
            <v>50</v>
          </cell>
          <cell r="V347">
            <v>27</v>
          </cell>
          <cell r="W347">
            <v>20</v>
          </cell>
          <cell r="X347">
            <v>30</v>
          </cell>
          <cell r="AB347">
            <v>26.5</v>
          </cell>
          <cell r="AH347">
            <v>30</v>
          </cell>
          <cell r="AW347">
            <v>30</v>
          </cell>
          <cell r="BE347">
            <v>30</v>
          </cell>
          <cell r="BM347">
            <v>30</v>
          </cell>
          <cell r="BQ347">
            <v>30</v>
          </cell>
          <cell r="BT347">
            <v>25</v>
          </cell>
          <cell r="BW347">
            <v>25</v>
          </cell>
          <cell r="BX347">
            <v>25</v>
          </cell>
          <cell r="CB347">
            <v>25</v>
          </cell>
          <cell r="CC347">
            <v>25</v>
          </cell>
          <cell r="CN347">
            <v>41</v>
          </cell>
        </row>
        <row r="348">
          <cell r="AH348">
            <v>1904</v>
          </cell>
          <cell r="AW348">
            <v>1904</v>
          </cell>
          <cell r="BE348">
            <v>1904</v>
          </cell>
          <cell r="BM348">
            <v>1904</v>
          </cell>
          <cell r="BQ348">
            <v>1904</v>
          </cell>
          <cell r="BT348">
            <v>2100</v>
          </cell>
          <cell r="BW348">
            <v>2100</v>
          </cell>
          <cell r="BX348">
            <v>2100</v>
          </cell>
          <cell r="CB348">
            <v>2100</v>
          </cell>
          <cell r="CC348">
            <v>2100</v>
          </cell>
          <cell r="CD348">
            <v>1997</v>
          </cell>
          <cell r="CE348">
            <v>1749</v>
          </cell>
          <cell r="CP348">
            <v>1881</v>
          </cell>
        </row>
        <row r="349">
          <cell r="AB349" t="str">
            <v>RUB</v>
          </cell>
          <cell r="AD349" t="str">
            <v>EUR</v>
          </cell>
          <cell r="AE349" t="str">
            <v>EUR</v>
          </cell>
          <cell r="AG349" t="str">
            <v>EUR</v>
          </cell>
          <cell r="CE349" t="str">
            <v>BRL</v>
          </cell>
          <cell r="CG349" t="str">
            <v>ARS</v>
          </cell>
          <cell r="CH349" t="str">
            <v>VEF</v>
          </cell>
        </row>
        <row r="350">
          <cell r="AB350">
            <v>37.889464103590299</v>
          </cell>
          <cell r="AC350">
            <v>37.889464103590299</v>
          </cell>
          <cell r="AD350">
            <v>0.81204204212332742</v>
          </cell>
          <cell r="AE350">
            <v>0.81204204212332742</v>
          </cell>
          <cell r="AG350">
            <v>0.81204204212332742</v>
          </cell>
          <cell r="CE350">
            <v>0</v>
          </cell>
          <cell r="CG350">
            <v>0</v>
          </cell>
          <cell r="CH350">
            <v>0</v>
          </cell>
        </row>
        <row r="351">
          <cell r="AB351">
            <v>29.254239609143792</v>
          </cell>
          <cell r="AC351">
            <v>29.254239609143792</v>
          </cell>
          <cell r="AD351">
            <v>0.83333299999999999</v>
          </cell>
          <cell r="AE351">
            <v>0.83333299999999999</v>
          </cell>
          <cell r="AG351">
            <v>0.83333299999999999</v>
          </cell>
          <cell r="CE351">
            <v>2.5</v>
          </cell>
          <cell r="CG351">
            <v>6.5204926944444441</v>
          </cell>
          <cell r="CH351">
            <v>4.2939499999999995E-3</v>
          </cell>
        </row>
        <row r="357">
          <cell r="E357">
            <v>1.4161828333333335</v>
          </cell>
          <cell r="F357">
            <v>1.4161828333333335</v>
          </cell>
          <cell r="G357">
            <v>1.4161828333333335</v>
          </cell>
          <cell r="H357">
            <v>1.4147496761871317</v>
          </cell>
          <cell r="I357">
            <v>1.4147496761871317</v>
          </cell>
          <cell r="J357">
            <v>1.4147496761871317</v>
          </cell>
          <cell r="K357">
            <v>1.4147496761871317</v>
          </cell>
          <cell r="L357">
            <v>1.4137190299479758</v>
          </cell>
          <cell r="M357">
            <v>1.3299804000000002</v>
          </cell>
          <cell r="N357">
            <v>1.3299804000000002</v>
          </cell>
          <cell r="O357">
            <v>1.3299804000000002</v>
          </cell>
          <cell r="P357">
            <v>1.4754206665629239</v>
          </cell>
          <cell r="Q357">
            <v>1.2560926000000001</v>
          </cell>
          <cell r="R357">
            <v>1.3053511333333336</v>
          </cell>
          <cell r="S357">
            <v>1.3669243000000002</v>
          </cell>
          <cell r="T357">
            <v>1.5516438000000001</v>
          </cell>
          <cell r="U357">
            <v>1.2684072333333336</v>
          </cell>
          <cell r="V357">
            <v>1.6572741713611951</v>
          </cell>
          <cell r="W357">
            <v>1.2314633333333336</v>
          </cell>
          <cell r="X357">
            <v>1.2560926000000001</v>
          </cell>
          <cell r="Y357">
            <v>1.1719346575527625</v>
          </cell>
          <cell r="Z357">
            <v>1.3157429647884156</v>
          </cell>
          <cell r="AA357">
            <v>1.2407397909375346</v>
          </cell>
          <cell r="AB357">
            <v>0.51816459857876385</v>
          </cell>
          <cell r="AC357">
            <v>0.51816459857876385</v>
          </cell>
          <cell r="AD357">
            <v>1.3204616295411038</v>
          </cell>
          <cell r="AE357">
            <v>1.2356661724165847</v>
          </cell>
          <cell r="AF357">
            <v>1.2090279793512844</v>
          </cell>
          <cell r="AG357">
            <v>1.3638389612196073</v>
          </cell>
          <cell r="AH357">
            <v>0.98865000000000003</v>
          </cell>
          <cell r="AI357">
            <v>0.98865000000000003</v>
          </cell>
          <cell r="AJ357">
            <v>0.98865000000000003</v>
          </cell>
          <cell r="AK357">
            <v>0.98865000000000003</v>
          </cell>
          <cell r="AL357">
            <v>0.98865000000000003</v>
          </cell>
          <cell r="AM357">
            <v>0.98865000000000003</v>
          </cell>
          <cell r="AN357">
            <v>0.98865000000000003</v>
          </cell>
          <cell r="AO357">
            <v>0.98865000000000003</v>
          </cell>
          <cell r="AP357">
            <v>0.98865000000000003</v>
          </cell>
          <cell r="AQ357">
            <v>0.98865000000000003</v>
          </cell>
          <cell r="AR357">
            <v>0.98865000000000003</v>
          </cell>
          <cell r="AS357">
            <v>0.98865000000000003</v>
          </cell>
          <cell r="AT357">
            <v>0.98865000000000003</v>
          </cell>
          <cell r="AU357">
            <v>0.98865000000000003</v>
          </cell>
          <cell r="AV357">
            <v>0.98865000000000003</v>
          </cell>
          <cell r="AW357">
            <v>0.98865000000000003</v>
          </cell>
          <cell r="AX357">
            <v>0.98865000000000003</v>
          </cell>
          <cell r="AY357">
            <v>0.98865000000000003</v>
          </cell>
          <cell r="AZ357">
            <v>0.98865000000000003</v>
          </cell>
          <cell r="BA357">
            <v>0.98865000000000003</v>
          </cell>
          <cell r="BB357">
            <v>0.98865000000000003</v>
          </cell>
          <cell r="BC357">
            <v>0.98865000000000003</v>
          </cell>
          <cell r="BD357">
            <v>0.98865000000000003</v>
          </cell>
          <cell r="BE357">
            <v>0.98865000000000003</v>
          </cell>
          <cell r="BF357">
            <v>0.98865000000000003</v>
          </cell>
          <cell r="BG357">
            <v>0.98865000000000003</v>
          </cell>
          <cell r="BH357">
            <v>0.98865000000000003</v>
          </cell>
          <cell r="BI357">
            <v>0.98865000000000003</v>
          </cell>
          <cell r="BJ357">
            <v>0.98865000000000003</v>
          </cell>
          <cell r="BK357">
            <v>0.98865000000000003</v>
          </cell>
          <cell r="BL357">
            <v>0.98865000000000003</v>
          </cell>
          <cell r="BM357">
            <v>0.98865000000000003</v>
          </cell>
          <cell r="BN357">
            <v>0.98865000000000003</v>
          </cell>
          <cell r="BO357">
            <v>0.98865000000000003</v>
          </cell>
          <cell r="BP357">
            <v>0.98865000000000003</v>
          </cell>
          <cell r="BQ357">
            <v>0.98865000000000003</v>
          </cell>
          <cell r="BR357">
            <v>0.98865000000000003</v>
          </cell>
          <cell r="BS357">
            <v>0.98865000000000003</v>
          </cell>
          <cell r="BT357">
            <v>1.0832471662277916</v>
          </cell>
          <cell r="BU357">
            <v>1.0832471662277916</v>
          </cell>
          <cell r="BV357">
            <v>1.0832471662277916</v>
          </cell>
          <cell r="BW357">
            <v>1.0832471662277916</v>
          </cell>
          <cell r="BX357">
            <v>1.0832471662277916</v>
          </cell>
          <cell r="BY357">
            <v>1.0832471662277916</v>
          </cell>
          <cell r="BZ357">
            <v>1.0832471662277916</v>
          </cell>
          <cell r="CA357">
            <v>1.0832471662277916</v>
          </cell>
          <cell r="CB357">
            <v>1.0832471662277916</v>
          </cell>
          <cell r="CC357">
            <v>1.0832471662277916</v>
          </cell>
          <cell r="CD357">
            <v>0.8985038069610205</v>
          </cell>
          <cell r="CE357">
            <v>0.86783807829593651</v>
          </cell>
          <cell r="CF357">
            <v>0.8802917059155001</v>
          </cell>
          <cell r="CG357">
            <v>1.0418820995290068</v>
          </cell>
          <cell r="CH357">
            <v>5.3953488372093024E-2</v>
          </cell>
          <cell r="CI357">
            <v>0.81281863098898421</v>
          </cell>
          <cell r="CJ357">
            <v>1.2656250197753907</v>
          </cell>
          <cell r="CK357">
            <v>0.65118934774977433</v>
          </cell>
          <cell r="CL357">
            <v>1.1209599714426159</v>
          </cell>
          <cell r="CM357">
            <v>0.94654021320586512</v>
          </cell>
          <cell r="CN357">
            <v>1.0370490167512667</v>
          </cell>
          <cell r="CO357">
            <v>0.784215530848139</v>
          </cell>
          <cell r="CP357">
            <v>0.88594652633713888</v>
          </cell>
          <cell r="CQ357">
            <v>0.63229987023113221</v>
          </cell>
          <cell r="CR357">
            <v>0.83716253090283366</v>
          </cell>
          <cell r="CS357">
            <v>0.92349521496792542</v>
          </cell>
          <cell r="CT357">
            <v>1.2594641232007069</v>
          </cell>
          <cell r="CU357">
            <v>1.0274834121339744</v>
          </cell>
          <cell r="CV357">
            <v>1.0274834121339744</v>
          </cell>
          <cell r="CW357">
            <v>1.0274834121339744</v>
          </cell>
          <cell r="CX357">
            <v>0.79610147621424354</v>
          </cell>
          <cell r="CY357">
            <v>0.51816459857876385</v>
          </cell>
          <cell r="CZ357">
            <v>0.9109173026022177</v>
          </cell>
          <cell r="DA357">
            <v>1.2546941925773247</v>
          </cell>
          <cell r="DB357">
            <v>1.3050007310047407</v>
          </cell>
          <cell r="DC357">
            <v>1.2370864535768649</v>
          </cell>
          <cell r="DD357">
            <v>0.90810417563661283</v>
          </cell>
          <cell r="DE357">
            <v>1.3904679337306349</v>
          </cell>
          <cell r="DF357">
            <v>0.87913327227208904</v>
          </cell>
          <cell r="DG357">
            <v>0.87441829401627635</v>
          </cell>
          <cell r="DH357">
            <v>1.5145541609452455</v>
          </cell>
          <cell r="DI357">
            <v>1.2660015459469627</v>
          </cell>
          <cell r="DJ357">
            <v>0.86783807829593651</v>
          </cell>
          <cell r="DK357">
            <v>0.86783807829593651</v>
          </cell>
          <cell r="DL357">
            <v>0.86783807829593651</v>
          </cell>
          <cell r="DM357">
            <v>0.86783807829593651</v>
          </cell>
          <cell r="DN357">
            <v>0.86783807829593651</v>
          </cell>
          <cell r="DO357">
            <v>0.86783807829593651</v>
          </cell>
          <cell r="DP357">
            <v>0.86783807829593651</v>
          </cell>
          <cell r="DQ357">
            <v>0.86783807829593651</v>
          </cell>
          <cell r="DR357">
            <v>0.86783807829593651</v>
          </cell>
          <cell r="DS357">
            <v>0.86783807829593651</v>
          </cell>
          <cell r="DT357">
            <v>0.86783807829593651</v>
          </cell>
          <cell r="DU357">
            <v>0.86783807829593651</v>
          </cell>
          <cell r="DV357">
            <v>0.86783807829593651</v>
          </cell>
          <cell r="DW357">
            <v>0.86783807829593651</v>
          </cell>
          <cell r="DX357">
            <v>0.86783807829593651</v>
          </cell>
          <cell r="DY357">
            <v>0.86783807829593651</v>
          </cell>
          <cell r="DZ357">
            <v>0.86783807829593651</v>
          </cell>
          <cell r="EA357">
            <v>0.86783807829593651</v>
          </cell>
          <cell r="EB357">
            <v>0.86783807829593651</v>
          </cell>
          <cell r="EC357">
            <v>0.86783807829593651</v>
          </cell>
          <cell r="ED357">
            <v>0.86783807829593651</v>
          </cell>
          <cell r="EE357">
            <v>0.86783807829593651</v>
          </cell>
          <cell r="EF357">
            <v>0.86783807829593651</v>
          </cell>
          <cell r="EG357">
            <v>0.86783807829593651</v>
          </cell>
          <cell r="EH357">
            <v>0.86783807829593651</v>
          </cell>
          <cell r="EI357">
            <v>0.86783807829593651</v>
          </cell>
        </row>
        <row r="360">
          <cell r="E360">
            <v>690</v>
          </cell>
        </row>
        <row r="361">
          <cell r="E361">
            <v>420</v>
          </cell>
        </row>
        <row r="365">
          <cell r="E365">
            <v>48.9</v>
          </cell>
          <cell r="H365">
            <v>441</v>
          </cell>
        </row>
        <row r="366">
          <cell r="E366">
            <v>47.6</v>
          </cell>
          <cell r="H366">
            <v>448</v>
          </cell>
        </row>
        <row r="367">
          <cell r="E367">
            <v>47.4</v>
          </cell>
          <cell r="H367">
            <v>494</v>
          </cell>
        </row>
        <row r="370">
          <cell r="H370">
            <v>413</v>
          </cell>
        </row>
        <row r="371">
          <cell r="H371">
            <v>404</v>
          </cell>
        </row>
        <row r="372">
          <cell r="H372">
            <v>430</v>
          </cell>
        </row>
        <row r="375">
          <cell r="E375">
            <v>52.3</v>
          </cell>
          <cell r="H375">
            <v>421</v>
          </cell>
        </row>
        <row r="376">
          <cell r="E376">
            <v>52.1</v>
          </cell>
          <cell r="H376">
            <v>430</v>
          </cell>
        </row>
        <row r="377">
          <cell r="E377">
            <v>51.7</v>
          </cell>
          <cell r="H377">
            <v>441</v>
          </cell>
        </row>
        <row r="382">
          <cell r="E382">
            <v>15.07</v>
          </cell>
          <cell r="F382">
            <v>15.07</v>
          </cell>
          <cell r="G382">
            <v>15.07</v>
          </cell>
          <cell r="H382">
            <v>141.67032490169595</v>
          </cell>
          <cell r="I382">
            <v>141.67032490169595</v>
          </cell>
          <cell r="J382">
            <v>141.67032490169595</v>
          </cell>
          <cell r="K382">
            <v>141.67032490169595</v>
          </cell>
          <cell r="L382">
            <v>135.21001416410698</v>
          </cell>
          <cell r="M382">
            <v>15.07</v>
          </cell>
          <cell r="N382">
            <v>15.07</v>
          </cell>
          <cell r="O382">
            <v>15.07</v>
          </cell>
          <cell r="Q382">
            <v>15.07</v>
          </cell>
          <cell r="R382">
            <v>15.07</v>
          </cell>
          <cell r="S382">
            <v>15.07</v>
          </cell>
          <cell r="T382">
            <v>15.07</v>
          </cell>
          <cell r="U382">
            <v>15.07</v>
          </cell>
          <cell r="V382">
            <v>11.86987760943388</v>
          </cell>
          <cell r="W382">
            <v>15.07</v>
          </cell>
          <cell r="X382">
            <v>15.07</v>
          </cell>
          <cell r="Y382">
            <v>63.658645387096776</v>
          </cell>
          <cell r="Z382">
            <v>416.08848493548379</v>
          </cell>
          <cell r="AA382">
            <v>4681.6437693548387</v>
          </cell>
          <cell r="AD382">
            <v>15.07</v>
          </cell>
          <cell r="AE382">
            <v>15.07</v>
          </cell>
          <cell r="AF382">
            <v>15.07</v>
          </cell>
          <cell r="AG382">
            <v>15.07</v>
          </cell>
        </row>
        <row r="384">
          <cell r="E384">
            <v>0</v>
          </cell>
          <cell r="F384">
            <v>0</v>
          </cell>
          <cell r="G384">
            <v>0</v>
          </cell>
          <cell r="H384">
            <v>0</v>
          </cell>
          <cell r="I384">
            <v>0</v>
          </cell>
          <cell r="J384">
            <v>0</v>
          </cell>
          <cell r="K384">
            <v>0</v>
          </cell>
          <cell r="L384">
            <v>0</v>
          </cell>
          <cell r="M384">
            <v>0</v>
          </cell>
          <cell r="N384">
            <v>0</v>
          </cell>
          <cell r="O384">
            <v>0</v>
          </cell>
          <cell r="P384">
            <v>0</v>
          </cell>
          <cell r="Q384">
            <v>0</v>
          </cell>
          <cell r="R384">
            <v>0</v>
          </cell>
          <cell r="S384">
            <v>0</v>
          </cell>
          <cell r="T384">
            <v>0</v>
          </cell>
          <cell r="U384">
            <v>0</v>
          </cell>
          <cell r="V384">
            <v>0</v>
          </cell>
          <cell r="W384">
            <v>0</v>
          </cell>
          <cell r="X384">
            <v>0</v>
          </cell>
          <cell r="Y384">
            <v>0</v>
          </cell>
          <cell r="Z384">
            <v>0</v>
          </cell>
          <cell r="AA384">
            <v>0</v>
          </cell>
          <cell r="AB384">
            <v>0</v>
          </cell>
          <cell r="AC384">
            <v>0</v>
          </cell>
          <cell r="AD384">
            <v>0</v>
          </cell>
          <cell r="AE384">
            <v>0</v>
          </cell>
          <cell r="AF384">
            <v>0</v>
          </cell>
          <cell r="AG384">
            <v>0</v>
          </cell>
          <cell r="AH384">
            <v>0</v>
          </cell>
          <cell r="AI384">
            <v>0</v>
          </cell>
          <cell r="AJ384">
            <v>0</v>
          </cell>
          <cell r="AK384">
            <v>0</v>
          </cell>
          <cell r="AL384">
            <v>0</v>
          </cell>
          <cell r="AM384">
            <v>0</v>
          </cell>
          <cell r="AN384">
            <v>0</v>
          </cell>
          <cell r="AO384">
            <v>0</v>
          </cell>
          <cell r="AP384">
            <v>0</v>
          </cell>
          <cell r="AQ384">
            <v>0</v>
          </cell>
          <cell r="AR384">
            <v>0</v>
          </cell>
          <cell r="AS384">
            <v>0</v>
          </cell>
          <cell r="AT384">
            <v>0</v>
          </cell>
          <cell r="AU384">
            <v>0</v>
          </cell>
          <cell r="AV384">
            <v>0</v>
          </cell>
          <cell r="AW384">
            <v>0</v>
          </cell>
          <cell r="AX384">
            <v>0</v>
          </cell>
          <cell r="AY384">
            <v>0</v>
          </cell>
          <cell r="AZ384">
            <v>0</v>
          </cell>
          <cell r="BA384">
            <v>0</v>
          </cell>
          <cell r="BB384">
            <v>0</v>
          </cell>
          <cell r="BC384">
            <v>0</v>
          </cell>
          <cell r="BD384">
            <v>0</v>
          </cell>
          <cell r="BE384">
            <v>0</v>
          </cell>
          <cell r="BF384">
            <v>0</v>
          </cell>
          <cell r="BG384">
            <v>0</v>
          </cell>
          <cell r="BH384">
            <v>0</v>
          </cell>
          <cell r="BI384">
            <v>0</v>
          </cell>
          <cell r="BJ384">
            <v>0</v>
          </cell>
          <cell r="BK384">
            <v>0</v>
          </cell>
          <cell r="BL384">
            <v>0</v>
          </cell>
          <cell r="BM384">
            <v>0</v>
          </cell>
          <cell r="BN384">
            <v>0</v>
          </cell>
          <cell r="BO384">
            <v>0</v>
          </cell>
          <cell r="BP384">
            <v>0</v>
          </cell>
          <cell r="BQ384">
            <v>0</v>
          </cell>
          <cell r="BR384">
            <v>0</v>
          </cell>
          <cell r="BS384">
            <v>0</v>
          </cell>
          <cell r="BT384">
            <v>0</v>
          </cell>
          <cell r="BU384">
            <v>0</v>
          </cell>
          <cell r="BV384">
            <v>0</v>
          </cell>
          <cell r="BW384">
            <v>0</v>
          </cell>
          <cell r="BX384">
            <v>0</v>
          </cell>
          <cell r="BY384">
            <v>0</v>
          </cell>
          <cell r="BZ384">
            <v>0</v>
          </cell>
          <cell r="CA384">
            <v>0</v>
          </cell>
          <cell r="CB384">
            <v>0</v>
          </cell>
          <cell r="CC384">
            <v>0</v>
          </cell>
          <cell r="CD384">
            <v>0</v>
          </cell>
          <cell r="CE384">
            <v>0</v>
          </cell>
          <cell r="CF384">
            <v>0</v>
          </cell>
          <cell r="CG384">
            <v>0</v>
          </cell>
          <cell r="CH384">
            <v>0</v>
          </cell>
          <cell r="CI384">
            <v>0</v>
          </cell>
          <cell r="CJ384">
            <v>0</v>
          </cell>
          <cell r="CK384">
            <v>0</v>
          </cell>
          <cell r="CL384">
            <v>0</v>
          </cell>
          <cell r="CM384">
            <v>0</v>
          </cell>
          <cell r="CN384">
            <v>0</v>
          </cell>
          <cell r="CO384">
            <v>0</v>
          </cell>
          <cell r="CP384">
            <v>0</v>
          </cell>
          <cell r="CQ384">
            <v>0</v>
          </cell>
          <cell r="CR384">
            <v>0</v>
          </cell>
          <cell r="CS384">
            <v>0</v>
          </cell>
          <cell r="CT384">
            <v>0</v>
          </cell>
          <cell r="CU384">
            <v>0</v>
          </cell>
          <cell r="CV384">
            <v>0</v>
          </cell>
          <cell r="CW384">
            <v>0</v>
          </cell>
          <cell r="CX384">
            <v>0</v>
          </cell>
          <cell r="CY384">
            <v>0</v>
          </cell>
          <cell r="CZ384">
            <v>0</v>
          </cell>
          <cell r="DA384">
            <v>0</v>
          </cell>
          <cell r="DB384">
            <v>0</v>
          </cell>
          <cell r="DC384">
            <v>0</v>
          </cell>
          <cell r="DD384">
            <v>0</v>
          </cell>
          <cell r="DE384">
            <v>0</v>
          </cell>
          <cell r="DF384">
            <v>0</v>
          </cell>
          <cell r="DG384">
            <v>0</v>
          </cell>
          <cell r="DH384">
            <v>0</v>
          </cell>
          <cell r="DI384">
            <v>0</v>
          </cell>
          <cell r="DJ384">
            <v>0</v>
          </cell>
          <cell r="DK384">
            <v>0</v>
          </cell>
          <cell r="DL384">
            <v>0</v>
          </cell>
          <cell r="DM384">
            <v>0</v>
          </cell>
          <cell r="DN384">
            <v>0</v>
          </cell>
          <cell r="DO384">
            <v>0</v>
          </cell>
          <cell r="DP384">
            <v>0</v>
          </cell>
          <cell r="DQ384">
            <v>0</v>
          </cell>
          <cell r="DR384">
            <v>0</v>
          </cell>
          <cell r="DS384">
            <v>0</v>
          </cell>
          <cell r="DT384">
            <v>0</v>
          </cell>
          <cell r="DU384">
            <v>0</v>
          </cell>
          <cell r="DV384">
            <v>0</v>
          </cell>
          <cell r="DW384">
            <v>0</v>
          </cell>
          <cell r="DX384">
            <v>0</v>
          </cell>
          <cell r="DY384">
            <v>0</v>
          </cell>
          <cell r="DZ384">
            <v>0</v>
          </cell>
          <cell r="EA384">
            <v>0</v>
          </cell>
          <cell r="EB384">
            <v>0</v>
          </cell>
          <cell r="EC384">
            <v>0</v>
          </cell>
          <cell r="ED384">
            <v>0</v>
          </cell>
          <cell r="EE384">
            <v>0</v>
          </cell>
          <cell r="EF384">
            <v>0</v>
          </cell>
          <cell r="EG384">
            <v>0</v>
          </cell>
          <cell r="EH384">
            <v>0</v>
          </cell>
          <cell r="EI384">
            <v>0</v>
          </cell>
        </row>
        <row r="385">
          <cell r="E385">
            <v>2.1496130696474633</v>
          </cell>
          <cell r="F385">
            <v>2.1496130696474633</v>
          </cell>
          <cell r="G385">
            <v>2.1496130696474633</v>
          </cell>
          <cell r="H385">
            <v>18.620426101079584</v>
          </cell>
          <cell r="I385">
            <v>18.620426101079584</v>
          </cell>
          <cell r="J385">
            <v>18.620426101079584</v>
          </cell>
          <cell r="K385">
            <v>18.620426101079584</v>
          </cell>
          <cell r="L385">
            <v>18.606095347281933</v>
          </cell>
          <cell r="M385">
            <v>2.0063055316709657</v>
          </cell>
          <cell r="N385">
            <v>2.0063055316709657</v>
          </cell>
          <cell r="O385">
            <v>2.0063055316709657</v>
          </cell>
          <cell r="P385">
            <v>2.8279354160695522</v>
          </cell>
          <cell r="Q385">
            <v>2.1448361517149137</v>
          </cell>
          <cell r="R385">
            <v>1.8391134040317187</v>
          </cell>
          <cell r="S385">
            <v>1.9585363523454669</v>
          </cell>
          <cell r="T385">
            <v>2.1496130696474633</v>
          </cell>
          <cell r="U385">
            <v>1.996751695805866</v>
          </cell>
          <cell r="V385">
            <v>2.2451514282984619</v>
          </cell>
          <cell r="W385">
            <v>2.5222126683863575</v>
          </cell>
          <cell r="X385">
            <v>2.2212668386357124</v>
          </cell>
          <cell r="Y385">
            <v>10.566542466800421</v>
          </cell>
          <cell r="Z385">
            <v>47.993694468329039</v>
          </cell>
          <cell r="AA385">
            <v>883.72981752173496</v>
          </cell>
          <cell r="AB385">
            <v>51.59071367153912</v>
          </cell>
          <cell r="AC385">
            <v>42.992261392949274</v>
          </cell>
          <cell r="AD385">
            <v>2.3106037347512918</v>
          </cell>
          <cell r="AE385">
            <v>2.06261152916974</v>
          </cell>
          <cell r="AF385">
            <v>1.971113141700213</v>
          </cell>
          <cell r="AG385">
            <v>2.9425766623566769</v>
          </cell>
          <cell r="AH385">
            <v>1.2942753803941136</v>
          </cell>
          <cell r="AI385">
            <v>1.2942753803941136</v>
          </cell>
          <cell r="AJ385">
            <v>1.2942753803941136</v>
          </cell>
          <cell r="AK385">
            <v>1.2942753803941136</v>
          </cell>
          <cell r="AL385">
            <v>1.2942753803941136</v>
          </cell>
          <cell r="AM385">
            <v>1.2942753803941136</v>
          </cell>
          <cell r="AN385">
            <v>1.2942753803941136</v>
          </cell>
          <cell r="AO385">
            <v>1.2942753803941136</v>
          </cell>
          <cell r="AP385">
            <v>1.2942753803941136</v>
          </cell>
          <cell r="AQ385">
            <v>1.2942753803941136</v>
          </cell>
          <cell r="AR385">
            <v>1.2942753803941136</v>
          </cell>
          <cell r="AS385">
            <v>1.2942753803941136</v>
          </cell>
          <cell r="AT385">
            <v>1.2942753803941136</v>
          </cell>
          <cell r="AU385">
            <v>1.2942753803941136</v>
          </cell>
          <cell r="AV385">
            <v>1.2942753803941136</v>
          </cell>
          <cell r="AW385">
            <v>1.2942753803941136</v>
          </cell>
          <cell r="AX385">
            <v>1.2942753803941136</v>
          </cell>
          <cell r="AY385">
            <v>1.2942753803941136</v>
          </cell>
          <cell r="AZ385">
            <v>1.2942753803941136</v>
          </cell>
          <cell r="BA385">
            <v>1.2942753803941136</v>
          </cell>
          <cell r="BB385">
            <v>1.2942753803941136</v>
          </cell>
          <cell r="BC385">
            <v>1.2942753803941136</v>
          </cell>
          <cell r="BD385">
            <v>1.2942753803941136</v>
          </cell>
          <cell r="BE385">
            <v>1.2942753803941136</v>
          </cell>
          <cell r="BF385">
            <v>1.2942753803941136</v>
          </cell>
          <cell r="BG385">
            <v>1.2942753803941136</v>
          </cell>
          <cell r="BH385">
            <v>1.2942753803941136</v>
          </cell>
          <cell r="BI385">
            <v>1.2942753803941136</v>
          </cell>
          <cell r="BJ385">
            <v>1.2942753803941136</v>
          </cell>
          <cell r="BK385">
            <v>1.2942753803941136</v>
          </cell>
          <cell r="BL385">
            <v>1.2942753803941136</v>
          </cell>
          <cell r="BM385">
            <v>1.2942753803941136</v>
          </cell>
          <cell r="BN385">
            <v>1.2942753803941136</v>
          </cell>
          <cell r="BO385">
            <v>1.2942753803941136</v>
          </cell>
          <cell r="BP385">
            <v>1.2942753803941136</v>
          </cell>
          <cell r="BQ385">
            <v>1.2942753803941136</v>
          </cell>
          <cell r="BR385">
            <v>1.2942753803941136</v>
          </cell>
          <cell r="BS385">
            <v>1.2942753803941136</v>
          </cell>
          <cell r="BT385">
            <v>1.4935134620536197</v>
          </cell>
          <cell r="BU385">
            <v>1.4935134620536197</v>
          </cell>
          <cell r="BV385">
            <v>1.4935134620536197</v>
          </cell>
          <cell r="BW385">
            <v>1.7143191991072684</v>
          </cell>
          <cell r="BX385">
            <v>1.7143191991072684</v>
          </cell>
          <cell r="BY385">
            <v>1.7143191991072684</v>
          </cell>
          <cell r="BZ385">
            <v>1.7143191991072684</v>
          </cell>
          <cell r="CA385">
            <v>1.7143191991072684</v>
          </cell>
          <cell r="CB385">
            <v>1.7143191991072684</v>
          </cell>
          <cell r="CC385">
            <v>1.7143191991072684</v>
          </cell>
          <cell r="CD385">
            <v>22.451514282984618</v>
          </cell>
          <cell r="CE385">
            <v>4.2132416165090287</v>
          </cell>
          <cell r="CF385">
            <v>1480.8445590904748</v>
          </cell>
          <cell r="CG385">
            <v>15.286137384159739</v>
          </cell>
          <cell r="CH385">
            <v>1.2886922429221999</v>
          </cell>
          <cell r="CI385">
            <v>31.049966561574475</v>
          </cell>
          <cell r="CJ385">
            <v>52.546097258049102</v>
          </cell>
          <cell r="CK385">
            <v>3821.5343460399354</v>
          </cell>
          <cell r="CL385">
            <v>3.0094582975064488</v>
          </cell>
          <cell r="CM385">
            <v>3.8215343460399347</v>
          </cell>
          <cell r="CN385">
            <v>377.3765166714436</v>
          </cell>
          <cell r="CO385">
            <v>129.80381885124751</v>
          </cell>
          <cell r="CP385">
            <v>33438.425527849431</v>
          </cell>
          <cell r="CQ385">
            <v>10.119392761834472</v>
          </cell>
          <cell r="CR385">
            <v>95.538358650998376</v>
          </cell>
          <cell r="CS385">
            <v>95.538358650998376</v>
          </cell>
          <cell r="CT385">
            <v>3391.6117321104425</v>
          </cell>
          <cell r="CU385">
            <v>17.778717791655787</v>
          </cell>
          <cell r="CV385">
            <v>17.778717791655787</v>
          </cell>
          <cell r="CW385">
            <v>17.778717791655787</v>
          </cell>
          <cell r="CX385">
            <v>112.25757141492309</v>
          </cell>
          <cell r="CY385">
            <v>0</v>
          </cell>
          <cell r="CZ385">
            <v>17.381687187330535</v>
          </cell>
          <cell r="DA385">
            <v>4.5129668648701378</v>
          </cell>
          <cell r="DB385">
            <v>10.29148866306573</v>
          </cell>
          <cell r="DC385">
            <v>17.710777626868651</v>
          </cell>
          <cell r="DD385">
            <v>14.113956856526578</v>
          </cell>
          <cell r="DE385">
            <v>14.735462477970565</v>
          </cell>
          <cell r="DF385">
            <v>178.91305130116487</v>
          </cell>
          <cell r="DG385">
            <v>61532.89632524745</v>
          </cell>
          <cell r="DH385">
            <v>6.0649391174104794</v>
          </cell>
          <cell r="DI385">
            <v>4.5176104330209439</v>
          </cell>
          <cell r="DJ385">
            <v>4.2132416165090287</v>
          </cell>
          <cell r="DK385">
            <v>4.2132416165090287</v>
          </cell>
          <cell r="DL385">
            <v>4.2132416165090287</v>
          </cell>
          <cell r="DM385">
            <v>4.2132416165090287</v>
          </cell>
          <cell r="DN385">
            <v>4.2132416165090287</v>
          </cell>
          <cell r="DO385">
            <v>4.2132416165090287</v>
          </cell>
          <cell r="DP385">
            <v>4.2132416165090287</v>
          </cell>
          <cell r="DQ385">
            <v>4.2132416165090287</v>
          </cell>
          <cell r="DR385">
            <v>4.2132416165090287</v>
          </cell>
          <cell r="DS385">
            <v>4.2132416165090287</v>
          </cell>
          <cell r="DT385">
            <v>4.2132416165090287</v>
          </cell>
          <cell r="DU385">
            <v>4.2132416165090287</v>
          </cell>
          <cell r="DV385">
            <v>4.2132416165090287</v>
          </cell>
          <cell r="DW385">
            <v>4.2132416165090287</v>
          </cell>
          <cell r="DX385">
            <v>4.2132416165090287</v>
          </cell>
          <cell r="DY385">
            <v>4.2132416165090287</v>
          </cell>
          <cell r="DZ385">
            <v>4.2132416165090287</v>
          </cell>
          <cell r="EA385">
            <v>4.2132416165090287</v>
          </cell>
          <cell r="EB385">
            <v>4.2132416165090287</v>
          </cell>
          <cell r="EC385">
            <v>4.2132416165090287</v>
          </cell>
          <cell r="ED385">
            <v>4.2132416165090287</v>
          </cell>
          <cell r="EE385">
            <v>4.2132416165090287</v>
          </cell>
          <cell r="EF385">
            <v>4.2132416165090287</v>
          </cell>
          <cell r="EG385">
            <v>4.2132416165090287</v>
          </cell>
          <cell r="EH385">
            <v>4.2132416165090287</v>
          </cell>
          <cell r="EI385">
            <v>4.2132416165090287</v>
          </cell>
        </row>
        <row r="386">
          <cell r="E386">
            <v>2.1496130696474633</v>
          </cell>
          <cell r="F386">
            <v>2.1496130696474633</v>
          </cell>
          <cell r="G386">
            <v>2.1496130696474633</v>
          </cell>
          <cell r="H386">
            <v>18.620426101079584</v>
          </cell>
          <cell r="I386">
            <v>18.620426101079584</v>
          </cell>
          <cell r="J386">
            <v>18.620426101079584</v>
          </cell>
          <cell r="K386">
            <v>18.620426101079584</v>
          </cell>
          <cell r="L386">
            <v>18.606095347281933</v>
          </cell>
          <cell r="M386">
            <v>2.0063055316709657</v>
          </cell>
          <cell r="N386">
            <v>2.0063055316709657</v>
          </cell>
          <cell r="O386">
            <v>2.0063055316709657</v>
          </cell>
          <cell r="P386">
            <v>2.8279354160695522</v>
          </cell>
          <cell r="Q386">
            <v>2.1448361517149137</v>
          </cell>
          <cell r="R386">
            <v>1.8391134040317187</v>
          </cell>
          <cell r="S386">
            <v>1.9585363523454669</v>
          </cell>
          <cell r="T386">
            <v>2.1496130696474633</v>
          </cell>
          <cell r="U386">
            <v>1.996751695805866</v>
          </cell>
          <cell r="V386">
            <v>2.2451514282984619</v>
          </cell>
          <cell r="W386">
            <v>2.5222126683863575</v>
          </cell>
          <cell r="X386">
            <v>2.2212668386357124</v>
          </cell>
          <cell r="Y386">
            <v>10.566542466800421</v>
          </cell>
          <cell r="Z386">
            <v>47.993694468329039</v>
          </cell>
          <cell r="AA386">
            <v>883.72981752173496</v>
          </cell>
          <cell r="AB386">
            <v>51.59071367153912</v>
          </cell>
          <cell r="AC386">
            <v>42.992261392949274</v>
          </cell>
          <cell r="AD386">
            <v>2.3106037347512918</v>
          </cell>
          <cell r="AE386">
            <v>2.06261152916974</v>
          </cell>
          <cell r="AF386">
            <v>1.971113141700213</v>
          </cell>
          <cell r="AG386">
            <v>2.9425766623566769</v>
          </cell>
          <cell r="AH386">
            <v>1.2942753803941136</v>
          </cell>
          <cell r="AI386">
            <v>1.2942753803941136</v>
          </cell>
          <cell r="AJ386">
            <v>1.2942753803941136</v>
          </cell>
          <cell r="AK386">
            <v>1.2942753803941136</v>
          </cell>
          <cell r="AL386">
            <v>1.2942753803941136</v>
          </cell>
          <cell r="AM386">
            <v>1.2942753803941136</v>
          </cell>
          <cell r="AN386">
            <v>1.2942753803941136</v>
          </cell>
          <cell r="AO386">
            <v>1.2942753803941136</v>
          </cell>
          <cell r="AP386">
            <v>1.2942753803941136</v>
          </cell>
          <cell r="AQ386">
            <v>1.2942753803941136</v>
          </cell>
          <cell r="AR386">
            <v>1.2942753803941136</v>
          </cell>
          <cell r="AS386">
            <v>1.2942753803941136</v>
          </cell>
          <cell r="AT386">
            <v>1.2942753803941136</v>
          </cell>
          <cell r="AU386">
            <v>1.2942753803941136</v>
          </cell>
          <cell r="AV386">
            <v>1.2942753803941136</v>
          </cell>
          <cell r="AW386">
            <v>1.2942753803941136</v>
          </cell>
          <cell r="AX386">
            <v>1.2942753803941136</v>
          </cell>
          <cell r="AY386">
            <v>1.2942753803941136</v>
          </cell>
          <cell r="AZ386">
            <v>1.2942753803941136</v>
          </cell>
          <cell r="BA386">
            <v>1.2942753803941136</v>
          </cell>
          <cell r="BB386">
            <v>1.2942753803941136</v>
          </cell>
          <cell r="BC386">
            <v>1.2942753803941136</v>
          </cell>
          <cell r="BD386">
            <v>1.2942753803941136</v>
          </cell>
          <cell r="BE386">
            <v>1.2942753803941136</v>
          </cell>
          <cell r="BF386">
            <v>1.2942753803941136</v>
          </cell>
          <cell r="BG386">
            <v>1.2942753803941136</v>
          </cell>
          <cell r="BH386">
            <v>1.2942753803941136</v>
          </cell>
          <cell r="BI386">
            <v>1.2942753803941136</v>
          </cell>
          <cell r="BJ386">
            <v>1.2942753803941136</v>
          </cell>
          <cell r="BK386">
            <v>1.2942753803941136</v>
          </cell>
          <cell r="BL386">
            <v>1.2942753803941136</v>
          </cell>
          <cell r="BM386">
            <v>1.2942753803941136</v>
          </cell>
          <cell r="BN386">
            <v>1.2942753803941136</v>
          </cell>
          <cell r="BO386">
            <v>1.2942753803941136</v>
          </cell>
          <cell r="BP386">
            <v>1.2942753803941136</v>
          </cell>
          <cell r="BQ386">
            <v>1.2942753803941136</v>
          </cell>
          <cell r="BR386">
            <v>1.2942753803941136</v>
          </cell>
          <cell r="BS386">
            <v>1.2942753803941136</v>
          </cell>
          <cell r="BT386">
            <v>1.4935134620536197</v>
          </cell>
          <cell r="BU386">
            <v>1.4935134620536197</v>
          </cell>
          <cell r="BV386">
            <v>1.4935134620536197</v>
          </cell>
          <cell r="BW386">
            <v>1.7143191991072684</v>
          </cell>
          <cell r="BX386">
            <v>1.7143191991072684</v>
          </cell>
          <cell r="BY386">
            <v>1.7143191991072684</v>
          </cell>
          <cell r="BZ386">
            <v>1.7143191991072684</v>
          </cell>
          <cell r="CA386">
            <v>1.7143191991072684</v>
          </cell>
          <cell r="CB386">
            <v>1.7143191991072684</v>
          </cell>
          <cell r="CC386">
            <v>1.7143191991072684</v>
          </cell>
          <cell r="CD386">
            <v>22.451514282984618</v>
          </cell>
          <cell r="CE386">
            <v>4.2132416165090287</v>
          </cell>
          <cell r="CF386">
            <v>1480.8445590904748</v>
          </cell>
          <cell r="CG386">
            <v>15.286137384159739</v>
          </cell>
          <cell r="CH386">
            <v>1.2886922429221999</v>
          </cell>
          <cell r="CI386">
            <v>31.049966561574475</v>
          </cell>
          <cell r="CJ386">
            <v>52.546097258049102</v>
          </cell>
          <cell r="CK386">
            <v>3821.5343460399354</v>
          </cell>
          <cell r="CL386">
            <v>3.0094582975064488</v>
          </cell>
          <cell r="CM386">
            <v>3.8215343460399347</v>
          </cell>
          <cell r="CN386">
            <v>377.3765166714436</v>
          </cell>
          <cell r="CO386">
            <v>129.80381885124751</v>
          </cell>
          <cell r="CP386">
            <v>33438.425527849431</v>
          </cell>
          <cell r="CQ386">
            <v>10.119392761834472</v>
          </cell>
          <cell r="CR386">
            <v>95.538358650998376</v>
          </cell>
          <cell r="CS386">
            <v>95.538358650998376</v>
          </cell>
          <cell r="CT386">
            <v>3391.6117321104425</v>
          </cell>
          <cell r="CU386">
            <v>17.778717791655787</v>
          </cell>
          <cell r="CV386">
            <v>17.778717791655787</v>
          </cell>
          <cell r="CW386">
            <v>17.778717791655787</v>
          </cell>
          <cell r="CX386">
            <v>112.25757141492309</v>
          </cell>
          <cell r="CY386">
            <v>0</v>
          </cell>
          <cell r="CZ386">
            <v>17.381687187330535</v>
          </cell>
          <cell r="DA386">
            <v>4.5129668648701378</v>
          </cell>
          <cell r="DB386">
            <v>10.29148866306573</v>
          </cell>
          <cell r="DC386">
            <v>17.710777626868651</v>
          </cell>
          <cell r="DD386">
            <v>14.113956856526578</v>
          </cell>
          <cell r="DE386">
            <v>14.735462477970565</v>
          </cell>
          <cell r="DF386">
            <v>178.91305130116487</v>
          </cell>
          <cell r="DG386">
            <v>61532.89632524745</v>
          </cell>
          <cell r="DH386">
            <v>6.0649391174104794</v>
          </cell>
          <cell r="DI386">
            <v>4.5176104330209439</v>
          </cell>
          <cell r="DJ386">
            <v>4.2132416165090287</v>
          </cell>
          <cell r="DK386">
            <v>4.2132416165090287</v>
          </cell>
          <cell r="DL386">
            <v>4.2132416165090287</v>
          </cell>
          <cell r="DM386">
            <v>4.2132416165090287</v>
          </cell>
          <cell r="DN386">
            <v>4.2132416165090287</v>
          </cell>
          <cell r="DO386">
            <v>4.2132416165090287</v>
          </cell>
          <cell r="DP386">
            <v>4.2132416165090287</v>
          </cell>
          <cell r="DQ386">
            <v>4.2132416165090287</v>
          </cell>
          <cell r="DR386">
            <v>4.2132416165090287</v>
          </cell>
          <cell r="DS386">
            <v>4.2132416165090287</v>
          </cell>
          <cell r="DT386">
            <v>4.2132416165090287</v>
          </cell>
          <cell r="DU386">
            <v>4.2132416165090287</v>
          </cell>
          <cell r="DV386">
            <v>4.2132416165090287</v>
          </cell>
          <cell r="DW386">
            <v>4.2132416165090287</v>
          </cell>
          <cell r="DX386">
            <v>4.2132416165090287</v>
          </cell>
          <cell r="DY386">
            <v>4.2132416165090287</v>
          </cell>
          <cell r="DZ386">
            <v>4.2132416165090287</v>
          </cell>
          <cell r="EA386">
            <v>4.2132416165090287</v>
          </cell>
          <cell r="EB386">
            <v>4.2132416165090287</v>
          </cell>
          <cell r="EC386">
            <v>4.2132416165090287</v>
          </cell>
          <cell r="ED386">
            <v>4.2132416165090287</v>
          </cell>
          <cell r="EE386">
            <v>4.2132416165090287</v>
          </cell>
          <cell r="EF386">
            <v>4.2132416165090287</v>
          </cell>
          <cell r="EG386">
            <v>4.2132416165090287</v>
          </cell>
          <cell r="EH386">
            <v>4.2132416165090287</v>
          </cell>
          <cell r="EI386">
            <v>4.2132416165090287</v>
          </cell>
        </row>
        <row r="395">
          <cell r="DJ395">
            <v>86</v>
          </cell>
          <cell r="DK395">
            <v>86</v>
          </cell>
          <cell r="DL395">
            <v>86</v>
          </cell>
          <cell r="DM395">
            <v>86</v>
          </cell>
          <cell r="DN395">
            <v>97</v>
          </cell>
          <cell r="DO395">
            <v>103</v>
          </cell>
          <cell r="DP395">
            <v>103</v>
          </cell>
          <cell r="DQ395">
            <v>103</v>
          </cell>
          <cell r="DR395">
            <v>97</v>
          </cell>
          <cell r="DS395">
            <v>97</v>
          </cell>
          <cell r="DT395">
            <v>103</v>
          </cell>
          <cell r="DU395">
            <v>97</v>
          </cell>
          <cell r="DV395">
            <v>0</v>
          </cell>
          <cell r="DW395">
            <v>0</v>
          </cell>
          <cell r="DX395">
            <v>0</v>
          </cell>
          <cell r="DY395">
            <v>0</v>
          </cell>
          <cell r="DZ395">
            <v>0</v>
          </cell>
          <cell r="EA395">
            <v>0</v>
          </cell>
          <cell r="EB395">
            <v>0</v>
          </cell>
          <cell r="EC395">
            <v>0</v>
          </cell>
          <cell r="ED395">
            <v>0</v>
          </cell>
        </row>
        <row r="396">
          <cell r="DJ396">
            <v>86</v>
          </cell>
          <cell r="DK396">
            <v>86</v>
          </cell>
          <cell r="DL396">
            <v>86</v>
          </cell>
          <cell r="DM396">
            <v>86</v>
          </cell>
          <cell r="DN396">
            <v>97</v>
          </cell>
          <cell r="DO396">
            <v>103</v>
          </cell>
          <cell r="DP396">
            <v>103</v>
          </cell>
          <cell r="DQ396">
            <v>103</v>
          </cell>
          <cell r="DR396">
            <v>97</v>
          </cell>
          <cell r="DS396">
            <v>97</v>
          </cell>
          <cell r="DT396">
            <v>103</v>
          </cell>
          <cell r="DU396">
            <v>97</v>
          </cell>
          <cell r="DV396">
            <v>0</v>
          </cell>
          <cell r="DW396">
            <v>0</v>
          </cell>
          <cell r="DX396">
            <v>0</v>
          </cell>
          <cell r="DY396">
            <v>0</v>
          </cell>
          <cell r="DZ396">
            <v>0</v>
          </cell>
          <cell r="EA396">
            <v>0</v>
          </cell>
          <cell r="EB396">
            <v>0</v>
          </cell>
          <cell r="EC396">
            <v>0</v>
          </cell>
          <cell r="ED396">
            <v>0</v>
          </cell>
        </row>
        <row r="397">
          <cell r="DJ397" t="str">
            <v xml:space="preserve"> </v>
          </cell>
          <cell r="DK397" t="str">
            <v xml:space="preserve"> </v>
          </cell>
          <cell r="DL397" t="str">
            <v xml:space="preserve"> </v>
          </cell>
          <cell r="DM397" t="str">
            <v xml:space="preserve"> </v>
          </cell>
          <cell r="DN397" t="str">
            <v xml:space="preserve"> </v>
          </cell>
          <cell r="DO397" t="str">
            <v xml:space="preserve"> </v>
          </cell>
          <cell r="DP397" t="str">
            <v xml:space="preserve"> </v>
          </cell>
          <cell r="DQ397" t="str">
            <v xml:space="preserve"> </v>
          </cell>
          <cell r="DR397" t="str">
            <v xml:space="preserve"> </v>
          </cell>
          <cell r="DS397" t="str">
            <v xml:space="preserve"> </v>
          </cell>
          <cell r="DT397" t="str">
            <v xml:space="preserve"> </v>
          </cell>
          <cell r="DU397" t="str">
            <v xml:space="preserve"> </v>
          </cell>
          <cell r="DV397" t="str">
            <v xml:space="preserve"> </v>
          </cell>
          <cell r="DW397" t="str">
            <v xml:space="preserve"> </v>
          </cell>
          <cell r="DX397" t="str">
            <v xml:space="preserve"> </v>
          </cell>
          <cell r="DY397" t="str">
            <v xml:space="preserve"> </v>
          </cell>
          <cell r="DZ397" t="str">
            <v xml:space="preserve"> </v>
          </cell>
          <cell r="EA397" t="str">
            <v xml:space="preserve"> </v>
          </cell>
          <cell r="EB397" t="str">
            <v xml:space="preserve"> </v>
          </cell>
          <cell r="EC397" t="str">
            <v xml:space="preserve"> </v>
          </cell>
          <cell r="ED397" t="str">
            <v xml:space="preserve"> </v>
          </cell>
        </row>
      </sheetData>
      <sheetData sheetId="26" refreshError="1"/>
      <sheetData sheetId="27" refreshError="1"/>
      <sheetData sheetId="28">
        <row r="4">
          <cell r="E4">
            <v>110</v>
          </cell>
          <cell r="F4">
            <v>111</v>
          </cell>
          <cell r="G4">
            <v>112</v>
          </cell>
          <cell r="H4">
            <v>120</v>
          </cell>
          <cell r="I4">
            <v>121</v>
          </cell>
          <cell r="J4">
            <v>122</v>
          </cell>
          <cell r="K4">
            <v>123</v>
          </cell>
          <cell r="L4">
            <v>130</v>
          </cell>
          <cell r="M4">
            <v>210</v>
          </cell>
          <cell r="N4">
            <v>211</v>
          </cell>
          <cell r="O4">
            <v>212</v>
          </cell>
          <cell r="P4">
            <v>215</v>
          </cell>
          <cell r="Q4">
            <v>220</v>
          </cell>
          <cell r="R4">
            <v>230</v>
          </cell>
          <cell r="S4">
            <v>240</v>
          </cell>
          <cell r="T4">
            <v>250</v>
          </cell>
          <cell r="U4">
            <v>260</v>
          </cell>
          <cell r="V4">
            <v>270</v>
          </cell>
          <cell r="W4">
            <v>280</v>
          </cell>
          <cell r="X4">
            <v>290</v>
          </cell>
          <cell r="Y4">
            <v>291</v>
          </cell>
          <cell r="Z4">
            <v>292</v>
          </cell>
          <cell r="AA4">
            <v>293</v>
          </cell>
          <cell r="AB4">
            <v>294</v>
          </cell>
          <cell r="AC4">
            <v>295</v>
          </cell>
          <cell r="AD4">
            <v>296</v>
          </cell>
          <cell r="AE4">
            <v>297</v>
          </cell>
          <cell r="AF4">
            <v>298</v>
          </cell>
          <cell r="AG4">
            <v>299</v>
          </cell>
          <cell r="AH4">
            <v>301</v>
          </cell>
          <cell r="AI4">
            <v>302</v>
          </cell>
          <cell r="AJ4">
            <v>303</v>
          </cell>
          <cell r="AK4">
            <v>304</v>
          </cell>
          <cell r="AL4">
            <v>305</v>
          </cell>
          <cell r="AM4">
            <v>306</v>
          </cell>
          <cell r="AN4">
            <v>307</v>
          </cell>
          <cell r="AO4">
            <v>308</v>
          </cell>
          <cell r="AP4">
            <v>309</v>
          </cell>
          <cell r="AQ4">
            <v>310</v>
          </cell>
          <cell r="AR4">
            <v>311</v>
          </cell>
          <cell r="AS4">
            <v>312</v>
          </cell>
          <cell r="AT4">
            <v>313</v>
          </cell>
          <cell r="AU4">
            <v>314</v>
          </cell>
          <cell r="AV4">
            <v>315</v>
          </cell>
          <cell r="AW4">
            <v>321</v>
          </cell>
          <cell r="AX4">
            <v>322</v>
          </cell>
          <cell r="AY4">
            <v>323</v>
          </cell>
          <cell r="AZ4">
            <v>324</v>
          </cell>
          <cell r="BA4">
            <v>325</v>
          </cell>
          <cell r="BB4">
            <v>331</v>
          </cell>
          <cell r="BC4">
            <v>332</v>
          </cell>
          <cell r="BD4">
            <v>333</v>
          </cell>
          <cell r="BE4">
            <v>341</v>
          </cell>
          <cell r="BF4">
            <v>342</v>
          </cell>
          <cell r="BG4">
            <v>343</v>
          </cell>
          <cell r="BH4">
            <v>344</v>
          </cell>
          <cell r="BI4">
            <v>345</v>
          </cell>
          <cell r="BJ4">
            <v>346</v>
          </cell>
          <cell r="BK4">
            <v>347</v>
          </cell>
          <cell r="BL4">
            <v>348</v>
          </cell>
          <cell r="BM4">
            <v>351</v>
          </cell>
          <cell r="BN4">
            <v>352</v>
          </cell>
          <cell r="BO4">
            <v>353</v>
          </cell>
          <cell r="BP4">
            <v>354</v>
          </cell>
          <cell r="BQ4">
            <v>361</v>
          </cell>
          <cell r="BR4">
            <v>362</v>
          </cell>
          <cell r="BS4">
            <v>363</v>
          </cell>
          <cell r="BT4">
            <v>411</v>
          </cell>
          <cell r="BU4">
            <v>412</v>
          </cell>
          <cell r="BV4">
            <v>413</v>
          </cell>
          <cell r="BW4">
            <v>414</v>
          </cell>
          <cell r="BX4">
            <v>421</v>
          </cell>
          <cell r="BY4">
            <v>422</v>
          </cell>
          <cell r="BZ4">
            <v>423</v>
          </cell>
          <cell r="CA4">
            <v>424</v>
          </cell>
          <cell r="CB4">
            <v>431</v>
          </cell>
          <cell r="CC4">
            <v>432</v>
          </cell>
          <cell r="CD4">
            <v>510</v>
          </cell>
          <cell r="CE4">
            <v>610</v>
          </cell>
          <cell r="CF4">
            <v>620</v>
          </cell>
          <cell r="CG4">
            <v>621</v>
          </cell>
          <cell r="CH4">
            <v>622</v>
          </cell>
          <cell r="CI4">
            <v>630</v>
          </cell>
          <cell r="CJ4">
            <v>640</v>
          </cell>
          <cell r="CK4">
            <v>650</v>
          </cell>
          <cell r="CL4">
            <v>710</v>
          </cell>
          <cell r="CM4">
            <v>720</v>
          </cell>
          <cell r="CN4">
            <v>810</v>
          </cell>
          <cell r="CO4">
            <v>820</v>
          </cell>
          <cell r="CP4">
            <v>830</v>
          </cell>
          <cell r="CQ4">
            <v>840</v>
          </cell>
          <cell r="CR4">
            <v>850</v>
          </cell>
          <cell r="CS4">
            <v>860</v>
          </cell>
          <cell r="CT4">
            <v>870</v>
          </cell>
          <cell r="CU4">
            <v>880</v>
          </cell>
          <cell r="CV4">
            <v>881</v>
          </cell>
          <cell r="CW4">
            <v>882</v>
          </cell>
          <cell r="CX4">
            <v>890</v>
          </cell>
        </row>
        <row r="5">
          <cell r="E5">
            <v>0.81204204212332742</v>
          </cell>
          <cell r="F5">
            <v>0.81204204212332742</v>
          </cell>
          <cell r="G5">
            <v>0.81204204212332742</v>
          </cell>
          <cell r="H5">
            <v>7.633859319273288</v>
          </cell>
          <cell r="I5">
            <v>7.633859319273288</v>
          </cell>
          <cell r="J5">
            <v>7.633859319273288</v>
          </cell>
          <cell r="K5">
            <v>7.633859319273288</v>
          </cell>
          <cell r="L5">
            <v>7.2857475791204678</v>
          </cell>
          <cell r="M5">
            <v>0.81204204212332742</v>
          </cell>
          <cell r="N5">
            <v>0.81204204212332742</v>
          </cell>
          <cell r="O5">
            <v>0.81204204212332742</v>
          </cell>
          <cell r="P5">
            <v>0.97599283555825578</v>
          </cell>
          <cell r="Q5">
            <v>0.81204204212332742</v>
          </cell>
          <cell r="R5">
            <v>0.81204204212332742</v>
          </cell>
          <cell r="S5">
            <v>0.81204204212332742</v>
          </cell>
          <cell r="T5">
            <v>0.81204204212332742</v>
          </cell>
          <cell r="U5">
            <v>0.81204204212332742</v>
          </cell>
          <cell r="V5">
            <v>0.63960448929785318</v>
          </cell>
          <cell r="W5">
            <v>0.81204204212332742</v>
          </cell>
          <cell r="X5">
            <v>0.81204204212332742</v>
          </cell>
          <cell r="Y5">
            <v>3.4302253748469012</v>
          </cell>
          <cell r="Z5">
            <v>22.42079250238962</v>
          </cell>
          <cell r="AA5">
            <v>252.26884983150998</v>
          </cell>
          <cell r="AB5">
            <v>56.352749840669475</v>
          </cell>
          <cell r="AC5">
            <v>56.352749840669475</v>
          </cell>
          <cell r="AD5">
            <v>0.81204204212332742</v>
          </cell>
          <cell r="AE5">
            <v>0.81204204212332742</v>
          </cell>
          <cell r="AF5">
            <v>0.81204204212332742</v>
          </cell>
          <cell r="AG5">
            <v>0.81204204212332742</v>
          </cell>
          <cell r="AH5">
            <v>1</v>
          </cell>
          <cell r="AI5">
            <v>1</v>
          </cell>
          <cell r="AJ5">
            <v>1</v>
          </cell>
          <cell r="AK5">
            <v>1</v>
          </cell>
          <cell r="AL5">
            <v>1</v>
          </cell>
          <cell r="AM5">
            <v>1</v>
          </cell>
          <cell r="AN5">
            <v>1</v>
          </cell>
          <cell r="AO5">
            <v>1</v>
          </cell>
          <cell r="AP5">
            <v>1</v>
          </cell>
          <cell r="AQ5">
            <v>1</v>
          </cell>
          <cell r="AR5">
            <v>1</v>
          </cell>
          <cell r="AS5">
            <v>1</v>
          </cell>
          <cell r="AT5">
            <v>1</v>
          </cell>
          <cell r="AU5">
            <v>1</v>
          </cell>
          <cell r="AV5">
            <v>1</v>
          </cell>
          <cell r="AW5">
            <v>1</v>
          </cell>
          <cell r="AX5">
            <v>1</v>
          </cell>
          <cell r="AY5">
            <v>1</v>
          </cell>
          <cell r="AZ5">
            <v>1</v>
          </cell>
          <cell r="BA5">
            <v>1</v>
          </cell>
          <cell r="BB5">
            <v>1</v>
          </cell>
          <cell r="BC5">
            <v>1</v>
          </cell>
          <cell r="BD5">
            <v>1</v>
          </cell>
          <cell r="BE5">
            <v>1</v>
          </cell>
          <cell r="BF5">
            <v>1</v>
          </cell>
          <cell r="BG5">
            <v>1</v>
          </cell>
          <cell r="BH5">
            <v>1</v>
          </cell>
          <cell r="BI5">
            <v>1</v>
          </cell>
          <cell r="BJ5">
            <v>1</v>
          </cell>
          <cell r="BK5">
            <v>1</v>
          </cell>
          <cell r="BL5">
            <v>1</v>
          </cell>
          <cell r="BM5">
            <v>1</v>
          </cell>
          <cell r="BN5">
            <v>1</v>
          </cell>
          <cell r="BO5">
            <v>1</v>
          </cell>
          <cell r="BP5">
            <v>1</v>
          </cell>
          <cell r="BQ5">
            <v>1</v>
          </cell>
          <cell r="BR5">
            <v>1</v>
          </cell>
          <cell r="BS5">
            <v>1</v>
          </cell>
          <cell r="BT5">
            <v>1.1539379367618328</v>
          </cell>
          <cell r="BU5">
            <v>1.1539379367618328</v>
          </cell>
          <cell r="BV5">
            <v>1.1539379367618328</v>
          </cell>
          <cell r="BW5">
            <v>1.1539379367618328</v>
          </cell>
          <cell r="BX5">
            <v>1.1539379367618328</v>
          </cell>
          <cell r="BY5">
            <v>1.1539379367618328</v>
          </cell>
          <cell r="BZ5">
            <v>1.1539379367618328</v>
          </cell>
          <cell r="CA5">
            <v>1.1539379367618328</v>
          </cell>
          <cell r="CB5">
            <v>1.1539379367618328</v>
          </cell>
          <cell r="CC5">
            <v>1.1539379367618328</v>
          </cell>
          <cell r="CD5">
            <v>11.485761017424059</v>
          </cell>
          <cell r="CE5">
            <v>2.6387410938415865</v>
          </cell>
          <cell r="CF5">
            <v>612.2970333333335</v>
          </cell>
          <cell r="CG5">
            <v>8.5422333333333338</v>
          </cell>
          <cell r="CH5">
            <v>6.2897533333333335</v>
          </cell>
          <cell r="CI5">
            <v>14.517383768187667</v>
          </cell>
          <cell r="CJ5">
            <v>23.70370333333334</v>
          </cell>
          <cell r="CK5">
            <v>2318.8339999999998</v>
          </cell>
          <cell r="CL5">
            <v>1.213245820231879</v>
          </cell>
          <cell r="CM5">
            <v>1.2889045631436469</v>
          </cell>
          <cell r="CN5">
            <v>119.57004731410979</v>
          </cell>
          <cell r="CO5">
            <v>44.630587667840572</v>
          </cell>
          <cell r="CP5">
            <v>12416.09924865155</v>
          </cell>
          <cell r="CQ5">
            <v>3.479361776866738</v>
          </cell>
          <cell r="CR5">
            <v>32.849057363261068</v>
          </cell>
          <cell r="CS5">
            <v>31.40243666666667</v>
          </cell>
          <cell r="CT5">
            <v>1103.6439819084001</v>
          </cell>
          <cell r="CU5">
            <v>6.1314858474606089</v>
          </cell>
          <cell r="CV5">
            <v>6.1314858474606089</v>
          </cell>
          <cell r="CW5">
            <v>6.1314858474606089</v>
          </cell>
          <cell r="CX5">
            <v>62.806063666366327</v>
          </cell>
        </row>
        <row r="6">
          <cell r="E6">
            <v>0.81204204212332742</v>
          </cell>
          <cell r="F6">
            <v>0.81204204212332742</v>
          </cell>
          <cell r="G6">
            <v>0.81204204212332742</v>
          </cell>
          <cell r="H6">
            <v>7.633859319273288</v>
          </cell>
          <cell r="I6">
            <v>7.633859319273288</v>
          </cell>
          <cell r="J6">
            <v>7.633859319273288</v>
          </cell>
          <cell r="K6">
            <v>7.633859319273288</v>
          </cell>
          <cell r="L6">
            <v>7.2857475791204678</v>
          </cell>
          <cell r="M6">
            <v>0.81204204212332742</v>
          </cell>
          <cell r="N6">
            <v>0.81204204212332742</v>
          </cell>
          <cell r="O6">
            <v>0.81204204212332742</v>
          </cell>
          <cell r="P6">
            <v>0.97599283555825578</v>
          </cell>
          <cell r="Q6">
            <v>0.81204204212332742</v>
          </cell>
          <cell r="R6">
            <v>0.81204204212332742</v>
          </cell>
          <cell r="S6">
            <v>0.81204204212332742</v>
          </cell>
          <cell r="T6">
            <v>0.81204204212332742</v>
          </cell>
          <cell r="U6">
            <v>0.81204204212332742</v>
          </cell>
          <cell r="V6">
            <v>0.63960448929785318</v>
          </cell>
          <cell r="W6">
            <v>0.81204204212332742</v>
          </cell>
          <cell r="X6">
            <v>0.81204204212332742</v>
          </cell>
          <cell r="Y6">
            <v>3.4302253748469012</v>
          </cell>
          <cell r="Z6">
            <v>22.42079250238962</v>
          </cell>
          <cell r="AA6">
            <v>252.26884983150998</v>
          </cell>
          <cell r="AB6">
            <v>56.352749840669475</v>
          </cell>
          <cell r="AC6">
            <v>56.352749840669475</v>
          </cell>
          <cell r="AD6">
            <v>0.81204204212332742</v>
          </cell>
          <cell r="AE6">
            <v>0.81204204212332742</v>
          </cell>
          <cell r="AF6">
            <v>0.81204204212332742</v>
          </cell>
          <cell r="AG6">
            <v>0.81204204212332742</v>
          </cell>
          <cell r="AH6">
            <v>1</v>
          </cell>
          <cell r="AI6">
            <v>1</v>
          </cell>
          <cell r="AJ6">
            <v>1</v>
          </cell>
          <cell r="AK6">
            <v>1</v>
          </cell>
          <cell r="AL6">
            <v>1</v>
          </cell>
          <cell r="AM6">
            <v>1</v>
          </cell>
          <cell r="AN6">
            <v>1</v>
          </cell>
          <cell r="AO6">
            <v>1</v>
          </cell>
          <cell r="AP6">
            <v>1</v>
          </cell>
          <cell r="AQ6">
            <v>1</v>
          </cell>
          <cell r="AR6">
            <v>1</v>
          </cell>
          <cell r="AS6">
            <v>1</v>
          </cell>
          <cell r="AT6">
            <v>1</v>
          </cell>
          <cell r="AU6">
            <v>1</v>
          </cell>
          <cell r="AV6">
            <v>1</v>
          </cell>
          <cell r="AW6">
            <v>1</v>
          </cell>
          <cell r="AX6">
            <v>1</v>
          </cell>
          <cell r="AY6">
            <v>1</v>
          </cell>
          <cell r="AZ6">
            <v>1</v>
          </cell>
          <cell r="BA6">
            <v>1</v>
          </cell>
          <cell r="BB6">
            <v>1</v>
          </cell>
          <cell r="BC6">
            <v>1</v>
          </cell>
          <cell r="BD6">
            <v>1</v>
          </cell>
          <cell r="BE6">
            <v>1</v>
          </cell>
          <cell r="BF6">
            <v>1</v>
          </cell>
          <cell r="BG6">
            <v>1</v>
          </cell>
          <cell r="BH6">
            <v>1</v>
          </cell>
          <cell r="BI6">
            <v>1</v>
          </cell>
          <cell r="BJ6">
            <v>1</v>
          </cell>
          <cell r="BK6">
            <v>1</v>
          </cell>
          <cell r="BL6">
            <v>1</v>
          </cell>
          <cell r="BM6">
            <v>1</v>
          </cell>
          <cell r="BN6">
            <v>1</v>
          </cell>
          <cell r="BO6">
            <v>1</v>
          </cell>
          <cell r="BP6">
            <v>1</v>
          </cell>
          <cell r="BQ6">
            <v>1</v>
          </cell>
          <cell r="BR6">
            <v>1</v>
          </cell>
          <cell r="BS6">
            <v>1</v>
          </cell>
          <cell r="BT6">
            <v>1.1539379367618328</v>
          </cell>
          <cell r="BU6">
            <v>1.1539379367618328</v>
          </cell>
          <cell r="BV6">
            <v>1.1539379367618328</v>
          </cell>
          <cell r="BW6">
            <v>1.1539379367618328</v>
          </cell>
          <cell r="BX6">
            <v>1.1539379367618328</v>
          </cell>
          <cell r="BY6">
            <v>1.1539379367618328</v>
          </cell>
          <cell r="BZ6">
            <v>1.1539379367618328</v>
          </cell>
          <cell r="CA6">
            <v>1.1539379367618328</v>
          </cell>
          <cell r="CB6">
            <v>1.1539379367618328</v>
          </cell>
          <cell r="CC6">
            <v>1.1539379367618328</v>
          </cell>
          <cell r="CD6">
            <v>11.485761017424059</v>
          </cell>
          <cell r="CE6">
            <v>2.6387410938415865</v>
          </cell>
          <cell r="CF6">
            <v>612.2970333333335</v>
          </cell>
          <cell r="CG6">
            <v>8.5422333333333338</v>
          </cell>
          <cell r="CH6">
            <v>6.2897533333333335</v>
          </cell>
          <cell r="CI6">
            <v>14.517383768187667</v>
          </cell>
          <cell r="CJ6">
            <v>23.70370333333334</v>
          </cell>
          <cell r="CK6">
            <v>2318.8339999999998</v>
          </cell>
          <cell r="CL6">
            <v>1.213245820231879</v>
          </cell>
          <cell r="CM6">
            <v>1.2889045631436469</v>
          </cell>
          <cell r="CN6">
            <v>119.57004731410979</v>
          </cell>
          <cell r="CO6">
            <v>44.630587667840572</v>
          </cell>
          <cell r="CP6">
            <v>12416.09924865155</v>
          </cell>
          <cell r="CQ6">
            <v>3.479361776866738</v>
          </cell>
          <cell r="CR6">
            <v>32.849057363261068</v>
          </cell>
          <cell r="CS6">
            <v>31.40243666666667</v>
          </cell>
          <cell r="CT6">
            <v>1103.6439819084001</v>
          </cell>
          <cell r="CU6">
            <v>6.1314858474606089</v>
          </cell>
          <cell r="CV6">
            <v>6.1314858474606089</v>
          </cell>
          <cell r="CW6">
            <v>6.1314858474606089</v>
          </cell>
          <cell r="CX6">
            <v>62.806063666366327</v>
          </cell>
        </row>
        <row r="9">
          <cell r="E9">
            <v>0</v>
          </cell>
          <cell r="F9">
            <v>0</v>
          </cell>
          <cell r="G9">
            <v>0</v>
          </cell>
          <cell r="H9">
            <v>0</v>
          </cell>
          <cell r="I9">
            <v>0</v>
          </cell>
          <cell r="J9">
            <v>0</v>
          </cell>
          <cell r="K9">
            <v>0</v>
          </cell>
          <cell r="L9">
            <v>0</v>
          </cell>
          <cell r="M9">
            <v>0</v>
          </cell>
          <cell r="N9">
            <v>0</v>
          </cell>
          <cell r="O9">
            <v>0</v>
          </cell>
          <cell r="P9">
            <v>0</v>
          </cell>
          <cell r="Q9">
            <v>0</v>
          </cell>
          <cell r="R9">
            <v>0</v>
          </cell>
          <cell r="S9">
            <v>0</v>
          </cell>
          <cell r="T9">
            <v>0</v>
          </cell>
          <cell r="U9">
            <v>0</v>
          </cell>
          <cell r="V9">
            <v>0</v>
          </cell>
          <cell r="W9">
            <v>0</v>
          </cell>
          <cell r="X9">
            <v>0</v>
          </cell>
          <cell r="Y9">
            <v>0</v>
          </cell>
          <cell r="Z9">
            <v>0</v>
          </cell>
          <cell r="AA9">
            <v>0</v>
          </cell>
          <cell r="AB9">
            <v>0</v>
          </cell>
          <cell r="AC9">
            <v>0</v>
          </cell>
          <cell r="AD9">
            <v>0</v>
          </cell>
          <cell r="AE9">
            <v>0</v>
          </cell>
          <cell r="AF9">
            <v>0</v>
          </cell>
          <cell r="AG9">
            <v>0</v>
          </cell>
          <cell r="AH9">
            <v>0</v>
          </cell>
          <cell r="AI9">
            <v>0</v>
          </cell>
          <cell r="AJ9">
            <v>0</v>
          </cell>
          <cell r="AK9">
            <v>0</v>
          </cell>
          <cell r="AL9">
            <v>0</v>
          </cell>
          <cell r="AM9">
            <v>0</v>
          </cell>
          <cell r="AN9">
            <v>0</v>
          </cell>
          <cell r="AO9">
            <v>0</v>
          </cell>
          <cell r="AP9">
            <v>0</v>
          </cell>
          <cell r="AQ9">
            <v>0</v>
          </cell>
          <cell r="AR9">
            <v>0</v>
          </cell>
          <cell r="AS9">
            <v>0</v>
          </cell>
          <cell r="AT9">
            <v>0</v>
          </cell>
          <cell r="AU9">
            <v>0</v>
          </cell>
          <cell r="AV9">
            <v>0</v>
          </cell>
          <cell r="AW9">
            <v>0</v>
          </cell>
          <cell r="AX9">
            <v>0</v>
          </cell>
          <cell r="AY9">
            <v>0</v>
          </cell>
          <cell r="AZ9">
            <v>0</v>
          </cell>
          <cell r="BA9">
            <v>0</v>
          </cell>
          <cell r="BB9">
            <v>0</v>
          </cell>
          <cell r="BC9">
            <v>0</v>
          </cell>
          <cell r="BD9">
            <v>0</v>
          </cell>
          <cell r="BE9">
            <v>0</v>
          </cell>
          <cell r="BF9">
            <v>0</v>
          </cell>
          <cell r="BG9">
            <v>0</v>
          </cell>
          <cell r="BH9">
            <v>0</v>
          </cell>
          <cell r="BI9">
            <v>0</v>
          </cell>
          <cell r="BJ9">
            <v>0</v>
          </cell>
          <cell r="BK9">
            <v>0</v>
          </cell>
          <cell r="BL9">
            <v>0</v>
          </cell>
          <cell r="BM9">
            <v>0</v>
          </cell>
          <cell r="BN9">
            <v>0</v>
          </cell>
          <cell r="BO9">
            <v>0</v>
          </cell>
          <cell r="BP9">
            <v>0</v>
          </cell>
          <cell r="BQ9">
            <v>0</v>
          </cell>
          <cell r="BR9">
            <v>0</v>
          </cell>
          <cell r="BS9">
            <v>0</v>
          </cell>
          <cell r="BT9">
            <v>0</v>
          </cell>
          <cell r="BU9">
            <v>0</v>
          </cell>
          <cell r="BV9">
            <v>0</v>
          </cell>
          <cell r="BW9">
            <v>0</v>
          </cell>
          <cell r="BX9">
            <v>0</v>
          </cell>
          <cell r="BY9">
            <v>0</v>
          </cell>
          <cell r="BZ9">
            <v>0</v>
          </cell>
          <cell r="CA9">
            <v>0</v>
          </cell>
          <cell r="CB9">
            <v>0</v>
          </cell>
          <cell r="CC9">
            <v>0</v>
          </cell>
          <cell r="CD9">
            <v>0</v>
          </cell>
          <cell r="CE9">
            <v>0</v>
          </cell>
          <cell r="CF9">
            <v>0</v>
          </cell>
          <cell r="CG9">
            <v>0</v>
          </cell>
          <cell r="CH9">
            <v>0</v>
          </cell>
          <cell r="CI9">
            <v>0</v>
          </cell>
          <cell r="CJ9">
            <v>0</v>
          </cell>
          <cell r="CK9">
            <v>0</v>
          </cell>
          <cell r="CL9">
            <v>0</v>
          </cell>
          <cell r="CM9">
            <v>0</v>
          </cell>
          <cell r="CN9">
            <v>0</v>
          </cell>
          <cell r="CO9">
            <v>0</v>
          </cell>
          <cell r="CP9">
            <v>0</v>
          </cell>
          <cell r="CQ9">
            <v>0</v>
          </cell>
          <cell r="CR9">
            <v>0</v>
          </cell>
          <cell r="CS9">
            <v>0</v>
          </cell>
          <cell r="CT9">
            <v>0</v>
          </cell>
          <cell r="CU9">
            <v>0</v>
          </cell>
          <cell r="CV9">
            <v>0</v>
          </cell>
          <cell r="CW9">
            <v>0</v>
          </cell>
          <cell r="CX9">
            <v>0</v>
          </cell>
        </row>
        <row r="10">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cell r="U10">
            <v>0</v>
          </cell>
          <cell r="V10">
            <v>0</v>
          </cell>
          <cell r="W10">
            <v>0</v>
          </cell>
          <cell r="X10">
            <v>0</v>
          </cell>
          <cell r="Y10">
            <v>0</v>
          </cell>
          <cell r="Z10">
            <v>0</v>
          </cell>
          <cell r="AA10">
            <v>0</v>
          </cell>
          <cell r="AB10">
            <v>0</v>
          </cell>
          <cell r="AC10">
            <v>0</v>
          </cell>
          <cell r="AD10">
            <v>0</v>
          </cell>
          <cell r="AE10">
            <v>0</v>
          </cell>
          <cell r="AF10">
            <v>0</v>
          </cell>
          <cell r="AG10">
            <v>0</v>
          </cell>
          <cell r="AH10">
            <v>0</v>
          </cell>
          <cell r="AI10">
            <v>0</v>
          </cell>
          <cell r="AJ10">
            <v>0</v>
          </cell>
          <cell r="AK10">
            <v>0</v>
          </cell>
          <cell r="AL10">
            <v>0</v>
          </cell>
          <cell r="AM10">
            <v>0</v>
          </cell>
          <cell r="AN10">
            <v>0</v>
          </cell>
          <cell r="AO10">
            <v>0</v>
          </cell>
          <cell r="AP10">
            <v>0</v>
          </cell>
          <cell r="AQ10">
            <v>0</v>
          </cell>
          <cell r="AR10">
            <v>0</v>
          </cell>
          <cell r="AS10">
            <v>0</v>
          </cell>
          <cell r="AT10">
            <v>0</v>
          </cell>
          <cell r="AU10">
            <v>0</v>
          </cell>
          <cell r="AV10">
            <v>0</v>
          </cell>
          <cell r="AW10">
            <v>0</v>
          </cell>
          <cell r="AX10">
            <v>0</v>
          </cell>
          <cell r="AY10">
            <v>0</v>
          </cell>
          <cell r="AZ10">
            <v>0</v>
          </cell>
          <cell r="BA10">
            <v>0</v>
          </cell>
          <cell r="BB10">
            <v>0</v>
          </cell>
          <cell r="BC10">
            <v>0</v>
          </cell>
          <cell r="BD10">
            <v>0</v>
          </cell>
          <cell r="BE10">
            <v>0</v>
          </cell>
          <cell r="BF10">
            <v>0</v>
          </cell>
          <cell r="BG10">
            <v>0</v>
          </cell>
          <cell r="BH10">
            <v>0</v>
          </cell>
          <cell r="BI10">
            <v>0</v>
          </cell>
          <cell r="BJ10">
            <v>0</v>
          </cell>
          <cell r="BK10">
            <v>0</v>
          </cell>
          <cell r="BL10">
            <v>0</v>
          </cell>
          <cell r="BM10">
            <v>0</v>
          </cell>
          <cell r="BN10">
            <v>0</v>
          </cell>
          <cell r="BO10">
            <v>0</v>
          </cell>
          <cell r="BP10">
            <v>0</v>
          </cell>
          <cell r="BQ10">
            <v>0</v>
          </cell>
          <cell r="BR10">
            <v>0</v>
          </cell>
          <cell r="BS10">
            <v>0</v>
          </cell>
          <cell r="BT10">
            <v>0</v>
          </cell>
          <cell r="BU10">
            <v>0</v>
          </cell>
          <cell r="BV10">
            <v>0</v>
          </cell>
          <cell r="BW10">
            <v>0</v>
          </cell>
          <cell r="BX10">
            <v>0</v>
          </cell>
          <cell r="BY10">
            <v>0</v>
          </cell>
          <cell r="BZ10">
            <v>0</v>
          </cell>
          <cell r="CA10">
            <v>0</v>
          </cell>
          <cell r="CB10">
            <v>0</v>
          </cell>
          <cell r="CC10">
            <v>0</v>
          </cell>
          <cell r="CD10">
            <v>0</v>
          </cell>
          <cell r="CE10">
            <v>0</v>
          </cell>
          <cell r="CF10">
            <v>0</v>
          </cell>
          <cell r="CG10">
            <v>0</v>
          </cell>
          <cell r="CH10">
            <v>0</v>
          </cell>
          <cell r="CI10">
            <v>0</v>
          </cell>
          <cell r="CJ10">
            <v>0</v>
          </cell>
          <cell r="CK10">
            <v>0</v>
          </cell>
          <cell r="CL10">
            <v>0</v>
          </cell>
          <cell r="CM10">
            <v>0</v>
          </cell>
          <cell r="CN10">
            <v>0</v>
          </cell>
          <cell r="CO10">
            <v>0</v>
          </cell>
          <cell r="CP10">
            <v>0</v>
          </cell>
          <cell r="CQ10">
            <v>0</v>
          </cell>
          <cell r="CR10">
            <v>0</v>
          </cell>
          <cell r="CS10">
            <v>0</v>
          </cell>
          <cell r="CT10">
            <v>0</v>
          </cell>
          <cell r="CU10">
            <v>0</v>
          </cell>
          <cell r="CV10">
            <v>0</v>
          </cell>
          <cell r="CW10">
            <v>0</v>
          </cell>
          <cell r="CX10">
            <v>0</v>
          </cell>
        </row>
        <row r="12">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v>0</v>
          </cell>
          <cell r="AG12">
            <v>0</v>
          </cell>
          <cell r="AH12">
            <v>0</v>
          </cell>
          <cell r="AI12">
            <v>0</v>
          </cell>
          <cell r="AJ12">
            <v>0</v>
          </cell>
          <cell r="AK12">
            <v>0</v>
          </cell>
          <cell r="AL12">
            <v>0</v>
          </cell>
          <cell r="AM12">
            <v>0</v>
          </cell>
          <cell r="AN12">
            <v>0</v>
          </cell>
          <cell r="AO12">
            <v>0</v>
          </cell>
          <cell r="AP12">
            <v>0</v>
          </cell>
          <cell r="AQ12">
            <v>0</v>
          </cell>
          <cell r="AR12">
            <v>0</v>
          </cell>
          <cell r="AS12">
            <v>0</v>
          </cell>
          <cell r="AT12">
            <v>0</v>
          </cell>
          <cell r="AU12">
            <v>0</v>
          </cell>
          <cell r="AV12">
            <v>0</v>
          </cell>
          <cell r="AW12">
            <v>0</v>
          </cell>
          <cell r="AX12">
            <v>0</v>
          </cell>
          <cell r="AY12">
            <v>0</v>
          </cell>
          <cell r="AZ12">
            <v>0</v>
          </cell>
          <cell r="BA12">
            <v>0</v>
          </cell>
          <cell r="BB12">
            <v>0</v>
          </cell>
          <cell r="BC12">
            <v>0</v>
          </cell>
          <cell r="BD12">
            <v>0</v>
          </cell>
          <cell r="BE12">
            <v>0</v>
          </cell>
          <cell r="BF12">
            <v>0</v>
          </cell>
          <cell r="BG12">
            <v>0</v>
          </cell>
          <cell r="BH12">
            <v>0</v>
          </cell>
          <cell r="BI12">
            <v>0</v>
          </cell>
          <cell r="BJ12">
            <v>0</v>
          </cell>
          <cell r="BK12">
            <v>0</v>
          </cell>
          <cell r="BL12">
            <v>0</v>
          </cell>
          <cell r="BM12">
            <v>0</v>
          </cell>
          <cell r="BN12">
            <v>0</v>
          </cell>
          <cell r="BO12">
            <v>0</v>
          </cell>
          <cell r="BP12">
            <v>0</v>
          </cell>
          <cell r="BQ12">
            <v>0</v>
          </cell>
          <cell r="BR12">
            <v>0</v>
          </cell>
          <cell r="BS12">
            <v>0</v>
          </cell>
          <cell r="BT12">
            <v>0</v>
          </cell>
          <cell r="BU12">
            <v>0</v>
          </cell>
          <cell r="BV12">
            <v>0</v>
          </cell>
          <cell r="BW12">
            <v>0</v>
          </cell>
          <cell r="BX12">
            <v>0</v>
          </cell>
          <cell r="BY12">
            <v>0</v>
          </cell>
          <cell r="BZ12">
            <v>0</v>
          </cell>
          <cell r="CA12">
            <v>0</v>
          </cell>
          <cell r="CB12">
            <v>0</v>
          </cell>
          <cell r="CC12">
            <v>0</v>
          </cell>
          <cell r="CD12">
            <v>0</v>
          </cell>
          <cell r="CE12">
            <v>0</v>
          </cell>
          <cell r="CF12">
            <v>0</v>
          </cell>
          <cell r="CG12">
            <v>0</v>
          </cell>
          <cell r="CH12">
            <v>0</v>
          </cell>
          <cell r="CI12">
            <v>0</v>
          </cell>
          <cell r="CJ12">
            <v>0</v>
          </cell>
          <cell r="CK12">
            <v>0</v>
          </cell>
          <cell r="CL12">
            <v>0</v>
          </cell>
          <cell r="CM12">
            <v>0</v>
          </cell>
          <cell r="CN12">
            <v>0</v>
          </cell>
          <cell r="CO12">
            <v>0</v>
          </cell>
          <cell r="CP12">
            <v>0</v>
          </cell>
          <cell r="CQ12">
            <v>0</v>
          </cell>
          <cell r="CR12">
            <v>0</v>
          </cell>
          <cell r="CS12">
            <v>0</v>
          </cell>
          <cell r="CT12">
            <v>0</v>
          </cell>
          <cell r="CU12">
            <v>0</v>
          </cell>
          <cell r="CV12">
            <v>0</v>
          </cell>
          <cell r="CW12">
            <v>0</v>
          </cell>
          <cell r="CX12">
            <v>0</v>
          </cell>
        </row>
        <row r="13">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v>0</v>
          </cell>
          <cell r="X13">
            <v>0</v>
          </cell>
          <cell r="Y13">
            <v>0</v>
          </cell>
          <cell r="Z13">
            <v>0</v>
          </cell>
          <cell r="AA13">
            <v>0</v>
          </cell>
          <cell r="AB13">
            <v>0</v>
          </cell>
          <cell r="AC13">
            <v>0</v>
          </cell>
          <cell r="AD13">
            <v>0</v>
          </cell>
          <cell r="AE13">
            <v>0</v>
          </cell>
          <cell r="AF13">
            <v>0</v>
          </cell>
          <cell r="AG13">
            <v>0</v>
          </cell>
          <cell r="AH13">
            <v>0</v>
          </cell>
          <cell r="AI13">
            <v>0</v>
          </cell>
          <cell r="AJ13">
            <v>0</v>
          </cell>
          <cell r="AK13">
            <v>0</v>
          </cell>
          <cell r="AL13">
            <v>0</v>
          </cell>
          <cell r="AM13">
            <v>0</v>
          </cell>
          <cell r="AN13">
            <v>0</v>
          </cell>
          <cell r="AO13">
            <v>0</v>
          </cell>
          <cell r="AP13">
            <v>0</v>
          </cell>
          <cell r="AQ13">
            <v>0</v>
          </cell>
          <cell r="AR13">
            <v>0</v>
          </cell>
          <cell r="AS13">
            <v>0</v>
          </cell>
          <cell r="AT13">
            <v>0</v>
          </cell>
          <cell r="AU13">
            <v>0</v>
          </cell>
          <cell r="AV13">
            <v>0</v>
          </cell>
          <cell r="AW13">
            <v>0</v>
          </cell>
          <cell r="AX13">
            <v>0</v>
          </cell>
          <cell r="AY13">
            <v>0</v>
          </cell>
          <cell r="AZ13">
            <v>0</v>
          </cell>
          <cell r="BA13">
            <v>0</v>
          </cell>
          <cell r="BB13">
            <v>0</v>
          </cell>
          <cell r="BC13">
            <v>0</v>
          </cell>
          <cell r="BD13">
            <v>0</v>
          </cell>
          <cell r="BE13">
            <v>0</v>
          </cell>
          <cell r="BF13">
            <v>0</v>
          </cell>
          <cell r="BG13">
            <v>0</v>
          </cell>
          <cell r="BH13">
            <v>0</v>
          </cell>
          <cell r="BI13">
            <v>0</v>
          </cell>
          <cell r="BJ13">
            <v>0</v>
          </cell>
          <cell r="BK13">
            <v>0</v>
          </cell>
          <cell r="BL13">
            <v>0</v>
          </cell>
          <cell r="BM13">
            <v>0</v>
          </cell>
          <cell r="BN13">
            <v>0</v>
          </cell>
          <cell r="BO13">
            <v>0</v>
          </cell>
          <cell r="BP13">
            <v>0</v>
          </cell>
          <cell r="BQ13">
            <v>0</v>
          </cell>
          <cell r="BR13">
            <v>0</v>
          </cell>
          <cell r="BS13">
            <v>0</v>
          </cell>
          <cell r="BT13">
            <v>0</v>
          </cell>
          <cell r="BU13">
            <v>0</v>
          </cell>
          <cell r="BV13">
            <v>0</v>
          </cell>
          <cell r="BW13">
            <v>0</v>
          </cell>
          <cell r="BX13">
            <v>0</v>
          </cell>
          <cell r="BY13">
            <v>0</v>
          </cell>
          <cell r="BZ13">
            <v>0</v>
          </cell>
          <cell r="CA13">
            <v>0</v>
          </cell>
          <cell r="CB13">
            <v>0</v>
          </cell>
          <cell r="CC13">
            <v>0</v>
          </cell>
          <cell r="CD13">
            <v>0</v>
          </cell>
          <cell r="CE13">
            <v>0</v>
          </cell>
          <cell r="CF13">
            <v>0</v>
          </cell>
          <cell r="CG13">
            <v>0</v>
          </cell>
          <cell r="CH13">
            <v>0</v>
          </cell>
          <cell r="CI13">
            <v>0</v>
          </cell>
          <cell r="CJ13">
            <v>0</v>
          </cell>
          <cell r="CK13">
            <v>0</v>
          </cell>
          <cell r="CL13">
            <v>0</v>
          </cell>
          <cell r="CM13">
            <v>0</v>
          </cell>
          <cell r="CN13">
            <v>0</v>
          </cell>
          <cell r="CO13">
            <v>0</v>
          </cell>
          <cell r="CP13">
            <v>0</v>
          </cell>
          <cell r="CQ13">
            <v>0</v>
          </cell>
          <cell r="CR13">
            <v>0</v>
          </cell>
          <cell r="CS13">
            <v>0</v>
          </cell>
          <cell r="CT13">
            <v>0</v>
          </cell>
          <cell r="CU13">
            <v>0</v>
          </cell>
          <cell r="CV13">
            <v>0</v>
          </cell>
          <cell r="CW13">
            <v>0</v>
          </cell>
          <cell r="CX13">
            <v>0</v>
          </cell>
        </row>
        <row r="17">
          <cell r="E17">
            <v>0</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v>0</v>
          </cell>
          <cell r="AG17">
            <v>0</v>
          </cell>
          <cell r="AH17">
            <v>0</v>
          </cell>
          <cell r="AI17">
            <v>0</v>
          </cell>
          <cell r="AJ17">
            <v>0</v>
          </cell>
          <cell r="AK17">
            <v>0</v>
          </cell>
          <cell r="AL17">
            <v>0</v>
          </cell>
          <cell r="AM17">
            <v>0</v>
          </cell>
          <cell r="AN17">
            <v>0</v>
          </cell>
          <cell r="AO17">
            <v>0</v>
          </cell>
          <cell r="AP17">
            <v>0</v>
          </cell>
          <cell r="AQ17">
            <v>0</v>
          </cell>
          <cell r="AR17">
            <v>0</v>
          </cell>
          <cell r="AS17">
            <v>0</v>
          </cell>
          <cell r="AT17">
            <v>0</v>
          </cell>
          <cell r="AU17">
            <v>0</v>
          </cell>
          <cell r="AV17">
            <v>0</v>
          </cell>
          <cell r="AW17">
            <v>0</v>
          </cell>
          <cell r="AX17">
            <v>0</v>
          </cell>
          <cell r="AY17">
            <v>0</v>
          </cell>
          <cell r="AZ17">
            <v>0</v>
          </cell>
          <cell r="BA17">
            <v>0</v>
          </cell>
          <cell r="BB17">
            <v>0</v>
          </cell>
          <cell r="BC17">
            <v>0</v>
          </cell>
          <cell r="BD17">
            <v>0</v>
          </cell>
          <cell r="BE17">
            <v>0</v>
          </cell>
          <cell r="BF17">
            <v>0</v>
          </cell>
          <cell r="BG17">
            <v>0</v>
          </cell>
          <cell r="BH17">
            <v>0</v>
          </cell>
          <cell r="BI17">
            <v>0</v>
          </cell>
          <cell r="BJ17">
            <v>0</v>
          </cell>
          <cell r="BK17">
            <v>0</v>
          </cell>
          <cell r="BL17">
            <v>0</v>
          </cell>
          <cell r="BM17">
            <v>0</v>
          </cell>
          <cell r="BN17">
            <v>0</v>
          </cell>
          <cell r="BO17">
            <v>0</v>
          </cell>
          <cell r="BP17">
            <v>0</v>
          </cell>
          <cell r="BQ17">
            <v>0</v>
          </cell>
          <cell r="BR17">
            <v>0</v>
          </cell>
          <cell r="BS17">
            <v>0</v>
          </cell>
          <cell r="BT17">
            <v>0</v>
          </cell>
          <cell r="BU17">
            <v>0</v>
          </cell>
          <cell r="BV17">
            <v>0</v>
          </cell>
          <cell r="BW17">
            <v>0</v>
          </cell>
          <cell r="BX17">
            <v>0</v>
          </cell>
          <cell r="BY17">
            <v>0</v>
          </cell>
          <cell r="BZ17">
            <v>0</v>
          </cell>
          <cell r="CA17">
            <v>0</v>
          </cell>
          <cell r="CB17">
            <v>0</v>
          </cell>
          <cell r="CC17">
            <v>0</v>
          </cell>
          <cell r="CD17">
            <v>0</v>
          </cell>
          <cell r="CE17">
            <v>0</v>
          </cell>
          <cell r="CF17">
            <v>0</v>
          </cell>
          <cell r="CG17">
            <v>0</v>
          </cell>
          <cell r="CH17">
            <v>0</v>
          </cell>
          <cell r="CI17">
            <v>0</v>
          </cell>
          <cell r="CJ17">
            <v>0</v>
          </cell>
          <cell r="CK17">
            <v>0</v>
          </cell>
          <cell r="CL17">
            <v>0</v>
          </cell>
          <cell r="CM17">
            <v>0</v>
          </cell>
          <cell r="CN17">
            <v>0</v>
          </cell>
          <cell r="CO17">
            <v>0</v>
          </cell>
          <cell r="CP17">
            <v>0</v>
          </cell>
          <cell r="CQ17">
            <v>0</v>
          </cell>
          <cell r="CR17">
            <v>0</v>
          </cell>
          <cell r="CS17">
            <v>0</v>
          </cell>
          <cell r="CT17">
            <v>0</v>
          </cell>
          <cell r="CU17">
            <v>0</v>
          </cell>
          <cell r="CV17">
            <v>0</v>
          </cell>
          <cell r="CW17">
            <v>0</v>
          </cell>
          <cell r="CX17">
            <v>0</v>
          </cell>
        </row>
        <row r="18">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cell r="AG18">
            <v>0</v>
          </cell>
          <cell r="AH18">
            <v>0</v>
          </cell>
          <cell r="AI18">
            <v>0</v>
          </cell>
          <cell r="AJ18">
            <v>0</v>
          </cell>
          <cell r="AK18">
            <v>0</v>
          </cell>
          <cell r="AL18">
            <v>0</v>
          </cell>
          <cell r="AM18">
            <v>0</v>
          </cell>
          <cell r="AN18">
            <v>0</v>
          </cell>
          <cell r="AO18">
            <v>0</v>
          </cell>
          <cell r="AP18">
            <v>0</v>
          </cell>
          <cell r="AQ18">
            <v>0</v>
          </cell>
          <cell r="AR18">
            <v>0</v>
          </cell>
          <cell r="AS18">
            <v>0</v>
          </cell>
          <cell r="AT18">
            <v>0</v>
          </cell>
          <cell r="AU18">
            <v>0</v>
          </cell>
          <cell r="AV18">
            <v>0</v>
          </cell>
          <cell r="AW18">
            <v>0</v>
          </cell>
          <cell r="AX18">
            <v>0</v>
          </cell>
          <cell r="AY18">
            <v>0</v>
          </cell>
          <cell r="AZ18">
            <v>0</v>
          </cell>
          <cell r="BA18">
            <v>0</v>
          </cell>
          <cell r="BB18">
            <v>0</v>
          </cell>
          <cell r="BC18">
            <v>0</v>
          </cell>
          <cell r="BD18">
            <v>0</v>
          </cell>
          <cell r="BE18">
            <v>0</v>
          </cell>
          <cell r="BF18">
            <v>0</v>
          </cell>
          <cell r="BG18">
            <v>0</v>
          </cell>
          <cell r="BH18">
            <v>0</v>
          </cell>
          <cell r="BI18">
            <v>0</v>
          </cell>
          <cell r="BJ18">
            <v>0</v>
          </cell>
          <cell r="BK18">
            <v>0</v>
          </cell>
          <cell r="BL18">
            <v>0</v>
          </cell>
          <cell r="BM18">
            <v>0</v>
          </cell>
          <cell r="BN18">
            <v>0</v>
          </cell>
          <cell r="BO18">
            <v>0</v>
          </cell>
          <cell r="BP18">
            <v>0</v>
          </cell>
          <cell r="BQ18">
            <v>0</v>
          </cell>
          <cell r="BR18">
            <v>0</v>
          </cell>
          <cell r="BS18">
            <v>0</v>
          </cell>
          <cell r="BT18">
            <v>0</v>
          </cell>
          <cell r="BU18">
            <v>0</v>
          </cell>
          <cell r="BV18">
            <v>0</v>
          </cell>
          <cell r="BW18">
            <v>0</v>
          </cell>
          <cell r="BX18">
            <v>0</v>
          </cell>
          <cell r="BY18">
            <v>0</v>
          </cell>
          <cell r="BZ18">
            <v>0</v>
          </cell>
          <cell r="CA18">
            <v>0</v>
          </cell>
          <cell r="CB18">
            <v>0</v>
          </cell>
          <cell r="CC18">
            <v>0</v>
          </cell>
          <cell r="CD18">
            <v>0</v>
          </cell>
          <cell r="CE18">
            <v>0</v>
          </cell>
          <cell r="CF18">
            <v>0</v>
          </cell>
          <cell r="CG18">
            <v>0</v>
          </cell>
          <cell r="CH18">
            <v>0</v>
          </cell>
          <cell r="CI18">
            <v>0</v>
          </cell>
          <cell r="CJ18">
            <v>0</v>
          </cell>
          <cell r="CK18">
            <v>0</v>
          </cell>
          <cell r="CL18">
            <v>0</v>
          </cell>
          <cell r="CM18">
            <v>0</v>
          </cell>
          <cell r="CN18">
            <v>0</v>
          </cell>
          <cell r="CO18">
            <v>0</v>
          </cell>
          <cell r="CP18">
            <v>0</v>
          </cell>
          <cell r="CQ18">
            <v>0</v>
          </cell>
          <cell r="CR18">
            <v>0</v>
          </cell>
          <cell r="CS18">
            <v>0</v>
          </cell>
          <cell r="CT18">
            <v>0</v>
          </cell>
          <cell r="CU18">
            <v>0</v>
          </cell>
          <cell r="CV18">
            <v>0</v>
          </cell>
          <cell r="CW18">
            <v>0</v>
          </cell>
          <cell r="CX18">
            <v>0</v>
          </cell>
        </row>
        <row r="20">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cell r="AE20">
            <v>0</v>
          </cell>
          <cell r="AF20">
            <v>0</v>
          </cell>
          <cell r="AG20">
            <v>0</v>
          </cell>
          <cell r="AH20">
            <v>0</v>
          </cell>
          <cell r="AI20">
            <v>0</v>
          </cell>
          <cell r="AJ20">
            <v>0</v>
          </cell>
          <cell r="AK20">
            <v>0</v>
          </cell>
          <cell r="AL20">
            <v>0</v>
          </cell>
          <cell r="AM20">
            <v>0</v>
          </cell>
          <cell r="AN20">
            <v>0</v>
          </cell>
          <cell r="AO20">
            <v>0</v>
          </cell>
          <cell r="AP20">
            <v>0</v>
          </cell>
          <cell r="AQ20">
            <v>0</v>
          </cell>
          <cell r="AR20">
            <v>0</v>
          </cell>
          <cell r="AS20">
            <v>0</v>
          </cell>
          <cell r="AT20">
            <v>0</v>
          </cell>
          <cell r="AU20">
            <v>0</v>
          </cell>
          <cell r="AV20">
            <v>0</v>
          </cell>
          <cell r="AW20">
            <v>0</v>
          </cell>
          <cell r="AX20">
            <v>0</v>
          </cell>
          <cell r="AY20">
            <v>0</v>
          </cell>
          <cell r="AZ20">
            <v>0</v>
          </cell>
          <cell r="BA20">
            <v>0</v>
          </cell>
          <cell r="BB20">
            <v>0</v>
          </cell>
          <cell r="BC20">
            <v>0</v>
          </cell>
          <cell r="BD20">
            <v>0</v>
          </cell>
          <cell r="BE20">
            <v>0</v>
          </cell>
          <cell r="BF20">
            <v>0</v>
          </cell>
          <cell r="BG20">
            <v>0</v>
          </cell>
          <cell r="BH20">
            <v>0</v>
          </cell>
          <cell r="BI20">
            <v>0</v>
          </cell>
          <cell r="BJ20">
            <v>0</v>
          </cell>
          <cell r="BK20">
            <v>0</v>
          </cell>
          <cell r="BL20">
            <v>0</v>
          </cell>
          <cell r="BM20">
            <v>0</v>
          </cell>
          <cell r="BN20">
            <v>0</v>
          </cell>
          <cell r="BO20">
            <v>0</v>
          </cell>
          <cell r="BP20">
            <v>0</v>
          </cell>
          <cell r="BQ20">
            <v>0</v>
          </cell>
          <cell r="BR20">
            <v>0</v>
          </cell>
          <cell r="BS20">
            <v>0</v>
          </cell>
          <cell r="BT20">
            <v>0</v>
          </cell>
          <cell r="BU20">
            <v>0</v>
          </cell>
          <cell r="BV20">
            <v>0</v>
          </cell>
          <cell r="BW20">
            <v>0</v>
          </cell>
          <cell r="BX20">
            <v>0</v>
          </cell>
          <cell r="BY20">
            <v>0</v>
          </cell>
          <cell r="BZ20">
            <v>0</v>
          </cell>
          <cell r="CA20">
            <v>0</v>
          </cell>
          <cell r="CB20">
            <v>0</v>
          </cell>
          <cell r="CC20">
            <v>0</v>
          </cell>
          <cell r="CD20">
            <v>0</v>
          </cell>
          <cell r="CE20">
            <v>0</v>
          </cell>
          <cell r="CF20">
            <v>0</v>
          </cell>
          <cell r="CG20">
            <v>0</v>
          </cell>
          <cell r="CH20">
            <v>0</v>
          </cell>
          <cell r="CI20">
            <v>0</v>
          </cell>
          <cell r="CJ20">
            <v>0</v>
          </cell>
          <cell r="CK20">
            <v>0</v>
          </cell>
          <cell r="CL20">
            <v>0</v>
          </cell>
          <cell r="CM20">
            <v>0</v>
          </cell>
          <cell r="CN20">
            <v>0</v>
          </cell>
          <cell r="CO20">
            <v>0</v>
          </cell>
          <cell r="CP20">
            <v>0</v>
          </cell>
          <cell r="CQ20">
            <v>0</v>
          </cell>
          <cell r="CR20">
            <v>0</v>
          </cell>
          <cell r="CS20">
            <v>0</v>
          </cell>
          <cell r="CT20">
            <v>0</v>
          </cell>
          <cell r="CU20">
            <v>0</v>
          </cell>
          <cell r="CV20">
            <v>0</v>
          </cell>
          <cell r="CW20">
            <v>0</v>
          </cell>
          <cell r="CX20">
            <v>0</v>
          </cell>
        </row>
        <row r="21">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0</v>
          </cell>
          <cell r="AH21">
            <v>0</v>
          </cell>
          <cell r="AI21">
            <v>0</v>
          </cell>
          <cell r="AJ21">
            <v>0</v>
          </cell>
          <cell r="AK21">
            <v>0</v>
          </cell>
          <cell r="AL21">
            <v>0</v>
          </cell>
          <cell r="AM21">
            <v>0</v>
          </cell>
          <cell r="AN21">
            <v>0</v>
          </cell>
          <cell r="AO21">
            <v>0</v>
          </cell>
          <cell r="AP21">
            <v>0</v>
          </cell>
          <cell r="AQ21">
            <v>0</v>
          </cell>
          <cell r="AR21">
            <v>0</v>
          </cell>
          <cell r="AS21">
            <v>0</v>
          </cell>
          <cell r="AT21">
            <v>0</v>
          </cell>
          <cell r="AU21">
            <v>0</v>
          </cell>
          <cell r="AV21">
            <v>0</v>
          </cell>
          <cell r="AW21">
            <v>0</v>
          </cell>
          <cell r="AX21">
            <v>0</v>
          </cell>
          <cell r="AY21">
            <v>0</v>
          </cell>
          <cell r="AZ21">
            <v>0</v>
          </cell>
          <cell r="BA21">
            <v>0</v>
          </cell>
          <cell r="BB21">
            <v>0</v>
          </cell>
          <cell r="BC21">
            <v>0</v>
          </cell>
          <cell r="BD21">
            <v>0</v>
          </cell>
          <cell r="BE21">
            <v>0</v>
          </cell>
          <cell r="BF21">
            <v>0</v>
          </cell>
          <cell r="BG21">
            <v>0</v>
          </cell>
          <cell r="BH21">
            <v>0</v>
          </cell>
          <cell r="BI21">
            <v>0</v>
          </cell>
          <cell r="BJ21">
            <v>0</v>
          </cell>
          <cell r="BK21">
            <v>0</v>
          </cell>
          <cell r="BL21">
            <v>0</v>
          </cell>
          <cell r="BM21">
            <v>0</v>
          </cell>
          <cell r="BN21">
            <v>0</v>
          </cell>
          <cell r="BO21">
            <v>0</v>
          </cell>
          <cell r="BP21">
            <v>0</v>
          </cell>
          <cell r="BQ21">
            <v>0</v>
          </cell>
          <cell r="BR21">
            <v>0</v>
          </cell>
          <cell r="BS21">
            <v>0</v>
          </cell>
          <cell r="BT21">
            <v>0</v>
          </cell>
          <cell r="BU21">
            <v>0</v>
          </cell>
          <cell r="BV21">
            <v>0</v>
          </cell>
          <cell r="BW21">
            <v>0</v>
          </cell>
          <cell r="BX21">
            <v>0</v>
          </cell>
          <cell r="BY21">
            <v>0</v>
          </cell>
          <cell r="BZ21">
            <v>0</v>
          </cell>
          <cell r="CA21">
            <v>0</v>
          </cell>
          <cell r="CB21">
            <v>0</v>
          </cell>
          <cell r="CC21">
            <v>0</v>
          </cell>
          <cell r="CD21">
            <v>0</v>
          </cell>
          <cell r="CE21">
            <v>0</v>
          </cell>
          <cell r="CF21">
            <v>0</v>
          </cell>
          <cell r="CG21">
            <v>0</v>
          </cell>
          <cell r="CH21">
            <v>0</v>
          </cell>
          <cell r="CI21">
            <v>0</v>
          </cell>
          <cell r="CJ21">
            <v>0</v>
          </cell>
          <cell r="CK21">
            <v>0</v>
          </cell>
          <cell r="CL21">
            <v>0</v>
          </cell>
          <cell r="CM21">
            <v>0</v>
          </cell>
          <cell r="CN21">
            <v>0</v>
          </cell>
          <cell r="CO21">
            <v>0</v>
          </cell>
          <cell r="CP21">
            <v>0</v>
          </cell>
          <cell r="CQ21">
            <v>0</v>
          </cell>
          <cell r="CR21">
            <v>0</v>
          </cell>
          <cell r="CS21">
            <v>0</v>
          </cell>
          <cell r="CT21">
            <v>0</v>
          </cell>
          <cell r="CU21">
            <v>0</v>
          </cell>
          <cell r="CV21">
            <v>0</v>
          </cell>
          <cell r="CW21">
            <v>0</v>
          </cell>
          <cell r="CX21">
            <v>0</v>
          </cell>
        </row>
        <row r="25">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cell r="AG25">
            <v>0</v>
          </cell>
          <cell r="AH25">
            <v>0</v>
          </cell>
          <cell r="AI25">
            <v>0</v>
          </cell>
          <cell r="AJ25">
            <v>0</v>
          </cell>
          <cell r="AK25">
            <v>0</v>
          </cell>
          <cell r="AL25">
            <v>0</v>
          </cell>
          <cell r="AM25">
            <v>0</v>
          </cell>
          <cell r="AN25">
            <v>0</v>
          </cell>
          <cell r="AO25">
            <v>0</v>
          </cell>
          <cell r="AP25">
            <v>0</v>
          </cell>
          <cell r="AQ25">
            <v>0</v>
          </cell>
          <cell r="AR25">
            <v>0</v>
          </cell>
          <cell r="AS25">
            <v>0</v>
          </cell>
          <cell r="AT25">
            <v>0</v>
          </cell>
          <cell r="AU25">
            <v>0</v>
          </cell>
          <cell r="AV25">
            <v>0</v>
          </cell>
          <cell r="AW25">
            <v>0</v>
          </cell>
          <cell r="AX25">
            <v>0</v>
          </cell>
          <cell r="AY25">
            <v>0</v>
          </cell>
          <cell r="AZ25">
            <v>0</v>
          </cell>
          <cell r="BA25">
            <v>0</v>
          </cell>
          <cell r="BB25">
            <v>0</v>
          </cell>
          <cell r="BC25">
            <v>0</v>
          </cell>
          <cell r="BD25">
            <v>0</v>
          </cell>
          <cell r="BE25">
            <v>0</v>
          </cell>
          <cell r="BF25">
            <v>0</v>
          </cell>
          <cell r="BG25">
            <v>0</v>
          </cell>
          <cell r="BH25">
            <v>0</v>
          </cell>
          <cell r="BI25">
            <v>0</v>
          </cell>
          <cell r="BJ25">
            <v>0</v>
          </cell>
          <cell r="BK25">
            <v>0</v>
          </cell>
          <cell r="BL25">
            <v>0</v>
          </cell>
          <cell r="BM25">
            <v>0</v>
          </cell>
          <cell r="BN25">
            <v>0</v>
          </cell>
          <cell r="BO25">
            <v>0</v>
          </cell>
          <cell r="BP25">
            <v>0</v>
          </cell>
          <cell r="BQ25">
            <v>0</v>
          </cell>
          <cell r="BR25">
            <v>0</v>
          </cell>
          <cell r="BS25">
            <v>0</v>
          </cell>
          <cell r="BT25">
            <v>0</v>
          </cell>
          <cell r="BU25">
            <v>0</v>
          </cell>
          <cell r="BV25">
            <v>0</v>
          </cell>
          <cell r="BW25">
            <v>0</v>
          </cell>
          <cell r="BX25">
            <v>0</v>
          </cell>
          <cell r="BY25">
            <v>0</v>
          </cell>
          <cell r="BZ25">
            <v>0</v>
          </cell>
          <cell r="CA25">
            <v>0</v>
          </cell>
          <cell r="CB25">
            <v>0</v>
          </cell>
          <cell r="CC25">
            <v>0</v>
          </cell>
          <cell r="CD25">
            <v>0</v>
          </cell>
          <cell r="CE25">
            <v>0</v>
          </cell>
          <cell r="CF25">
            <v>0</v>
          </cell>
          <cell r="CG25">
            <v>0</v>
          </cell>
          <cell r="CH25">
            <v>0</v>
          </cell>
          <cell r="CI25">
            <v>0</v>
          </cell>
          <cell r="CJ25">
            <v>0</v>
          </cell>
          <cell r="CK25">
            <v>0</v>
          </cell>
          <cell r="CL25">
            <v>0</v>
          </cell>
          <cell r="CM25">
            <v>0</v>
          </cell>
          <cell r="CN25">
            <v>0</v>
          </cell>
          <cell r="CO25">
            <v>0</v>
          </cell>
          <cell r="CP25">
            <v>0</v>
          </cell>
          <cell r="CQ25">
            <v>0</v>
          </cell>
          <cell r="CR25">
            <v>0</v>
          </cell>
          <cell r="CS25">
            <v>0</v>
          </cell>
          <cell r="CT25">
            <v>0</v>
          </cell>
          <cell r="CU25">
            <v>0</v>
          </cell>
          <cell r="CV25">
            <v>0</v>
          </cell>
          <cell r="CW25">
            <v>0</v>
          </cell>
          <cell r="CX25">
            <v>0</v>
          </cell>
        </row>
        <row r="26">
          <cell r="E26">
            <v>0</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cell r="AG26">
            <v>0</v>
          </cell>
          <cell r="AH26">
            <v>0</v>
          </cell>
          <cell r="AI26">
            <v>0</v>
          </cell>
          <cell r="AJ26">
            <v>0</v>
          </cell>
          <cell r="AK26">
            <v>0</v>
          </cell>
          <cell r="AL26">
            <v>0</v>
          </cell>
          <cell r="AM26">
            <v>0</v>
          </cell>
          <cell r="AN26">
            <v>0</v>
          </cell>
          <cell r="AO26">
            <v>0</v>
          </cell>
          <cell r="AP26">
            <v>0</v>
          </cell>
          <cell r="AQ26">
            <v>0</v>
          </cell>
          <cell r="AR26">
            <v>0</v>
          </cell>
          <cell r="AS26">
            <v>0</v>
          </cell>
          <cell r="AT26">
            <v>0</v>
          </cell>
          <cell r="AU26">
            <v>0</v>
          </cell>
          <cell r="AV26">
            <v>0</v>
          </cell>
          <cell r="AW26">
            <v>0</v>
          </cell>
          <cell r="AX26">
            <v>0</v>
          </cell>
          <cell r="AY26">
            <v>0</v>
          </cell>
          <cell r="AZ26">
            <v>0</v>
          </cell>
          <cell r="BA26">
            <v>0</v>
          </cell>
          <cell r="BB26">
            <v>0</v>
          </cell>
          <cell r="BC26">
            <v>0</v>
          </cell>
          <cell r="BD26">
            <v>0</v>
          </cell>
          <cell r="BE26">
            <v>0</v>
          </cell>
          <cell r="BF26">
            <v>0</v>
          </cell>
          <cell r="BG26">
            <v>0</v>
          </cell>
          <cell r="BH26">
            <v>0</v>
          </cell>
          <cell r="BI26">
            <v>0</v>
          </cell>
          <cell r="BJ26">
            <v>0</v>
          </cell>
          <cell r="BK26">
            <v>0</v>
          </cell>
          <cell r="BL26">
            <v>0</v>
          </cell>
          <cell r="BM26">
            <v>0</v>
          </cell>
          <cell r="BN26">
            <v>0</v>
          </cell>
          <cell r="BO26">
            <v>0</v>
          </cell>
          <cell r="BP26">
            <v>0</v>
          </cell>
          <cell r="BQ26">
            <v>0</v>
          </cell>
          <cell r="BR26">
            <v>0</v>
          </cell>
          <cell r="BS26">
            <v>0</v>
          </cell>
          <cell r="BT26">
            <v>0</v>
          </cell>
          <cell r="BU26">
            <v>0</v>
          </cell>
          <cell r="BV26">
            <v>0</v>
          </cell>
          <cell r="BW26">
            <v>0</v>
          </cell>
          <cell r="BX26">
            <v>0</v>
          </cell>
          <cell r="BY26">
            <v>0</v>
          </cell>
          <cell r="BZ26">
            <v>0</v>
          </cell>
          <cell r="CA26">
            <v>0</v>
          </cell>
          <cell r="CB26">
            <v>0</v>
          </cell>
          <cell r="CC26">
            <v>0</v>
          </cell>
          <cell r="CD26">
            <v>0</v>
          </cell>
          <cell r="CE26">
            <v>0</v>
          </cell>
          <cell r="CF26">
            <v>0</v>
          </cell>
          <cell r="CG26">
            <v>0</v>
          </cell>
          <cell r="CH26">
            <v>0</v>
          </cell>
          <cell r="CI26">
            <v>0</v>
          </cell>
          <cell r="CJ26">
            <v>0</v>
          </cell>
          <cell r="CK26">
            <v>0</v>
          </cell>
          <cell r="CL26">
            <v>0</v>
          </cell>
          <cell r="CM26">
            <v>0</v>
          </cell>
          <cell r="CN26">
            <v>0</v>
          </cell>
          <cell r="CO26">
            <v>0</v>
          </cell>
          <cell r="CP26">
            <v>0</v>
          </cell>
          <cell r="CQ26">
            <v>0</v>
          </cell>
          <cell r="CR26">
            <v>0</v>
          </cell>
          <cell r="CS26">
            <v>0</v>
          </cell>
          <cell r="CT26">
            <v>0</v>
          </cell>
          <cell r="CU26">
            <v>0</v>
          </cell>
          <cell r="CV26">
            <v>0</v>
          </cell>
          <cell r="CW26">
            <v>0</v>
          </cell>
          <cell r="CX26">
            <v>0</v>
          </cell>
        </row>
        <row r="28">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0</v>
          </cell>
          <cell r="AG28">
            <v>0</v>
          </cell>
          <cell r="AH28">
            <v>0</v>
          </cell>
          <cell r="AI28">
            <v>0</v>
          </cell>
          <cell r="AJ28">
            <v>0</v>
          </cell>
          <cell r="AK28">
            <v>0</v>
          </cell>
          <cell r="AL28">
            <v>0</v>
          </cell>
          <cell r="AM28">
            <v>0</v>
          </cell>
          <cell r="AN28">
            <v>0</v>
          </cell>
          <cell r="AO28">
            <v>0</v>
          </cell>
          <cell r="AP28">
            <v>0</v>
          </cell>
          <cell r="AQ28">
            <v>0</v>
          </cell>
          <cell r="AR28">
            <v>0</v>
          </cell>
          <cell r="AS28">
            <v>0</v>
          </cell>
          <cell r="AT28">
            <v>0</v>
          </cell>
          <cell r="AU28">
            <v>0</v>
          </cell>
          <cell r="AV28">
            <v>0</v>
          </cell>
          <cell r="AW28">
            <v>0</v>
          </cell>
          <cell r="AX28">
            <v>0</v>
          </cell>
          <cell r="AY28">
            <v>0</v>
          </cell>
          <cell r="AZ28">
            <v>0</v>
          </cell>
          <cell r="BA28">
            <v>0</v>
          </cell>
          <cell r="BB28">
            <v>0</v>
          </cell>
          <cell r="BC28">
            <v>0</v>
          </cell>
          <cell r="BD28">
            <v>0</v>
          </cell>
          <cell r="BE28">
            <v>0</v>
          </cell>
          <cell r="BF28">
            <v>0</v>
          </cell>
          <cell r="BG28">
            <v>0</v>
          </cell>
          <cell r="BH28">
            <v>0</v>
          </cell>
          <cell r="BI28">
            <v>0</v>
          </cell>
          <cell r="BJ28">
            <v>0</v>
          </cell>
          <cell r="BK28">
            <v>0</v>
          </cell>
          <cell r="BL28">
            <v>0</v>
          </cell>
          <cell r="BM28">
            <v>0</v>
          </cell>
          <cell r="BN28">
            <v>0</v>
          </cell>
          <cell r="BO28">
            <v>0</v>
          </cell>
          <cell r="BP28">
            <v>0</v>
          </cell>
          <cell r="BQ28">
            <v>0</v>
          </cell>
          <cell r="BR28">
            <v>0</v>
          </cell>
          <cell r="BS28">
            <v>0</v>
          </cell>
          <cell r="BT28">
            <v>0</v>
          </cell>
          <cell r="BU28">
            <v>0</v>
          </cell>
          <cell r="BV28">
            <v>0</v>
          </cell>
          <cell r="BW28">
            <v>0</v>
          </cell>
          <cell r="BX28">
            <v>0</v>
          </cell>
          <cell r="BY28">
            <v>0</v>
          </cell>
          <cell r="BZ28">
            <v>0</v>
          </cell>
          <cell r="CA28">
            <v>0</v>
          </cell>
          <cell r="CB28">
            <v>0</v>
          </cell>
          <cell r="CC28">
            <v>0</v>
          </cell>
          <cell r="CD28">
            <v>0</v>
          </cell>
          <cell r="CE28">
            <v>0</v>
          </cell>
          <cell r="CF28">
            <v>0</v>
          </cell>
          <cell r="CG28">
            <v>0</v>
          </cell>
          <cell r="CH28">
            <v>0</v>
          </cell>
          <cell r="CI28">
            <v>0</v>
          </cell>
          <cell r="CJ28">
            <v>0</v>
          </cell>
          <cell r="CK28">
            <v>0</v>
          </cell>
          <cell r="CL28">
            <v>0</v>
          </cell>
          <cell r="CM28">
            <v>0</v>
          </cell>
          <cell r="CN28">
            <v>0</v>
          </cell>
          <cell r="CO28">
            <v>0</v>
          </cell>
          <cell r="CP28">
            <v>0</v>
          </cell>
          <cell r="CQ28">
            <v>0</v>
          </cell>
          <cell r="CR28">
            <v>0</v>
          </cell>
          <cell r="CS28">
            <v>0</v>
          </cell>
          <cell r="CT28">
            <v>0</v>
          </cell>
          <cell r="CU28">
            <v>0</v>
          </cell>
          <cell r="CV28">
            <v>0</v>
          </cell>
          <cell r="CW28">
            <v>0</v>
          </cell>
          <cell r="CX28">
            <v>0</v>
          </cell>
        </row>
        <row r="29">
          <cell r="E29">
            <v>0</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v>0</v>
          </cell>
          <cell r="AG29">
            <v>0</v>
          </cell>
          <cell r="AH29">
            <v>0</v>
          </cell>
          <cell r="AI29">
            <v>0</v>
          </cell>
          <cell r="AJ29">
            <v>0</v>
          </cell>
          <cell r="AK29">
            <v>0</v>
          </cell>
          <cell r="AL29">
            <v>0</v>
          </cell>
          <cell r="AM29">
            <v>0</v>
          </cell>
          <cell r="AN29">
            <v>0</v>
          </cell>
          <cell r="AO29">
            <v>0</v>
          </cell>
          <cell r="AP29">
            <v>0</v>
          </cell>
          <cell r="AQ29">
            <v>0</v>
          </cell>
          <cell r="AR29">
            <v>0</v>
          </cell>
          <cell r="AS29">
            <v>0</v>
          </cell>
          <cell r="AT29">
            <v>0</v>
          </cell>
          <cell r="AU29">
            <v>0</v>
          </cell>
          <cell r="AV29">
            <v>0</v>
          </cell>
          <cell r="AW29">
            <v>0</v>
          </cell>
          <cell r="AX29">
            <v>0</v>
          </cell>
          <cell r="AY29">
            <v>0</v>
          </cell>
          <cell r="AZ29">
            <v>0</v>
          </cell>
          <cell r="BA29">
            <v>0</v>
          </cell>
          <cell r="BB29">
            <v>0</v>
          </cell>
          <cell r="BC29">
            <v>0</v>
          </cell>
          <cell r="BD29">
            <v>0</v>
          </cell>
          <cell r="BE29">
            <v>0</v>
          </cell>
          <cell r="BF29">
            <v>0</v>
          </cell>
          <cell r="BG29">
            <v>0</v>
          </cell>
          <cell r="BH29">
            <v>0</v>
          </cell>
          <cell r="BI29">
            <v>0</v>
          </cell>
          <cell r="BJ29">
            <v>0</v>
          </cell>
          <cell r="BK29">
            <v>0</v>
          </cell>
          <cell r="BL29">
            <v>0</v>
          </cell>
          <cell r="BM29">
            <v>0</v>
          </cell>
          <cell r="BN29">
            <v>0</v>
          </cell>
          <cell r="BO29">
            <v>0</v>
          </cell>
          <cell r="BP29">
            <v>0</v>
          </cell>
          <cell r="BQ29">
            <v>0</v>
          </cell>
          <cell r="BR29">
            <v>0</v>
          </cell>
          <cell r="BS29">
            <v>0</v>
          </cell>
          <cell r="BT29">
            <v>0</v>
          </cell>
          <cell r="BU29">
            <v>0</v>
          </cell>
          <cell r="BV29">
            <v>0</v>
          </cell>
          <cell r="BW29">
            <v>0</v>
          </cell>
          <cell r="BX29">
            <v>0</v>
          </cell>
          <cell r="BY29">
            <v>0</v>
          </cell>
          <cell r="BZ29">
            <v>0</v>
          </cell>
          <cell r="CA29">
            <v>0</v>
          </cell>
          <cell r="CB29">
            <v>0</v>
          </cell>
          <cell r="CC29">
            <v>0</v>
          </cell>
          <cell r="CD29">
            <v>0</v>
          </cell>
          <cell r="CE29">
            <v>0</v>
          </cell>
          <cell r="CF29">
            <v>0</v>
          </cell>
          <cell r="CG29">
            <v>0</v>
          </cell>
          <cell r="CH29">
            <v>0</v>
          </cell>
          <cell r="CI29">
            <v>0</v>
          </cell>
          <cell r="CJ29">
            <v>0</v>
          </cell>
          <cell r="CK29">
            <v>0</v>
          </cell>
          <cell r="CL29">
            <v>0</v>
          </cell>
          <cell r="CM29">
            <v>0</v>
          </cell>
          <cell r="CN29">
            <v>0</v>
          </cell>
          <cell r="CO29">
            <v>0</v>
          </cell>
          <cell r="CP29">
            <v>0</v>
          </cell>
          <cell r="CQ29">
            <v>0</v>
          </cell>
          <cell r="CR29">
            <v>0</v>
          </cell>
          <cell r="CS29">
            <v>0</v>
          </cell>
          <cell r="CT29">
            <v>0</v>
          </cell>
          <cell r="CU29">
            <v>0</v>
          </cell>
          <cell r="CV29">
            <v>0</v>
          </cell>
          <cell r="CW29">
            <v>0</v>
          </cell>
          <cell r="CX29">
            <v>0</v>
          </cell>
        </row>
        <row r="33">
          <cell r="E33">
            <v>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0</v>
          </cell>
          <cell r="AG33">
            <v>0</v>
          </cell>
          <cell r="AH33">
            <v>0</v>
          </cell>
          <cell r="AI33">
            <v>0</v>
          </cell>
          <cell r="AJ33">
            <v>0</v>
          </cell>
          <cell r="AK33">
            <v>0</v>
          </cell>
          <cell r="AL33">
            <v>0</v>
          </cell>
          <cell r="AM33">
            <v>0</v>
          </cell>
          <cell r="AN33">
            <v>0</v>
          </cell>
          <cell r="AO33">
            <v>0</v>
          </cell>
          <cell r="AP33">
            <v>0</v>
          </cell>
          <cell r="AQ33">
            <v>0</v>
          </cell>
          <cell r="AR33">
            <v>0</v>
          </cell>
          <cell r="AS33">
            <v>0</v>
          </cell>
          <cell r="AT33">
            <v>0</v>
          </cell>
          <cell r="AU33">
            <v>0</v>
          </cell>
          <cell r="AV33">
            <v>0</v>
          </cell>
          <cell r="AW33">
            <v>0</v>
          </cell>
          <cell r="AX33">
            <v>0</v>
          </cell>
          <cell r="AY33">
            <v>0</v>
          </cell>
          <cell r="AZ33">
            <v>0</v>
          </cell>
          <cell r="BA33">
            <v>0</v>
          </cell>
          <cell r="BB33">
            <v>0</v>
          </cell>
          <cell r="BC33">
            <v>0</v>
          </cell>
          <cell r="BD33">
            <v>0</v>
          </cell>
          <cell r="BE33">
            <v>0</v>
          </cell>
          <cell r="BF33">
            <v>0</v>
          </cell>
          <cell r="BG33">
            <v>0</v>
          </cell>
          <cell r="BH33">
            <v>0</v>
          </cell>
          <cell r="BI33">
            <v>0</v>
          </cell>
          <cell r="BJ33">
            <v>0</v>
          </cell>
          <cell r="BK33">
            <v>0</v>
          </cell>
          <cell r="BL33">
            <v>0</v>
          </cell>
          <cell r="BM33">
            <v>0</v>
          </cell>
          <cell r="BN33">
            <v>0</v>
          </cell>
          <cell r="BO33">
            <v>0</v>
          </cell>
          <cell r="BP33">
            <v>0</v>
          </cell>
          <cell r="BQ33">
            <v>0</v>
          </cell>
          <cell r="BR33">
            <v>0</v>
          </cell>
          <cell r="BS33">
            <v>0</v>
          </cell>
          <cell r="BT33">
            <v>0</v>
          </cell>
          <cell r="BU33">
            <v>0</v>
          </cell>
          <cell r="BV33">
            <v>0</v>
          </cell>
          <cell r="BW33">
            <v>0</v>
          </cell>
          <cell r="BX33">
            <v>0</v>
          </cell>
          <cell r="BY33">
            <v>0</v>
          </cell>
          <cell r="BZ33">
            <v>0</v>
          </cell>
          <cell r="CA33">
            <v>0</v>
          </cell>
          <cell r="CB33">
            <v>0</v>
          </cell>
          <cell r="CC33">
            <v>0</v>
          </cell>
          <cell r="CD33">
            <v>0</v>
          </cell>
          <cell r="CE33">
            <v>0</v>
          </cell>
          <cell r="CF33">
            <v>0</v>
          </cell>
          <cell r="CG33">
            <v>0</v>
          </cell>
          <cell r="CH33">
            <v>0</v>
          </cell>
          <cell r="CI33">
            <v>0</v>
          </cell>
          <cell r="CJ33">
            <v>0</v>
          </cell>
          <cell r="CK33">
            <v>0</v>
          </cell>
          <cell r="CL33">
            <v>0</v>
          </cell>
          <cell r="CM33">
            <v>0</v>
          </cell>
          <cell r="CN33">
            <v>0</v>
          </cell>
          <cell r="CO33">
            <v>0</v>
          </cell>
          <cell r="CP33">
            <v>0</v>
          </cell>
          <cell r="CQ33">
            <v>0</v>
          </cell>
          <cell r="CR33">
            <v>0</v>
          </cell>
          <cell r="CS33">
            <v>0</v>
          </cell>
          <cell r="CT33">
            <v>0</v>
          </cell>
          <cell r="CU33">
            <v>0</v>
          </cell>
          <cell r="CV33">
            <v>0</v>
          </cell>
          <cell r="CW33">
            <v>0</v>
          </cell>
          <cell r="CX33">
            <v>0</v>
          </cell>
        </row>
        <row r="34">
          <cell r="E34">
            <v>0</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v>0</v>
          </cell>
          <cell r="AG34">
            <v>0</v>
          </cell>
          <cell r="AH34">
            <v>0</v>
          </cell>
          <cell r="AI34">
            <v>0</v>
          </cell>
          <cell r="AJ34">
            <v>0</v>
          </cell>
          <cell r="AK34">
            <v>0</v>
          </cell>
          <cell r="AL34">
            <v>0</v>
          </cell>
          <cell r="AM34">
            <v>0</v>
          </cell>
          <cell r="AN34">
            <v>0</v>
          </cell>
          <cell r="AO34">
            <v>0</v>
          </cell>
          <cell r="AP34">
            <v>0</v>
          </cell>
          <cell r="AQ34">
            <v>0</v>
          </cell>
          <cell r="AR34">
            <v>0</v>
          </cell>
          <cell r="AS34">
            <v>0</v>
          </cell>
          <cell r="AT34">
            <v>0</v>
          </cell>
          <cell r="AU34">
            <v>0</v>
          </cell>
          <cell r="AV34">
            <v>0</v>
          </cell>
          <cell r="AW34">
            <v>0</v>
          </cell>
          <cell r="AX34">
            <v>0</v>
          </cell>
          <cell r="AY34">
            <v>0</v>
          </cell>
          <cell r="AZ34">
            <v>0</v>
          </cell>
          <cell r="BA34">
            <v>0</v>
          </cell>
          <cell r="BB34">
            <v>0</v>
          </cell>
          <cell r="BC34">
            <v>0</v>
          </cell>
          <cell r="BD34">
            <v>0</v>
          </cell>
          <cell r="BE34">
            <v>0</v>
          </cell>
          <cell r="BF34">
            <v>0</v>
          </cell>
          <cell r="BG34">
            <v>0</v>
          </cell>
          <cell r="BH34">
            <v>0</v>
          </cell>
          <cell r="BI34">
            <v>0</v>
          </cell>
          <cell r="BJ34">
            <v>0</v>
          </cell>
          <cell r="BK34">
            <v>0</v>
          </cell>
          <cell r="BL34">
            <v>0</v>
          </cell>
          <cell r="BM34">
            <v>0</v>
          </cell>
          <cell r="BN34">
            <v>0</v>
          </cell>
          <cell r="BO34">
            <v>0</v>
          </cell>
          <cell r="BP34">
            <v>0</v>
          </cell>
          <cell r="BQ34">
            <v>0</v>
          </cell>
          <cell r="BR34">
            <v>0</v>
          </cell>
          <cell r="BS34">
            <v>0</v>
          </cell>
          <cell r="BT34">
            <v>0</v>
          </cell>
          <cell r="BU34">
            <v>0</v>
          </cell>
          <cell r="BV34">
            <v>0</v>
          </cell>
          <cell r="BW34">
            <v>0</v>
          </cell>
          <cell r="BX34">
            <v>0</v>
          </cell>
          <cell r="BY34">
            <v>0</v>
          </cell>
          <cell r="BZ34">
            <v>0</v>
          </cell>
          <cell r="CA34">
            <v>0</v>
          </cell>
          <cell r="CB34">
            <v>0</v>
          </cell>
          <cell r="CC34">
            <v>0</v>
          </cell>
          <cell r="CD34">
            <v>0</v>
          </cell>
          <cell r="CE34">
            <v>0</v>
          </cell>
          <cell r="CF34">
            <v>0</v>
          </cell>
          <cell r="CG34">
            <v>0</v>
          </cell>
          <cell r="CH34">
            <v>0</v>
          </cell>
          <cell r="CI34">
            <v>0</v>
          </cell>
          <cell r="CJ34">
            <v>0</v>
          </cell>
          <cell r="CK34">
            <v>0</v>
          </cell>
          <cell r="CL34">
            <v>0</v>
          </cell>
          <cell r="CM34">
            <v>0</v>
          </cell>
          <cell r="CN34">
            <v>0</v>
          </cell>
          <cell r="CO34">
            <v>0</v>
          </cell>
          <cell r="CP34">
            <v>0</v>
          </cell>
          <cell r="CQ34">
            <v>0</v>
          </cell>
          <cell r="CR34">
            <v>0</v>
          </cell>
          <cell r="CS34">
            <v>0</v>
          </cell>
          <cell r="CT34">
            <v>0</v>
          </cell>
          <cell r="CU34">
            <v>0</v>
          </cell>
          <cell r="CV34">
            <v>0</v>
          </cell>
          <cell r="CW34">
            <v>0</v>
          </cell>
          <cell r="CX34">
            <v>0</v>
          </cell>
        </row>
        <row r="36">
          <cell r="E36">
            <v>0</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cell r="AG36">
            <v>0</v>
          </cell>
          <cell r="AH36">
            <v>0</v>
          </cell>
          <cell r="AI36">
            <v>0</v>
          </cell>
          <cell r="AJ36">
            <v>0</v>
          </cell>
          <cell r="AK36">
            <v>0</v>
          </cell>
          <cell r="AL36">
            <v>0</v>
          </cell>
          <cell r="AM36">
            <v>0</v>
          </cell>
          <cell r="AN36">
            <v>0</v>
          </cell>
          <cell r="AO36">
            <v>0</v>
          </cell>
          <cell r="AP36">
            <v>0</v>
          </cell>
          <cell r="AQ36">
            <v>0</v>
          </cell>
          <cell r="AR36">
            <v>0</v>
          </cell>
          <cell r="AS36">
            <v>0</v>
          </cell>
          <cell r="AT36">
            <v>0</v>
          </cell>
          <cell r="AU36">
            <v>0</v>
          </cell>
          <cell r="AV36">
            <v>0</v>
          </cell>
          <cell r="AW36">
            <v>0</v>
          </cell>
          <cell r="AX36">
            <v>0</v>
          </cell>
          <cell r="AY36">
            <v>0</v>
          </cell>
          <cell r="AZ36">
            <v>0</v>
          </cell>
          <cell r="BA36">
            <v>0</v>
          </cell>
          <cell r="BB36">
            <v>0</v>
          </cell>
          <cell r="BC36">
            <v>0</v>
          </cell>
          <cell r="BD36">
            <v>0</v>
          </cell>
          <cell r="BE36">
            <v>0</v>
          </cell>
          <cell r="BF36">
            <v>0</v>
          </cell>
          <cell r="BG36">
            <v>0</v>
          </cell>
          <cell r="BH36">
            <v>0</v>
          </cell>
          <cell r="BI36">
            <v>0</v>
          </cell>
          <cell r="BJ36">
            <v>0</v>
          </cell>
          <cell r="BK36">
            <v>0</v>
          </cell>
          <cell r="BL36">
            <v>0</v>
          </cell>
          <cell r="BM36">
            <v>0</v>
          </cell>
          <cell r="BN36">
            <v>0</v>
          </cell>
          <cell r="BO36">
            <v>0</v>
          </cell>
          <cell r="BP36">
            <v>0</v>
          </cell>
          <cell r="BQ36">
            <v>0</v>
          </cell>
          <cell r="BR36">
            <v>0</v>
          </cell>
          <cell r="BS36">
            <v>0</v>
          </cell>
          <cell r="BT36">
            <v>0</v>
          </cell>
          <cell r="BU36">
            <v>0</v>
          </cell>
          <cell r="BV36">
            <v>0</v>
          </cell>
          <cell r="BW36">
            <v>0</v>
          </cell>
          <cell r="BX36">
            <v>0</v>
          </cell>
          <cell r="BY36">
            <v>0</v>
          </cell>
          <cell r="BZ36">
            <v>0</v>
          </cell>
          <cell r="CA36">
            <v>0</v>
          </cell>
          <cell r="CB36">
            <v>0</v>
          </cell>
          <cell r="CC36">
            <v>0</v>
          </cell>
          <cell r="CD36">
            <v>0</v>
          </cell>
          <cell r="CE36">
            <v>0</v>
          </cell>
          <cell r="CF36">
            <v>0</v>
          </cell>
          <cell r="CG36">
            <v>0</v>
          </cell>
          <cell r="CH36">
            <v>0</v>
          </cell>
          <cell r="CI36">
            <v>0</v>
          </cell>
          <cell r="CJ36">
            <v>0</v>
          </cell>
          <cell r="CK36">
            <v>0</v>
          </cell>
          <cell r="CL36">
            <v>0</v>
          </cell>
          <cell r="CM36">
            <v>0</v>
          </cell>
          <cell r="CN36">
            <v>0</v>
          </cell>
          <cell r="CO36">
            <v>0</v>
          </cell>
          <cell r="CP36">
            <v>0</v>
          </cell>
          <cell r="CQ36">
            <v>0</v>
          </cell>
          <cell r="CR36">
            <v>0</v>
          </cell>
          <cell r="CS36">
            <v>0</v>
          </cell>
          <cell r="CT36">
            <v>0</v>
          </cell>
          <cell r="CU36">
            <v>0</v>
          </cell>
          <cell r="CV36">
            <v>0</v>
          </cell>
          <cell r="CW36">
            <v>0</v>
          </cell>
          <cell r="CX36">
            <v>0</v>
          </cell>
        </row>
        <row r="37">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cell r="AL37">
            <v>0</v>
          </cell>
          <cell r="AM37">
            <v>0</v>
          </cell>
          <cell r="AN37">
            <v>0</v>
          </cell>
          <cell r="AO37">
            <v>0</v>
          </cell>
          <cell r="AP37">
            <v>0</v>
          </cell>
          <cell r="AQ37">
            <v>0</v>
          </cell>
          <cell r="AR37">
            <v>0</v>
          </cell>
          <cell r="AS37">
            <v>0</v>
          </cell>
          <cell r="AT37">
            <v>0</v>
          </cell>
          <cell r="AU37">
            <v>0</v>
          </cell>
          <cell r="AV37">
            <v>0</v>
          </cell>
          <cell r="AW37">
            <v>0</v>
          </cell>
          <cell r="AX37">
            <v>0</v>
          </cell>
          <cell r="AY37">
            <v>0</v>
          </cell>
          <cell r="AZ37">
            <v>0</v>
          </cell>
          <cell r="BA37">
            <v>0</v>
          </cell>
          <cell r="BB37">
            <v>0</v>
          </cell>
          <cell r="BC37">
            <v>0</v>
          </cell>
          <cell r="BD37">
            <v>0</v>
          </cell>
          <cell r="BE37">
            <v>0</v>
          </cell>
          <cell r="BF37">
            <v>0</v>
          </cell>
          <cell r="BG37">
            <v>0</v>
          </cell>
          <cell r="BH37">
            <v>0</v>
          </cell>
          <cell r="BI37">
            <v>0</v>
          </cell>
          <cell r="BJ37">
            <v>0</v>
          </cell>
          <cell r="BK37">
            <v>0</v>
          </cell>
          <cell r="BL37">
            <v>0</v>
          </cell>
          <cell r="BM37">
            <v>0</v>
          </cell>
          <cell r="BN37">
            <v>0</v>
          </cell>
          <cell r="BO37">
            <v>0</v>
          </cell>
          <cell r="BP37">
            <v>0</v>
          </cell>
          <cell r="BQ37">
            <v>0</v>
          </cell>
          <cell r="BR37">
            <v>0</v>
          </cell>
          <cell r="BS37">
            <v>0</v>
          </cell>
          <cell r="BT37">
            <v>0</v>
          </cell>
          <cell r="BU37">
            <v>0</v>
          </cell>
          <cell r="BV37">
            <v>0</v>
          </cell>
          <cell r="BW37">
            <v>0</v>
          </cell>
          <cell r="BX37">
            <v>0</v>
          </cell>
          <cell r="BY37">
            <v>0</v>
          </cell>
          <cell r="BZ37">
            <v>0</v>
          </cell>
          <cell r="CA37">
            <v>0</v>
          </cell>
          <cell r="CB37">
            <v>0</v>
          </cell>
          <cell r="CC37">
            <v>0</v>
          </cell>
          <cell r="CD37">
            <v>0</v>
          </cell>
          <cell r="CE37">
            <v>0</v>
          </cell>
          <cell r="CF37">
            <v>0</v>
          </cell>
          <cell r="CG37">
            <v>0</v>
          </cell>
          <cell r="CH37">
            <v>0</v>
          </cell>
          <cell r="CI37">
            <v>0</v>
          </cell>
          <cell r="CJ37">
            <v>0</v>
          </cell>
          <cell r="CK37">
            <v>0</v>
          </cell>
          <cell r="CL37">
            <v>0</v>
          </cell>
          <cell r="CM37">
            <v>0</v>
          </cell>
          <cell r="CN37">
            <v>0</v>
          </cell>
          <cell r="CO37">
            <v>0</v>
          </cell>
          <cell r="CP37">
            <v>0</v>
          </cell>
          <cell r="CQ37">
            <v>0</v>
          </cell>
          <cell r="CR37">
            <v>0</v>
          </cell>
          <cell r="CS37">
            <v>0</v>
          </cell>
          <cell r="CT37">
            <v>0</v>
          </cell>
          <cell r="CU37">
            <v>0</v>
          </cell>
          <cell r="CV37">
            <v>0</v>
          </cell>
          <cell r="CW37">
            <v>0</v>
          </cell>
          <cell r="CX37">
            <v>0</v>
          </cell>
        </row>
        <row r="41">
          <cell r="E41">
            <v>0</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cell r="AI41">
            <v>0</v>
          </cell>
          <cell r="AJ41">
            <v>0</v>
          </cell>
          <cell r="AK41">
            <v>0</v>
          </cell>
          <cell r="AL41">
            <v>0</v>
          </cell>
          <cell r="AM41">
            <v>0</v>
          </cell>
          <cell r="AN41">
            <v>0</v>
          </cell>
          <cell r="AO41">
            <v>0</v>
          </cell>
          <cell r="AP41">
            <v>0</v>
          </cell>
          <cell r="AQ41">
            <v>0</v>
          </cell>
          <cell r="AR41">
            <v>0</v>
          </cell>
          <cell r="AS41">
            <v>0</v>
          </cell>
          <cell r="AT41">
            <v>0</v>
          </cell>
          <cell r="AU41">
            <v>0</v>
          </cell>
          <cell r="AV41">
            <v>0</v>
          </cell>
          <cell r="AW41">
            <v>0</v>
          </cell>
          <cell r="AX41">
            <v>0</v>
          </cell>
          <cell r="AY41">
            <v>0</v>
          </cell>
          <cell r="AZ41">
            <v>0</v>
          </cell>
          <cell r="BA41">
            <v>0</v>
          </cell>
          <cell r="BB41">
            <v>0</v>
          </cell>
          <cell r="BC41">
            <v>0</v>
          </cell>
          <cell r="BD41">
            <v>0</v>
          </cell>
          <cell r="BE41">
            <v>0</v>
          </cell>
          <cell r="BF41">
            <v>0</v>
          </cell>
          <cell r="BG41">
            <v>0</v>
          </cell>
          <cell r="BH41">
            <v>0</v>
          </cell>
          <cell r="BI41">
            <v>0</v>
          </cell>
          <cell r="BJ41">
            <v>0</v>
          </cell>
          <cell r="BK41">
            <v>0</v>
          </cell>
          <cell r="BL41">
            <v>0</v>
          </cell>
          <cell r="BM41">
            <v>0</v>
          </cell>
          <cell r="BN41">
            <v>0</v>
          </cell>
          <cell r="BO41">
            <v>0</v>
          </cell>
          <cell r="BP41">
            <v>0</v>
          </cell>
          <cell r="BQ41">
            <v>0</v>
          </cell>
          <cell r="BR41">
            <v>0</v>
          </cell>
          <cell r="BS41">
            <v>0</v>
          </cell>
          <cell r="BT41">
            <v>0</v>
          </cell>
          <cell r="BU41">
            <v>0</v>
          </cell>
          <cell r="BV41">
            <v>0</v>
          </cell>
          <cell r="BW41">
            <v>0</v>
          </cell>
          <cell r="BX41">
            <v>0</v>
          </cell>
          <cell r="BY41">
            <v>0</v>
          </cell>
          <cell r="BZ41">
            <v>0</v>
          </cell>
          <cell r="CA41">
            <v>0</v>
          </cell>
          <cell r="CB41">
            <v>0</v>
          </cell>
          <cell r="CC41">
            <v>0</v>
          </cell>
          <cell r="CD41">
            <v>0</v>
          </cell>
          <cell r="CE41">
            <v>0</v>
          </cell>
          <cell r="CF41">
            <v>0</v>
          </cell>
          <cell r="CG41">
            <v>0</v>
          </cell>
          <cell r="CH41">
            <v>0</v>
          </cell>
          <cell r="CI41">
            <v>0</v>
          </cell>
          <cell r="CJ41">
            <v>0</v>
          </cell>
          <cell r="CK41">
            <v>0</v>
          </cell>
          <cell r="CL41">
            <v>0</v>
          </cell>
          <cell r="CM41">
            <v>0</v>
          </cell>
          <cell r="CN41">
            <v>0</v>
          </cell>
          <cell r="CO41">
            <v>0</v>
          </cell>
          <cell r="CP41">
            <v>0</v>
          </cell>
          <cell r="CQ41">
            <v>0</v>
          </cell>
          <cell r="CR41">
            <v>0</v>
          </cell>
          <cell r="CS41">
            <v>0</v>
          </cell>
          <cell r="CT41">
            <v>0</v>
          </cell>
          <cell r="CU41">
            <v>0</v>
          </cell>
          <cell r="CV41">
            <v>0</v>
          </cell>
          <cell r="CW41">
            <v>0</v>
          </cell>
          <cell r="CX41">
            <v>0</v>
          </cell>
        </row>
        <row r="42">
          <cell r="E42">
            <v>0</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v>0</v>
          </cell>
          <cell r="AG42">
            <v>0</v>
          </cell>
          <cell r="AH42">
            <v>0</v>
          </cell>
          <cell r="AI42">
            <v>0</v>
          </cell>
          <cell r="AJ42">
            <v>0</v>
          </cell>
          <cell r="AK42">
            <v>0</v>
          </cell>
          <cell r="AL42">
            <v>0</v>
          </cell>
          <cell r="AM42">
            <v>0</v>
          </cell>
          <cell r="AN42">
            <v>0</v>
          </cell>
          <cell r="AO42">
            <v>0</v>
          </cell>
          <cell r="AP42">
            <v>0</v>
          </cell>
          <cell r="AQ42">
            <v>0</v>
          </cell>
          <cell r="AR42">
            <v>0</v>
          </cell>
          <cell r="AS42">
            <v>0</v>
          </cell>
          <cell r="AT42">
            <v>0</v>
          </cell>
          <cell r="AU42">
            <v>0</v>
          </cell>
          <cell r="AV42">
            <v>0</v>
          </cell>
          <cell r="AW42">
            <v>0</v>
          </cell>
          <cell r="AX42">
            <v>0</v>
          </cell>
          <cell r="AY42">
            <v>0</v>
          </cell>
          <cell r="AZ42">
            <v>0</v>
          </cell>
          <cell r="BA42">
            <v>0</v>
          </cell>
          <cell r="BB42">
            <v>0</v>
          </cell>
          <cell r="BC42">
            <v>0</v>
          </cell>
          <cell r="BD42">
            <v>0</v>
          </cell>
          <cell r="BE42">
            <v>0</v>
          </cell>
          <cell r="BF42">
            <v>0</v>
          </cell>
          <cell r="BG42">
            <v>0</v>
          </cell>
          <cell r="BH42">
            <v>0</v>
          </cell>
          <cell r="BI42">
            <v>0</v>
          </cell>
          <cell r="BJ42">
            <v>0</v>
          </cell>
          <cell r="BK42">
            <v>0</v>
          </cell>
          <cell r="BL42">
            <v>0</v>
          </cell>
          <cell r="BM42">
            <v>0</v>
          </cell>
          <cell r="BN42">
            <v>0</v>
          </cell>
          <cell r="BO42">
            <v>0</v>
          </cell>
          <cell r="BP42">
            <v>0</v>
          </cell>
          <cell r="BQ42">
            <v>0</v>
          </cell>
          <cell r="BR42">
            <v>0</v>
          </cell>
          <cell r="BS42">
            <v>0</v>
          </cell>
          <cell r="BT42">
            <v>0</v>
          </cell>
          <cell r="BU42">
            <v>0</v>
          </cell>
          <cell r="BV42">
            <v>0</v>
          </cell>
          <cell r="BW42">
            <v>0</v>
          </cell>
          <cell r="BX42">
            <v>0</v>
          </cell>
          <cell r="BY42">
            <v>0</v>
          </cell>
          <cell r="BZ42">
            <v>0</v>
          </cell>
          <cell r="CA42">
            <v>0</v>
          </cell>
          <cell r="CB42">
            <v>0</v>
          </cell>
          <cell r="CC42">
            <v>0</v>
          </cell>
          <cell r="CD42">
            <v>0</v>
          </cell>
          <cell r="CE42">
            <v>0</v>
          </cell>
          <cell r="CF42">
            <v>0</v>
          </cell>
          <cell r="CG42">
            <v>0</v>
          </cell>
          <cell r="CH42">
            <v>0</v>
          </cell>
          <cell r="CI42">
            <v>0</v>
          </cell>
          <cell r="CJ42">
            <v>0</v>
          </cell>
          <cell r="CK42">
            <v>0</v>
          </cell>
          <cell r="CL42">
            <v>0</v>
          </cell>
          <cell r="CM42">
            <v>0</v>
          </cell>
          <cell r="CN42">
            <v>0</v>
          </cell>
          <cell r="CO42">
            <v>0</v>
          </cell>
          <cell r="CP42">
            <v>0</v>
          </cell>
          <cell r="CQ42">
            <v>0</v>
          </cell>
          <cell r="CR42">
            <v>0</v>
          </cell>
          <cell r="CS42">
            <v>0</v>
          </cell>
          <cell r="CT42">
            <v>0</v>
          </cell>
          <cell r="CU42">
            <v>0</v>
          </cell>
          <cell r="CV42">
            <v>0</v>
          </cell>
          <cell r="CW42">
            <v>0</v>
          </cell>
          <cell r="CX42">
            <v>0</v>
          </cell>
        </row>
        <row r="44">
          <cell r="E44">
            <v>0</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v>0</v>
          </cell>
          <cell r="AG44">
            <v>0</v>
          </cell>
          <cell r="AH44">
            <v>0</v>
          </cell>
          <cell r="AI44">
            <v>0</v>
          </cell>
          <cell r="AJ44">
            <v>0</v>
          </cell>
          <cell r="AK44">
            <v>0</v>
          </cell>
          <cell r="AL44">
            <v>0</v>
          </cell>
          <cell r="AM44">
            <v>0</v>
          </cell>
          <cell r="AN44">
            <v>0</v>
          </cell>
          <cell r="AO44">
            <v>0</v>
          </cell>
          <cell r="AP44">
            <v>0</v>
          </cell>
          <cell r="AQ44">
            <v>0</v>
          </cell>
          <cell r="AR44">
            <v>0</v>
          </cell>
          <cell r="AS44">
            <v>0</v>
          </cell>
          <cell r="AT44">
            <v>0</v>
          </cell>
          <cell r="AU44">
            <v>0</v>
          </cell>
          <cell r="AV44">
            <v>0</v>
          </cell>
          <cell r="AW44">
            <v>0</v>
          </cell>
          <cell r="AX44">
            <v>0</v>
          </cell>
          <cell r="AY44">
            <v>0</v>
          </cell>
          <cell r="AZ44">
            <v>0</v>
          </cell>
          <cell r="BA44">
            <v>0</v>
          </cell>
          <cell r="BB44">
            <v>0</v>
          </cell>
          <cell r="BC44">
            <v>0</v>
          </cell>
          <cell r="BD44">
            <v>0</v>
          </cell>
          <cell r="BE44">
            <v>0</v>
          </cell>
          <cell r="BF44">
            <v>0</v>
          </cell>
          <cell r="BG44">
            <v>0</v>
          </cell>
          <cell r="BH44">
            <v>0</v>
          </cell>
          <cell r="BI44">
            <v>0</v>
          </cell>
          <cell r="BJ44">
            <v>0</v>
          </cell>
          <cell r="BK44">
            <v>0</v>
          </cell>
          <cell r="BL44">
            <v>0</v>
          </cell>
          <cell r="BM44">
            <v>0</v>
          </cell>
          <cell r="BN44">
            <v>0</v>
          </cell>
          <cell r="BO44">
            <v>0</v>
          </cell>
          <cell r="BP44">
            <v>0</v>
          </cell>
          <cell r="BQ44">
            <v>0</v>
          </cell>
          <cell r="BR44">
            <v>0</v>
          </cell>
          <cell r="BS44">
            <v>0</v>
          </cell>
          <cell r="BT44">
            <v>0</v>
          </cell>
          <cell r="BU44">
            <v>0</v>
          </cell>
          <cell r="BV44">
            <v>0</v>
          </cell>
          <cell r="BW44">
            <v>0</v>
          </cell>
          <cell r="BX44">
            <v>0</v>
          </cell>
          <cell r="BY44">
            <v>0</v>
          </cell>
          <cell r="BZ44">
            <v>0</v>
          </cell>
          <cell r="CA44">
            <v>0</v>
          </cell>
          <cell r="CB44">
            <v>0</v>
          </cell>
          <cell r="CC44">
            <v>0</v>
          </cell>
          <cell r="CD44">
            <v>0</v>
          </cell>
          <cell r="CE44">
            <v>0</v>
          </cell>
          <cell r="CF44">
            <v>0</v>
          </cell>
          <cell r="CG44">
            <v>0</v>
          </cell>
          <cell r="CH44">
            <v>0</v>
          </cell>
          <cell r="CI44">
            <v>0</v>
          </cell>
          <cell r="CJ44">
            <v>0</v>
          </cell>
          <cell r="CK44">
            <v>0</v>
          </cell>
          <cell r="CL44">
            <v>0</v>
          </cell>
          <cell r="CM44">
            <v>0</v>
          </cell>
          <cell r="CN44">
            <v>0</v>
          </cell>
          <cell r="CO44">
            <v>0</v>
          </cell>
          <cell r="CP44">
            <v>0</v>
          </cell>
          <cell r="CQ44">
            <v>0</v>
          </cell>
          <cell r="CR44">
            <v>0</v>
          </cell>
          <cell r="CS44">
            <v>0</v>
          </cell>
          <cell r="CT44">
            <v>0</v>
          </cell>
          <cell r="CU44">
            <v>0</v>
          </cell>
          <cell r="CV44">
            <v>0</v>
          </cell>
          <cell r="CW44">
            <v>0</v>
          </cell>
          <cell r="CX44">
            <v>0</v>
          </cell>
        </row>
        <row r="45">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cell r="AD45">
            <v>0</v>
          </cell>
          <cell r="AE45">
            <v>0</v>
          </cell>
          <cell r="AF45">
            <v>0</v>
          </cell>
          <cell r="AG45">
            <v>0</v>
          </cell>
          <cell r="AH45">
            <v>0</v>
          </cell>
          <cell r="AI45">
            <v>0</v>
          </cell>
          <cell r="AJ45">
            <v>0</v>
          </cell>
          <cell r="AK45">
            <v>0</v>
          </cell>
          <cell r="AL45">
            <v>0</v>
          </cell>
          <cell r="AM45">
            <v>0</v>
          </cell>
          <cell r="AN45">
            <v>0</v>
          </cell>
          <cell r="AO45">
            <v>0</v>
          </cell>
          <cell r="AP45">
            <v>0</v>
          </cell>
          <cell r="AQ45">
            <v>0</v>
          </cell>
          <cell r="AR45">
            <v>0</v>
          </cell>
          <cell r="AS45">
            <v>0</v>
          </cell>
          <cell r="AT45">
            <v>0</v>
          </cell>
          <cell r="AU45">
            <v>0</v>
          </cell>
          <cell r="AV45">
            <v>0</v>
          </cell>
          <cell r="AW45">
            <v>0</v>
          </cell>
          <cell r="AX45">
            <v>0</v>
          </cell>
          <cell r="AY45">
            <v>0</v>
          </cell>
          <cell r="AZ45">
            <v>0</v>
          </cell>
          <cell r="BA45">
            <v>0</v>
          </cell>
          <cell r="BB45">
            <v>0</v>
          </cell>
          <cell r="BC45">
            <v>0</v>
          </cell>
          <cell r="BD45">
            <v>0</v>
          </cell>
          <cell r="BE45">
            <v>0</v>
          </cell>
          <cell r="BF45">
            <v>0</v>
          </cell>
          <cell r="BG45">
            <v>0</v>
          </cell>
          <cell r="BH45">
            <v>0</v>
          </cell>
          <cell r="BI45">
            <v>0</v>
          </cell>
          <cell r="BJ45">
            <v>0</v>
          </cell>
          <cell r="BK45">
            <v>0</v>
          </cell>
          <cell r="BL45">
            <v>0</v>
          </cell>
          <cell r="BM45">
            <v>0</v>
          </cell>
          <cell r="BN45">
            <v>0</v>
          </cell>
          <cell r="BO45">
            <v>0</v>
          </cell>
          <cell r="BP45">
            <v>0</v>
          </cell>
          <cell r="BQ45">
            <v>0</v>
          </cell>
          <cell r="BR45">
            <v>0</v>
          </cell>
          <cell r="BS45">
            <v>0</v>
          </cell>
          <cell r="BT45">
            <v>0</v>
          </cell>
          <cell r="BU45">
            <v>0</v>
          </cell>
          <cell r="BV45">
            <v>0</v>
          </cell>
          <cell r="BW45">
            <v>0</v>
          </cell>
          <cell r="BX45">
            <v>0</v>
          </cell>
          <cell r="BY45">
            <v>0</v>
          </cell>
          <cell r="BZ45">
            <v>0</v>
          </cell>
          <cell r="CA45">
            <v>0</v>
          </cell>
          <cell r="CB45">
            <v>0</v>
          </cell>
          <cell r="CC45">
            <v>0</v>
          </cell>
          <cell r="CD45">
            <v>0</v>
          </cell>
          <cell r="CE45">
            <v>0</v>
          </cell>
          <cell r="CF45">
            <v>0</v>
          </cell>
          <cell r="CG45">
            <v>0</v>
          </cell>
          <cell r="CH45">
            <v>0</v>
          </cell>
          <cell r="CI45">
            <v>0</v>
          </cell>
          <cell r="CJ45">
            <v>0</v>
          </cell>
          <cell r="CK45">
            <v>0</v>
          </cell>
          <cell r="CL45">
            <v>0</v>
          </cell>
          <cell r="CM45">
            <v>0</v>
          </cell>
          <cell r="CN45">
            <v>0</v>
          </cell>
          <cell r="CO45">
            <v>0</v>
          </cell>
          <cell r="CP45">
            <v>0</v>
          </cell>
          <cell r="CQ45">
            <v>0</v>
          </cell>
          <cell r="CR45">
            <v>0</v>
          </cell>
          <cell r="CS45">
            <v>0</v>
          </cell>
          <cell r="CT45">
            <v>0</v>
          </cell>
          <cell r="CU45">
            <v>0</v>
          </cell>
          <cell r="CV45">
            <v>0</v>
          </cell>
          <cell r="CW45">
            <v>0</v>
          </cell>
          <cell r="CX45">
            <v>0</v>
          </cell>
        </row>
      </sheetData>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ow r="30">
          <cell r="B30">
            <v>110</v>
          </cell>
          <cell r="C30" t="str">
            <v>Finland</v>
          </cell>
          <cell r="D30" t="str">
            <v>FIM</v>
          </cell>
        </row>
        <row r="31">
          <cell r="B31">
            <v>111</v>
          </cell>
          <cell r="C31" t="str">
            <v>Finland</v>
          </cell>
          <cell r="D31" t="str">
            <v>FIM</v>
          </cell>
        </row>
        <row r="32">
          <cell r="B32">
            <v>112</v>
          </cell>
          <cell r="C32" t="str">
            <v>Finland</v>
          </cell>
          <cell r="D32" t="str">
            <v>FIM</v>
          </cell>
        </row>
        <row r="33">
          <cell r="B33">
            <v>120</v>
          </cell>
          <cell r="C33" t="str">
            <v>Sweden</v>
          </cell>
          <cell r="D33" t="str">
            <v>SEK</v>
          </cell>
        </row>
        <row r="34">
          <cell r="B34">
            <v>121</v>
          </cell>
          <cell r="C34" t="str">
            <v>Sweden</v>
          </cell>
          <cell r="D34" t="str">
            <v>SEK</v>
          </cell>
        </row>
        <row r="35">
          <cell r="B35">
            <v>122</v>
          </cell>
          <cell r="C35" t="str">
            <v>Sweden</v>
          </cell>
          <cell r="D35" t="str">
            <v>SEK</v>
          </cell>
        </row>
        <row r="36">
          <cell r="B36">
            <v>123</v>
          </cell>
          <cell r="C36" t="str">
            <v>Sweden</v>
          </cell>
          <cell r="D36" t="str">
            <v>SEK</v>
          </cell>
        </row>
        <row r="37">
          <cell r="B37">
            <v>130</v>
          </cell>
          <cell r="C37" t="str">
            <v>Norway</v>
          </cell>
          <cell r="D37" t="str">
            <v>NOK</v>
          </cell>
        </row>
        <row r="38">
          <cell r="B38">
            <v>210</v>
          </cell>
          <cell r="C38" t="str">
            <v>Germany</v>
          </cell>
          <cell r="D38" t="str">
            <v>DEM</v>
          </cell>
        </row>
        <row r="39">
          <cell r="B39">
            <v>211</v>
          </cell>
          <cell r="C39" t="str">
            <v>Germany</v>
          </cell>
          <cell r="D39" t="str">
            <v>DEM</v>
          </cell>
        </row>
        <row r="40">
          <cell r="B40">
            <v>212</v>
          </cell>
          <cell r="C40" t="str">
            <v>Germany</v>
          </cell>
          <cell r="D40" t="str">
            <v>DEM</v>
          </cell>
        </row>
        <row r="41">
          <cell r="B41">
            <v>215</v>
          </cell>
          <cell r="C41" t="str">
            <v>Switzerland</v>
          </cell>
          <cell r="D41" t="str">
            <v>CHF</v>
          </cell>
        </row>
        <row r="42">
          <cell r="B42">
            <v>220</v>
          </cell>
          <cell r="C42" t="str">
            <v>France</v>
          </cell>
          <cell r="D42" t="str">
            <v>FRF</v>
          </cell>
        </row>
        <row r="43">
          <cell r="B43">
            <v>230</v>
          </cell>
          <cell r="C43" t="str">
            <v>Belgium</v>
          </cell>
          <cell r="D43" t="str">
            <v>BEF</v>
          </cell>
        </row>
        <row r="44">
          <cell r="B44">
            <v>240</v>
          </cell>
          <cell r="C44" t="str">
            <v>Netherlands</v>
          </cell>
          <cell r="D44" t="str">
            <v>NLG</v>
          </cell>
        </row>
        <row r="45">
          <cell r="B45">
            <v>250</v>
          </cell>
          <cell r="C45" t="str">
            <v>Italy</v>
          </cell>
          <cell r="D45" t="str">
            <v>ITL</v>
          </cell>
        </row>
        <row r="46">
          <cell r="B46">
            <v>260</v>
          </cell>
          <cell r="C46" t="str">
            <v>Austria</v>
          </cell>
          <cell r="D46" t="str">
            <v>ATS</v>
          </cell>
        </row>
        <row r="47">
          <cell r="B47">
            <v>270</v>
          </cell>
          <cell r="C47" t="str">
            <v>UK</v>
          </cell>
          <cell r="D47" t="str">
            <v>GBP</v>
          </cell>
        </row>
        <row r="48">
          <cell r="B48">
            <v>280</v>
          </cell>
          <cell r="C48" t="str">
            <v>Portugal</v>
          </cell>
          <cell r="D48" t="str">
            <v>PTE</v>
          </cell>
        </row>
        <row r="49">
          <cell r="B49">
            <v>290</v>
          </cell>
          <cell r="C49" t="str">
            <v>Spain</v>
          </cell>
          <cell r="D49" t="str">
            <v>ESP</v>
          </cell>
        </row>
        <row r="50">
          <cell r="B50">
            <v>291</v>
          </cell>
          <cell r="C50" t="str">
            <v>Poland</v>
          </cell>
          <cell r="D50" t="str">
            <v>PLZ</v>
          </cell>
        </row>
        <row r="51">
          <cell r="B51">
            <v>292</v>
          </cell>
          <cell r="C51" t="str">
            <v>Czech</v>
          </cell>
          <cell r="D51" t="str">
            <v>CZK</v>
          </cell>
        </row>
        <row r="52">
          <cell r="B52">
            <v>293</v>
          </cell>
          <cell r="C52" t="str">
            <v>Hungary</v>
          </cell>
          <cell r="D52" t="str">
            <v>HUF</v>
          </cell>
        </row>
        <row r="53">
          <cell r="B53">
            <v>294</v>
          </cell>
          <cell r="C53" t="str">
            <v>Russia West</v>
          </cell>
          <cell r="D53" t="str">
            <v>USD</v>
          </cell>
        </row>
        <row r="54">
          <cell r="B54">
            <v>295</v>
          </cell>
          <cell r="C54" t="str">
            <v>Russia East</v>
          </cell>
          <cell r="D54" t="str">
            <v>USD</v>
          </cell>
        </row>
        <row r="55">
          <cell r="B55">
            <v>296</v>
          </cell>
          <cell r="C55" t="str">
            <v>Slovakia</v>
          </cell>
          <cell r="D55" t="str">
            <v>SKK</v>
          </cell>
        </row>
        <row r="56">
          <cell r="B56">
            <v>297</v>
          </cell>
          <cell r="C56" t="str">
            <v>Estonia</v>
          </cell>
          <cell r="D56" t="str">
            <v>EEK</v>
          </cell>
        </row>
        <row r="57">
          <cell r="B57">
            <v>298</v>
          </cell>
          <cell r="C57" t="str">
            <v>Latvia</v>
          </cell>
          <cell r="D57" t="str">
            <v>LVL</v>
          </cell>
        </row>
        <row r="58">
          <cell r="B58">
            <v>299</v>
          </cell>
          <cell r="C58" t="str">
            <v>Slovenia</v>
          </cell>
          <cell r="D58" t="str">
            <v>SIT</v>
          </cell>
        </row>
        <row r="59">
          <cell r="B59">
            <v>301</v>
          </cell>
          <cell r="C59" t="str">
            <v>USA AL</v>
          </cell>
          <cell r="D59" t="str">
            <v>USD</v>
          </cell>
        </row>
        <row r="60">
          <cell r="B60">
            <v>302</v>
          </cell>
          <cell r="C60" t="str">
            <v>USA AR</v>
          </cell>
          <cell r="D60" t="str">
            <v>USD</v>
          </cell>
        </row>
        <row r="61">
          <cell r="B61">
            <v>303</v>
          </cell>
          <cell r="C61" t="str">
            <v>USA FL</v>
          </cell>
          <cell r="D61" t="str">
            <v>USD</v>
          </cell>
        </row>
        <row r="62">
          <cell r="B62">
            <v>304</v>
          </cell>
          <cell r="C62" t="str">
            <v>USA GA</v>
          </cell>
          <cell r="D62" t="str">
            <v>USD</v>
          </cell>
        </row>
        <row r="63">
          <cell r="B63">
            <v>305</v>
          </cell>
          <cell r="C63" t="str">
            <v>USA KY</v>
          </cell>
          <cell r="D63" t="str">
            <v>USD</v>
          </cell>
        </row>
        <row r="64">
          <cell r="B64">
            <v>306</v>
          </cell>
          <cell r="C64" t="str">
            <v>USA LA</v>
          </cell>
          <cell r="D64" t="str">
            <v>USD</v>
          </cell>
        </row>
        <row r="65">
          <cell r="B65">
            <v>307</v>
          </cell>
          <cell r="C65" t="str">
            <v>USA MD</v>
          </cell>
          <cell r="D65" t="str">
            <v>USD</v>
          </cell>
        </row>
        <row r="66">
          <cell r="B66">
            <v>308</v>
          </cell>
          <cell r="C66" t="str">
            <v>USA MS</v>
          </cell>
          <cell r="D66" t="str">
            <v>USD</v>
          </cell>
        </row>
        <row r="67">
          <cell r="B67">
            <v>309</v>
          </cell>
          <cell r="C67" t="str">
            <v>USA NC</v>
          </cell>
          <cell r="D67" t="str">
            <v>USD</v>
          </cell>
        </row>
        <row r="68">
          <cell r="B68">
            <v>310</v>
          </cell>
          <cell r="C68" t="str">
            <v>USA OK</v>
          </cell>
          <cell r="D68" t="str">
            <v>USD</v>
          </cell>
        </row>
        <row r="69">
          <cell r="B69">
            <v>311</v>
          </cell>
          <cell r="C69" t="str">
            <v>USA SC</v>
          </cell>
          <cell r="D69" t="str">
            <v>USD</v>
          </cell>
        </row>
        <row r="70">
          <cell r="B70">
            <v>312</v>
          </cell>
          <cell r="C70" t="str">
            <v>USA TN</v>
          </cell>
          <cell r="D70" t="str">
            <v>USD</v>
          </cell>
        </row>
        <row r="71">
          <cell r="B71">
            <v>313</v>
          </cell>
          <cell r="C71" t="str">
            <v>USA TX</v>
          </cell>
          <cell r="D71" t="str">
            <v>USD</v>
          </cell>
        </row>
        <row r="72">
          <cell r="B72">
            <v>314</v>
          </cell>
          <cell r="C72" t="str">
            <v>USA VA</v>
          </cell>
          <cell r="D72" t="str">
            <v>USD</v>
          </cell>
        </row>
        <row r="73">
          <cell r="B73">
            <v>315</v>
          </cell>
          <cell r="C73" t="str">
            <v>USA WV</v>
          </cell>
          <cell r="D73" t="str">
            <v>USD</v>
          </cell>
        </row>
        <row r="74">
          <cell r="B74">
            <v>321</v>
          </cell>
          <cell r="C74" t="str">
            <v>USA CT</v>
          </cell>
          <cell r="D74" t="str">
            <v>USD</v>
          </cell>
        </row>
        <row r="75">
          <cell r="B75">
            <v>322</v>
          </cell>
          <cell r="C75" t="str">
            <v>USA ME</v>
          </cell>
          <cell r="D75" t="str">
            <v>USD</v>
          </cell>
        </row>
        <row r="76">
          <cell r="B76">
            <v>323</v>
          </cell>
          <cell r="C76" t="str">
            <v>USA MA</v>
          </cell>
          <cell r="D76" t="str">
            <v>USD</v>
          </cell>
        </row>
        <row r="77">
          <cell r="B77">
            <v>324</v>
          </cell>
          <cell r="C77" t="str">
            <v>USA NH</v>
          </cell>
          <cell r="D77" t="str">
            <v>USD</v>
          </cell>
        </row>
        <row r="78">
          <cell r="B78">
            <v>325</v>
          </cell>
          <cell r="C78" t="str">
            <v>USA VT</v>
          </cell>
          <cell r="D78" t="str">
            <v>USD</v>
          </cell>
        </row>
        <row r="79">
          <cell r="B79">
            <v>331</v>
          </cell>
          <cell r="C79" t="str">
            <v>USA NJ</v>
          </cell>
          <cell r="D79" t="str">
            <v>USD</v>
          </cell>
        </row>
        <row r="80">
          <cell r="B80">
            <v>332</v>
          </cell>
          <cell r="C80" t="str">
            <v>USA NY</v>
          </cell>
          <cell r="D80" t="str">
            <v>USD</v>
          </cell>
        </row>
        <row r="81">
          <cell r="B81">
            <v>333</v>
          </cell>
          <cell r="C81" t="str">
            <v>USA PA</v>
          </cell>
          <cell r="D81" t="str">
            <v>USD</v>
          </cell>
        </row>
        <row r="82">
          <cell r="B82">
            <v>341</v>
          </cell>
          <cell r="C82" t="str">
            <v>USA IL</v>
          </cell>
          <cell r="D82" t="str">
            <v>USD</v>
          </cell>
        </row>
        <row r="83">
          <cell r="B83">
            <v>342</v>
          </cell>
          <cell r="C83" t="str">
            <v>USA IN</v>
          </cell>
          <cell r="D83" t="str">
            <v>USD</v>
          </cell>
        </row>
        <row r="84">
          <cell r="B84">
            <v>343</v>
          </cell>
          <cell r="C84" t="str">
            <v>USA IA</v>
          </cell>
          <cell r="D84" t="str">
            <v>USD</v>
          </cell>
        </row>
        <row r="85">
          <cell r="B85">
            <v>344</v>
          </cell>
          <cell r="C85" t="str">
            <v>USA Lower MI</v>
          </cell>
          <cell r="D85" t="str">
            <v>USD</v>
          </cell>
        </row>
        <row r="86">
          <cell r="B86">
            <v>345</v>
          </cell>
          <cell r="C86" t="str">
            <v>USA Upper MI</v>
          </cell>
          <cell r="D86" t="str">
            <v>USD</v>
          </cell>
        </row>
        <row r="87">
          <cell r="B87">
            <v>346</v>
          </cell>
          <cell r="C87" t="str">
            <v>USA MN</v>
          </cell>
          <cell r="D87" t="str">
            <v>USD</v>
          </cell>
        </row>
        <row r="88">
          <cell r="B88">
            <v>347</v>
          </cell>
          <cell r="C88" t="str">
            <v>USA OH</v>
          </cell>
          <cell r="D88" t="str">
            <v>USD</v>
          </cell>
        </row>
        <row r="89">
          <cell r="B89">
            <v>348</v>
          </cell>
          <cell r="C89" t="str">
            <v>USA WI</v>
          </cell>
          <cell r="D89" t="str">
            <v>USD</v>
          </cell>
        </row>
        <row r="90">
          <cell r="B90">
            <v>351</v>
          </cell>
          <cell r="C90" t="str">
            <v>USA AZ</v>
          </cell>
          <cell r="D90" t="str">
            <v>USD</v>
          </cell>
        </row>
        <row r="91">
          <cell r="B91">
            <v>352</v>
          </cell>
          <cell r="C91" t="str">
            <v>USA ID</v>
          </cell>
          <cell r="D91" t="str">
            <v>USD</v>
          </cell>
        </row>
        <row r="92">
          <cell r="B92">
            <v>353</v>
          </cell>
          <cell r="C92" t="str">
            <v>USA MT</v>
          </cell>
          <cell r="D92" t="str">
            <v>USD</v>
          </cell>
        </row>
        <row r="93">
          <cell r="B93">
            <v>354</v>
          </cell>
          <cell r="C93" t="str">
            <v>USA NM</v>
          </cell>
          <cell r="D93" t="str">
            <v>USD</v>
          </cell>
        </row>
        <row r="94">
          <cell r="B94">
            <v>361</v>
          </cell>
          <cell r="C94" t="str">
            <v>USA CA</v>
          </cell>
          <cell r="D94" t="str">
            <v>USD</v>
          </cell>
        </row>
        <row r="95">
          <cell r="B95">
            <v>362</v>
          </cell>
          <cell r="C95" t="str">
            <v>USA OR</v>
          </cell>
          <cell r="D95" t="str">
            <v>USD</v>
          </cell>
        </row>
        <row r="96">
          <cell r="B96">
            <v>363</v>
          </cell>
          <cell r="C96" t="str">
            <v>USA WA</v>
          </cell>
          <cell r="D96" t="str">
            <v>USD</v>
          </cell>
        </row>
        <row r="97">
          <cell r="B97">
            <v>411</v>
          </cell>
          <cell r="C97" t="str">
            <v>Canada NFLD</v>
          </cell>
          <cell r="D97" t="str">
            <v>CAD</v>
          </cell>
        </row>
        <row r="98">
          <cell r="B98">
            <v>412</v>
          </cell>
          <cell r="C98" t="str">
            <v>Canada NB</v>
          </cell>
          <cell r="D98" t="str">
            <v>CAD</v>
          </cell>
        </row>
        <row r="99">
          <cell r="B99">
            <v>413</v>
          </cell>
          <cell r="C99" t="str">
            <v>Canada NS</v>
          </cell>
          <cell r="D99" t="str">
            <v>CAD</v>
          </cell>
        </row>
        <row r="100">
          <cell r="B100">
            <v>414</v>
          </cell>
          <cell r="C100" t="str">
            <v>Canada QUE</v>
          </cell>
          <cell r="D100" t="str">
            <v>CAD</v>
          </cell>
        </row>
        <row r="101">
          <cell r="B101">
            <v>421</v>
          </cell>
          <cell r="C101" t="str">
            <v>Canada ONT</v>
          </cell>
          <cell r="D101" t="str">
            <v>CAD</v>
          </cell>
        </row>
        <row r="102">
          <cell r="B102">
            <v>422</v>
          </cell>
          <cell r="C102" t="str">
            <v>Canada MAN</v>
          </cell>
          <cell r="D102" t="str">
            <v>CAD</v>
          </cell>
        </row>
        <row r="103">
          <cell r="B103">
            <v>423</v>
          </cell>
          <cell r="C103" t="str">
            <v>Canada SAS</v>
          </cell>
          <cell r="D103" t="str">
            <v>CAD</v>
          </cell>
        </row>
        <row r="104">
          <cell r="B104">
            <v>424</v>
          </cell>
          <cell r="C104" t="str">
            <v>Canada ALTA</v>
          </cell>
          <cell r="D104" t="str">
            <v>CAD</v>
          </cell>
        </row>
        <row r="105">
          <cell r="B105">
            <v>431</v>
          </cell>
          <cell r="C105" t="str">
            <v>Canada BC I</v>
          </cell>
          <cell r="D105" t="str">
            <v>CAD</v>
          </cell>
        </row>
        <row r="106">
          <cell r="B106">
            <v>432</v>
          </cell>
          <cell r="C106" t="str">
            <v>Canada BC C</v>
          </cell>
          <cell r="D106" t="str">
            <v>CAD</v>
          </cell>
        </row>
        <row r="107">
          <cell r="B107">
            <v>510</v>
          </cell>
          <cell r="C107" t="str">
            <v>South Africa</v>
          </cell>
          <cell r="D107" t="str">
            <v>ZAR</v>
          </cell>
        </row>
        <row r="108">
          <cell r="B108">
            <v>610</v>
          </cell>
          <cell r="C108" t="str">
            <v>Brazil</v>
          </cell>
          <cell r="D108" t="str">
            <v>USD</v>
          </cell>
        </row>
        <row r="109">
          <cell r="B109">
            <v>620</v>
          </cell>
          <cell r="C109" t="str">
            <v>Chile</v>
          </cell>
          <cell r="D109" t="str">
            <v>CLP</v>
          </cell>
        </row>
        <row r="110">
          <cell r="B110">
            <v>621</v>
          </cell>
          <cell r="C110" t="str">
            <v>Argentina</v>
          </cell>
          <cell r="D110" t="str">
            <v>USD</v>
          </cell>
        </row>
        <row r="111">
          <cell r="B111">
            <v>622</v>
          </cell>
          <cell r="C111" t="str">
            <v>Venezuela</v>
          </cell>
          <cell r="D111" t="str">
            <v>VEB</v>
          </cell>
        </row>
        <row r="112">
          <cell r="B112">
            <v>630</v>
          </cell>
          <cell r="C112" t="str">
            <v>Mexico</v>
          </cell>
          <cell r="D112" t="str">
            <v>MXN</v>
          </cell>
        </row>
        <row r="113">
          <cell r="B113">
            <v>640</v>
          </cell>
          <cell r="C113" t="str">
            <v>Uruguay</v>
          </cell>
          <cell r="D113" t="str">
            <v>UYU</v>
          </cell>
        </row>
        <row r="114">
          <cell r="B114">
            <v>650</v>
          </cell>
          <cell r="C114" t="str">
            <v>Colombia</v>
          </cell>
          <cell r="D114" t="str">
            <v>COP</v>
          </cell>
        </row>
        <row r="115">
          <cell r="B115">
            <v>661</v>
          </cell>
          <cell r="C115" t="str">
            <v>Brazil Rio Grande do Sul</v>
          </cell>
          <cell r="D115" t="str">
            <v>BRL</v>
          </cell>
        </row>
        <row r="116">
          <cell r="B116">
            <v>662</v>
          </cell>
          <cell r="C116" t="str">
            <v>Brazil Santa Catarina</v>
          </cell>
          <cell r="D116" t="str">
            <v>BRL</v>
          </cell>
        </row>
        <row r="117">
          <cell r="B117">
            <v>663</v>
          </cell>
          <cell r="C117" t="str">
            <v>Brazil Paraná</v>
          </cell>
          <cell r="D117" t="str">
            <v>BRL</v>
          </cell>
        </row>
        <row r="118">
          <cell r="B118">
            <v>664</v>
          </cell>
          <cell r="C118" t="str">
            <v>Brazil São Paulo</v>
          </cell>
          <cell r="D118" t="str">
            <v>BRL</v>
          </cell>
        </row>
        <row r="119">
          <cell r="B119">
            <v>665</v>
          </cell>
          <cell r="C119" t="str">
            <v>Brazil Mato Grosso do Sul</v>
          </cell>
          <cell r="D119" t="str">
            <v>BRL</v>
          </cell>
        </row>
        <row r="120">
          <cell r="B120">
            <v>666</v>
          </cell>
          <cell r="C120" t="str">
            <v>Brazil Rio de Janeiro</v>
          </cell>
          <cell r="D120" t="str">
            <v>BRL</v>
          </cell>
        </row>
        <row r="121">
          <cell r="B121">
            <v>667</v>
          </cell>
          <cell r="C121" t="str">
            <v>Brazil Espírito Santo</v>
          </cell>
          <cell r="D121" t="str">
            <v>BRL</v>
          </cell>
        </row>
        <row r="122">
          <cell r="B122">
            <v>668</v>
          </cell>
          <cell r="C122" t="str">
            <v>Brazil Minas Gerais</v>
          </cell>
          <cell r="D122" t="str">
            <v>BRL</v>
          </cell>
        </row>
        <row r="123">
          <cell r="B123">
            <v>669</v>
          </cell>
          <cell r="C123" t="str">
            <v>Brazil Goiás</v>
          </cell>
          <cell r="D123" t="str">
            <v>BRL</v>
          </cell>
        </row>
        <row r="124">
          <cell r="B124">
            <v>670</v>
          </cell>
          <cell r="C124" t="str">
            <v>Brazil Mato Grosso</v>
          </cell>
          <cell r="D124" t="str">
            <v>BRL</v>
          </cell>
        </row>
        <row r="125">
          <cell r="B125">
            <v>671</v>
          </cell>
          <cell r="C125" t="str">
            <v>Brazil Bahia</v>
          </cell>
          <cell r="D125" t="str">
            <v>BRL</v>
          </cell>
        </row>
        <row r="126">
          <cell r="B126">
            <v>672</v>
          </cell>
          <cell r="C126" t="str">
            <v>Brazil Rondônia</v>
          </cell>
          <cell r="D126" t="str">
            <v>BRL</v>
          </cell>
        </row>
        <row r="127">
          <cell r="B127">
            <v>673</v>
          </cell>
          <cell r="C127" t="str">
            <v>Brazil Acre</v>
          </cell>
          <cell r="D127" t="str">
            <v>BRL</v>
          </cell>
        </row>
        <row r="128">
          <cell r="B128">
            <v>674</v>
          </cell>
          <cell r="C128" t="str">
            <v>Brazil Tocantins</v>
          </cell>
          <cell r="D128" t="str">
            <v>BRL</v>
          </cell>
        </row>
        <row r="129">
          <cell r="B129">
            <v>675</v>
          </cell>
          <cell r="C129" t="str">
            <v>Brazil Sergipe</v>
          </cell>
          <cell r="D129" t="str">
            <v>BRL</v>
          </cell>
        </row>
        <row r="130">
          <cell r="B130">
            <v>676</v>
          </cell>
          <cell r="C130" t="str">
            <v>Brazil Alagoas</v>
          </cell>
          <cell r="D130" t="str">
            <v>BRL</v>
          </cell>
        </row>
        <row r="131">
          <cell r="B131">
            <v>677</v>
          </cell>
          <cell r="C131" t="str">
            <v>Brazil Pernambuco</v>
          </cell>
          <cell r="D131" t="str">
            <v>BRL</v>
          </cell>
        </row>
        <row r="132">
          <cell r="B132">
            <v>678</v>
          </cell>
          <cell r="C132" t="str">
            <v>Brazil Paraíba</v>
          </cell>
          <cell r="D132" t="str">
            <v>BRL</v>
          </cell>
        </row>
        <row r="133">
          <cell r="B133">
            <v>679</v>
          </cell>
          <cell r="C133" t="str">
            <v>Brazil Rio Grande do Norte</v>
          </cell>
          <cell r="D133" t="str">
            <v>BRL</v>
          </cell>
        </row>
        <row r="134">
          <cell r="B134">
            <v>680</v>
          </cell>
          <cell r="C134" t="str">
            <v>Brazil Ceará</v>
          </cell>
          <cell r="D134" t="str">
            <v>BRL</v>
          </cell>
        </row>
        <row r="135">
          <cell r="B135">
            <v>681</v>
          </cell>
          <cell r="C135" t="str">
            <v>Brazil Piauí</v>
          </cell>
          <cell r="D135" t="str">
            <v>BRL</v>
          </cell>
        </row>
        <row r="136">
          <cell r="B136">
            <v>682</v>
          </cell>
          <cell r="C136" t="str">
            <v>Brazil Maranhão</v>
          </cell>
          <cell r="D136" t="str">
            <v>BRL</v>
          </cell>
        </row>
        <row r="137">
          <cell r="B137">
            <v>683</v>
          </cell>
          <cell r="C137" t="str">
            <v>Brazil Pará</v>
          </cell>
          <cell r="D137" t="str">
            <v>BRL</v>
          </cell>
        </row>
        <row r="138">
          <cell r="B138">
            <v>684</v>
          </cell>
          <cell r="C138" t="str">
            <v>Brazil Amazonas</v>
          </cell>
          <cell r="D138" t="str">
            <v>BRL</v>
          </cell>
        </row>
        <row r="139">
          <cell r="B139">
            <v>685</v>
          </cell>
          <cell r="C139" t="str">
            <v>Brazil Amapá</v>
          </cell>
          <cell r="D139" t="str">
            <v>BRL</v>
          </cell>
        </row>
        <row r="140">
          <cell r="B140">
            <v>686</v>
          </cell>
          <cell r="C140" t="str">
            <v>Brazil Roraima</v>
          </cell>
          <cell r="D140" t="str">
            <v>BRL</v>
          </cell>
        </row>
        <row r="141">
          <cell r="B141">
            <v>710</v>
          </cell>
          <cell r="C141" t="str">
            <v>Australia</v>
          </cell>
          <cell r="D141" t="str">
            <v>AUD</v>
          </cell>
        </row>
        <row r="142">
          <cell r="B142">
            <v>720</v>
          </cell>
          <cell r="C142" t="str">
            <v>New Zealand</v>
          </cell>
          <cell r="D142" t="str">
            <v>NZD</v>
          </cell>
        </row>
        <row r="143">
          <cell r="B143">
            <v>810</v>
          </cell>
          <cell r="C143" t="str">
            <v>Japan</v>
          </cell>
          <cell r="D143" t="str">
            <v>JPY</v>
          </cell>
        </row>
        <row r="144">
          <cell r="B144">
            <v>820</v>
          </cell>
          <cell r="C144" t="str">
            <v>Philippines</v>
          </cell>
          <cell r="D144" t="str">
            <v>PHP</v>
          </cell>
        </row>
        <row r="145">
          <cell r="B145">
            <v>830</v>
          </cell>
          <cell r="C145" t="str">
            <v>Indonesia</v>
          </cell>
          <cell r="D145" t="str">
            <v>IDR</v>
          </cell>
        </row>
        <row r="146">
          <cell r="B146">
            <v>840</v>
          </cell>
          <cell r="C146" t="str">
            <v>Malaysia</v>
          </cell>
          <cell r="D146" t="str">
            <v>MYR</v>
          </cell>
        </row>
        <row r="147">
          <cell r="B147">
            <v>850</v>
          </cell>
          <cell r="C147" t="str">
            <v>Thailand</v>
          </cell>
          <cell r="D147" t="str">
            <v>THB</v>
          </cell>
        </row>
        <row r="148">
          <cell r="B148">
            <v>860</v>
          </cell>
          <cell r="C148" t="str">
            <v>Taiwan</v>
          </cell>
          <cell r="D148" t="str">
            <v>TWD</v>
          </cell>
        </row>
        <row r="149">
          <cell r="B149">
            <v>870</v>
          </cell>
          <cell r="C149" t="str">
            <v>South Korea</v>
          </cell>
          <cell r="D149" t="str">
            <v>KRW</v>
          </cell>
        </row>
        <row r="150">
          <cell r="B150">
            <v>880</v>
          </cell>
          <cell r="C150" t="str">
            <v>China Coast</v>
          </cell>
          <cell r="D150" t="str">
            <v>CNY</v>
          </cell>
        </row>
        <row r="151">
          <cell r="B151">
            <v>881</v>
          </cell>
          <cell r="C151" t="str">
            <v>China Northeast</v>
          </cell>
          <cell r="D151" t="str">
            <v>CNY</v>
          </cell>
        </row>
        <row r="152">
          <cell r="B152">
            <v>882</v>
          </cell>
          <cell r="C152" t="str">
            <v>China South Interior</v>
          </cell>
          <cell r="D152" t="str">
            <v>CNY</v>
          </cell>
        </row>
        <row r="153">
          <cell r="B153">
            <v>890</v>
          </cell>
          <cell r="C153" t="str">
            <v>India</v>
          </cell>
          <cell r="D153" t="str">
            <v>INR</v>
          </cell>
        </row>
        <row r="154">
          <cell r="B154">
            <v>900</v>
          </cell>
          <cell r="C154" t="str">
            <v>Morocco</v>
          </cell>
          <cell r="D154" t="str">
            <v>MAR</v>
          </cell>
        </row>
        <row r="155">
          <cell r="B155">
            <v>910</v>
          </cell>
          <cell r="C155" t="str">
            <v>Bulgaria</v>
          </cell>
          <cell r="D155" t="str">
            <v>BGR</v>
          </cell>
        </row>
        <row r="156">
          <cell r="B156">
            <v>920</v>
          </cell>
          <cell r="C156" t="str">
            <v>Romania</v>
          </cell>
          <cell r="D156" t="str">
            <v>ROM</v>
          </cell>
        </row>
        <row r="157">
          <cell r="B157">
            <v>970</v>
          </cell>
          <cell r="C157" t="str">
            <v>Pakistan</v>
          </cell>
          <cell r="D157" t="str">
            <v>PAK</v>
          </cell>
        </row>
        <row r="158">
          <cell r="B158">
            <v>980</v>
          </cell>
          <cell r="C158" t="str">
            <v>Vietnam</v>
          </cell>
          <cell r="D158" t="str">
            <v>VNM</v>
          </cell>
        </row>
      </sheetData>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refreshError="1"/>
      <sheetData sheetId="171" refreshError="1"/>
      <sheetData sheetId="172" refreshError="1"/>
      <sheetData sheetId="173" refreshError="1"/>
      <sheetData sheetId="174" refreshError="1"/>
      <sheetData sheetId="175" refreshError="1"/>
      <sheetData sheetId="176"/>
      <sheetData sheetId="177">
        <row r="4">
          <cell r="A4" t="str">
            <v>Mill number</v>
          </cell>
          <cell r="B4" t="str">
            <v>Mill country</v>
          </cell>
          <cell r="C4" t="str">
            <v>Group</v>
          </cell>
          <cell r="D4" t="str">
            <v>Site</v>
          </cell>
          <cell r="E4" t="str">
            <v>Harbor</v>
          </cell>
          <cell r="F4" t="str">
            <v>Cost</v>
          </cell>
          <cell r="G4" t="str">
            <v>Pulp Discount</v>
          </cell>
        </row>
        <row r="5">
          <cell r="G5" t="e">
            <v>#N/A</v>
          </cell>
        </row>
      </sheetData>
      <sheetData sheetId="178"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Produção"/>
      <sheetName val="T-OR"/>
      <sheetName val="T-BL"/>
      <sheetName val="Térmico"/>
      <sheetName val="E-OR"/>
      <sheetName val="E-BL"/>
      <sheetName val="Elétrico"/>
      <sheetName val="Total"/>
      <sheetName val="T-Rel"/>
      <sheetName val="E-Rel"/>
      <sheetName val="AM-T"/>
      <sheetName val="AM-E"/>
      <sheetName val="Apuração Meta"/>
      <sheetName val="Novo Térmico"/>
      <sheetName val="Novo Elétrico"/>
      <sheetName val="Novo Térmico + Elétrico"/>
      <sheetName val="Novo Ano GJ-t"/>
      <sheetName val="Novo Energia GJ"/>
      <sheetName val="Graf VID"/>
      <sheetName val="Graf UNs"/>
      <sheetName val="Graf VM modif"/>
      <sheetName val="Relatório VID cons"/>
      <sheetName val="Relatório VC"/>
      <sheetName val="Relatório VM"/>
      <sheetName val="Relatório VS"/>
      <sheetName val="Relatório Fibria"/>
      <sheetName val="Relatório VA"/>
      <sheetName val="Relatório VQ"/>
      <sheetName val="UN's"/>
      <sheetName val="Usinas"/>
      <sheetName val="Relatório Economi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4">
          <cell r="C4">
            <v>41000</v>
          </cell>
        </row>
      </sheetData>
      <sheetData sheetId="22"/>
      <sheetData sheetId="23"/>
      <sheetData sheetId="24"/>
      <sheetData sheetId="25"/>
      <sheetData sheetId="26"/>
      <sheetData sheetId="27"/>
      <sheetData sheetId="28"/>
      <sheetData sheetId="29"/>
      <sheetData sheetId="30"/>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Plan1"/>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 Id="rId2" Type="http://schemas.openxmlformats.org/officeDocument/2006/relationships/vmlDrawing" Target="../drawings/vmlDrawing3.vml"/><Relationship Id="rId3"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C28" sqref="C28"/>
    </sheetView>
  </sheetViews>
  <sheetFormatPr baseColWidth="10" defaultColWidth="9" defaultRowHeight="12" x14ac:dyDescent="0"/>
  <sheetData/>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5"/>
  </sheetPr>
  <dimension ref="A1:V75"/>
  <sheetViews>
    <sheetView showGridLines="0" topLeftCell="A30" zoomScale="40" zoomScaleNormal="40" zoomScalePageLayoutView="40" workbookViewId="0">
      <selection activeCell="E69" sqref="E69"/>
    </sheetView>
  </sheetViews>
  <sheetFormatPr baseColWidth="10" defaultColWidth="9" defaultRowHeight="12" x14ac:dyDescent="0"/>
  <cols>
    <col min="1" max="1" width="5.3984375" style="5" customWidth="1"/>
    <col min="2" max="2" width="6" style="4" bestFit="1" customWidth="1"/>
    <col min="3" max="3" width="42.59765625" style="5" bestFit="1" customWidth="1"/>
    <col min="4" max="4" width="25.3984375" style="5" customWidth="1"/>
    <col min="5" max="5" width="18.59765625" style="5" customWidth="1"/>
    <col min="6" max="6" width="21.59765625" style="5" customWidth="1"/>
    <col min="7" max="7" width="22.19921875" style="5" customWidth="1"/>
    <col min="8" max="8" width="18.3984375" style="5" customWidth="1"/>
    <col min="9" max="9" width="19.796875" style="130" customWidth="1"/>
    <col min="10" max="10" width="19" style="5" customWidth="1"/>
    <col min="11" max="11" width="17.3984375" style="5" customWidth="1"/>
    <col min="12" max="12" width="23.59765625" style="5" customWidth="1"/>
    <col min="13" max="14" width="18.3984375" style="5" customWidth="1"/>
    <col min="15" max="19" width="14.796875" style="5" customWidth="1"/>
    <col min="20" max="16384" width="9" style="5"/>
  </cols>
  <sheetData>
    <row r="1" spans="2:19" ht="60" customHeight="1"/>
    <row r="2" spans="2:19" ht="15">
      <c r="C2" s="6"/>
      <c r="I2" s="152"/>
    </row>
    <row r="3" spans="2:19" ht="15" customHeight="1">
      <c r="C3" s="7" t="s">
        <v>20</v>
      </c>
      <c r="I3" s="152"/>
    </row>
    <row r="4" spans="2:19">
      <c r="C4" s="8" t="s">
        <v>21</v>
      </c>
    </row>
    <row r="5" spans="2:19">
      <c r="C5" s="9"/>
    </row>
    <row r="6" spans="2:19">
      <c r="C6" s="10" t="s">
        <v>22</v>
      </c>
      <c r="D6" s="11"/>
      <c r="E6" s="12"/>
      <c r="F6" s="12"/>
      <c r="G6" s="12"/>
      <c r="H6" s="13"/>
    </row>
    <row r="7" spans="2:19">
      <c r="C7" s="10" t="s">
        <v>23</v>
      </c>
      <c r="D7" s="11"/>
      <c r="E7" s="12"/>
      <c r="F7" s="12"/>
      <c r="G7" s="12"/>
      <c r="H7" s="13"/>
      <c r="I7" s="152"/>
    </row>
    <row r="8" spans="2:19">
      <c r="C8" s="10" t="s">
        <v>24</v>
      </c>
      <c r="D8" s="11"/>
      <c r="E8" s="12"/>
      <c r="F8" s="12"/>
      <c r="G8" s="12"/>
      <c r="H8" s="13"/>
    </row>
    <row r="9" spans="2:19">
      <c r="C9" s="10" t="s">
        <v>25</v>
      </c>
      <c r="D9" s="11"/>
      <c r="E9" s="12"/>
      <c r="F9" s="12"/>
      <c r="G9" s="12"/>
      <c r="H9" s="13"/>
    </row>
    <row r="11" spans="2:19" ht="14">
      <c r="C11" s="5" t="s">
        <v>79</v>
      </c>
      <c r="D11" s="54">
        <v>0</v>
      </c>
      <c r="E11" s="14">
        <f>+D11+1</f>
        <v>1</v>
      </c>
      <c r="F11" s="14">
        <f t="shared" ref="F11:S12" si="0">+E11+1</f>
        <v>2</v>
      </c>
      <c r="G11" s="118">
        <f t="shared" si="0"/>
        <v>3</v>
      </c>
      <c r="H11" s="151">
        <f t="shared" si="0"/>
        <v>4</v>
      </c>
      <c r="I11" s="129">
        <f t="shared" si="0"/>
        <v>5</v>
      </c>
      <c r="J11" s="14">
        <f t="shared" si="0"/>
        <v>6</v>
      </c>
      <c r="K11" s="14">
        <f t="shared" si="0"/>
        <v>7</v>
      </c>
      <c r="L11" s="14">
        <f t="shared" si="0"/>
        <v>8</v>
      </c>
      <c r="M11" s="14">
        <f t="shared" si="0"/>
        <v>9</v>
      </c>
      <c r="N11" s="14">
        <f t="shared" si="0"/>
        <v>10</v>
      </c>
      <c r="O11" s="14">
        <f t="shared" si="0"/>
        <v>11</v>
      </c>
      <c r="P11" s="14">
        <f t="shared" si="0"/>
        <v>12</v>
      </c>
      <c r="Q11" s="14">
        <f t="shared" si="0"/>
        <v>13</v>
      </c>
      <c r="R11" s="14">
        <f t="shared" si="0"/>
        <v>14</v>
      </c>
      <c r="S11" s="14">
        <f t="shared" si="0"/>
        <v>15</v>
      </c>
    </row>
    <row r="12" spans="2:19" ht="14">
      <c r="C12" s="5" t="s">
        <v>78</v>
      </c>
      <c r="D12" s="54">
        <v>2017</v>
      </c>
      <c r="E12" s="14">
        <f>+D12+1</f>
        <v>2018</v>
      </c>
      <c r="F12" s="14">
        <f t="shared" si="0"/>
        <v>2019</v>
      </c>
      <c r="G12" s="118">
        <f t="shared" si="0"/>
        <v>2020</v>
      </c>
      <c r="H12" s="151">
        <f t="shared" si="0"/>
        <v>2021</v>
      </c>
      <c r="I12" s="129">
        <f t="shared" si="0"/>
        <v>2022</v>
      </c>
      <c r="J12" s="14">
        <f t="shared" si="0"/>
        <v>2023</v>
      </c>
      <c r="K12" s="14">
        <f t="shared" si="0"/>
        <v>2024</v>
      </c>
      <c r="L12" s="14">
        <f t="shared" si="0"/>
        <v>2025</v>
      </c>
      <c r="M12" s="14">
        <f t="shared" si="0"/>
        <v>2026</v>
      </c>
      <c r="N12" s="14">
        <f t="shared" si="0"/>
        <v>2027</v>
      </c>
      <c r="O12" s="14">
        <f t="shared" si="0"/>
        <v>2028</v>
      </c>
      <c r="P12" s="14">
        <f t="shared" si="0"/>
        <v>2029</v>
      </c>
      <c r="Q12" s="14">
        <f t="shared" si="0"/>
        <v>2030</v>
      </c>
      <c r="R12" s="14">
        <f t="shared" si="0"/>
        <v>2031</v>
      </c>
      <c r="S12" s="14">
        <f t="shared" si="0"/>
        <v>2032</v>
      </c>
    </row>
    <row r="13" spans="2:19">
      <c r="H13" s="130"/>
    </row>
    <row r="14" spans="2:19">
      <c r="H14" s="130"/>
    </row>
    <row r="15" spans="2:19" ht="15.75" customHeight="1">
      <c r="B15" s="17" t="s">
        <v>30</v>
      </c>
      <c r="C15" s="11" t="s">
        <v>68</v>
      </c>
      <c r="D15" s="16">
        <f>+D16+D27</f>
        <v>2531000000</v>
      </c>
      <c r="E15" s="16">
        <f t="shared" ref="E15:N15" si="1">+E16+E27</f>
        <v>2604060000</v>
      </c>
      <c r="F15" s="16">
        <f t="shared" si="1"/>
        <v>2674872000</v>
      </c>
      <c r="G15" s="119">
        <f t="shared" si="1"/>
        <v>2738602800</v>
      </c>
      <c r="H15" s="119">
        <f t="shared" si="1"/>
        <v>2787463080</v>
      </c>
      <c r="I15" s="131">
        <f t="shared" si="1"/>
        <v>677203480.79999995</v>
      </c>
      <c r="J15" s="16">
        <f t="shared" si="1"/>
        <v>853276385.80799997</v>
      </c>
      <c r="K15" s="16">
        <f t="shared" si="1"/>
        <v>1075128246.1180799</v>
      </c>
      <c r="L15" s="16">
        <f t="shared" si="1"/>
        <v>1354661590.1087806</v>
      </c>
      <c r="M15" s="16">
        <f t="shared" si="1"/>
        <v>1706873603.5370636</v>
      </c>
      <c r="N15" s="16">
        <f t="shared" si="1"/>
        <v>2150660740.4567003</v>
      </c>
      <c r="O15" s="16">
        <f t="shared" ref="O15:S15" si="2">N15</f>
        <v>2150660740.4567003</v>
      </c>
      <c r="P15" s="16">
        <f t="shared" si="2"/>
        <v>2150660740.4567003</v>
      </c>
      <c r="Q15" s="16">
        <f t="shared" si="2"/>
        <v>2150660740.4567003</v>
      </c>
      <c r="R15" s="16">
        <f t="shared" si="2"/>
        <v>2150660740.4567003</v>
      </c>
      <c r="S15" s="16">
        <f t="shared" si="2"/>
        <v>2150660740.4567003</v>
      </c>
    </row>
    <row r="16" spans="2:19">
      <c r="B16" s="26" t="s">
        <v>34</v>
      </c>
      <c r="C16" s="41" t="s">
        <v>455</v>
      </c>
      <c r="D16" s="86">
        <f>2250000000*(1+D17)</f>
        <v>2250000000</v>
      </c>
      <c r="E16" s="32">
        <f>+D16*(1+E17)</f>
        <v>2250000000</v>
      </c>
      <c r="F16" s="32">
        <f t="shared" ref="F16:H16" si="3">+E16*(1+F17)</f>
        <v>2250000000</v>
      </c>
      <c r="G16" s="120">
        <f t="shared" si="3"/>
        <v>2250000000</v>
      </c>
      <c r="H16" s="120">
        <f t="shared" si="3"/>
        <v>2250000000</v>
      </c>
      <c r="I16" s="132"/>
      <c r="J16" s="32"/>
      <c r="K16" s="32"/>
      <c r="L16" s="32"/>
      <c r="M16" s="32"/>
      <c r="N16" s="32"/>
      <c r="O16" s="32"/>
      <c r="P16" s="32"/>
      <c r="Q16" s="32"/>
      <c r="R16" s="32"/>
      <c r="S16" s="32"/>
    </row>
    <row r="17" spans="2:19">
      <c r="B17" s="26"/>
      <c r="C17" s="31" t="s">
        <v>499</v>
      </c>
      <c r="D17" s="114">
        <v>0</v>
      </c>
      <c r="E17" s="114">
        <v>0</v>
      </c>
      <c r="F17" s="114">
        <f>+E17</f>
        <v>0</v>
      </c>
      <c r="G17" s="121">
        <f>+F17</f>
        <v>0</v>
      </c>
      <c r="H17" s="121">
        <f>+G17</f>
        <v>0</v>
      </c>
      <c r="I17" s="133"/>
      <c r="J17" s="114"/>
      <c r="K17" s="114"/>
      <c r="L17" s="114"/>
      <c r="M17" s="114"/>
      <c r="N17" s="114"/>
      <c r="O17" s="32"/>
      <c r="P17" s="32"/>
      <c r="Q17" s="32"/>
      <c r="R17" s="32"/>
      <c r="S17" s="32"/>
    </row>
    <row r="18" spans="2:19">
      <c r="B18" s="26"/>
      <c r="C18" s="41" t="s">
        <v>454</v>
      </c>
      <c r="D18" s="57">
        <v>1259</v>
      </c>
      <c r="E18" s="32"/>
      <c r="F18" s="32"/>
      <c r="G18" s="120"/>
      <c r="H18" s="120"/>
      <c r="I18" s="132"/>
      <c r="J18" s="32"/>
      <c r="K18" s="32"/>
      <c r="L18" s="32"/>
      <c r="M18" s="32"/>
      <c r="N18" s="32"/>
      <c r="O18" s="32"/>
      <c r="P18" s="32"/>
      <c r="Q18" s="32"/>
      <c r="R18" s="32"/>
      <c r="S18" s="32"/>
    </row>
    <row r="19" spans="2:19">
      <c r="B19" s="26" t="s">
        <v>34</v>
      </c>
      <c r="C19" s="41" t="s">
        <v>432</v>
      </c>
      <c r="D19" s="32"/>
      <c r="E19" s="32"/>
      <c r="F19" s="32"/>
      <c r="G19" s="120"/>
      <c r="H19" s="120"/>
      <c r="I19" s="132"/>
      <c r="J19" s="32"/>
      <c r="K19" s="32"/>
      <c r="L19" s="32"/>
      <c r="M19" s="32"/>
      <c r="N19" s="32"/>
      <c r="O19" s="32"/>
      <c r="P19" s="32"/>
      <c r="Q19" s="32"/>
      <c r="R19" s="32"/>
      <c r="S19" s="32"/>
    </row>
    <row r="20" spans="2:19">
      <c r="B20" s="26"/>
      <c r="C20" s="31" t="s">
        <v>433</v>
      </c>
      <c r="D20" s="57" t="s">
        <v>86</v>
      </c>
      <c r="E20" s="32"/>
      <c r="F20" s="32"/>
      <c r="G20" s="120"/>
      <c r="H20" s="120"/>
      <c r="I20" s="132"/>
      <c r="J20" s="32"/>
      <c r="K20" s="32"/>
      <c r="L20" s="32"/>
      <c r="M20" s="32"/>
      <c r="N20" s="32"/>
      <c r="O20" s="32"/>
      <c r="P20" s="32"/>
      <c r="Q20" s="32"/>
      <c r="R20" s="32"/>
      <c r="S20" s="32"/>
    </row>
    <row r="21" spans="2:19">
      <c r="B21" s="26" t="s">
        <v>34</v>
      </c>
      <c r="C21" s="41" t="s">
        <v>436</v>
      </c>
      <c r="D21" s="32">
        <v>10</v>
      </c>
      <c r="E21" s="32"/>
      <c r="F21" s="32"/>
      <c r="G21" s="120"/>
      <c r="H21" s="120"/>
      <c r="I21" s="132"/>
      <c r="J21" s="32"/>
      <c r="K21" s="32"/>
      <c r="L21" s="32"/>
      <c r="M21" s="32"/>
      <c r="N21" s="32"/>
      <c r="O21" s="32"/>
      <c r="P21" s="32"/>
      <c r="Q21" s="32"/>
      <c r="R21" s="32"/>
      <c r="S21" s="32"/>
    </row>
    <row r="22" spans="2:19">
      <c r="B22" s="26"/>
      <c r="C22" s="31" t="s">
        <v>84</v>
      </c>
      <c r="D22" s="57" t="s">
        <v>86</v>
      </c>
      <c r="E22" s="32"/>
      <c r="F22" s="32"/>
      <c r="G22" s="120"/>
      <c r="H22" s="120"/>
      <c r="I22" s="132"/>
      <c r="J22" s="32"/>
      <c r="K22" s="32"/>
      <c r="L22" s="32"/>
      <c r="M22" s="32"/>
      <c r="N22" s="32"/>
      <c r="O22" s="32"/>
      <c r="P22" s="32"/>
      <c r="Q22" s="32"/>
      <c r="R22" s="32"/>
      <c r="S22" s="32"/>
    </row>
    <row r="23" spans="2:19">
      <c r="B23" s="26" t="s">
        <v>34</v>
      </c>
      <c r="C23" s="41" t="s">
        <v>435</v>
      </c>
      <c r="D23" s="32">
        <v>1</v>
      </c>
      <c r="E23" s="32"/>
      <c r="F23" s="32"/>
      <c r="G23" s="120"/>
      <c r="H23" s="120"/>
      <c r="I23" s="132"/>
      <c r="J23" s="32"/>
      <c r="K23" s="32"/>
      <c r="L23" s="32"/>
      <c r="M23" s="32"/>
      <c r="N23" s="32"/>
      <c r="O23" s="32"/>
      <c r="P23" s="32"/>
      <c r="Q23" s="32"/>
      <c r="R23" s="32"/>
      <c r="S23" s="32"/>
    </row>
    <row r="24" spans="2:19">
      <c r="B24" s="26"/>
      <c r="C24" s="31" t="s">
        <v>85</v>
      </c>
      <c r="D24" s="32"/>
      <c r="E24" s="32"/>
      <c r="F24" s="32"/>
      <c r="G24" s="120"/>
      <c r="H24" s="120"/>
      <c r="I24" s="132"/>
      <c r="J24" s="32"/>
      <c r="K24" s="32"/>
      <c r="L24" s="32"/>
      <c r="M24" s="32"/>
      <c r="N24" s="32"/>
      <c r="O24" s="32"/>
      <c r="P24" s="32"/>
      <c r="Q24" s="32"/>
      <c r="R24" s="32"/>
      <c r="S24" s="32"/>
    </row>
    <row r="25" spans="2:19">
      <c r="B25" s="26" t="s">
        <v>34</v>
      </c>
      <c r="C25" s="41" t="s">
        <v>434</v>
      </c>
      <c r="D25" s="32"/>
      <c r="E25" s="32"/>
      <c r="F25" s="32"/>
      <c r="G25" s="120"/>
      <c r="H25" s="120"/>
      <c r="I25" s="132"/>
      <c r="J25" s="32"/>
      <c r="K25" s="32"/>
      <c r="L25" s="32"/>
      <c r="M25" s="32"/>
      <c r="N25" s="32"/>
      <c r="O25" s="32"/>
      <c r="P25" s="32"/>
      <c r="Q25" s="32"/>
      <c r="R25" s="32"/>
      <c r="S25" s="32"/>
    </row>
    <row r="26" spans="2:19">
      <c r="B26" s="26"/>
      <c r="C26" s="31" t="s">
        <v>83</v>
      </c>
      <c r="D26" s="32"/>
      <c r="E26" s="32"/>
      <c r="F26" s="32"/>
      <c r="G26" s="120"/>
      <c r="H26" s="120"/>
      <c r="I26" s="132"/>
      <c r="J26" s="32"/>
      <c r="K26" s="32"/>
      <c r="L26" s="32"/>
      <c r="M26" s="32"/>
      <c r="N26" s="32"/>
      <c r="O26" s="32"/>
      <c r="P26" s="32"/>
      <c r="Q26" s="32"/>
      <c r="R26" s="32"/>
      <c r="S26" s="32"/>
    </row>
    <row r="27" spans="2:19">
      <c r="B27" s="26" t="s">
        <v>34</v>
      </c>
      <c r="C27" s="41" t="s">
        <v>456</v>
      </c>
      <c r="D27" s="32">
        <v>281000000</v>
      </c>
      <c r="E27" s="32">
        <f>+D27*(1+D28)</f>
        <v>354060000</v>
      </c>
      <c r="F27" s="32">
        <f t="shared" ref="F27:G27" si="4">+E27*(1+E28)</f>
        <v>424872000</v>
      </c>
      <c r="G27" s="32">
        <f t="shared" si="4"/>
        <v>488602799.99999994</v>
      </c>
      <c r="H27" s="120">
        <f>+G27*(1+G28)</f>
        <v>537463080</v>
      </c>
      <c r="I27" s="132">
        <f t="shared" ref="I27:N27" si="5">+H27*1.26</f>
        <v>677203480.79999995</v>
      </c>
      <c r="J27" s="32">
        <f t="shared" si="5"/>
        <v>853276385.80799997</v>
      </c>
      <c r="K27" s="32">
        <f t="shared" si="5"/>
        <v>1075128246.1180799</v>
      </c>
      <c r="L27" s="32">
        <f t="shared" si="5"/>
        <v>1354661590.1087806</v>
      </c>
      <c r="M27" s="32">
        <f t="shared" si="5"/>
        <v>1706873603.5370636</v>
      </c>
      <c r="N27" s="32">
        <f t="shared" si="5"/>
        <v>2150660740.4567003</v>
      </c>
      <c r="O27" s="32"/>
      <c r="P27" s="32"/>
      <c r="Q27" s="32"/>
      <c r="R27" s="32"/>
      <c r="S27" s="32"/>
    </row>
    <row r="28" spans="2:19">
      <c r="B28" s="26"/>
      <c r="C28" s="31" t="s">
        <v>499</v>
      </c>
      <c r="D28" s="149">
        <v>0.26</v>
      </c>
      <c r="E28" s="149">
        <v>0.2</v>
      </c>
      <c r="F28" s="149">
        <v>0.15</v>
      </c>
      <c r="G28" s="150">
        <v>0.1</v>
      </c>
      <c r="H28" s="150">
        <v>0.05</v>
      </c>
      <c r="I28" s="132"/>
      <c r="J28" s="32"/>
      <c r="K28" s="32"/>
      <c r="L28" s="32"/>
      <c r="M28" s="32"/>
      <c r="N28" s="32"/>
      <c r="O28" s="32"/>
      <c r="P28" s="32"/>
      <c r="Q28" s="32"/>
      <c r="R28" s="32"/>
      <c r="S28" s="32"/>
    </row>
    <row r="29" spans="2:19">
      <c r="B29" s="15" t="s">
        <v>34</v>
      </c>
      <c r="C29" s="11" t="s">
        <v>69</v>
      </c>
      <c r="D29" s="16">
        <f>+D32+D33</f>
        <v>-507205000</v>
      </c>
      <c r="E29" s="16">
        <f>+E32+E33</f>
        <v>-486205000</v>
      </c>
      <c r="F29" s="16">
        <f>+F32+F33</f>
        <v>-464205000</v>
      </c>
      <c r="G29" s="16">
        <f>+G32+G33</f>
        <v>-440205000</v>
      </c>
      <c r="H29" s="119">
        <f>+H32+H33</f>
        <v>-440205000</v>
      </c>
      <c r="I29" s="131">
        <f>+I37+I38+I39+I30+I32+I33</f>
        <v>-1487810214.0699999</v>
      </c>
      <c r="J29" s="16">
        <f>+J37+J38+J39+J30+J32+J33</f>
        <v>-1586638294.8243999</v>
      </c>
      <c r="K29" s="16">
        <f t="shared" ref="K29:S29" si="6">+K37+K38+K39+K30+K32+K33</f>
        <v>-1710664680.824944</v>
      </c>
      <c r="L29" s="16">
        <f t="shared" si="6"/>
        <v>-1866435961.4781294</v>
      </c>
      <c r="M29" s="16">
        <f t="shared" si="6"/>
        <v>-2062200789.736568</v>
      </c>
      <c r="N29" s="16">
        <f t="shared" si="6"/>
        <v>-2308352418.12398</v>
      </c>
      <c r="O29" s="16">
        <f t="shared" si="6"/>
        <v>0</v>
      </c>
      <c r="P29" s="16">
        <f t="shared" si="6"/>
        <v>0</v>
      </c>
      <c r="Q29" s="16">
        <f t="shared" si="6"/>
        <v>0</v>
      </c>
      <c r="R29" s="16">
        <f t="shared" si="6"/>
        <v>0</v>
      </c>
      <c r="S29" s="16">
        <f t="shared" si="6"/>
        <v>0</v>
      </c>
    </row>
    <row r="30" spans="2:19">
      <c r="B30" s="26" t="s">
        <v>30</v>
      </c>
      <c r="C30" s="31" t="s">
        <v>469</v>
      </c>
      <c r="D30" s="32">
        <f>+-D15*D31</f>
        <v>-455580000</v>
      </c>
      <c r="E30" s="32">
        <f t="shared" ref="E30:N30" si="7">+-E15*E31</f>
        <v>-468730800</v>
      </c>
      <c r="F30" s="32">
        <f t="shared" si="7"/>
        <v>-481476960</v>
      </c>
      <c r="G30" s="120">
        <f t="shared" si="7"/>
        <v>-492948504</v>
      </c>
      <c r="H30" s="120">
        <f t="shared" si="7"/>
        <v>-501743354.39999998</v>
      </c>
      <c r="I30" s="132">
        <f t="shared" si="7"/>
        <v>-121896626.54399998</v>
      </c>
      <c r="J30" s="32">
        <f t="shared" si="7"/>
        <v>-153589749.44543999</v>
      </c>
      <c r="K30" s="32">
        <f t="shared" si="7"/>
        <v>-193523084.30125436</v>
      </c>
      <c r="L30" s="32">
        <f t="shared" si="7"/>
        <v>-243839086.2195805</v>
      </c>
      <c r="M30" s="32">
        <f t="shared" si="7"/>
        <v>-307237248.63667142</v>
      </c>
      <c r="N30" s="32">
        <f t="shared" si="7"/>
        <v>-387118933.28220606</v>
      </c>
      <c r="O30" s="32">
        <f t="shared" ref="O30:S30" si="8">+SUM(O32:O33)</f>
        <v>0</v>
      </c>
      <c r="P30" s="32">
        <f t="shared" si="8"/>
        <v>0</v>
      </c>
      <c r="Q30" s="32">
        <f t="shared" si="8"/>
        <v>0</v>
      </c>
      <c r="R30" s="32">
        <f t="shared" si="8"/>
        <v>0</v>
      </c>
      <c r="S30" s="32">
        <f t="shared" si="8"/>
        <v>0</v>
      </c>
    </row>
    <row r="31" spans="2:19">
      <c r="B31" s="26"/>
      <c r="C31" s="31" t="s">
        <v>494</v>
      </c>
      <c r="D31" s="111">
        <v>0.18</v>
      </c>
      <c r="E31" s="111">
        <v>0.18</v>
      </c>
      <c r="F31" s="111">
        <v>0.18</v>
      </c>
      <c r="G31" s="122">
        <v>0.18</v>
      </c>
      <c r="H31" s="122">
        <f>+G31</f>
        <v>0.18</v>
      </c>
      <c r="I31" s="134">
        <v>0.18</v>
      </c>
      <c r="J31" s="111">
        <v>0.18</v>
      </c>
      <c r="K31" s="111">
        <v>0.18</v>
      </c>
      <c r="L31" s="111">
        <v>0.18</v>
      </c>
      <c r="M31" s="111">
        <v>0.18</v>
      </c>
      <c r="N31" s="111">
        <v>0.18</v>
      </c>
      <c r="O31" s="32"/>
      <c r="P31" s="32"/>
      <c r="Q31" s="32"/>
      <c r="R31" s="32"/>
      <c r="S31" s="32"/>
    </row>
    <row r="32" spans="2:19">
      <c r="B32" s="26" t="s">
        <v>30</v>
      </c>
      <c r="C32" s="31" t="s">
        <v>495</v>
      </c>
      <c r="D32" s="32">
        <f>+-790000000-D41</f>
        <v>-368000000</v>
      </c>
      <c r="E32" s="32">
        <f t="shared" ref="E32:H32" si="9">+-790000000-E41</f>
        <v>-347000000</v>
      </c>
      <c r="F32" s="32">
        <f t="shared" si="9"/>
        <v>-325000000</v>
      </c>
      <c r="G32" s="32">
        <f t="shared" si="9"/>
        <v>-301000000</v>
      </c>
      <c r="H32" s="32">
        <f t="shared" si="9"/>
        <v>-301000000</v>
      </c>
      <c r="I32" s="132">
        <f t="shared" ref="I32:N32" si="10">+-790000000</f>
        <v>-790000000</v>
      </c>
      <c r="J32" s="32">
        <f t="shared" si="10"/>
        <v>-790000000</v>
      </c>
      <c r="K32" s="32">
        <f t="shared" si="10"/>
        <v>-790000000</v>
      </c>
      <c r="L32" s="32">
        <f t="shared" si="10"/>
        <v>-790000000</v>
      </c>
      <c r="M32" s="32">
        <f t="shared" si="10"/>
        <v>-790000000</v>
      </c>
      <c r="N32" s="32">
        <f t="shared" si="10"/>
        <v>-790000000</v>
      </c>
      <c r="O32" s="32"/>
      <c r="P32" s="32"/>
      <c r="Q32" s="32"/>
      <c r="R32" s="32"/>
      <c r="S32" s="32"/>
    </row>
    <row r="33" spans="1:19">
      <c r="B33" s="26" t="s">
        <v>30</v>
      </c>
      <c r="C33" s="31" t="s">
        <v>496</v>
      </c>
      <c r="D33" s="32">
        <f>-D34*$D$15</f>
        <v>-139205000</v>
      </c>
      <c r="E33" s="32">
        <f t="shared" ref="E33:N33" si="11">-E34*$D$15</f>
        <v>-139205000</v>
      </c>
      <c r="F33" s="32">
        <f t="shared" si="11"/>
        <v>-139205000</v>
      </c>
      <c r="G33" s="120">
        <f t="shared" si="11"/>
        <v>-139205000</v>
      </c>
      <c r="H33" s="120">
        <f t="shared" si="11"/>
        <v>-139205000</v>
      </c>
      <c r="I33" s="132">
        <f t="shared" si="11"/>
        <v>-126550000</v>
      </c>
      <c r="J33" s="32">
        <f t="shared" si="11"/>
        <v>-126550000</v>
      </c>
      <c r="K33" s="32">
        <f t="shared" si="11"/>
        <v>-126550000</v>
      </c>
      <c r="L33" s="32">
        <f t="shared" si="11"/>
        <v>-126550000</v>
      </c>
      <c r="M33" s="32">
        <f t="shared" si="11"/>
        <v>-126550000</v>
      </c>
      <c r="N33" s="32">
        <f t="shared" si="11"/>
        <v>-126550000</v>
      </c>
      <c r="O33" s="32"/>
      <c r="P33" s="32"/>
      <c r="Q33" s="32"/>
      <c r="R33" s="32"/>
      <c r="S33" s="32"/>
    </row>
    <row r="34" spans="1:19">
      <c r="B34" s="26"/>
      <c r="C34" s="31" t="s">
        <v>497</v>
      </c>
      <c r="D34" s="111">
        <v>5.5E-2</v>
      </c>
      <c r="E34" s="111">
        <f>+D34</f>
        <v>5.5E-2</v>
      </c>
      <c r="F34" s="111">
        <f t="shared" ref="F34:H34" si="12">+E34</f>
        <v>5.5E-2</v>
      </c>
      <c r="G34" s="111">
        <f t="shared" si="12"/>
        <v>5.5E-2</v>
      </c>
      <c r="H34" s="122">
        <f t="shared" si="12"/>
        <v>5.5E-2</v>
      </c>
      <c r="I34" s="134">
        <v>0.05</v>
      </c>
      <c r="J34" s="111">
        <v>0.05</v>
      </c>
      <c r="K34" s="111">
        <v>0.05</v>
      </c>
      <c r="L34" s="111">
        <v>0.05</v>
      </c>
      <c r="M34" s="111">
        <v>0.05</v>
      </c>
      <c r="N34" s="111">
        <v>0.05</v>
      </c>
      <c r="O34" s="32"/>
      <c r="P34" s="32"/>
      <c r="Q34" s="32"/>
      <c r="R34" s="32"/>
      <c r="S34" s="32"/>
    </row>
    <row r="35" spans="1:19">
      <c r="D35" s="18"/>
      <c r="E35" s="18"/>
      <c r="F35" s="18"/>
      <c r="G35" s="18"/>
      <c r="H35" s="18"/>
      <c r="I35" s="135"/>
      <c r="J35" s="18"/>
      <c r="K35" s="18"/>
      <c r="L35" s="18"/>
      <c r="M35" s="18"/>
      <c r="N35" s="18"/>
      <c r="O35" s="19"/>
      <c r="P35" s="19"/>
      <c r="Q35" s="19"/>
      <c r="R35" s="19"/>
      <c r="S35" s="19"/>
    </row>
    <row r="36" spans="1:19" s="9" customFormat="1">
      <c r="B36" s="20"/>
      <c r="C36" s="21" t="s">
        <v>70</v>
      </c>
      <c r="D36" s="22">
        <f>D15+D29</f>
        <v>2023795000</v>
      </c>
      <c r="E36" s="22">
        <f>E15+E29</f>
        <v>2117855000</v>
      </c>
      <c r="F36" s="22">
        <f t="shared" ref="F36" si="13">F15+F29</f>
        <v>2210667000</v>
      </c>
      <c r="G36" s="22">
        <f>G15+G29</f>
        <v>2298397800</v>
      </c>
      <c r="H36" s="123">
        <f>H15+H29</f>
        <v>2347258080</v>
      </c>
      <c r="I36" s="136">
        <f t="shared" ref="I36:S36" si="14">+SUM(I29:I33)</f>
        <v>-2526256840.434</v>
      </c>
      <c r="J36" s="22">
        <f t="shared" si="14"/>
        <v>-2656778044.0898399</v>
      </c>
      <c r="K36" s="22">
        <f t="shared" si="14"/>
        <v>-2820737764.9461985</v>
      </c>
      <c r="L36" s="22">
        <f t="shared" si="14"/>
        <v>-3026825047.5177097</v>
      </c>
      <c r="M36" s="22">
        <f t="shared" si="14"/>
        <v>-3285988038.1932397</v>
      </c>
      <c r="N36" s="22">
        <f t="shared" si="14"/>
        <v>-3612021351.2261863</v>
      </c>
      <c r="O36" s="22">
        <f t="shared" si="14"/>
        <v>0</v>
      </c>
      <c r="P36" s="22">
        <f t="shared" si="14"/>
        <v>0</v>
      </c>
      <c r="Q36" s="22">
        <f t="shared" si="14"/>
        <v>0</v>
      </c>
      <c r="R36" s="22">
        <f t="shared" si="14"/>
        <v>0</v>
      </c>
      <c r="S36" s="22">
        <f t="shared" si="14"/>
        <v>0</v>
      </c>
    </row>
    <row r="37" spans="1:19">
      <c r="B37" s="26" t="s">
        <v>30</v>
      </c>
      <c r="C37" s="31" t="s">
        <v>491</v>
      </c>
      <c r="D37" s="32">
        <f>-D38*$D$15</f>
        <v>-936470000</v>
      </c>
      <c r="E37" s="32">
        <f>-E38*E15</f>
        <v>-833299200</v>
      </c>
      <c r="F37" s="32">
        <f>-F38*F15</f>
        <v>-722215440</v>
      </c>
      <c r="G37" s="120">
        <f t="shared" ref="G37:N37" si="15">-G38*G15</f>
        <v>-602492616.00000012</v>
      </c>
      <c r="H37" s="120">
        <f>-H38*H15</f>
        <v>-473868723.60000008</v>
      </c>
      <c r="I37" s="132">
        <f t="shared" si="15"/>
        <v>-250565287.89599997</v>
      </c>
      <c r="J37" s="32">
        <f t="shared" si="15"/>
        <v>-315712262.74895996</v>
      </c>
      <c r="K37" s="32">
        <f t="shared" si="15"/>
        <v>-397797451.06368953</v>
      </c>
      <c r="L37" s="32">
        <f t="shared" si="15"/>
        <v>-501224788.34024882</v>
      </c>
      <c r="M37" s="32">
        <f t="shared" si="15"/>
        <v>-631543233.30871356</v>
      </c>
      <c r="N37" s="32">
        <f t="shared" si="15"/>
        <v>-795744473.96897912</v>
      </c>
      <c r="O37" s="32"/>
      <c r="P37" s="32"/>
      <c r="Q37" s="32"/>
      <c r="R37" s="32"/>
      <c r="S37" s="32"/>
    </row>
    <row r="38" spans="1:19">
      <c r="B38" s="26"/>
      <c r="C38" s="31" t="s">
        <v>493</v>
      </c>
      <c r="D38" s="111">
        <v>0.37</v>
      </c>
      <c r="E38" s="111">
        <f>+D38-0.05</f>
        <v>0.32</v>
      </c>
      <c r="F38" s="111">
        <f t="shared" ref="F38:H38" si="16">+E38-0.05</f>
        <v>0.27</v>
      </c>
      <c r="G38" s="111">
        <f t="shared" si="16"/>
        <v>0.22000000000000003</v>
      </c>
      <c r="H38" s="111">
        <f t="shared" si="16"/>
        <v>0.17000000000000004</v>
      </c>
      <c r="I38" s="134">
        <v>0.37</v>
      </c>
      <c r="J38" s="111">
        <v>0.37</v>
      </c>
      <c r="K38" s="111">
        <v>0.37</v>
      </c>
      <c r="L38" s="111">
        <v>0.37</v>
      </c>
      <c r="M38" s="111">
        <v>0.37</v>
      </c>
      <c r="N38" s="111">
        <v>0.37</v>
      </c>
      <c r="O38" s="32"/>
      <c r="P38" s="32"/>
      <c r="Q38" s="32"/>
      <c r="R38" s="32"/>
      <c r="S38" s="32"/>
    </row>
    <row r="39" spans="1:19">
      <c r="A39" s="153"/>
      <c r="B39" s="26"/>
      <c r="C39" s="31" t="s">
        <v>492</v>
      </c>
      <c r="D39" s="32">
        <v>-300000000</v>
      </c>
      <c r="E39" s="32">
        <f>+D39*0.9</f>
        <v>-270000000</v>
      </c>
      <c r="F39" s="32">
        <f t="shared" ref="F39:H39" si="17">+E39*0.9</f>
        <v>-243000000</v>
      </c>
      <c r="G39" s="32">
        <f t="shared" si="17"/>
        <v>-218700000</v>
      </c>
      <c r="H39" s="32">
        <f t="shared" si="17"/>
        <v>-196830000</v>
      </c>
      <c r="I39" s="132">
        <f t="shared" ref="I39:N39" si="18">+H39*1.01</f>
        <v>-198798300</v>
      </c>
      <c r="J39" s="32">
        <f t="shared" si="18"/>
        <v>-200786283</v>
      </c>
      <c r="K39" s="32">
        <f t="shared" si="18"/>
        <v>-202794145.83000001</v>
      </c>
      <c r="L39" s="32">
        <f t="shared" si="18"/>
        <v>-204822087.28830001</v>
      </c>
      <c r="M39" s="32">
        <f t="shared" si="18"/>
        <v>-206870308.161183</v>
      </c>
      <c r="N39" s="32">
        <f t="shared" si="18"/>
        <v>-208939011.24279484</v>
      </c>
      <c r="O39" s="32"/>
      <c r="P39" s="32"/>
      <c r="Q39" s="32"/>
      <c r="R39" s="32"/>
      <c r="S39" s="32"/>
    </row>
    <row r="40" spans="1:19">
      <c r="B40" s="26" t="s">
        <v>30</v>
      </c>
      <c r="C40" s="31" t="s">
        <v>71</v>
      </c>
      <c r="D40" s="32">
        <v>-698000000</v>
      </c>
      <c r="E40" s="32">
        <f>+D40*0.95</f>
        <v>-663100000</v>
      </c>
      <c r="F40" s="32">
        <f t="shared" ref="F40:H40" si="19">+E40*0.95</f>
        <v>-629945000</v>
      </c>
      <c r="G40" s="32">
        <f t="shared" si="19"/>
        <v>-598447750</v>
      </c>
      <c r="H40" s="32">
        <f t="shared" si="19"/>
        <v>-568525362.5</v>
      </c>
      <c r="I40" s="132">
        <v>-600000000</v>
      </c>
      <c r="J40" s="32">
        <v>-600000000</v>
      </c>
      <c r="K40" s="32">
        <v>-600000000</v>
      </c>
      <c r="L40" s="32">
        <v>-600000000</v>
      </c>
      <c r="M40" s="32">
        <v>-600000000</v>
      </c>
      <c r="N40" s="32">
        <v>-600000000</v>
      </c>
      <c r="O40" s="32"/>
      <c r="P40" s="32"/>
      <c r="Q40" s="32"/>
      <c r="R40" s="32"/>
      <c r="S40" s="32"/>
    </row>
    <row r="41" spans="1:19">
      <c r="B41" s="26" t="s">
        <v>30</v>
      </c>
      <c r="C41" s="31" t="s">
        <v>31</v>
      </c>
      <c r="D41" s="32">
        <v>-422000000</v>
      </c>
      <c r="E41" s="32">
        <v>-443000000</v>
      </c>
      <c r="F41" s="32">
        <v>-465000000</v>
      </c>
      <c r="G41" s="120">
        <v>-489000000</v>
      </c>
      <c r="H41" s="120">
        <v>-489000000</v>
      </c>
      <c r="I41" s="132">
        <f t="shared" ref="I41:S41" si="20">+I53*-1</f>
        <v>-11.643801574335555</v>
      </c>
      <c r="J41" s="32">
        <f t="shared" si="20"/>
        <v>-11.643801574335555</v>
      </c>
      <c r="K41" s="32">
        <f t="shared" si="20"/>
        <v>-11.643801574335555</v>
      </c>
      <c r="L41" s="32">
        <f t="shared" si="20"/>
        <v>-11.643801574335555</v>
      </c>
      <c r="M41" s="32">
        <f t="shared" si="20"/>
        <v>-11.643801574335555</v>
      </c>
      <c r="N41" s="32">
        <f t="shared" si="20"/>
        <v>-11.643801574335555</v>
      </c>
      <c r="O41" s="32">
        <f t="shared" si="20"/>
        <v>-11.643801574335555</v>
      </c>
      <c r="P41" s="32">
        <f t="shared" si="20"/>
        <v>-11.643801574335555</v>
      </c>
      <c r="Q41" s="32">
        <f t="shared" si="20"/>
        <v>-11.643801574335555</v>
      </c>
      <c r="R41" s="32">
        <f t="shared" si="20"/>
        <v>-11.643801574335555</v>
      </c>
      <c r="S41" s="32">
        <f t="shared" si="20"/>
        <v>-11.643801574335555</v>
      </c>
    </row>
    <row r="42" spans="1:19" s="9" customFormat="1">
      <c r="B42" s="20" t="s">
        <v>28</v>
      </c>
      <c r="C42" s="21" t="s">
        <v>72</v>
      </c>
      <c r="D42" s="22"/>
      <c r="E42" s="123">
        <f>+E36+SUM(E39:E41,E37)</f>
        <v>-91544200</v>
      </c>
      <c r="F42" s="123">
        <f t="shared" ref="F42" si="21">+F36+SUM(F39:F41,F37)</f>
        <v>150506560</v>
      </c>
      <c r="G42" s="123">
        <f>+G36+SUM(G39:G41,G37)</f>
        <v>389757434</v>
      </c>
      <c r="H42" s="123">
        <f>+H36+SUM(H39:H41,H37)</f>
        <v>619033993.89999986</v>
      </c>
      <c r="I42" s="136">
        <f t="shared" ref="I42:S42" si="22">+I36+SUM(I37:I41)</f>
        <v>-3575620439.6038017</v>
      </c>
      <c r="J42" s="22">
        <f t="shared" si="22"/>
        <v>-3773276601.1126013</v>
      </c>
      <c r="K42" s="22">
        <f t="shared" si="22"/>
        <v>-4021329373.1136894</v>
      </c>
      <c r="L42" s="22">
        <f t="shared" si="22"/>
        <v>-4332871934.4200602</v>
      </c>
      <c r="M42" s="22">
        <f t="shared" si="22"/>
        <v>-4724401590.9369373</v>
      </c>
      <c r="N42" s="22">
        <f t="shared" si="22"/>
        <v>-5216704847.7117615</v>
      </c>
      <c r="O42" s="22">
        <f t="shared" si="22"/>
        <v>-11.643801574335555</v>
      </c>
      <c r="P42" s="22">
        <f t="shared" si="22"/>
        <v>-11.643801574335555</v>
      </c>
      <c r="Q42" s="22">
        <f t="shared" si="22"/>
        <v>-11.643801574335555</v>
      </c>
      <c r="R42" s="22">
        <f t="shared" si="22"/>
        <v>-11.643801574335555</v>
      </c>
      <c r="S42" s="22">
        <f t="shared" si="22"/>
        <v>-11.643801574335555</v>
      </c>
    </row>
    <row r="43" spans="1:19">
      <c r="B43" s="26" t="s">
        <v>30</v>
      </c>
      <c r="C43" s="31" t="s">
        <v>73</v>
      </c>
      <c r="D43" s="32"/>
      <c r="E43" s="32"/>
      <c r="F43" s="32"/>
      <c r="G43" s="120"/>
      <c r="H43" s="120"/>
      <c r="I43" s="132"/>
      <c r="J43" s="32"/>
      <c r="K43" s="32"/>
      <c r="L43" s="32"/>
      <c r="M43" s="32"/>
      <c r="N43" s="32"/>
      <c r="O43" s="32"/>
      <c r="P43" s="32"/>
      <c r="Q43" s="32"/>
      <c r="R43" s="32"/>
      <c r="S43" s="32"/>
    </row>
    <row r="44" spans="1:19" s="9" customFormat="1">
      <c r="B44" s="20" t="s">
        <v>28</v>
      </c>
      <c r="C44" s="21" t="s">
        <v>74</v>
      </c>
      <c r="D44" s="22"/>
      <c r="E44" s="22">
        <f>+E42+E43</f>
        <v>-91544200</v>
      </c>
      <c r="F44" s="22">
        <f>+F42+F43</f>
        <v>150506560</v>
      </c>
      <c r="G44" s="123">
        <f>+G42+G43</f>
        <v>389757434</v>
      </c>
      <c r="H44" s="123">
        <f>+H42+H43</f>
        <v>619033993.89999986</v>
      </c>
      <c r="I44" s="136">
        <f t="shared" ref="I44:S44" si="23">+I42+I43</f>
        <v>-3575620439.6038017</v>
      </c>
      <c r="J44" s="22">
        <f t="shared" si="23"/>
        <v>-3773276601.1126013</v>
      </c>
      <c r="K44" s="22">
        <f t="shared" si="23"/>
        <v>-4021329373.1136894</v>
      </c>
      <c r="L44" s="22">
        <f t="shared" si="23"/>
        <v>-4332871934.4200602</v>
      </c>
      <c r="M44" s="22">
        <f t="shared" si="23"/>
        <v>-4724401590.9369373</v>
      </c>
      <c r="N44" s="22">
        <f t="shared" si="23"/>
        <v>-5216704847.7117615</v>
      </c>
      <c r="O44" s="22">
        <f t="shared" si="23"/>
        <v>-11.643801574335555</v>
      </c>
      <c r="P44" s="22">
        <f t="shared" si="23"/>
        <v>-11.643801574335555</v>
      </c>
      <c r="Q44" s="22">
        <f t="shared" si="23"/>
        <v>-11.643801574335555</v>
      </c>
      <c r="R44" s="22">
        <f t="shared" si="23"/>
        <v>-11.643801574335555</v>
      </c>
      <c r="S44" s="22">
        <f t="shared" si="23"/>
        <v>-11.643801574335555</v>
      </c>
    </row>
    <row r="45" spans="1:19">
      <c r="B45" s="26" t="s">
        <v>30</v>
      </c>
      <c r="C45" s="31" t="s">
        <v>32</v>
      </c>
      <c r="D45" s="32"/>
      <c r="E45" s="32"/>
      <c r="F45" s="32"/>
      <c r="G45" s="120"/>
      <c r="H45" s="120"/>
      <c r="I45" s="132"/>
      <c r="J45" s="32"/>
      <c r="K45" s="32"/>
      <c r="L45" s="32"/>
      <c r="M45" s="32"/>
      <c r="N45" s="32"/>
      <c r="O45" s="32"/>
      <c r="P45" s="32"/>
      <c r="Q45" s="32"/>
      <c r="R45" s="32"/>
      <c r="S45" s="32"/>
    </row>
    <row r="46" spans="1:19" s="9" customFormat="1">
      <c r="B46" s="20" t="s">
        <v>28</v>
      </c>
      <c r="C46" s="21" t="s">
        <v>27</v>
      </c>
      <c r="D46" s="22">
        <v>0</v>
      </c>
      <c r="E46" s="22">
        <f>+E44+E45</f>
        <v>-91544200</v>
      </c>
      <c r="F46" s="22">
        <f>+F44+F45</f>
        <v>150506560</v>
      </c>
      <c r="G46" s="123">
        <f>+G44+G45</f>
        <v>389757434</v>
      </c>
      <c r="H46" s="123">
        <f>+H44+H45</f>
        <v>619033993.89999986</v>
      </c>
      <c r="I46" s="136">
        <f t="shared" ref="I46:S46" si="24">+I44+I45</f>
        <v>-3575620439.6038017</v>
      </c>
      <c r="J46" s="22">
        <f t="shared" si="24"/>
        <v>-3773276601.1126013</v>
      </c>
      <c r="K46" s="22">
        <f t="shared" si="24"/>
        <v>-4021329373.1136894</v>
      </c>
      <c r="L46" s="22">
        <f t="shared" si="24"/>
        <v>-4332871934.4200602</v>
      </c>
      <c r="M46" s="22">
        <f t="shared" si="24"/>
        <v>-4724401590.9369373</v>
      </c>
      <c r="N46" s="22">
        <f t="shared" si="24"/>
        <v>-5216704847.7117615</v>
      </c>
      <c r="O46" s="22">
        <f t="shared" si="24"/>
        <v>-11.643801574335555</v>
      </c>
      <c r="P46" s="22">
        <f t="shared" si="24"/>
        <v>-11.643801574335555</v>
      </c>
      <c r="Q46" s="22">
        <f t="shared" si="24"/>
        <v>-11.643801574335555</v>
      </c>
      <c r="R46" s="22">
        <f t="shared" si="24"/>
        <v>-11.643801574335555</v>
      </c>
      <c r="S46" s="22">
        <f t="shared" si="24"/>
        <v>-11.643801574335555</v>
      </c>
    </row>
    <row r="47" spans="1:19" s="9" customFormat="1">
      <c r="B47" s="20" t="s">
        <v>28</v>
      </c>
      <c r="C47" s="24" t="s">
        <v>75</v>
      </c>
      <c r="D47" s="25"/>
      <c r="E47" s="25">
        <f>+E42+E45</f>
        <v>-91544200</v>
      </c>
      <c r="F47" s="25">
        <f t="shared" ref="F47:S47" si="25">+F42+F45</f>
        <v>150506560</v>
      </c>
      <c r="G47" s="124">
        <f>+G42+G45</f>
        <v>389757434</v>
      </c>
      <c r="H47" s="124">
        <f>+H42+H45</f>
        <v>619033993.89999986</v>
      </c>
      <c r="I47" s="137">
        <f t="shared" si="25"/>
        <v>-3575620439.6038017</v>
      </c>
      <c r="J47" s="25">
        <f t="shared" si="25"/>
        <v>-3773276601.1126013</v>
      </c>
      <c r="K47" s="25">
        <f t="shared" si="25"/>
        <v>-4021329373.1136894</v>
      </c>
      <c r="L47" s="25">
        <f t="shared" si="25"/>
        <v>-4332871934.4200602</v>
      </c>
      <c r="M47" s="25">
        <f t="shared" si="25"/>
        <v>-4724401590.9369373</v>
      </c>
      <c r="N47" s="25">
        <f t="shared" si="25"/>
        <v>-5216704847.7117615</v>
      </c>
      <c r="O47" s="25">
        <f t="shared" si="25"/>
        <v>-11.643801574335555</v>
      </c>
      <c r="P47" s="25">
        <f t="shared" si="25"/>
        <v>-11.643801574335555</v>
      </c>
      <c r="Q47" s="25">
        <f t="shared" si="25"/>
        <v>-11.643801574335555</v>
      </c>
      <c r="R47" s="25">
        <f t="shared" si="25"/>
        <v>-11.643801574335555</v>
      </c>
      <c r="S47" s="25">
        <f t="shared" si="25"/>
        <v>-11.643801574335555</v>
      </c>
    </row>
    <row r="48" spans="1:19">
      <c r="B48" s="26" t="s">
        <v>34</v>
      </c>
      <c r="C48" s="31" t="s">
        <v>31</v>
      </c>
      <c r="D48" s="32"/>
      <c r="E48" s="32">
        <f>+E41*-1</f>
        <v>443000000</v>
      </c>
      <c r="F48" s="32">
        <f t="shared" ref="F48:S48" si="26">+F41*-1</f>
        <v>465000000</v>
      </c>
      <c r="G48" s="120">
        <f t="shared" si="26"/>
        <v>489000000</v>
      </c>
      <c r="H48" s="120">
        <f t="shared" si="26"/>
        <v>489000000</v>
      </c>
      <c r="I48" s="132">
        <f t="shared" si="26"/>
        <v>11.643801574335555</v>
      </c>
      <c r="J48" s="32">
        <f t="shared" si="26"/>
        <v>11.643801574335555</v>
      </c>
      <c r="K48" s="32">
        <f t="shared" si="26"/>
        <v>11.643801574335555</v>
      </c>
      <c r="L48" s="32">
        <f t="shared" si="26"/>
        <v>11.643801574335555</v>
      </c>
      <c r="M48" s="32">
        <f t="shared" si="26"/>
        <v>11.643801574335555</v>
      </c>
      <c r="N48" s="32">
        <f t="shared" si="26"/>
        <v>11.643801574335555</v>
      </c>
      <c r="O48" s="32">
        <f t="shared" si="26"/>
        <v>11.643801574335555</v>
      </c>
      <c r="P48" s="32">
        <f t="shared" si="26"/>
        <v>11.643801574335555</v>
      </c>
      <c r="Q48" s="32">
        <f t="shared" si="26"/>
        <v>11.643801574335555</v>
      </c>
      <c r="R48" s="32">
        <f t="shared" si="26"/>
        <v>11.643801574335555</v>
      </c>
      <c r="S48" s="32">
        <f t="shared" si="26"/>
        <v>11.643801574335555</v>
      </c>
    </row>
    <row r="49" spans="1:19">
      <c r="B49" s="26" t="s">
        <v>30</v>
      </c>
      <c r="C49" s="31" t="s">
        <v>77</v>
      </c>
      <c r="D49" s="32"/>
      <c r="E49" s="32">
        <v>0</v>
      </c>
      <c r="F49" s="32">
        <v>0</v>
      </c>
      <c r="G49" s="120">
        <v>0</v>
      </c>
      <c r="H49" s="120">
        <v>0</v>
      </c>
      <c r="I49" s="132"/>
      <c r="J49" s="32"/>
      <c r="K49" s="32"/>
      <c r="L49" s="32"/>
      <c r="M49" s="32"/>
      <c r="N49" s="32"/>
      <c r="O49" s="32"/>
      <c r="P49" s="32"/>
      <c r="Q49" s="32"/>
      <c r="R49" s="32"/>
      <c r="S49" s="32"/>
    </row>
    <row r="50" spans="1:19">
      <c r="B50" s="26" t="s">
        <v>30</v>
      </c>
      <c r="C50" s="31" t="s">
        <v>76</v>
      </c>
      <c r="D50" s="32"/>
      <c r="E50" s="32">
        <v>-30905875</v>
      </c>
      <c r="F50" s="32">
        <v>-29360581.25</v>
      </c>
      <c r="G50" s="120">
        <v>-27892552.187500119</v>
      </c>
      <c r="H50" s="120">
        <v>-27892552.187500119</v>
      </c>
      <c r="I50" s="132"/>
      <c r="J50" s="32"/>
      <c r="K50" s="32"/>
      <c r="L50" s="32"/>
      <c r="M50" s="32"/>
      <c r="N50" s="32"/>
      <c r="O50" s="32"/>
      <c r="P50" s="32"/>
      <c r="Q50" s="32"/>
      <c r="R50" s="32"/>
      <c r="S50" s="32"/>
    </row>
    <row r="51" spans="1:19" s="9" customFormat="1">
      <c r="B51" s="23"/>
      <c r="C51" s="24" t="s">
        <v>39</v>
      </c>
      <c r="D51" s="25">
        <f>+D47+SUM(D48:D50)</f>
        <v>0</v>
      </c>
      <c r="E51" s="25">
        <f>+E47+SUM(E48:E50)</f>
        <v>320549925</v>
      </c>
      <c r="F51" s="25">
        <f>+F47+SUM(F48:F50)</f>
        <v>586145978.75</v>
      </c>
      <c r="G51" s="124">
        <f>+G47+SUM(G48:G50)</f>
        <v>850864881.81249988</v>
      </c>
      <c r="H51" s="124">
        <f>+H47+SUM(H48:H50)</f>
        <v>1080141441.7124996</v>
      </c>
      <c r="I51" s="137">
        <f t="shared" ref="I51:S51" si="27">+I47+SUM(I48:I50)</f>
        <v>-3575620427.96</v>
      </c>
      <c r="J51" s="25">
        <f t="shared" si="27"/>
        <v>-3773276589.4687996</v>
      </c>
      <c r="K51" s="25">
        <f t="shared" si="27"/>
        <v>-4021329361.4698877</v>
      </c>
      <c r="L51" s="25">
        <f t="shared" si="27"/>
        <v>-4332871922.7762585</v>
      </c>
      <c r="M51" s="25">
        <f t="shared" si="27"/>
        <v>-4724401579.2931356</v>
      </c>
      <c r="N51" s="25">
        <f t="shared" si="27"/>
        <v>-5216704836.0679598</v>
      </c>
      <c r="O51" s="25">
        <f t="shared" si="27"/>
        <v>0</v>
      </c>
      <c r="P51" s="25">
        <f t="shared" si="27"/>
        <v>0</v>
      </c>
      <c r="Q51" s="25">
        <f t="shared" si="27"/>
        <v>0</v>
      </c>
      <c r="R51" s="25">
        <f t="shared" si="27"/>
        <v>0</v>
      </c>
      <c r="S51" s="25">
        <f t="shared" si="27"/>
        <v>0</v>
      </c>
    </row>
    <row r="52" spans="1:19" s="9" customFormat="1" hidden="1">
      <c r="A52" s="9" t="s">
        <v>26</v>
      </c>
      <c r="B52" s="23" t="s">
        <v>28</v>
      </c>
      <c r="C52" s="24" t="s">
        <v>29</v>
      </c>
      <c r="D52" s="25"/>
      <c r="E52" s="25">
        <f t="shared" ref="E52:S52" si="28">E46</f>
        <v>-91544200</v>
      </c>
      <c r="F52" s="25">
        <f t="shared" si="28"/>
        <v>150506560</v>
      </c>
      <c r="G52" s="124">
        <f t="shared" si="28"/>
        <v>389757434</v>
      </c>
      <c r="H52" s="124">
        <f t="shared" si="28"/>
        <v>619033993.89999986</v>
      </c>
      <c r="I52" s="137">
        <f t="shared" si="28"/>
        <v>-3575620439.6038017</v>
      </c>
      <c r="J52" s="25">
        <f t="shared" si="28"/>
        <v>-3773276601.1126013</v>
      </c>
      <c r="K52" s="25">
        <f t="shared" si="28"/>
        <v>-4021329373.1136894</v>
      </c>
      <c r="L52" s="25">
        <f t="shared" si="28"/>
        <v>-4332871934.4200602</v>
      </c>
      <c r="M52" s="25">
        <f t="shared" si="28"/>
        <v>-4724401590.9369373</v>
      </c>
      <c r="N52" s="25">
        <f t="shared" si="28"/>
        <v>-5216704847.7117615</v>
      </c>
      <c r="O52" s="25">
        <f t="shared" si="28"/>
        <v>-11.643801574335555</v>
      </c>
      <c r="P52" s="25">
        <f t="shared" si="28"/>
        <v>-11.643801574335555</v>
      </c>
      <c r="Q52" s="25">
        <f t="shared" si="28"/>
        <v>-11.643801574335555</v>
      </c>
      <c r="R52" s="25">
        <f t="shared" si="28"/>
        <v>-11.643801574335555</v>
      </c>
      <c r="S52" s="25">
        <f t="shared" si="28"/>
        <v>-11.643801574335555</v>
      </c>
    </row>
    <row r="53" spans="1:19" s="9" customFormat="1" hidden="1">
      <c r="A53" s="9" t="s">
        <v>26</v>
      </c>
      <c r="B53" s="26" t="s">
        <v>30</v>
      </c>
      <c r="C53" s="27" t="s">
        <v>31</v>
      </c>
      <c r="D53" s="28"/>
      <c r="E53" s="28">
        <f>E56</f>
        <v>11.643801574335555</v>
      </c>
      <c r="F53" s="28">
        <f t="shared" ref="F53:S53" si="29">F56</f>
        <v>11.643801574335555</v>
      </c>
      <c r="G53" s="125">
        <f t="shared" si="29"/>
        <v>11.643801574335555</v>
      </c>
      <c r="H53" s="125">
        <f t="shared" si="29"/>
        <v>11.643801574335555</v>
      </c>
      <c r="I53" s="138">
        <f t="shared" si="29"/>
        <v>11.643801574335555</v>
      </c>
      <c r="J53" s="28">
        <f t="shared" si="29"/>
        <v>11.643801574335555</v>
      </c>
      <c r="K53" s="28">
        <f t="shared" si="29"/>
        <v>11.643801574335555</v>
      </c>
      <c r="L53" s="28">
        <f t="shared" si="29"/>
        <v>11.643801574335555</v>
      </c>
      <c r="M53" s="28">
        <f t="shared" si="29"/>
        <v>11.643801574335555</v>
      </c>
      <c r="N53" s="28">
        <f t="shared" si="29"/>
        <v>11.643801574335555</v>
      </c>
      <c r="O53" s="28">
        <f t="shared" si="29"/>
        <v>11.643801574335555</v>
      </c>
      <c r="P53" s="28">
        <f t="shared" si="29"/>
        <v>11.643801574335555</v>
      </c>
      <c r="Q53" s="28">
        <f t="shared" si="29"/>
        <v>11.643801574335555</v>
      </c>
      <c r="R53" s="28">
        <f t="shared" si="29"/>
        <v>11.643801574335555</v>
      </c>
      <c r="S53" s="28">
        <f t="shared" si="29"/>
        <v>11.643801574335555</v>
      </c>
    </row>
    <row r="54" spans="1:19" ht="13" hidden="1" thickBot="1">
      <c r="A54" s="5" t="s">
        <v>26</v>
      </c>
      <c r="B54" s="26" t="s">
        <v>30</v>
      </c>
      <c r="C54" s="29" t="s">
        <v>32</v>
      </c>
      <c r="D54" s="30"/>
      <c r="E54" s="30">
        <f>(E52-E53)*0.4</f>
        <v>-36617684.657520629</v>
      </c>
      <c r="F54" s="30">
        <f t="shared" ref="F54:S54" si="30">(F52-F53)*0.4</f>
        <v>60202619.342479378</v>
      </c>
      <c r="G54" s="126">
        <f t="shared" si="30"/>
        <v>155902968.94247937</v>
      </c>
      <c r="H54" s="126">
        <f t="shared" si="30"/>
        <v>247613592.90247932</v>
      </c>
      <c r="I54" s="139">
        <f t="shared" si="30"/>
        <v>-1430248180.4990416</v>
      </c>
      <c r="J54" s="30">
        <f t="shared" si="30"/>
        <v>-1509310645.1025612</v>
      </c>
      <c r="K54" s="30">
        <f t="shared" si="30"/>
        <v>-1608531753.9029965</v>
      </c>
      <c r="L54" s="30">
        <f t="shared" si="30"/>
        <v>-1733148778.4255447</v>
      </c>
      <c r="M54" s="30">
        <f t="shared" si="30"/>
        <v>-1889760641.0322957</v>
      </c>
      <c r="N54" s="30">
        <f t="shared" si="30"/>
        <v>-2086681943.7422254</v>
      </c>
      <c r="O54" s="30">
        <f t="shared" si="30"/>
        <v>-9.315041259468444</v>
      </c>
      <c r="P54" s="30">
        <f t="shared" si="30"/>
        <v>-9.315041259468444</v>
      </c>
      <c r="Q54" s="30">
        <f t="shared" si="30"/>
        <v>-9.315041259468444</v>
      </c>
      <c r="R54" s="30">
        <f t="shared" si="30"/>
        <v>-9.315041259468444</v>
      </c>
      <c r="S54" s="30">
        <f t="shared" si="30"/>
        <v>-9.315041259468444</v>
      </c>
    </row>
    <row r="55" spans="1:19" s="9" customFormat="1" hidden="1">
      <c r="A55" s="9" t="s">
        <v>26</v>
      </c>
      <c r="B55" s="23" t="s">
        <v>28</v>
      </c>
      <c r="C55" s="24" t="s">
        <v>33</v>
      </c>
      <c r="D55" s="25">
        <f t="shared" ref="D55:S55" si="31">D52-D53-D54</f>
        <v>0</v>
      </c>
      <c r="E55" s="25">
        <f>E52-E53-E54</f>
        <v>-54926526.98628094</v>
      </c>
      <c r="F55" s="25">
        <f t="shared" si="31"/>
        <v>90303929.013719052</v>
      </c>
      <c r="G55" s="124">
        <f t="shared" si="31"/>
        <v>233854453.41371906</v>
      </c>
      <c r="H55" s="124">
        <f t="shared" si="31"/>
        <v>371420389.353719</v>
      </c>
      <c r="I55" s="137">
        <f t="shared" si="31"/>
        <v>-2145372270.7485619</v>
      </c>
      <c r="J55" s="25">
        <f t="shared" si="31"/>
        <v>-2263965967.653842</v>
      </c>
      <c r="K55" s="25">
        <f t="shared" si="31"/>
        <v>-2412797630.8544946</v>
      </c>
      <c r="L55" s="25">
        <f t="shared" si="31"/>
        <v>-2599723167.6383171</v>
      </c>
      <c r="M55" s="25">
        <f t="shared" si="31"/>
        <v>-2834640961.5484433</v>
      </c>
      <c r="N55" s="25">
        <f t="shared" si="31"/>
        <v>-3130022915.6133375</v>
      </c>
      <c r="O55" s="25">
        <f t="shared" si="31"/>
        <v>-13.972561889202666</v>
      </c>
      <c r="P55" s="25">
        <f t="shared" si="31"/>
        <v>-13.972561889202666</v>
      </c>
      <c r="Q55" s="25">
        <f t="shared" si="31"/>
        <v>-13.972561889202666</v>
      </c>
      <c r="R55" s="25">
        <f t="shared" si="31"/>
        <v>-13.972561889202666</v>
      </c>
      <c r="S55" s="25">
        <f t="shared" si="31"/>
        <v>-13.972561889202666</v>
      </c>
    </row>
    <row r="56" spans="1:19" hidden="1">
      <c r="B56" s="26" t="s">
        <v>34</v>
      </c>
      <c r="C56" s="31" t="s">
        <v>31</v>
      </c>
      <c r="D56" s="32"/>
      <c r="E56" s="32">
        <f t="shared" ref="E56:S56" si="32">$D$57/15</f>
        <v>11.643801574335555</v>
      </c>
      <c r="F56" s="32">
        <f t="shared" si="32"/>
        <v>11.643801574335555</v>
      </c>
      <c r="G56" s="120">
        <f t="shared" si="32"/>
        <v>11.643801574335555</v>
      </c>
      <c r="H56" s="120">
        <f t="shared" si="32"/>
        <v>11.643801574335555</v>
      </c>
      <c r="I56" s="132">
        <f t="shared" si="32"/>
        <v>11.643801574335555</v>
      </c>
      <c r="J56" s="32">
        <f t="shared" si="32"/>
        <v>11.643801574335555</v>
      </c>
      <c r="K56" s="32">
        <f t="shared" si="32"/>
        <v>11.643801574335555</v>
      </c>
      <c r="L56" s="32">
        <f t="shared" si="32"/>
        <v>11.643801574335555</v>
      </c>
      <c r="M56" s="32">
        <f t="shared" si="32"/>
        <v>11.643801574335555</v>
      </c>
      <c r="N56" s="32">
        <f t="shared" si="32"/>
        <v>11.643801574335555</v>
      </c>
      <c r="O56" s="32">
        <f t="shared" si="32"/>
        <v>11.643801574335555</v>
      </c>
      <c r="P56" s="32">
        <f t="shared" si="32"/>
        <v>11.643801574335555</v>
      </c>
      <c r="Q56" s="32">
        <f t="shared" si="32"/>
        <v>11.643801574335555</v>
      </c>
      <c r="R56" s="32">
        <f t="shared" si="32"/>
        <v>11.643801574335555</v>
      </c>
      <c r="S56" s="32">
        <f t="shared" si="32"/>
        <v>11.643801574335555</v>
      </c>
    </row>
    <row r="57" spans="1:19" hidden="1">
      <c r="B57" s="26" t="s">
        <v>30</v>
      </c>
      <c r="C57" s="31" t="s">
        <v>35</v>
      </c>
      <c r="D57" s="33">
        <v>174.65702361503332</v>
      </c>
      <c r="E57" s="33">
        <v>0</v>
      </c>
      <c r="F57" s="33">
        <v>0</v>
      </c>
      <c r="G57" s="127">
        <v>0</v>
      </c>
      <c r="H57" s="127">
        <v>1</v>
      </c>
      <c r="I57" s="140">
        <v>0</v>
      </c>
      <c r="J57" s="33">
        <v>0</v>
      </c>
      <c r="K57" s="33">
        <v>0</v>
      </c>
      <c r="L57" s="33">
        <v>0</v>
      </c>
      <c r="M57" s="33">
        <v>0</v>
      </c>
      <c r="N57" s="33">
        <v>0</v>
      </c>
      <c r="O57" s="33">
        <v>0</v>
      </c>
      <c r="P57" s="33">
        <v>0</v>
      </c>
      <c r="Q57" s="33">
        <v>0</v>
      </c>
      <c r="R57" s="33">
        <v>0</v>
      </c>
      <c r="S57" s="33">
        <v>0</v>
      </c>
    </row>
    <row r="58" spans="1:19" hidden="1">
      <c r="B58" s="26" t="s">
        <v>34</v>
      </c>
      <c r="C58" s="31" t="s">
        <v>36</v>
      </c>
      <c r="D58" s="34"/>
      <c r="E58" s="34"/>
      <c r="F58" s="34"/>
      <c r="G58" s="128"/>
      <c r="H58" s="128"/>
      <c r="I58" s="141"/>
      <c r="J58" s="34"/>
      <c r="K58" s="34"/>
      <c r="L58" s="34"/>
      <c r="M58" s="34"/>
      <c r="N58" s="34"/>
      <c r="O58" s="34"/>
      <c r="P58" s="34"/>
      <c r="Q58" s="34"/>
      <c r="R58" s="34"/>
      <c r="S58" s="34"/>
    </row>
    <row r="59" spans="1:19" hidden="1">
      <c r="A59" s="5" t="s">
        <v>26</v>
      </c>
      <c r="B59" s="26" t="s">
        <v>30</v>
      </c>
      <c r="C59" s="31" t="s">
        <v>37</v>
      </c>
      <c r="D59" s="34">
        <v>0</v>
      </c>
      <c r="E59" s="34">
        <v>0</v>
      </c>
      <c r="F59" s="34">
        <v>0</v>
      </c>
      <c r="G59" s="127">
        <f t="shared" ref="G59:S59" si="33">F59</f>
        <v>0</v>
      </c>
      <c r="H59" s="127">
        <f t="shared" si="33"/>
        <v>0</v>
      </c>
      <c r="I59" s="140">
        <f t="shared" si="33"/>
        <v>0</v>
      </c>
      <c r="J59" s="33">
        <f t="shared" si="33"/>
        <v>0</v>
      </c>
      <c r="K59" s="33">
        <f t="shared" si="33"/>
        <v>0</v>
      </c>
      <c r="L59" s="33">
        <f t="shared" si="33"/>
        <v>0</v>
      </c>
      <c r="M59" s="33">
        <f t="shared" si="33"/>
        <v>0</v>
      </c>
      <c r="N59" s="33">
        <f t="shared" si="33"/>
        <v>0</v>
      </c>
      <c r="O59" s="33">
        <f t="shared" si="33"/>
        <v>0</v>
      </c>
      <c r="P59" s="33">
        <f t="shared" si="33"/>
        <v>0</v>
      </c>
      <c r="Q59" s="33">
        <f t="shared" si="33"/>
        <v>0</v>
      </c>
      <c r="R59" s="33">
        <f t="shared" si="33"/>
        <v>0</v>
      </c>
      <c r="S59" s="33">
        <f t="shared" si="33"/>
        <v>0</v>
      </c>
    </row>
    <row r="60" spans="1:19" ht="13" hidden="1" thickBot="1">
      <c r="B60" s="26" t="s">
        <v>30</v>
      </c>
      <c r="C60" s="29" t="s">
        <v>38</v>
      </c>
      <c r="D60" s="35">
        <v>0</v>
      </c>
      <c r="E60" s="30"/>
      <c r="F60" s="30"/>
      <c r="G60" s="126"/>
      <c r="H60" s="126"/>
      <c r="I60" s="139"/>
      <c r="J60" s="30"/>
      <c r="K60" s="30"/>
      <c r="L60" s="30"/>
      <c r="M60" s="30"/>
      <c r="N60" s="30"/>
      <c r="O60" s="30"/>
      <c r="P60" s="30"/>
      <c r="Q60" s="30"/>
      <c r="R60" s="30"/>
      <c r="S60" s="30"/>
    </row>
    <row r="61" spans="1:19" s="9" customFormat="1">
      <c r="B61" s="36"/>
      <c r="D61" s="37"/>
      <c r="E61" s="38"/>
      <c r="F61" s="38"/>
      <c r="G61" s="38"/>
      <c r="H61" s="38"/>
      <c r="I61" s="142"/>
      <c r="J61" s="38"/>
      <c r="K61" s="38"/>
      <c r="L61" s="38"/>
      <c r="M61" s="38"/>
      <c r="N61" s="38"/>
      <c r="O61" s="38"/>
      <c r="P61" s="38"/>
      <c r="Q61" s="38"/>
      <c r="R61" s="38"/>
      <c r="S61" s="38"/>
    </row>
    <row r="62" spans="1:19" s="9" customFormat="1">
      <c r="B62" s="36"/>
      <c r="C62" s="9" t="s">
        <v>80</v>
      </c>
      <c r="D62" s="39">
        <f>D51</f>
        <v>0</v>
      </c>
      <c r="E62" s="39">
        <f t="shared" ref="E62:S62" si="34">+E51/(1+$D$70)^E11</f>
        <v>294626434.15169936</v>
      </c>
      <c r="F62" s="39">
        <f t="shared" si="34"/>
        <v>495174018.86704999</v>
      </c>
      <c r="G62" s="39">
        <f t="shared" si="34"/>
        <v>660676240.77114129</v>
      </c>
      <c r="H62" s="39">
        <f t="shared" si="34"/>
        <v>770876397.43748033</v>
      </c>
      <c r="I62" s="143">
        <f t="shared" si="34"/>
        <v>-2345479057.3582015</v>
      </c>
      <c r="J62" s="39">
        <f t="shared" si="34"/>
        <v>-2274965530.5587769</v>
      </c>
      <c r="K62" s="39">
        <f t="shared" si="34"/>
        <v>-2228444664.8382955</v>
      </c>
      <c r="L62" s="39">
        <f t="shared" si="34"/>
        <v>-2206907300.2541933</v>
      </c>
      <c r="M62" s="39">
        <f t="shared" si="34"/>
        <v>-2211724737.946713</v>
      </c>
      <c r="N62" s="39">
        <f t="shared" si="34"/>
        <v>-2244690994.6506224</v>
      </c>
      <c r="O62" s="39">
        <f t="shared" si="34"/>
        <v>0</v>
      </c>
      <c r="P62" s="39">
        <f t="shared" si="34"/>
        <v>0</v>
      </c>
      <c r="Q62" s="39">
        <f t="shared" si="34"/>
        <v>0</v>
      </c>
      <c r="R62" s="39">
        <f t="shared" si="34"/>
        <v>0</v>
      </c>
      <c r="S62" s="39">
        <f t="shared" si="34"/>
        <v>0</v>
      </c>
    </row>
    <row r="63" spans="1:19" s="9" customFormat="1">
      <c r="B63" s="36"/>
      <c r="D63" s="37"/>
      <c r="E63" s="38"/>
      <c r="F63" s="38"/>
      <c r="G63" s="38"/>
      <c r="H63" s="38"/>
      <c r="I63" s="142"/>
      <c r="J63" s="38"/>
      <c r="K63" s="38"/>
      <c r="L63" s="38"/>
      <c r="M63" s="38"/>
      <c r="N63" s="38"/>
      <c r="O63" s="38"/>
      <c r="P63" s="38"/>
      <c r="Q63" s="38"/>
      <c r="R63" s="38"/>
      <c r="S63" s="38"/>
    </row>
    <row r="64" spans="1:19" s="9" customFormat="1">
      <c r="B64" s="36"/>
      <c r="D64" s="37"/>
      <c r="E64" s="38"/>
      <c r="F64" s="38"/>
      <c r="G64" s="38"/>
      <c r="H64" s="38"/>
      <c r="I64" s="142"/>
      <c r="J64" s="38"/>
      <c r="K64" s="38"/>
      <c r="L64" s="38"/>
      <c r="M64" s="38"/>
      <c r="N64" s="38"/>
      <c r="O64" s="38"/>
      <c r="P64" s="38"/>
      <c r="Q64" s="38"/>
      <c r="R64" s="38"/>
      <c r="S64" s="38"/>
    </row>
    <row r="65" spans="2:22" s="9" customFormat="1">
      <c r="B65" s="36"/>
      <c r="D65" s="37"/>
      <c r="E65" s="38"/>
      <c r="F65" s="55" t="s">
        <v>81</v>
      </c>
      <c r="G65" s="38"/>
      <c r="H65" s="38"/>
      <c r="I65" s="142"/>
      <c r="J65" s="38"/>
      <c r="K65" s="38"/>
      <c r="L65" s="38"/>
      <c r="M65" s="38"/>
      <c r="N65" s="38"/>
      <c r="O65" s="38"/>
      <c r="P65" s="38"/>
      <c r="Q65" s="38"/>
      <c r="R65" s="38"/>
      <c r="S65" s="38"/>
    </row>
    <row r="66" spans="2:22" s="9" customFormat="1">
      <c r="B66" s="36"/>
      <c r="C66" s="40" t="s">
        <v>40</v>
      </c>
      <c r="D66" s="40"/>
      <c r="E66" s="38"/>
      <c r="F66" s="56" t="s">
        <v>82</v>
      </c>
      <c r="G66" s="38"/>
      <c r="H66" s="38"/>
      <c r="I66" s="142"/>
      <c r="J66" s="38"/>
      <c r="K66" s="38"/>
      <c r="L66" s="38"/>
      <c r="M66" s="38"/>
      <c r="N66" s="38"/>
      <c r="O66" s="38"/>
      <c r="P66" s="38"/>
      <c r="Q66" s="38"/>
      <c r="R66" s="38"/>
      <c r="S66" s="38"/>
    </row>
    <row r="67" spans="2:22" s="9" customFormat="1">
      <c r="B67" s="36"/>
      <c r="C67" s="41" t="s">
        <v>520</v>
      </c>
      <c r="D67" s="42">
        <f>+SUM($D$62:$H$62)</f>
        <v>2221353091.2273712</v>
      </c>
      <c r="E67" s="38"/>
      <c r="F67" s="154">
        <v>6.5000000000000002E-2</v>
      </c>
      <c r="G67" s="154">
        <v>6.7500000000000004E-2</v>
      </c>
      <c r="H67" s="154">
        <v>7.0000000000000007E-2</v>
      </c>
      <c r="I67" s="154">
        <v>7.2499999999999995E-2</v>
      </c>
      <c r="J67" s="154">
        <v>7.4999999999999997E-2</v>
      </c>
      <c r="K67" s="154">
        <v>7.7499999999999999E-2</v>
      </c>
      <c r="L67" s="154">
        <v>0.08</v>
      </c>
      <c r="M67" s="154">
        <v>8.2499999999999907E-2</v>
      </c>
      <c r="N67" s="154">
        <v>8.4999999999999895E-2</v>
      </c>
      <c r="O67" s="154">
        <v>8.7499999999999897E-2</v>
      </c>
      <c r="P67" s="154">
        <v>8.99999999999999E-2</v>
      </c>
      <c r="Q67" s="154">
        <v>9.2499999999999902E-2</v>
      </c>
      <c r="R67" s="154">
        <v>9.4999999999999807E-2</v>
      </c>
      <c r="S67" s="154">
        <v>9.7499999999999795E-2</v>
      </c>
      <c r="T67" s="154">
        <v>9.9999999999999797E-2</v>
      </c>
      <c r="U67" s="154">
        <v>0.10249999999999999</v>
      </c>
      <c r="V67" s="154">
        <v>0.105</v>
      </c>
    </row>
    <row r="68" spans="2:22" s="9" customFormat="1">
      <c r="B68" s="36"/>
      <c r="C68" s="41"/>
      <c r="D68" s="42">
        <f>+$H$62/('1. WACC'!$E$17-0.035)/(1+'1. WACC'!$E$17)^3</f>
        <v>11296348659.447559</v>
      </c>
      <c r="E68" s="38"/>
      <c r="F68" s="158">
        <v>25531031180.110531</v>
      </c>
      <c r="G68" s="159">
        <v>23384730056.225395</v>
      </c>
      <c r="H68" s="158">
        <v>21548930298.904964</v>
      </c>
      <c r="I68" s="160">
        <v>19961444473.336731</v>
      </c>
      <c r="J68" s="158">
        <v>18575634062.684937</v>
      </c>
      <c r="K68" s="158">
        <v>17355836204.99511</v>
      </c>
      <c r="L68" s="158">
        <v>16274314852.533974</v>
      </c>
      <c r="M68" s="158">
        <v>15309174724.206059</v>
      </c>
      <c r="N68" s="158">
        <v>14442901073.432312</v>
      </c>
      <c r="O68" s="158">
        <v>13661316666.302967</v>
      </c>
      <c r="P68" s="158">
        <v>12952823221.248526</v>
      </c>
      <c r="Q68" s="158">
        <v>12307840734.955271</v>
      </c>
      <c r="R68" s="158">
        <v>11718386977.676453</v>
      </c>
      <c r="S68" s="158">
        <v>11177757910.48299</v>
      </c>
      <c r="T68" s="159">
        <v>10680281853.138887</v>
      </c>
      <c r="U68" s="159">
        <v>10221128282.046789</v>
      </c>
      <c r="V68" s="159">
        <v>9796157600.7258148</v>
      </c>
    </row>
    <row r="69" spans="2:22" s="9" customFormat="1">
      <c r="B69" s="36"/>
      <c r="D69" s="156">
        <f>+D68+D67</f>
        <v>13517701750.674931</v>
      </c>
      <c r="E69" s="161">
        <f>+V67</f>
        <v>0.105</v>
      </c>
      <c r="F69" s="38"/>
      <c r="G69" s="38"/>
      <c r="H69" s="43"/>
      <c r="I69" s="142"/>
      <c r="J69" s="38"/>
      <c r="K69" s="38"/>
      <c r="L69" s="38"/>
      <c r="M69" s="38"/>
      <c r="N69" s="38"/>
      <c r="O69" s="38"/>
      <c r="P69" s="38"/>
      <c r="Q69" s="38"/>
      <c r="R69" s="38"/>
      <c r="S69" s="38"/>
    </row>
    <row r="70" spans="2:22" s="9" customFormat="1">
      <c r="B70" s="36"/>
      <c r="C70" s="41" t="s">
        <v>41</v>
      </c>
      <c r="D70" s="76">
        <f>+'1. WACC'!E17</f>
        <v>8.7987661130748893E-2</v>
      </c>
      <c r="E70" s="38"/>
      <c r="F70" s="38"/>
      <c r="G70" s="38"/>
      <c r="H70" s="38"/>
      <c r="I70" s="142"/>
      <c r="J70" s="38"/>
      <c r="K70" s="38"/>
      <c r="L70" s="38"/>
      <c r="M70" s="38"/>
      <c r="N70" s="38"/>
      <c r="O70" s="38"/>
      <c r="P70" s="38"/>
      <c r="Q70" s="38"/>
      <c r="R70" s="38"/>
      <c r="S70" s="38"/>
    </row>
    <row r="71" spans="2:22" s="9" customFormat="1">
      <c r="B71" s="36"/>
      <c r="C71" s="41" t="s">
        <v>42</v>
      </c>
      <c r="D71" s="44" t="e">
        <f>IRR(E51:H51,0.1)</f>
        <v>#NUM!</v>
      </c>
      <c r="E71" s="38"/>
      <c r="F71" s="38"/>
      <c r="G71" s="38"/>
      <c r="H71" s="38"/>
      <c r="I71" s="142"/>
      <c r="J71" s="38"/>
      <c r="K71" s="38"/>
      <c r="L71" s="38"/>
      <c r="M71" s="38"/>
      <c r="N71" s="38"/>
      <c r="O71" s="38"/>
      <c r="P71" s="38"/>
      <c r="Q71" s="38"/>
      <c r="R71" s="38"/>
      <c r="S71" s="38"/>
    </row>
    <row r="72" spans="2:22" s="9" customFormat="1">
      <c r="B72" s="36"/>
      <c r="C72" s="41" t="s">
        <v>43</v>
      </c>
      <c r="D72" s="44" t="e">
        <f>D71-D70</f>
        <v>#NUM!</v>
      </c>
      <c r="E72" s="38"/>
      <c r="F72" s="38"/>
      <c r="G72" s="38"/>
      <c r="H72" s="38"/>
      <c r="I72" s="142"/>
      <c r="J72" s="38"/>
      <c r="K72" s="38"/>
      <c r="L72" s="38"/>
      <c r="M72" s="38"/>
      <c r="N72" s="38"/>
      <c r="O72" s="38"/>
      <c r="P72" s="38"/>
      <c r="Q72" s="38"/>
      <c r="R72" s="38"/>
      <c r="S72" s="38"/>
    </row>
    <row r="73" spans="2:22" s="9" customFormat="1">
      <c r="B73" s="36"/>
      <c r="C73" s="41" t="s">
        <v>44</v>
      </c>
      <c r="D73" s="45" t="e">
        <f>IF(LOOKUP(2,1/(D62:G62&lt;0),$E$12:$S$12)-$D$12&lt;0,"Doesn't Pay Back",LOOKUP(2,1/(D62:G62&lt;0),$E12:$S$12)-$D$12)</f>
        <v>#N/A</v>
      </c>
      <c r="E73" s="38"/>
      <c r="F73" s="38"/>
      <c r="G73" s="38"/>
      <c r="H73" s="38"/>
      <c r="I73" s="142"/>
      <c r="J73" s="38"/>
      <c r="K73" s="38"/>
      <c r="L73" s="38"/>
      <c r="M73" s="38"/>
      <c r="N73" s="38"/>
      <c r="O73" s="38"/>
      <c r="P73" s="38"/>
      <c r="Q73" s="38"/>
      <c r="R73" s="38"/>
      <c r="S73" s="38"/>
    </row>
    <row r="74" spans="2:22" s="9" customFormat="1">
      <c r="B74" s="36"/>
      <c r="C74" s="46"/>
      <c r="D74" s="47"/>
      <c r="E74" s="38"/>
      <c r="F74" s="48"/>
      <c r="G74" s="38"/>
      <c r="H74" s="48"/>
      <c r="I74" s="142"/>
      <c r="J74" s="38"/>
      <c r="K74" s="38"/>
      <c r="L74" s="38"/>
      <c r="M74" s="38"/>
      <c r="N74" s="38"/>
      <c r="O74" s="38"/>
      <c r="P74" s="38"/>
      <c r="Q74" s="38"/>
      <c r="R74" s="38"/>
      <c r="S74" s="38"/>
    </row>
    <row r="75" spans="2:22">
      <c r="O75" s="5" t="s">
        <v>26</v>
      </c>
    </row>
  </sheetData>
  <pageMargins left="0.511811024" right="0.511811024" top="0.78740157499999996" bottom="0.78740157499999996" header="0.31496062000000002" footer="0.31496062000000002"/>
  <pageSetup orientation="portrait"/>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72"/>
  <sheetViews>
    <sheetView topLeftCell="A36" zoomScale="150" zoomScaleNormal="150" zoomScalePageLayoutView="150" workbookViewId="0">
      <selection activeCell="E71" sqref="E71:N72"/>
    </sheetView>
  </sheetViews>
  <sheetFormatPr baseColWidth="10" defaultColWidth="9" defaultRowHeight="12" x14ac:dyDescent="0"/>
  <cols>
    <col min="8" max="8" width="8.3984375" bestFit="1" customWidth="1"/>
  </cols>
  <sheetData>
    <row r="2" spans="2:22">
      <c r="B2" s="84" t="s">
        <v>446</v>
      </c>
      <c r="C2" s="85"/>
      <c r="D2" s="84">
        <v>2010</v>
      </c>
      <c r="E2" s="84">
        <v>2011</v>
      </c>
      <c r="F2" s="84">
        <v>2012</v>
      </c>
      <c r="G2" s="84">
        <v>2013</v>
      </c>
      <c r="H2" s="84">
        <v>2014</v>
      </c>
      <c r="I2" s="84">
        <v>2015</v>
      </c>
      <c r="J2" s="84">
        <v>2016</v>
      </c>
      <c r="K2" s="84">
        <v>2017</v>
      </c>
      <c r="L2" s="84" t="s">
        <v>447</v>
      </c>
      <c r="M2" s="85"/>
      <c r="N2" s="85"/>
      <c r="O2" s="85"/>
    </row>
    <row r="3" spans="2:22">
      <c r="B3" s="85"/>
      <c r="C3" s="84" t="s">
        <v>448</v>
      </c>
      <c r="D3" s="85">
        <f>30+40+49+54</f>
        <v>173</v>
      </c>
      <c r="E3" s="85">
        <f>68+85+101+117</f>
        <v>371</v>
      </c>
      <c r="F3" s="85">
        <f>138+151+167+185</f>
        <v>641</v>
      </c>
      <c r="G3" s="85">
        <f>204+218+231.7+241</f>
        <v>894.7</v>
      </c>
      <c r="H3" s="85">
        <f>255+271+284+288</f>
        <v>1098</v>
      </c>
      <c r="I3" s="85">
        <f>302+304+307+305</f>
        <v>1218</v>
      </c>
      <c r="J3" s="85">
        <f>310+313+317+319</f>
        <v>1259</v>
      </c>
      <c r="K3" s="85">
        <f>328+328</f>
        <v>656</v>
      </c>
      <c r="L3" s="85"/>
      <c r="M3" s="85"/>
      <c r="N3" s="85"/>
      <c r="O3" s="85"/>
    </row>
    <row r="4" spans="2:22">
      <c r="B4" s="85"/>
      <c r="C4" s="85"/>
      <c r="D4" s="85"/>
      <c r="E4" s="85"/>
      <c r="F4" s="85"/>
      <c r="G4" s="85"/>
      <c r="H4" s="85"/>
      <c r="I4" s="85"/>
      <c r="J4" s="85"/>
      <c r="K4" s="85"/>
      <c r="L4" s="85"/>
      <c r="M4" s="85"/>
      <c r="N4" s="85"/>
      <c r="O4" s="85"/>
    </row>
    <row r="5" spans="2:22">
      <c r="B5" s="84"/>
      <c r="C5" s="84" t="s">
        <v>449</v>
      </c>
      <c r="D5" s="85"/>
      <c r="E5" s="85"/>
      <c r="F5" s="85"/>
      <c r="G5" s="85"/>
      <c r="H5" s="84">
        <v>235.1</v>
      </c>
      <c r="I5" s="84">
        <v>237.4</v>
      </c>
      <c r="J5" s="84">
        <v>246.9</v>
      </c>
      <c r="K5" s="84">
        <v>255.3</v>
      </c>
      <c r="L5" s="84">
        <v>262.7</v>
      </c>
      <c r="M5" s="84">
        <v>269.60000000000002</v>
      </c>
      <c r="N5" s="84">
        <v>275</v>
      </c>
      <c r="O5" s="85"/>
    </row>
    <row r="6" spans="2:22">
      <c r="B6" s="85"/>
      <c r="C6" s="84" t="s">
        <v>450</v>
      </c>
      <c r="D6" s="85"/>
      <c r="E6" s="85"/>
      <c r="F6" s="85"/>
      <c r="G6" s="85"/>
      <c r="H6" s="85"/>
      <c r="I6" s="85"/>
      <c r="J6" s="85"/>
      <c r="K6" s="85"/>
      <c r="L6" s="85"/>
      <c r="M6" s="85"/>
      <c r="N6" s="85"/>
      <c r="O6" s="85"/>
    </row>
    <row r="8" spans="2:22">
      <c r="C8" s="84"/>
    </row>
    <row r="9" spans="2:22">
      <c r="N9" s="1">
        <v>2012</v>
      </c>
      <c r="O9" s="1">
        <v>2013</v>
      </c>
      <c r="P9" s="1">
        <v>2014</v>
      </c>
      <c r="Q9" s="1">
        <v>2015</v>
      </c>
      <c r="R9" s="1">
        <v>2016</v>
      </c>
      <c r="S9" s="1">
        <v>2017</v>
      </c>
    </row>
    <row r="10" spans="2:22">
      <c r="C10" s="84" t="s">
        <v>453</v>
      </c>
      <c r="I10">
        <f>(D13*H3)+(D14*H5)</f>
        <v>407.68000000000006</v>
      </c>
      <c r="J10">
        <f>(D13)*I3+D14*I5</f>
        <v>433.52000000000004</v>
      </c>
      <c r="K10">
        <f xml:space="preserve"> D13*J3+D14*J5</f>
        <v>449.32000000000005</v>
      </c>
      <c r="M10" t="s">
        <v>459</v>
      </c>
      <c r="N10">
        <v>317</v>
      </c>
      <c r="O10">
        <v>665</v>
      </c>
      <c r="P10">
        <v>1400</v>
      </c>
      <c r="Q10">
        <v>2220</v>
      </c>
      <c r="R10">
        <v>2500</v>
      </c>
      <c r="S10">
        <f>R10-R10*0.08</f>
        <v>2300</v>
      </c>
      <c r="T10">
        <f>S10-S10*0.08</f>
        <v>2116</v>
      </c>
      <c r="U10">
        <f t="shared" ref="U10:V10" si="0">T10-T10*0.08</f>
        <v>1946.72</v>
      </c>
      <c r="V10">
        <f t="shared" si="0"/>
        <v>1790.9824000000001</v>
      </c>
    </row>
    <row r="12" spans="2:22">
      <c r="K12" s="112"/>
    </row>
    <row r="13" spans="2:22">
      <c r="C13" t="s">
        <v>451</v>
      </c>
      <c r="D13">
        <v>0.2</v>
      </c>
    </row>
    <row r="14" spans="2:22">
      <c r="C14" t="s">
        <v>452</v>
      </c>
      <c r="D14">
        <f>1-D13</f>
        <v>0.8</v>
      </c>
    </row>
    <row r="16" spans="2:22">
      <c r="C16" s="1">
        <v>2012</v>
      </c>
      <c r="D16" s="1">
        <v>2013</v>
      </c>
      <c r="E16" s="1">
        <v>2014</v>
      </c>
      <c r="F16" s="1">
        <v>2015</v>
      </c>
      <c r="G16" s="1">
        <v>2016</v>
      </c>
      <c r="H16" s="1">
        <v>2017</v>
      </c>
      <c r="I16" s="1">
        <v>2018</v>
      </c>
      <c r="J16" s="1">
        <v>2019</v>
      </c>
      <c r="K16" s="1">
        <v>2020</v>
      </c>
      <c r="L16" s="1">
        <v>2021</v>
      </c>
    </row>
    <row r="17" spans="2:12">
      <c r="B17" t="s">
        <v>455</v>
      </c>
      <c r="C17">
        <v>198</v>
      </c>
      <c r="D17">
        <v>120</v>
      </c>
      <c r="E17">
        <v>111</v>
      </c>
      <c r="F17">
        <v>59</v>
      </c>
      <c r="G17">
        <v>13</v>
      </c>
      <c r="H17">
        <v>-7</v>
      </c>
      <c r="I17" s="113">
        <v>-7.5</v>
      </c>
      <c r="J17" s="113">
        <v>-8</v>
      </c>
      <c r="K17" s="113">
        <v>-8.5</v>
      </c>
      <c r="L17" s="113">
        <v>-9.5</v>
      </c>
    </row>
    <row r="18" spans="2:12">
      <c r="B18" t="s">
        <v>459</v>
      </c>
      <c r="C18" s="148">
        <f>317-B69</f>
        <v>269.488</v>
      </c>
      <c r="D18" s="148">
        <f>665-B68</f>
        <v>594.65599999999995</v>
      </c>
      <c r="E18" s="148">
        <f>1400-B67</f>
        <v>1252.6859999999999</v>
      </c>
      <c r="F18">
        <v>2220</v>
      </c>
      <c r="G18" s="113">
        <f>2500-B65</f>
        <v>2218.4</v>
      </c>
      <c r="H18">
        <f>G18-G18*0.08</f>
        <v>2040.9280000000001</v>
      </c>
      <c r="I18" s="113">
        <f>H18/(1-I17/100)</f>
        <v>1898.5376744186049</v>
      </c>
      <c r="J18" s="113">
        <f>I18/(1-J17/100)</f>
        <v>1757.9052540913008</v>
      </c>
      <c r="K18" s="113">
        <f>J18/(1-K17/100)</f>
        <v>1620.1891742776966</v>
      </c>
      <c r="L18" s="113">
        <f>K18/(1-L17/100)</f>
        <v>1479.6248166919604</v>
      </c>
    </row>
    <row r="19" spans="2:12">
      <c r="D19">
        <f>(D18-C18)/C18</f>
        <v>1.2066140236299945</v>
      </c>
      <c r="E19">
        <f>(E18-D18)/D18</f>
        <v>1.1065725394177475</v>
      </c>
      <c r="F19">
        <f>(F18-E18)/E18</f>
        <v>0.77219191401516429</v>
      </c>
      <c r="G19">
        <f>(G18-F18)/F18</f>
        <v>-7.2072072072067975E-4</v>
      </c>
    </row>
    <row r="23" spans="2:12">
      <c r="C23" s="1">
        <v>1</v>
      </c>
      <c r="D23" s="1">
        <v>2</v>
      </c>
      <c r="E23" s="1">
        <v>3</v>
      </c>
      <c r="F23" s="1">
        <v>4</v>
      </c>
      <c r="G23" s="1">
        <v>5</v>
      </c>
      <c r="H23" s="1"/>
      <c r="I23" s="1"/>
      <c r="J23" s="1"/>
      <c r="K23" s="1"/>
    </row>
    <row r="24" spans="2:12">
      <c r="B24" t="s">
        <v>498</v>
      </c>
      <c r="C24">
        <v>317</v>
      </c>
      <c r="D24">
        <v>665</v>
      </c>
      <c r="E24">
        <v>1400</v>
      </c>
      <c r="F24">
        <v>2220</v>
      </c>
      <c r="G24">
        <v>2500</v>
      </c>
    </row>
    <row r="28" spans="2:12">
      <c r="C28" s="1">
        <v>2013</v>
      </c>
      <c r="D28" s="1">
        <v>2014</v>
      </c>
      <c r="E28" s="1">
        <v>2015</v>
      </c>
      <c r="F28" s="1">
        <v>2016</v>
      </c>
      <c r="G28" s="1"/>
    </row>
    <row r="29" spans="2:12">
      <c r="B29" t="s">
        <v>459</v>
      </c>
      <c r="C29">
        <v>665</v>
      </c>
      <c r="D29">
        <v>1400</v>
      </c>
      <c r="E29">
        <v>2220</v>
      </c>
      <c r="F29">
        <v>2500</v>
      </c>
    </row>
    <row r="30" spans="2:12">
      <c r="B30" t="s">
        <v>459</v>
      </c>
      <c r="D30">
        <v>665</v>
      </c>
      <c r="E30">
        <v>1400</v>
      </c>
      <c r="F30">
        <v>2220</v>
      </c>
      <c r="G30">
        <v>2500</v>
      </c>
    </row>
    <row r="33" spans="1:10">
      <c r="B33" s="1">
        <v>2012</v>
      </c>
      <c r="C33" s="1">
        <v>2013</v>
      </c>
      <c r="D33" s="1">
        <v>2014</v>
      </c>
      <c r="E33" s="1">
        <v>2015</v>
      </c>
      <c r="F33" s="1">
        <v>2016</v>
      </c>
      <c r="G33" s="1">
        <v>2017</v>
      </c>
      <c r="H33" s="1">
        <v>2018</v>
      </c>
      <c r="I33" s="1">
        <v>2019</v>
      </c>
      <c r="J33" s="1">
        <v>2020</v>
      </c>
    </row>
    <row r="34" spans="1:10">
      <c r="A34" t="s">
        <v>459</v>
      </c>
      <c r="B34">
        <v>317</v>
      </c>
      <c r="C34">
        <v>665</v>
      </c>
      <c r="D34">
        <v>1400</v>
      </c>
      <c r="E34">
        <v>2220</v>
      </c>
      <c r="F34">
        <v>2500</v>
      </c>
      <c r="G34">
        <f>F34-F34*0.08</f>
        <v>2300</v>
      </c>
      <c r="H34" s="113">
        <v>2211</v>
      </c>
      <c r="I34" s="113">
        <v>2170</v>
      </c>
      <c r="J34" s="113">
        <v>2150</v>
      </c>
    </row>
    <row r="63" spans="1:17">
      <c r="H63" t="s">
        <v>524</v>
      </c>
    </row>
    <row r="64" spans="1:17">
      <c r="A64" t="s">
        <v>459</v>
      </c>
      <c r="B64" t="s">
        <v>517</v>
      </c>
      <c r="C64" t="s">
        <v>518</v>
      </c>
      <c r="H64" s="1">
        <v>2012</v>
      </c>
      <c r="I64" s="1">
        <v>2013</v>
      </c>
      <c r="J64" s="1">
        <v>2014</v>
      </c>
      <c r="K64" s="1">
        <v>2015</v>
      </c>
      <c r="L64" s="1">
        <v>2016</v>
      </c>
      <c r="M64" s="1">
        <f>L64+1</f>
        <v>2017</v>
      </c>
      <c r="N64" s="1">
        <f>M64+1</f>
        <v>2018</v>
      </c>
      <c r="O64" s="1">
        <f>N64+1</f>
        <v>2019</v>
      </c>
      <c r="P64" s="1">
        <f>O64+1</f>
        <v>2020</v>
      </c>
      <c r="Q64" s="1">
        <f>P64+1</f>
        <v>2021</v>
      </c>
    </row>
    <row r="65" spans="1:17">
      <c r="A65">
        <v>2016</v>
      </c>
      <c r="B65" s="148">
        <v>281.60000000000002</v>
      </c>
      <c r="C65" s="147">
        <v>0.26</v>
      </c>
      <c r="G65" t="s">
        <v>455</v>
      </c>
      <c r="H65">
        <v>198</v>
      </c>
      <c r="I65">
        <v>120</v>
      </c>
      <c r="J65">
        <v>111</v>
      </c>
      <c r="K65">
        <v>59</v>
      </c>
      <c r="L65">
        <v>13</v>
      </c>
    </row>
    <row r="66" spans="1:17">
      <c r="A66">
        <v>2015</v>
      </c>
      <c r="B66" s="148">
        <v>224</v>
      </c>
      <c r="C66" s="147">
        <v>0.52</v>
      </c>
      <c r="G66" t="s">
        <v>517</v>
      </c>
      <c r="I66">
        <v>48</v>
      </c>
      <c r="J66">
        <v>109</v>
      </c>
      <c r="K66">
        <v>52</v>
      </c>
      <c r="L66">
        <v>26</v>
      </c>
      <c r="M66">
        <v>26</v>
      </c>
      <c r="N66">
        <v>20</v>
      </c>
      <c r="O66">
        <v>15</v>
      </c>
      <c r="P66">
        <v>10</v>
      </c>
      <c r="Q66">
        <v>5</v>
      </c>
    </row>
    <row r="67" spans="1:17">
      <c r="A67">
        <v>2014</v>
      </c>
      <c r="B67" s="148">
        <v>147.31399999999999</v>
      </c>
      <c r="C67" s="146">
        <f>+(B67-B68)/B68</f>
        <v>1.0941942454224953</v>
      </c>
    </row>
    <row r="68" spans="1:17">
      <c r="A68">
        <v>2013</v>
      </c>
      <c r="B68" s="148">
        <v>70.343999999999994</v>
      </c>
      <c r="C68" s="146">
        <f>+(B68-B69)/B69</f>
        <v>0.4805522815288768</v>
      </c>
    </row>
    <row r="69" spans="1:17">
      <c r="A69">
        <v>2012</v>
      </c>
      <c r="B69" s="148">
        <v>47.512</v>
      </c>
      <c r="C69" s="146"/>
    </row>
    <row r="71" spans="1:17">
      <c r="E71" s="1"/>
      <c r="F71" s="1">
        <v>2013</v>
      </c>
      <c r="G71" s="1">
        <v>2014</v>
      </c>
      <c r="H71" s="1">
        <v>2015</v>
      </c>
      <c r="I71" s="1">
        <v>2016</v>
      </c>
      <c r="J71" s="1">
        <f>I71+1</f>
        <v>2017</v>
      </c>
      <c r="K71" s="1">
        <f>J71+1</f>
        <v>2018</v>
      </c>
      <c r="L71" s="1">
        <f>K71+1</f>
        <v>2019</v>
      </c>
      <c r="M71" s="1">
        <f>L71+1</f>
        <v>2020</v>
      </c>
      <c r="N71" s="1">
        <f>M71+1</f>
        <v>2021</v>
      </c>
    </row>
    <row r="72" spans="1:17">
      <c r="E72" t="s">
        <v>517</v>
      </c>
      <c r="F72">
        <v>48</v>
      </c>
      <c r="G72">
        <v>109</v>
      </c>
      <c r="H72">
        <v>52</v>
      </c>
      <c r="I72">
        <v>26</v>
      </c>
      <c r="J72">
        <v>26</v>
      </c>
      <c r="K72">
        <v>20</v>
      </c>
      <c r="L72">
        <v>15</v>
      </c>
      <c r="M72">
        <v>10</v>
      </c>
      <c r="N72">
        <v>5</v>
      </c>
    </row>
  </sheetData>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18"/>
  <sheetViews>
    <sheetView workbookViewId="0">
      <pane ySplit="3" topLeftCell="A16" activePane="bottomLeft" state="frozen"/>
      <selection activeCell="D21" sqref="D21"/>
      <selection pane="bottomLeft" activeCell="B31" sqref="B31"/>
    </sheetView>
  </sheetViews>
  <sheetFormatPr baseColWidth="10" defaultColWidth="14.3984375" defaultRowHeight="15" customHeight="1" x14ac:dyDescent="0"/>
  <cols>
    <col min="1" max="1" width="5.3984375" style="89" customWidth="1"/>
    <col min="2" max="2" width="33.3984375" style="89" customWidth="1"/>
    <col min="3" max="16384" width="14.3984375" style="89"/>
  </cols>
  <sheetData>
    <row r="1" spans="1:18" ht="15" customHeight="1">
      <c r="A1" s="87" t="s">
        <v>457</v>
      </c>
      <c r="B1" s="87"/>
      <c r="C1" s="88">
        <v>2012</v>
      </c>
      <c r="D1" s="88">
        <v>2013</v>
      </c>
      <c r="E1" s="88">
        <v>2014</v>
      </c>
      <c r="F1" s="88">
        <v>2015</v>
      </c>
      <c r="G1" s="88">
        <v>2016</v>
      </c>
      <c r="H1" s="88" t="s">
        <v>458</v>
      </c>
      <c r="I1" s="88">
        <v>2018</v>
      </c>
      <c r="J1" s="88">
        <v>2019</v>
      </c>
      <c r="K1" s="88">
        <v>2020</v>
      </c>
      <c r="L1" s="88">
        <v>2021</v>
      </c>
      <c r="M1" s="88">
        <v>2022</v>
      </c>
      <c r="N1" s="88">
        <v>2023</v>
      </c>
      <c r="O1" s="88">
        <v>2024</v>
      </c>
      <c r="P1" s="88">
        <v>2025</v>
      </c>
      <c r="Q1" s="88">
        <v>2026</v>
      </c>
      <c r="R1" s="88">
        <v>2027</v>
      </c>
    </row>
    <row r="2" spans="1:18" ht="15" customHeight="1">
      <c r="A2" s="90" t="s">
        <v>459</v>
      </c>
      <c r="B2" s="91"/>
      <c r="C2" s="92">
        <v>317</v>
      </c>
      <c r="D2" s="92">
        <v>665</v>
      </c>
      <c r="E2" s="92">
        <v>1403</v>
      </c>
      <c r="F2" s="92">
        <v>2218</v>
      </c>
      <c r="G2" s="92">
        <v>2530</v>
      </c>
      <c r="H2" s="92"/>
      <c r="I2" s="88"/>
      <c r="J2" s="88"/>
      <c r="K2" s="88"/>
      <c r="L2" s="88"/>
      <c r="M2" s="88"/>
      <c r="N2" s="88"/>
      <c r="O2" s="88"/>
      <c r="P2" s="88"/>
      <c r="Q2" s="88"/>
      <c r="R2" s="88"/>
    </row>
    <row r="3" spans="1:18" ht="15" customHeight="1">
      <c r="A3" s="90" t="s">
        <v>460</v>
      </c>
      <c r="B3" s="91"/>
      <c r="C3" s="92"/>
      <c r="D3" s="92">
        <f t="shared" ref="D3:G3" si="0">D2-C2</f>
        <v>348</v>
      </c>
      <c r="E3" s="92">
        <f t="shared" si="0"/>
        <v>738</v>
      </c>
      <c r="F3" s="92">
        <f t="shared" si="0"/>
        <v>815</v>
      </c>
      <c r="G3" s="92">
        <f t="shared" si="0"/>
        <v>312</v>
      </c>
      <c r="H3" s="92"/>
      <c r="I3" s="88"/>
      <c r="J3" s="88"/>
      <c r="K3" s="88"/>
      <c r="L3" s="88"/>
      <c r="M3" s="88"/>
      <c r="N3" s="88"/>
      <c r="O3" s="88"/>
      <c r="P3" s="88"/>
      <c r="Q3" s="88"/>
      <c r="R3" s="88"/>
    </row>
    <row r="4" spans="1:18" ht="15" customHeight="1">
      <c r="A4" s="93" t="s">
        <v>71</v>
      </c>
      <c r="B4" s="93"/>
      <c r="C4" s="94">
        <v>119</v>
      </c>
      <c r="D4" s="94">
        <v>594</v>
      </c>
      <c r="E4" s="94">
        <v>692</v>
      </c>
      <c r="F4" s="94">
        <v>807</v>
      </c>
      <c r="G4" s="94">
        <v>698</v>
      </c>
      <c r="H4" s="92"/>
      <c r="I4" s="88" t="s">
        <v>461</v>
      </c>
      <c r="J4" s="88"/>
      <c r="K4" s="88"/>
      <c r="L4" s="88"/>
      <c r="M4" s="88"/>
      <c r="N4" s="88"/>
      <c r="O4" s="88"/>
      <c r="P4" s="88"/>
      <c r="Q4" s="88"/>
      <c r="R4" s="88"/>
    </row>
    <row r="5" spans="1:18" ht="15" customHeight="1">
      <c r="A5" s="91" t="s">
        <v>462</v>
      </c>
      <c r="B5" s="91"/>
      <c r="C5" s="92"/>
      <c r="D5" s="92">
        <f t="shared" ref="D5:G5" si="1">D4/C4</f>
        <v>4.9915966386554622</v>
      </c>
      <c r="E5" s="92">
        <f t="shared" si="1"/>
        <v>1.164983164983165</v>
      </c>
      <c r="F5" s="92">
        <f t="shared" si="1"/>
        <v>1.1661849710982659</v>
      </c>
      <c r="G5" s="92">
        <f t="shared" si="1"/>
        <v>0.86493184634448572</v>
      </c>
      <c r="H5" s="92"/>
      <c r="I5" s="88"/>
      <c r="J5" s="88"/>
      <c r="K5" s="88"/>
      <c r="L5" s="88"/>
      <c r="M5" s="88"/>
      <c r="N5" s="88"/>
      <c r="O5" s="88"/>
      <c r="P5" s="88"/>
      <c r="Q5" s="88"/>
      <c r="R5" s="88"/>
    </row>
    <row r="6" spans="1:18" ht="15" customHeight="1">
      <c r="A6" s="91" t="s">
        <v>463</v>
      </c>
      <c r="B6" s="91"/>
      <c r="C6" s="92">
        <f t="shared" ref="C6:G6" si="2">C4/C2</f>
        <v>0.37539432176656151</v>
      </c>
      <c r="D6" s="92">
        <f t="shared" si="2"/>
        <v>0.89323308270676693</v>
      </c>
      <c r="E6" s="92">
        <f t="shared" si="2"/>
        <v>0.49322879543834641</v>
      </c>
      <c r="F6" s="92">
        <f t="shared" si="2"/>
        <v>0.36384129846708746</v>
      </c>
      <c r="G6" s="92">
        <f t="shared" si="2"/>
        <v>0.27588932806324112</v>
      </c>
      <c r="H6" s="92"/>
      <c r="I6" s="88"/>
      <c r="J6" s="88"/>
      <c r="K6" s="88"/>
      <c r="L6" s="88"/>
      <c r="M6" s="88"/>
      <c r="N6" s="88"/>
      <c r="O6" s="88"/>
      <c r="P6" s="88"/>
      <c r="Q6" s="88"/>
      <c r="R6" s="88"/>
    </row>
    <row r="7" spans="1:18" ht="15" customHeight="1">
      <c r="A7" s="91" t="s">
        <v>464</v>
      </c>
      <c r="B7" s="91"/>
      <c r="C7" s="92">
        <v>146</v>
      </c>
      <c r="D7" s="92">
        <v>440</v>
      </c>
      <c r="E7" s="92">
        <v>804</v>
      </c>
      <c r="F7" s="92">
        <v>1132</v>
      </c>
      <c r="G7" s="92">
        <v>1215</v>
      </c>
      <c r="H7" s="92"/>
      <c r="I7" s="88"/>
      <c r="J7" s="88"/>
      <c r="K7" s="88"/>
      <c r="L7" s="88"/>
      <c r="M7" s="88"/>
      <c r="N7" s="88"/>
      <c r="O7" s="88"/>
      <c r="P7" s="88"/>
      <c r="Q7" s="88"/>
      <c r="R7" s="88"/>
    </row>
    <row r="8" spans="1:18" ht="15" customHeight="1">
      <c r="A8" s="91"/>
      <c r="B8" s="95" t="s">
        <v>465</v>
      </c>
      <c r="C8" s="96">
        <v>87</v>
      </c>
      <c r="D8" s="96">
        <v>316</v>
      </c>
      <c r="E8" s="96">
        <v>614</v>
      </c>
      <c r="F8" s="96">
        <v>871</v>
      </c>
      <c r="G8" s="96">
        <v>958</v>
      </c>
      <c r="H8" s="92"/>
      <c r="I8" s="88"/>
      <c r="J8" s="88"/>
      <c r="K8" s="88"/>
      <c r="L8" s="88"/>
      <c r="M8" s="88"/>
      <c r="N8" s="88"/>
      <c r="O8" s="88"/>
      <c r="P8" s="88"/>
      <c r="Q8" s="88"/>
      <c r="R8" s="88"/>
    </row>
    <row r="9" spans="1:18" ht="15" customHeight="1">
      <c r="A9" s="91"/>
      <c r="B9" s="91" t="s">
        <v>462</v>
      </c>
      <c r="C9" s="96"/>
      <c r="D9" s="96">
        <f t="shared" ref="D9:G9" si="3">D8/C8</f>
        <v>3.632183908045977</v>
      </c>
      <c r="E9" s="96">
        <f t="shared" si="3"/>
        <v>1.9430379746835442</v>
      </c>
      <c r="F9" s="96">
        <f t="shared" si="3"/>
        <v>1.4185667752442996</v>
      </c>
      <c r="G9" s="96">
        <f t="shared" si="3"/>
        <v>1.0998851894374282</v>
      </c>
      <c r="H9" s="92"/>
      <c r="I9" s="88"/>
      <c r="J9" s="88"/>
      <c r="K9" s="88"/>
      <c r="L9" s="88"/>
      <c r="M9" s="88"/>
      <c r="N9" s="88"/>
      <c r="O9" s="88"/>
      <c r="P9" s="88"/>
      <c r="Q9" s="88"/>
      <c r="R9" s="88"/>
    </row>
    <row r="10" spans="1:18" ht="15" customHeight="1">
      <c r="A10" s="91"/>
      <c r="B10" s="91" t="s">
        <v>466</v>
      </c>
      <c r="C10" s="96"/>
      <c r="D10" s="96">
        <f t="shared" ref="D10:G10" si="4">(D8-C8)/D3</f>
        <v>0.65804597701149425</v>
      </c>
      <c r="E10" s="96">
        <f t="shared" si="4"/>
        <v>0.40379403794037938</v>
      </c>
      <c r="F10" s="96">
        <f t="shared" si="4"/>
        <v>0.31533742331288345</v>
      </c>
      <c r="G10" s="96">
        <f t="shared" si="4"/>
        <v>0.27884615384615385</v>
      </c>
      <c r="H10" s="92"/>
      <c r="I10" s="88"/>
      <c r="J10" s="88"/>
      <c r="K10" s="88"/>
      <c r="L10" s="88"/>
      <c r="M10" s="88"/>
      <c r="N10" s="88"/>
      <c r="O10" s="88"/>
      <c r="P10" s="88"/>
      <c r="Q10" s="88"/>
      <c r="R10" s="88"/>
    </row>
    <row r="11" spans="1:18" ht="15" customHeight="1">
      <c r="A11" s="93" t="str">
        <f>+B8</f>
        <v>Sales and marketing</v>
      </c>
      <c r="B11" s="93" t="s">
        <v>463</v>
      </c>
      <c r="C11" s="97">
        <f t="shared" ref="C11:G11" si="5">C8/C2</f>
        <v>0.27444794952681389</v>
      </c>
      <c r="D11" s="97">
        <f t="shared" si="5"/>
        <v>0.47518796992481205</v>
      </c>
      <c r="E11" s="98">
        <f t="shared" si="5"/>
        <v>0.43763364219529577</v>
      </c>
      <c r="F11" s="98">
        <f t="shared" si="5"/>
        <v>0.39269612263300269</v>
      </c>
      <c r="G11" s="98">
        <f t="shared" si="5"/>
        <v>0.37865612648221342</v>
      </c>
      <c r="H11" s="99">
        <v>0.37</v>
      </c>
      <c r="I11" s="88"/>
      <c r="J11" s="88"/>
      <c r="K11" s="88"/>
      <c r="L11" s="88"/>
      <c r="M11" s="88"/>
      <c r="N11" s="88"/>
      <c r="O11" s="88"/>
      <c r="P11" s="88"/>
      <c r="Q11" s="88"/>
      <c r="R11" s="88"/>
    </row>
    <row r="12" spans="1:18" ht="15" customHeight="1">
      <c r="A12" s="91"/>
      <c r="B12" s="95" t="s">
        <v>467</v>
      </c>
      <c r="C12" s="96">
        <v>60</v>
      </c>
      <c r="D12" s="96">
        <v>124</v>
      </c>
      <c r="E12" s="96">
        <v>190</v>
      </c>
      <c r="F12" s="96">
        <v>261</v>
      </c>
      <c r="G12" s="96">
        <v>293</v>
      </c>
      <c r="H12" s="92"/>
      <c r="I12" s="88"/>
      <c r="J12" s="88"/>
      <c r="K12" s="88"/>
      <c r="L12" s="88"/>
      <c r="M12" s="88"/>
      <c r="N12" s="88"/>
      <c r="O12" s="88"/>
      <c r="P12" s="88"/>
      <c r="Q12" s="88"/>
      <c r="R12" s="88"/>
    </row>
    <row r="13" spans="1:18" ht="15" customHeight="1">
      <c r="A13" s="91"/>
      <c r="B13" s="91" t="s">
        <v>462</v>
      </c>
      <c r="C13" s="96"/>
      <c r="D13" s="96">
        <f t="shared" ref="D13:G13" si="6">D12/C12</f>
        <v>2.0666666666666669</v>
      </c>
      <c r="E13" s="96">
        <f t="shared" si="6"/>
        <v>1.532258064516129</v>
      </c>
      <c r="F13" s="96">
        <f t="shared" si="6"/>
        <v>1.3736842105263158</v>
      </c>
      <c r="G13" s="96">
        <f t="shared" si="6"/>
        <v>1.1226053639846743</v>
      </c>
      <c r="H13" s="92"/>
      <c r="I13" s="88"/>
      <c r="J13" s="88"/>
      <c r="K13" s="88"/>
      <c r="L13" s="88"/>
      <c r="M13" s="88"/>
      <c r="N13" s="88"/>
      <c r="O13" s="88"/>
      <c r="P13" s="88"/>
      <c r="Q13" s="88"/>
      <c r="R13" s="88"/>
    </row>
    <row r="14" spans="1:18" ht="15" customHeight="1">
      <c r="A14" s="91"/>
      <c r="B14" s="91" t="s">
        <v>466</v>
      </c>
      <c r="C14" s="96"/>
      <c r="D14" s="96">
        <f t="shared" ref="D14:G14" si="7">(D12-C12)/D3</f>
        <v>0.18390804597701149</v>
      </c>
      <c r="E14" s="96">
        <f t="shared" si="7"/>
        <v>8.943089430894309E-2</v>
      </c>
      <c r="F14" s="96">
        <f t="shared" si="7"/>
        <v>8.7116564417177911E-2</v>
      </c>
      <c r="G14" s="96">
        <f t="shared" si="7"/>
        <v>0.10256410256410256</v>
      </c>
      <c r="H14" s="92"/>
      <c r="I14" s="88"/>
      <c r="J14" s="88"/>
      <c r="K14" s="88"/>
      <c r="L14" s="88"/>
      <c r="M14" s="88"/>
      <c r="N14" s="88"/>
      <c r="O14" s="88"/>
      <c r="P14" s="88"/>
      <c r="Q14" s="88"/>
      <c r="R14" s="88"/>
    </row>
    <row r="15" spans="1:18" ht="15" customHeight="1">
      <c r="A15" s="93" t="str">
        <f>+B12</f>
        <v>General &amp; admin.</v>
      </c>
      <c r="B15" s="93" t="s">
        <v>463</v>
      </c>
      <c r="C15" s="97">
        <f t="shared" ref="C15:G15" si="8">C12/C2</f>
        <v>0.1892744479495268</v>
      </c>
      <c r="D15" s="97">
        <f t="shared" si="8"/>
        <v>0.18646616541353384</v>
      </c>
      <c r="E15" s="97">
        <f t="shared" si="8"/>
        <v>0.13542409123307197</v>
      </c>
      <c r="F15" s="98">
        <f t="shared" si="8"/>
        <v>0.11767357980162309</v>
      </c>
      <c r="G15" s="98">
        <f t="shared" si="8"/>
        <v>0.11581027667984189</v>
      </c>
      <c r="H15" s="99">
        <v>0.1</v>
      </c>
      <c r="I15" s="88"/>
      <c r="J15" s="88"/>
      <c r="K15" s="88"/>
      <c r="L15" s="88"/>
      <c r="M15" s="88"/>
      <c r="N15" s="88"/>
      <c r="O15" s="88"/>
      <c r="P15" s="88"/>
      <c r="Q15" s="88"/>
      <c r="R15" s="88"/>
    </row>
    <row r="16" spans="1:18" ht="15" customHeight="1">
      <c r="A16" s="90" t="s">
        <v>468</v>
      </c>
      <c r="B16" s="90"/>
      <c r="C16" s="92">
        <f t="shared" ref="C16:G16" si="9">C4+C7</f>
        <v>265</v>
      </c>
      <c r="D16" s="92">
        <f t="shared" si="9"/>
        <v>1034</v>
      </c>
      <c r="E16" s="92">
        <f t="shared" si="9"/>
        <v>1496</v>
      </c>
      <c r="F16" s="92">
        <f t="shared" si="9"/>
        <v>1939</v>
      </c>
      <c r="G16" s="92">
        <f t="shared" si="9"/>
        <v>1913</v>
      </c>
      <c r="H16" s="92"/>
      <c r="I16" s="88"/>
      <c r="J16" s="88"/>
      <c r="K16" s="88"/>
      <c r="L16" s="88"/>
      <c r="M16" s="88"/>
      <c r="N16" s="88"/>
      <c r="O16" s="88"/>
      <c r="P16" s="88"/>
      <c r="Q16" s="88"/>
      <c r="R16" s="88"/>
    </row>
    <row r="17" spans="1:19" ht="15" customHeight="1">
      <c r="A17" s="91"/>
      <c r="B17" s="91" t="s">
        <v>462</v>
      </c>
      <c r="C17" s="92"/>
      <c r="D17" s="92">
        <f t="shared" ref="D17:G17" si="10">D16/C16</f>
        <v>3.9018867924528302</v>
      </c>
      <c r="E17" s="92">
        <f t="shared" si="10"/>
        <v>1.446808510638298</v>
      </c>
      <c r="F17" s="92">
        <f t="shared" si="10"/>
        <v>1.2961229946524064</v>
      </c>
      <c r="G17" s="92">
        <f t="shared" si="10"/>
        <v>0.98659102630221762</v>
      </c>
      <c r="H17" s="92"/>
      <c r="I17" s="88"/>
      <c r="J17" s="88"/>
      <c r="K17" s="88"/>
      <c r="L17" s="88"/>
      <c r="M17" s="88"/>
      <c r="N17" s="88"/>
      <c r="O17" s="88"/>
      <c r="P17" s="88"/>
      <c r="Q17" s="88"/>
      <c r="R17" s="88"/>
    </row>
    <row r="18" spans="1:19" ht="15" customHeight="1">
      <c r="A18" s="91"/>
      <c r="B18" s="91" t="s">
        <v>463</v>
      </c>
      <c r="C18" s="92">
        <f t="shared" ref="C18:G18" si="11">C16/C2</f>
        <v>0.83596214511041012</v>
      </c>
      <c r="D18" s="92">
        <f t="shared" si="11"/>
        <v>1.5548872180451128</v>
      </c>
      <c r="E18" s="92">
        <f t="shared" si="11"/>
        <v>1.0662865288667143</v>
      </c>
      <c r="F18" s="92">
        <f t="shared" si="11"/>
        <v>0.87421100090171322</v>
      </c>
      <c r="G18" s="92">
        <f t="shared" si="11"/>
        <v>0.7561264822134387</v>
      </c>
      <c r="H18" s="92"/>
      <c r="I18" s="88"/>
      <c r="J18" s="88"/>
      <c r="K18" s="88"/>
      <c r="L18" s="88"/>
      <c r="M18" s="88"/>
      <c r="N18" s="88"/>
      <c r="O18" s="88"/>
      <c r="P18" s="88"/>
      <c r="Q18" s="88"/>
      <c r="R18" s="88"/>
    </row>
    <row r="19" spans="1:19" ht="15" customHeight="1">
      <c r="A19" s="90" t="s">
        <v>469</v>
      </c>
      <c r="B19" s="90"/>
      <c r="C19" s="92">
        <v>56</v>
      </c>
      <c r="D19" s="92">
        <v>156</v>
      </c>
      <c r="E19" s="92">
        <v>238</v>
      </c>
      <c r="F19" s="92">
        <v>416</v>
      </c>
      <c r="G19" s="92">
        <v>481</v>
      </c>
      <c r="H19" s="92"/>
      <c r="I19" s="88"/>
      <c r="J19" s="88"/>
      <c r="K19" s="88"/>
      <c r="L19" s="88"/>
      <c r="M19" s="88"/>
      <c r="N19" s="88"/>
      <c r="O19" s="88"/>
      <c r="P19" s="88"/>
      <c r="Q19" s="88"/>
      <c r="R19" s="88"/>
    </row>
    <row r="20" spans="1:19" ht="15" customHeight="1">
      <c r="A20" s="91"/>
      <c r="B20" s="91" t="s">
        <v>462</v>
      </c>
      <c r="C20" s="92"/>
      <c r="D20" s="92">
        <f t="shared" ref="D20:G20" si="12">D19/C19</f>
        <v>2.7857142857142856</v>
      </c>
      <c r="E20" s="92">
        <f t="shared" si="12"/>
        <v>1.5256410256410255</v>
      </c>
      <c r="F20" s="92">
        <f t="shared" si="12"/>
        <v>1.7478991596638656</v>
      </c>
      <c r="G20" s="92">
        <f t="shared" si="12"/>
        <v>1.15625</v>
      </c>
      <c r="H20" s="92"/>
      <c r="I20" s="88"/>
      <c r="J20" s="88"/>
      <c r="K20" s="88"/>
      <c r="L20" s="88"/>
      <c r="M20" s="88"/>
      <c r="N20" s="88"/>
      <c r="O20" s="88"/>
      <c r="P20" s="88"/>
      <c r="Q20" s="88"/>
      <c r="R20" s="88"/>
    </row>
    <row r="21" spans="1:19" ht="15" customHeight="1">
      <c r="A21" s="91"/>
      <c r="B21" s="91" t="s">
        <v>466</v>
      </c>
      <c r="C21" s="92"/>
      <c r="D21" s="92">
        <f t="shared" ref="D21:G21" si="13">(D19-C19)/D3</f>
        <v>0.28735632183908044</v>
      </c>
      <c r="E21" s="92">
        <f t="shared" si="13"/>
        <v>0.1111111111111111</v>
      </c>
      <c r="F21" s="92">
        <f t="shared" si="13"/>
        <v>0.21840490797546011</v>
      </c>
      <c r="G21" s="92">
        <f t="shared" si="13"/>
        <v>0.20833333333333334</v>
      </c>
      <c r="H21" s="92"/>
      <c r="I21" s="88"/>
      <c r="J21" s="88"/>
      <c r="K21" s="88"/>
      <c r="L21" s="88"/>
      <c r="M21" s="88"/>
      <c r="N21" s="88"/>
      <c r="O21" s="88"/>
      <c r="P21" s="88"/>
      <c r="Q21" s="88"/>
      <c r="R21" s="88"/>
    </row>
    <row r="22" spans="1:19" ht="15" customHeight="1">
      <c r="A22" s="93" t="str">
        <f>+A19</f>
        <v>COGS</v>
      </c>
      <c r="B22" s="93" t="s">
        <v>463</v>
      </c>
      <c r="C22" s="94">
        <f t="shared" ref="C22:G22" si="14">C19/C2</f>
        <v>0.17665615141955837</v>
      </c>
      <c r="D22" s="99">
        <f t="shared" si="14"/>
        <v>0.23458646616541354</v>
      </c>
      <c r="E22" s="94">
        <f t="shared" si="14"/>
        <v>0.16963649322879543</v>
      </c>
      <c r="F22" s="94">
        <f t="shared" si="14"/>
        <v>0.18755635707844906</v>
      </c>
      <c r="G22" s="94">
        <f t="shared" si="14"/>
        <v>0.19011857707509883</v>
      </c>
      <c r="H22" s="99">
        <v>0.18</v>
      </c>
      <c r="I22" s="88"/>
      <c r="J22" s="88"/>
      <c r="K22" s="88"/>
      <c r="L22" s="88"/>
      <c r="M22" s="88"/>
      <c r="N22" s="88"/>
      <c r="O22" s="88"/>
      <c r="P22" s="88"/>
      <c r="Q22" s="88"/>
      <c r="R22" s="88"/>
    </row>
    <row r="23" spans="1:19" ht="15" customHeight="1">
      <c r="A23" s="100" t="s">
        <v>31</v>
      </c>
      <c r="B23" s="100"/>
      <c r="C23" s="92">
        <v>54</v>
      </c>
      <c r="D23" s="92">
        <v>94</v>
      </c>
      <c r="E23" s="92">
        <v>172</v>
      </c>
      <c r="F23" s="92">
        <v>258</v>
      </c>
      <c r="G23" s="92">
        <v>333</v>
      </c>
      <c r="H23" s="92"/>
      <c r="I23" s="88"/>
      <c r="J23" s="88"/>
      <c r="K23" s="88"/>
      <c r="L23" s="88"/>
      <c r="M23" s="88"/>
      <c r="N23" s="88"/>
      <c r="O23" s="88"/>
      <c r="P23" s="88"/>
      <c r="Q23" s="88"/>
      <c r="R23" s="88"/>
    </row>
    <row r="24" spans="1:19" ht="15" customHeight="1">
      <c r="A24" s="91" t="s">
        <v>470</v>
      </c>
      <c r="B24" s="91"/>
      <c r="C24" s="92">
        <v>19</v>
      </c>
      <c r="D24" s="92">
        <v>16</v>
      </c>
      <c r="E24" s="92">
        <v>37</v>
      </c>
      <c r="F24" s="92">
        <v>55</v>
      </c>
      <c r="G24" s="92">
        <v>69</v>
      </c>
      <c r="H24" s="92"/>
      <c r="I24" s="88"/>
      <c r="J24" s="88"/>
      <c r="K24" s="88"/>
      <c r="L24" s="88"/>
      <c r="M24" s="88"/>
      <c r="N24" s="88"/>
      <c r="O24" s="88"/>
      <c r="P24" s="88"/>
      <c r="Q24" s="88"/>
      <c r="R24" s="88"/>
    </row>
    <row r="25" spans="1:19" ht="15" customHeight="1">
      <c r="A25" s="101" t="s">
        <v>471</v>
      </c>
      <c r="B25" s="101"/>
      <c r="C25" s="99">
        <f t="shared" ref="C25:G25" si="15">C23+C24</f>
        <v>73</v>
      </c>
      <c r="D25" s="99">
        <f t="shared" si="15"/>
        <v>110</v>
      </c>
      <c r="E25" s="99">
        <f t="shared" si="15"/>
        <v>209</v>
      </c>
      <c r="F25" s="99">
        <f t="shared" si="15"/>
        <v>313</v>
      </c>
      <c r="G25" s="99">
        <f t="shared" si="15"/>
        <v>402</v>
      </c>
      <c r="H25" s="99">
        <f>H26*G25</f>
        <v>422.1</v>
      </c>
      <c r="I25" s="99">
        <f>I26*H25</f>
        <v>443.20500000000004</v>
      </c>
      <c r="J25" s="99">
        <f>J26*I25</f>
        <v>465.36525000000006</v>
      </c>
      <c r="K25" s="99">
        <f>K26*J25</f>
        <v>488.63351250000011</v>
      </c>
      <c r="L25" s="88">
        <f>K25*L26</f>
        <v>513.06518812500019</v>
      </c>
      <c r="M25" s="88"/>
      <c r="N25" s="88"/>
      <c r="O25" s="88"/>
      <c r="P25" s="88"/>
      <c r="Q25" s="88"/>
      <c r="R25" s="88"/>
    </row>
    <row r="26" spans="1:19" ht="15" customHeight="1">
      <c r="A26" s="102"/>
      <c r="B26" s="91" t="s">
        <v>462</v>
      </c>
      <c r="C26" s="92"/>
      <c r="D26" s="92">
        <f t="shared" ref="D26:G26" si="16">D25/C25</f>
        <v>1.5068493150684932</v>
      </c>
      <c r="E26" s="92">
        <f t="shared" si="16"/>
        <v>1.9</v>
      </c>
      <c r="F26" s="92">
        <f t="shared" si="16"/>
        <v>1.4976076555023923</v>
      </c>
      <c r="G26" s="92">
        <f t="shared" si="16"/>
        <v>1.2843450479233227</v>
      </c>
      <c r="H26" s="92">
        <v>1.05</v>
      </c>
      <c r="I26" s="92">
        <v>1.05</v>
      </c>
      <c r="J26" s="92">
        <v>1.05</v>
      </c>
      <c r="K26" s="92">
        <v>1.05</v>
      </c>
      <c r="L26" s="88">
        <v>1.05</v>
      </c>
      <c r="M26" s="88"/>
      <c r="N26" s="88"/>
      <c r="O26" s="88"/>
      <c r="P26" s="88"/>
      <c r="Q26" s="88"/>
      <c r="R26" s="88"/>
    </row>
    <row r="27" spans="1:19" ht="15" customHeight="1">
      <c r="A27" s="103"/>
      <c r="B27" s="103" t="s">
        <v>463</v>
      </c>
      <c r="C27" s="104">
        <f t="shared" ref="C27:G27" si="17">C25/C2</f>
        <v>0.2302839116719243</v>
      </c>
      <c r="D27" s="105">
        <f t="shared" si="17"/>
        <v>0.16541353383458646</v>
      </c>
      <c r="E27" s="105">
        <f t="shared" si="17"/>
        <v>0.14896650035637918</v>
      </c>
      <c r="F27" s="105">
        <f t="shared" si="17"/>
        <v>0.14111812443642921</v>
      </c>
      <c r="G27" s="105">
        <f t="shared" si="17"/>
        <v>0.15889328063241107</v>
      </c>
      <c r="H27" s="104">
        <v>0.15</v>
      </c>
      <c r="I27" s="88"/>
      <c r="J27" s="88"/>
      <c r="K27" s="88"/>
      <c r="L27" s="88"/>
      <c r="M27" s="88"/>
      <c r="N27" s="88"/>
      <c r="O27" s="88"/>
      <c r="P27" s="88"/>
      <c r="Q27" s="88"/>
      <c r="R27" s="88"/>
    </row>
    <row r="28" spans="1:19" ht="15" customHeight="1">
      <c r="C28" s="106"/>
      <c r="D28" s="106"/>
      <c r="E28" s="106"/>
      <c r="F28" s="106"/>
      <c r="G28" s="106"/>
      <c r="H28" s="106"/>
      <c r="I28" s="88"/>
      <c r="J28" s="88"/>
      <c r="K28" s="88"/>
      <c r="L28" s="88"/>
      <c r="M28" s="88"/>
      <c r="N28" s="88"/>
      <c r="O28" s="88"/>
      <c r="P28" s="88"/>
      <c r="Q28" s="88"/>
      <c r="R28" s="88"/>
    </row>
    <row r="29" spans="1:19" ht="15" customHeight="1">
      <c r="A29" s="91" t="s">
        <v>472</v>
      </c>
      <c r="B29" s="102"/>
      <c r="C29" s="92">
        <f t="shared" ref="C29:E29" si="18">C30/C2</f>
        <v>0.40694006309148267</v>
      </c>
      <c r="D29" s="92">
        <f>D30/D2</f>
        <v>0.40150375939849625</v>
      </c>
      <c r="E29" s="92">
        <f t="shared" si="18"/>
        <v>0.31789023521026372</v>
      </c>
      <c r="F29" s="107">
        <f>F31/F2</f>
        <v>0.27366997294860235</v>
      </c>
      <c r="G29" s="107">
        <f>G31/G2</f>
        <v>0.31225296442687744</v>
      </c>
      <c r="H29" s="106"/>
      <c r="I29" s="88"/>
      <c r="J29" s="88"/>
      <c r="K29" s="88"/>
      <c r="L29" s="88"/>
      <c r="M29" s="88"/>
      <c r="N29" s="88"/>
      <c r="O29" s="88"/>
      <c r="P29" s="88"/>
      <c r="Q29" s="88"/>
      <c r="R29" s="88"/>
    </row>
    <row r="30" spans="1:19" ht="15" customHeight="1">
      <c r="A30" s="90" t="s">
        <v>473</v>
      </c>
      <c r="B30" s="90"/>
      <c r="C30" s="92">
        <v>129</v>
      </c>
      <c r="D30" s="92">
        <v>267</v>
      </c>
      <c r="E30" s="92">
        <v>446</v>
      </c>
      <c r="F30" s="92">
        <v>729</v>
      </c>
      <c r="G30" s="92">
        <v>932</v>
      </c>
      <c r="H30" s="106"/>
      <c r="I30" s="88"/>
      <c r="J30" s="88"/>
      <c r="K30" s="88"/>
      <c r="L30" s="88"/>
      <c r="M30" s="88"/>
      <c r="N30" s="88"/>
      <c r="O30" s="88"/>
      <c r="P30" s="88"/>
      <c r="Q30" s="88"/>
      <c r="R30" s="88"/>
    </row>
    <row r="31" spans="1:19" ht="15" customHeight="1">
      <c r="A31" s="101" t="s">
        <v>474</v>
      </c>
      <c r="B31" s="101"/>
      <c r="C31" s="99">
        <f>C30-C32</f>
        <v>111.565</v>
      </c>
      <c r="D31" s="99">
        <f>D30-D32</f>
        <v>230.42500000000001</v>
      </c>
      <c r="E31" s="99">
        <f>E30-E32</f>
        <v>368.83499999999998</v>
      </c>
      <c r="F31" s="94">
        <f>+F30-F32</f>
        <v>607</v>
      </c>
      <c r="G31" s="94">
        <f>+G30-G32</f>
        <v>790</v>
      </c>
      <c r="H31" s="106"/>
      <c r="I31" s="88"/>
      <c r="J31" s="88"/>
      <c r="K31" s="88"/>
      <c r="L31" s="88"/>
      <c r="M31" s="88"/>
      <c r="N31" s="88"/>
      <c r="O31" s="88"/>
      <c r="P31" s="88"/>
      <c r="Q31" s="88"/>
      <c r="R31" s="88"/>
    </row>
    <row r="32" spans="1:19" ht="15" customHeight="1">
      <c r="A32" s="91" t="s">
        <v>475</v>
      </c>
      <c r="B32" s="91" t="s">
        <v>476</v>
      </c>
      <c r="C32" s="92">
        <f>0.055*C2</f>
        <v>17.434999999999999</v>
      </c>
      <c r="D32" s="92">
        <f>0.055*D2</f>
        <v>36.575000000000003</v>
      </c>
      <c r="E32" s="92">
        <f>0.055*E2</f>
        <v>77.165000000000006</v>
      </c>
      <c r="F32" s="92">
        <v>122</v>
      </c>
      <c r="G32" s="92">
        <v>142</v>
      </c>
      <c r="H32" s="92"/>
      <c r="I32" s="88"/>
      <c r="J32" s="88"/>
      <c r="K32" s="88"/>
      <c r="L32" s="88"/>
      <c r="M32" s="88"/>
      <c r="N32" s="88"/>
      <c r="O32" s="88"/>
      <c r="P32" s="88"/>
      <c r="Q32" s="88"/>
      <c r="R32" s="88"/>
      <c r="S32" s="102"/>
    </row>
    <row r="33" spans="1:19" ht="15" customHeight="1">
      <c r="A33" s="108"/>
      <c r="B33" s="109" t="s">
        <v>463</v>
      </c>
      <c r="C33" s="99"/>
      <c r="D33" s="99"/>
      <c r="E33" s="99"/>
      <c r="F33" s="94">
        <f t="shared" ref="F33:G33" si="19">F32/F2</f>
        <v>5.5004508566275923E-2</v>
      </c>
      <c r="G33" s="94">
        <f t="shared" si="19"/>
        <v>5.6126482213438737E-2</v>
      </c>
      <c r="H33" s="99">
        <v>0.05</v>
      </c>
      <c r="I33" s="88"/>
      <c r="J33" s="88"/>
      <c r="K33" s="88"/>
      <c r="L33" s="88"/>
      <c r="M33" s="88"/>
      <c r="N33" s="88"/>
      <c r="O33" s="88"/>
      <c r="P33" s="88"/>
      <c r="Q33" s="88"/>
      <c r="R33" s="88"/>
      <c r="S33" s="102"/>
    </row>
    <row r="34" spans="1:19" ht="15" customHeight="1">
      <c r="A34" s="102"/>
      <c r="B34" s="91" t="s">
        <v>477</v>
      </c>
      <c r="C34" s="92"/>
      <c r="D34" s="92">
        <v>15</v>
      </c>
      <c r="E34" s="92">
        <v>60</v>
      </c>
      <c r="F34" s="92">
        <v>80</v>
      </c>
      <c r="G34" s="88">
        <v>64</v>
      </c>
      <c r="H34" s="92"/>
      <c r="I34" s="88" t="s">
        <v>478</v>
      </c>
      <c r="J34" s="88"/>
      <c r="K34" s="88"/>
      <c r="L34" s="88"/>
      <c r="M34" s="88"/>
      <c r="N34" s="88"/>
      <c r="O34" s="88"/>
      <c r="P34" s="88"/>
      <c r="Q34" s="88"/>
      <c r="R34" s="88"/>
      <c r="S34" s="102"/>
    </row>
    <row r="35" spans="1:19" ht="15" customHeight="1">
      <c r="A35" s="102"/>
      <c r="B35" s="91" t="s">
        <v>466</v>
      </c>
      <c r="C35" s="92"/>
      <c r="D35" s="92">
        <f t="shared" ref="D35:G35" si="20">D34/D3</f>
        <v>4.3103448275862072E-2</v>
      </c>
      <c r="E35" s="92">
        <f t="shared" si="20"/>
        <v>8.1300813008130079E-2</v>
      </c>
      <c r="F35" s="92">
        <f t="shared" si="20"/>
        <v>9.815950920245399E-2</v>
      </c>
      <c r="G35" s="92">
        <f t="shared" si="20"/>
        <v>0.20512820512820512</v>
      </c>
      <c r="H35" s="92"/>
      <c r="I35" s="88"/>
      <c r="J35" s="88"/>
      <c r="K35" s="88"/>
      <c r="L35" s="88"/>
      <c r="M35" s="88"/>
      <c r="N35" s="88"/>
      <c r="O35" s="88"/>
      <c r="P35" s="88"/>
      <c r="Q35" s="88"/>
      <c r="R35" s="88"/>
      <c r="S35" s="102"/>
    </row>
    <row r="36" spans="1:19" ht="15" customHeight="1">
      <c r="A36" s="102"/>
      <c r="B36" s="91" t="s">
        <v>479</v>
      </c>
      <c r="C36" s="92"/>
      <c r="D36" s="92">
        <v>35</v>
      </c>
      <c r="E36" s="92">
        <v>76</v>
      </c>
      <c r="F36" s="92">
        <v>76</v>
      </c>
      <c r="G36" s="92">
        <v>55</v>
      </c>
      <c r="H36" s="92"/>
      <c r="I36" s="88"/>
      <c r="J36" s="88"/>
      <c r="K36" s="88"/>
      <c r="L36" s="88"/>
      <c r="M36" s="88"/>
      <c r="N36" s="88"/>
      <c r="O36" s="88"/>
      <c r="P36" s="88"/>
      <c r="Q36" s="88"/>
      <c r="R36" s="88"/>
      <c r="S36" s="102"/>
    </row>
    <row r="37" spans="1:19" ht="15" customHeight="1">
      <c r="A37" s="102"/>
      <c r="B37" s="91" t="s">
        <v>480</v>
      </c>
      <c r="C37" s="92"/>
      <c r="D37" s="92">
        <v>28</v>
      </c>
      <c r="E37" s="92">
        <v>27</v>
      </c>
      <c r="F37" s="92"/>
      <c r="G37" s="92">
        <v>48</v>
      </c>
      <c r="H37" s="92"/>
      <c r="I37" s="88"/>
      <c r="J37" s="88"/>
      <c r="K37" s="88"/>
      <c r="L37" s="88"/>
      <c r="M37" s="88"/>
      <c r="N37" s="88"/>
      <c r="O37" s="88"/>
      <c r="P37" s="88"/>
      <c r="Q37" s="88"/>
      <c r="R37" s="88"/>
      <c r="S37" s="102"/>
    </row>
    <row r="38" spans="1:19" ht="15" customHeight="1">
      <c r="A38" s="102"/>
      <c r="B38" s="91" t="s">
        <v>481</v>
      </c>
      <c r="C38" s="92"/>
      <c r="D38" s="92"/>
      <c r="E38" s="92"/>
      <c r="F38" s="92">
        <v>24</v>
      </c>
      <c r="G38" s="92">
        <v>40</v>
      </c>
      <c r="H38" s="92"/>
      <c r="I38" s="88"/>
      <c r="J38" s="88"/>
      <c r="K38" s="88"/>
      <c r="L38" s="88"/>
      <c r="M38" s="88"/>
      <c r="N38" s="88"/>
      <c r="O38" s="88"/>
      <c r="P38" s="88"/>
      <c r="Q38" s="88"/>
      <c r="R38" s="88"/>
      <c r="S38" s="102"/>
    </row>
    <row r="39" spans="1:19" ht="15" customHeight="1">
      <c r="A39" s="102"/>
      <c r="B39" s="91" t="s">
        <v>482</v>
      </c>
      <c r="C39" s="92"/>
      <c r="D39" s="92" t="s">
        <v>483</v>
      </c>
      <c r="E39" s="92" t="s">
        <v>484</v>
      </c>
      <c r="F39" s="92">
        <v>11</v>
      </c>
      <c r="G39" s="92">
        <v>23</v>
      </c>
      <c r="H39" s="92">
        <v>30</v>
      </c>
      <c r="I39" s="92">
        <v>30</v>
      </c>
      <c r="J39" s="88">
        <v>0</v>
      </c>
      <c r="K39" s="88">
        <v>0</v>
      </c>
      <c r="L39" s="88">
        <v>0</v>
      </c>
      <c r="M39" s="88"/>
      <c r="N39" s="88"/>
      <c r="O39" s="88"/>
      <c r="P39" s="88"/>
      <c r="Q39" s="88"/>
      <c r="R39" s="88"/>
      <c r="S39" s="102"/>
    </row>
    <row r="40" spans="1:19" ht="15" customHeight="1">
      <c r="A40" s="91"/>
      <c r="B40" s="91" t="s">
        <v>485</v>
      </c>
      <c r="C40" s="92"/>
      <c r="D40" s="92">
        <v>4</v>
      </c>
      <c r="E40" s="92"/>
      <c r="F40" s="92"/>
      <c r="G40" s="92"/>
      <c r="H40" s="106"/>
      <c r="I40" s="88"/>
      <c r="J40" s="88"/>
      <c r="K40" s="88"/>
      <c r="L40" s="88"/>
      <c r="M40" s="88"/>
      <c r="N40" s="88"/>
      <c r="O40" s="88"/>
      <c r="P40" s="88"/>
      <c r="Q40" s="88"/>
      <c r="R40" s="88"/>
    </row>
    <row r="41" spans="1:19" ht="15" customHeight="1">
      <c r="A41" s="102"/>
      <c r="B41" s="102"/>
      <c r="C41" s="92"/>
      <c r="D41" s="92"/>
      <c r="E41" s="92"/>
      <c r="F41" s="92"/>
      <c r="G41" s="92"/>
      <c r="H41" s="106"/>
      <c r="I41" s="88"/>
      <c r="J41" s="88"/>
      <c r="K41" s="88"/>
      <c r="L41" s="88"/>
      <c r="M41" s="88"/>
      <c r="N41" s="88"/>
      <c r="O41" s="88"/>
      <c r="P41" s="88"/>
      <c r="Q41" s="88"/>
      <c r="R41" s="88"/>
    </row>
    <row r="42" spans="1:19" ht="15" customHeight="1">
      <c r="A42" s="102"/>
      <c r="B42" s="102"/>
      <c r="C42" s="92"/>
      <c r="D42" s="92"/>
      <c r="E42" s="92"/>
      <c r="F42" s="92"/>
      <c r="G42" s="92"/>
      <c r="H42" s="106"/>
      <c r="I42" s="88"/>
      <c r="J42" s="88"/>
      <c r="K42" s="88"/>
      <c r="L42" s="88"/>
      <c r="M42" s="88"/>
      <c r="N42" s="88"/>
      <c r="O42" s="88"/>
      <c r="P42" s="88"/>
      <c r="Q42" s="88"/>
      <c r="R42" s="88"/>
    </row>
    <row r="43" spans="1:19" ht="15" customHeight="1">
      <c r="A43" s="102"/>
      <c r="B43" s="102"/>
      <c r="C43" s="92" t="s">
        <v>486</v>
      </c>
      <c r="D43" s="92" t="s">
        <v>487</v>
      </c>
      <c r="E43" s="92" t="s">
        <v>462</v>
      </c>
      <c r="F43" s="92" t="s">
        <v>488</v>
      </c>
      <c r="G43" s="92" t="s">
        <v>489</v>
      </c>
      <c r="H43" s="92" t="s">
        <v>462</v>
      </c>
      <c r="I43" s="88"/>
      <c r="J43" s="88"/>
      <c r="K43" s="88"/>
      <c r="L43" s="88"/>
      <c r="M43" s="88"/>
      <c r="N43" s="88"/>
      <c r="O43" s="88"/>
      <c r="P43" s="88"/>
      <c r="Q43" s="88"/>
      <c r="R43" s="88"/>
    </row>
    <row r="44" spans="1:19" ht="15" customHeight="1">
      <c r="A44" s="91" t="s">
        <v>490</v>
      </c>
      <c r="C44" s="110">
        <v>198405</v>
      </c>
      <c r="D44" s="110">
        <v>220339</v>
      </c>
      <c r="E44" s="92">
        <f>D44/C44</f>
        <v>1.1105516494039969</v>
      </c>
      <c r="F44" s="110">
        <v>202966</v>
      </c>
      <c r="G44" s="110">
        <v>212908</v>
      </c>
      <c r="H44" s="92">
        <f>G44/F44</f>
        <v>1.0489835736034607</v>
      </c>
      <c r="I44" s="88"/>
      <c r="J44" s="88"/>
      <c r="K44" s="88"/>
      <c r="L44" s="88"/>
      <c r="M44" s="88"/>
      <c r="N44" s="88"/>
      <c r="O44" s="88"/>
      <c r="P44" s="88"/>
      <c r="Q44" s="88"/>
      <c r="R44" s="88"/>
    </row>
    <row r="45" spans="1:19" ht="15" customHeight="1">
      <c r="C45" s="106"/>
      <c r="D45" s="106"/>
      <c r="E45" s="106"/>
      <c r="F45" s="106"/>
      <c r="G45" s="106"/>
      <c r="H45" s="106"/>
      <c r="I45" s="88"/>
      <c r="J45" s="88"/>
      <c r="K45" s="88"/>
      <c r="L45" s="88"/>
      <c r="M45" s="88"/>
      <c r="N45" s="88"/>
      <c r="O45" s="88"/>
      <c r="P45" s="88"/>
      <c r="Q45" s="88"/>
      <c r="R45" s="88"/>
    </row>
    <row r="46" spans="1:19" ht="15" customHeight="1">
      <c r="C46" s="106"/>
      <c r="D46" s="106"/>
      <c r="E46" s="106"/>
      <c r="F46" s="106"/>
      <c r="G46" s="106"/>
      <c r="H46" s="106"/>
      <c r="I46" s="88"/>
      <c r="J46" s="88"/>
      <c r="K46" s="88"/>
      <c r="L46" s="88"/>
      <c r="M46" s="88"/>
      <c r="N46" s="88"/>
      <c r="O46" s="88"/>
      <c r="P46" s="88"/>
      <c r="Q46" s="88"/>
      <c r="R46" s="88"/>
    </row>
    <row r="47" spans="1:19" ht="15" customHeight="1">
      <c r="C47" s="106"/>
      <c r="D47" s="106"/>
      <c r="E47" s="106"/>
      <c r="F47" s="106"/>
      <c r="G47" s="106"/>
      <c r="H47" s="106"/>
      <c r="I47" s="88"/>
      <c r="J47" s="88"/>
      <c r="K47" s="88"/>
      <c r="L47" s="88"/>
      <c r="M47" s="88"/>
      <c r="N47" s="88"/>
      <c r="O47" s="88"/>
      <c r="P47" s="88"/>
      <c r="Q47" s="88"/>
      <c r="R47" s="88"/>
    </row>
    <row r="48" spans="1:19" ht="15" customHeight="1">
      <c r="C48" s="106"/>
      <c r="D48" s="106"/>
      <c r="E48" s="106"/>
      <c r="F48" s="106"/>
      <c r="G48" s="106"/>
      <c r="H48" s="106"/>
      <c r="I48" s="88"/>
      <c r="J48" s="88"/>
      <c r="K48" s="88"/>
      <c r="L48" s="88"/>
      <c r="M48" s="88"/>
      <c r="N48" s="88"/>
      <c r="O48" s="88"/>
      <c r="P48" s="88"/>
      <c r="Q48" s="88"/>
      <c r="R48" s="88"/>
    </row>
    <row r="49" spans="2:18" ht="15" customHeight="1">
      <c r="C49" s="106"/>
      <c r="D49" s="106"/>
      <c r="E49" s="106"/>
      <c r="F49" s="106"/>
      <c r="G49" s="106"/>
      <c r="H49" s="106"/>
      <c r="I49" s="88"/>
      <c r="J49" s="88"/>
      <c r="K49" s="88"/>
      <c r="L49" s="88"/>
      <c r="M49" s="88"/>
      <c r="N49" s="88"/>
      <c r="O49" s="88"/>
      <c r="P49" s="88"/>
      <c r="Q49" s="88"/>
      <c r="R49" s="88"/>
    </row>
    <row r="50" spans="2:18" ht="15" customHeight="1">
      <c r="C50" s="88">
        <v>2012</v>
      </c>
      <c r="D50" s="88">
        <v>2013</v>
      </c>
      <c r="E50" s="88">
        <v>2014</v>
      </c>
      <c r="F50" s="88">
        <v>2015</v>
      </c>
      <c r="G50" s="88">
        <v>2016</v>
      </c>
      <c r="H50" s="106"/>
      <c r="I50" s="88"/>
      <c r="J50" s="88"/>
      <c r="K50" s="88"/>
      <c r="L50" s="88"/>
      <c r="M50" s="88"/>
      <c r="N50" s="88"/>
      <c r="O50" s="88"/>
      <c r="P50" s="88"/>
      <c r="Q50" s="88"/>
      <c r="R50" s="88"/>
    </row>
    <row r="51" spans="2:18" ht="15" customHeight="1">
      <c r="B51" s="89" t="s">
        <v>31</v>
      </c>
      <c r="C51" s="92">
        <v>54</v>
      </c>
      <c r="D51" s="92">
        <v>94</v>
      </c>
      <c r="E51" s="92">
        <v>172</v>
      </c>
      <c r="F51" s="92">
        <v>258</v>
      </c>
      <c r="G51" s="92">
        <v>333</v>
      </c>
      <c r="H51" s="106"/>
      <c r="I51" s="88"/>
      <c r="J51" s="88"/>
      <c r="K51" s="88"/>
      <c r="L51" s="88"/>
      <c r="M51" s="88"/>
      <c r="N51" s="88"/>
      <c r="O51" s="88"/>
      <c r="P51" s="88"/>
      <c r="Q51" s="88"/>
      <c r="R51" s="88"/>
    </row>
    <row r="52" spans="2:18" ht="15" customHeight="1">
      <c r="B52" s="89" t="s">
        <v>527</v>
      </c>
      <c r="C52" s="164">
        <f>C27</f>
        <v>0.2302839116719243</v>
      </c>
      <c r="D52" s="164">
        <f>D27</f>
        <v>0.16541353383458646</v>
      </c>
      <c r="E52" s="164">
        <f>E27</f>
        <v>0.14896650035637918</v>
      </c>
      <c r="F52" s="164">
        <f>F27</f>
        <v>0.14111812443642921</v>
      </c>
      <c r="G52" s="164">
        <f>G27</f>
        <v>0.15889328063241107</v>
      </c>
      <c r="H52" s="106"/>
      <c r="I52" s="88"/>
      <c r="J52" s="88"/>
      <c r="K52" s="88"/>
      <c r="L52" s="88"/>
      <c r="M52" s="88"/>
      <c r="N52" s="88"/>
      <c r="O52" s="88"/>
      <c r="P52" s="88"/>
      <c r="Q52" s="88"/>
      <c r="R52" s="88"/>
    </row>
    <row r="53" spans="2:18" ht="15" customHeight="1">
      <c r="C53" s="106"/>
      <c r="D53" s="106"/>
      <c r="E53" s="106"/>
      <c r="F53" s="106"/>
      <c r="G53" s="106"/>
      <c r="H53" s="106"/>
      <c r="I53" s="88"/>
      <c r="J53" s="88"/>
      <c r="K53" s="88"/>
      <c r="L53" s="88"/>
      <c r="M53" s="88"/>
      <c r="N53" s="88"/>
      <c r="O53" s="88"/>
      <c r="P53" s="88"/>
      <c r="Q53" s="88"/>
      <c r="R53" s="88"/>
    </row>
    <row r="54" spans="2:18" ht="15" customHeight="1">
      <c r="C54" s="88">
        <v>2012</v>
      </c>
      <c r="D54" s="88">
        <v>2013</v>
      </c>
      <c r="E54" s="88">
        <v>2014</v>
      </c>
      <c r="F54" s="88">
        <v>2015</v>
      </c>
      <c r="G54" s="88">
        <v>2016</v>
      </c>
      <c r="H54" s="106"/>
      <c r="I54" s="88"/>
      <c r="J54" s="88"/>
      <c r="K54" s="88"/>
      <c r="L54" s="88"/>
      <c r="M54" s="88"/>
      <c r="N54" s="88"/>
      <c r="O54" s="88"/>
      <c r="P54" s="88"/>
      <c r="Q54" s="88"/>
      <c r="R54" s="88"/>
    </row>
    <row r="55" spans="2:18" ht="15" customHeight="1">
      <c r="B55" s="89" t="s">
        <v>528</v>
      </c>
      <c r="C55" s="106">
        <f>C31/C2</f>
        <v>0.35194006309148262</v>
      </c>
      <c r="D55" s="106">
        <f>D31/D2</f>
        <v>0.34650375939849626</v>
      </c>
      <c r="E55" s="106">
        <f>E31/E2</f>
        <v>0.26289023521026372</v>
      </c>
      <c r="F55" s="106">
        <f>F31/F2</f>
        <v>0.27366997294860235</v>
      </c>
      <c r="G55" s="106">
        <f>G31/G2</f>
        <v>0.31225296442687744</v>
      </c>
      <c r="H55" s="106"/>
      <c r="I55" s="88"/>
      <c r="J55" s="88"/>
      <c r="K55" s="88"/>
      <c r="L55" s="88"/>
      <c r="M55" s="88"/>
      <c r="N55" s="88"/>
      <c r="O55" s="88"/>
      <c r="P55" s="88"/>
      <c r="Q55" s="88"/>
      <c r="R55" s="88"/>
    </row>
    <row r="56" spans="2:18" ht="15" customHeight="1">
      <c r="C56" s="106"/>
      <c r="D56" s="106"/>
      <c r="E56" s="106"/>
      <c r="F56" s="106"/>
      <c r="G56" s="106"/>
      <c r="H56" s="106"/>
      <c r="I56" s="88"/>
      <c r="J56" s="88"/>
      <c r="K56" s="88"/>
      <c r="L56" s="88"/>
      <c r="M56" s="88"/>
      <c r="N56" s="88"/>
      <c r="O56" s="88"/>
      <c r="P56" s="88"/>
      <c r="Q56" s="88"/>
      <c r="R56" s="88"/>
    </row>
    <row r="57" spans="2:18" ht="15" customHeight="1">
      <c r="C57" s="106"/>
      <c r="D57" s="106"/>
      <c r="E57" s="106"/>
      <c r="F57" s="106"/>
      <c r="G57" s="106"/>
      <c r="H57" s="106"/>
      <c r="I57" s="88"/>
      <c r="J57" s="88"/>
      <c r="K57" s="88"/>
      <c r="L57" s="88"/>
      <c r="M57" s="88"/>
      <c r="N57" s="88"/>
      <c r="O57" s="88"/>
      <c r="P57" s="88"/>
      <c r="Q57" s="88"/>
      <c r="R57" s="88"/>
    </row>
    <row r="58" spans="2:18" ht="15" customHeight="1">
      <c r="C58" s="106"/>
      <c r="D58" s="106"/>
      <c r="E58" s="106"/>
      <c r="F58" s="106"/>
      <c r="G58" s="106"/>
      <c r="H58" s="106"/>
      <c r="I58" s="88"/>
      <c r="J58" s="88"/>
      <c r="K58" s="88"/>
      <c r="L58" s="88"/>
      <c r="M58" s="88"/>
      <c r="N58" s="88"/>
      <c r="O58" s="88"/>
      <c r="P58" s="88"/>
      <c r="Q58" s="88"/>
      <c r="R58" s="88"/>
    </row>
    <row r="59" spans="2:18" ht="15" customHeight="1">
      <c r="C59" s="106"/>
      <c r="D59" s="106"/>
      <c r="E59" s="106"/>
      <c r="F59" s="106"/>
      <c r="G59" s="106"/>
      <c r="H59" s="106"/>
      <c r="I59" s="88"/>
      <c r="J59" s="88"/>
      <c r="K59" s="88"/>
      <c r="L59" s="88"/>
      <c r="M59" s="88"/>
      <c r="N59" s="88"/>
      <c r="O59" s="88"/>
      <c r="P59" s="88"/>
      <c r="Q59" s="88"/>
      <c r="R59" s="88"/>
    </row>
    <row r="60" spans="2:18" ht="15" customHeight="1">
      <c r="C60" s="106"/>
      <c r="D60" s="106"/>
      <c r="E60" s="106"/>
      <c r="F60" s="106"/>
      <c r="G60" s="106"/>
      <c r="H60" s="106"/>
      <c r="I60" s="88"/>
      <c r="J60" s="88"/>
      <c r="K60" s="88"/>
      <c r="L60" s="88"/>
      <c r="M60" s="88"/>
      <c r="N60" s="88"/>
      <c r="O60" s="88"/>
      <c r="P60" s="88"/>
      <c r="Q60" s="88"/>
      <c r="R60" s="88"/>
    </row>
    <row r="61" spans="2:18" ht="15" customHeight="1">
      <c r="C61" s="106"/>
      <c r="D61" s="106"/>
      <c r="E61" s="106"/>
      <c r="F61" s="106"/>
      <c r="G61" s="106"/>
      <c r="H61" s="106"/>
      <c r="I61" s="88"/>
      <c r="J61" s="88"/>
      <c r="K61" s="88"/>
      <c r="L61" s="88"/>
      <c r="M61" s="88"/>
      <c r="N61" s="88"/>
      <c r="O61" s="88"/>
      <c r="P61" s="88"/>
      <c r="Q61" s="88"/>
      <c r="R61" s="88"/>
    </row>
    <row r="62" spans="2:18" ht="15" customHeight="1">
      <c r="C62" s="106"/>
      <c r="D62" s="106"/>
      <c r="E62" s="106"/>
      <c r="F62" s="106"/>
      <c r="G62" s="106"/>
      <c r="H62" s="106"/>
      <c r="I62" s="88"/>
      <c r="J62" s="88"/>
      <c r="K62" s="88"/>
      <c r="L62" s="88"/>
      <c r="M62" s="88"/>
      <c r="N62" s="88"/>
      <c r="O62" s="88"/>
      <c r="P62" s="88"/>
      <c r="Q62" s="88"/>
      <c r="R62" s="88"/>
    </row>
    <row r="63" spans="2:18" ht="15" customHeight="1">
      <c r="C63" s="106"/>
      <c r="D63" s="106"/>
      <c r="E63" s="106"/>
      <c r="F63" s="106"/>
      <c r="G63" s="106"/>
      <c r="H63" s="106"/>
      <c r="I63" s="88"/>
      <c r="J63" s="88"/>
      <c r="K63" s="88"/>
      <c r="L63" s="88"/>
      <c r="M63" s="88"/>
      <c r="N63" s="88"/>
      <c r="O63" s="88"/>
      <c r="P63" s="88"/>
      <c r="Q63" s="88"/>
      <c r="R63" s="88"/>
    </row>
    <row r="64" spans="2:18" ht="15" customHeight="1">
      <c r="C64" s="106"/>
      <c r="D64" s="106"/>
      <c r="E64" s="106"/>
      <c r="F64" s="106"/>
      <c r="G64" s="106"/>
      <c r="H64" s="106"/>
      <c r="I64" s="88"/>
      <c r="J64" s="88"/>
      <c r="K64" s="88"/>
      <c r="L64" s="88"/>
      <c r="M64" s="88"/>
      <c r="N64" s="88"/>
      <c r="O64" s="88"/>
      <c r="P64" s="88"/>
      <c r="Q64" s="88"/>
      <c r="R64" s="88"/>
    </row>
    <row r="65" spans="3:18" ht="15" customHeight="1">
      <c r="C65" s="106"/>
      <c r="D65" s="106"/>
      <c r="E65" s="106"/>
      <c r="F65" s="106"/>
      <c r="G65" s="106"/>
      <c r="H65" s="106"/>
      <c r="I65" s="88"/>
      <c r="J65" s="88"/>
      <c r="K65" s="88"/>
      <c r="L65" s="88"/>
      <c r="M65" s="88"/>
      <c r="N65" s="88"/>
      <c r="O65" s="88"/>
      <c r="P65" s="88"/>
      <c r="Q65" s="88"/>
      <c r="R65" s="88"/>
    </row>
    <row r="66" spans="3:18" ht="15" customHeight="1">
      <c r="C66" s="106"/>
      <c r="D66" s="106"/>
      <c r="E66" s="106"/>
      <c r="F66" s="106"/>
      <c r="G66" s="106"/>
      <c r="H66" s="106"/>
      <c r="I66" s="88"/>
      <c r="J66" s="88"/>
      <c r="K66" s="88"/>
      <c r="L66" s="88"/>
      <c r="M66" s="88"/>
      <c r="N66" s="88"/>
      <c r="O66" s="88"/>
      <c r="P66" s="88"/>
      <c r="Q66" s="88"/>
      <c r="R66" s="88"/>
    </row>
    <row r="67" spans="3:18" ht="15" customHeight="1">
      <c r="C67" s="106"/>
      <c r="D67" s="106"/>
      <c r="E67" s="106"/>
      <c r="F67" s="106"/>
      <c r="G67" s="106"/>
      <c r="H67" s="106"/>
      <c r="I67" s="88"/>
      <c r="J67" s="88"/>
      <c r="K67" s="88"/>
      <c r="L67" s="88"/>
      <c r="M67" s="88"/>
      <c r="N67" s="88"/>
      <c r="O67" s="88"/>
      <c r="P67" s="88"/>
      <c r="Q67" s="88"/>
      <c r="R67" s="88"/>
    </row>
    <row r="68" spans="3:18" ht="15" customHeight="1">
      <c r="C68" s="106"/>
      <c r="D68" s="106"/>
      <c r="E68" s="106"/>
      <c r="F68" s="106"/>
      <c r="G68" s="106"/>
      <c r="H68" s="106"/>
      <c r="I68" s="88"/>
      <c r="J68" s="88"/>
      <c r="K68" s="88"/>
      <c r="L68" s="88"/>
      <c r="M68" s="88"/>
      <c r="N68" s="88"/>
      <c r="O68" s="88"/>
      <c r="P68" s="88"/>
      <c r="Q68" s="88"/>
      <c r="R68" s="88"/>
    </row>
    <row r="69" spans="3:18" ht="15" customHeight="1">
      <c r="C69" s="106"/>
      <c r="D69" s="106"/>
      <c r="E69" s="106"/>
      <c r="F69" s="106"/>
      <c r="G69" s="106"/>
      <c r="H69" s="106"/>
      <c r="I69" s="88"/>
      <c r="J69" s="88"/>
      <c r="K69" s="88"/>
      <c r="L69" s="88"/>
      <c r="M69" s="88"/>
      <c r="N69" s="88"/>
      <c r="O69" s="88"/>
      <c r="P69" s="88"/>
      <c r="Q69" s="88"/>
      <c r="R69" s="88"/>
    </row>
    <row r="70" spans="3:18" ht="15" customHeight="1">
      <c r="C70" s="106"/>
      <c r="D70" s="106"/>
      <c r="E70" s="106"/>
      <c r="F70" s="106"/>
      <c r="G70" s="106"/>
      <c r="H70" s="106"/>
      <c r="I70" s="88"/>
      <c r="J70" s="88"/>
      <c r="K70" s="88"/>
      <c r="L70" s="88"/>
      <c r="M70" s="88"/>
      <c r="N70" s="88"/>
      <c r="O70" s="88"/>
      <c r="P70" s="88"/>
      <c r="Q70" s="88"/>
      <c r="R70" s="88"/>
    </row>
    <row r="71" spans="3:18" ht="15" customHeight="1">
      <c r="C71" s="106"/>
      <c r="D71" s="106"/>
      <c r="E71" s="106"/>
      <c r="F71" s="106"/>
      <c r="G71" s="106"/>
      <c r="H71" s="106"/>
      <c r="I71" s="88"/>
      <c r="J71" s="88"/>
      <c r="K71" s="88"/>
      <c r="L71" s="88"/>
      <c r="M71" s="88"/>
      <c r="N71" s="88"/>
      <c r="O71" s="88"/>
      <c r="P71" s="88"/>
      <c r="Q71" s="88"/>
      <c r="R71" s="88"/>
    </row>
    <row r="72" spans="3:18" ht="15" customHeight="1">
      <c r="C72" s="106"/>
      <c r="D72" s="106"/>
      <c r="E72" s="106"/>
      <c r="F72" s="106"/>
      <c r="G72" s="106"/>
      <c r="H72" s="106"/>
      <c r="I72" s="88"/>
      <c r="J72" s="88"/>
      <c r="K72" s="88"/>
      <c r="L72" s="88"/>
      <c r="M72" s="88"/>
      <c r="N72" s="88"/>
      <c r="O72" s="88"/>
      <c r="P72" s="88"/>
      <c r="Q72" s="88"/>
      <c r="R72" s="88"/>
    </row>
    <row r="73" spans="3:18" ht="15" customHeight="1">
      <c r="C73" s="106"/>
      <c r="D73" s="106"/>
      <c r="E73" s="106"/>
      <c r="F73" s="106"/>
      <c r="G73" s="106"/>
      <c r="H73" s="106"/>
      <c r="I73" s="88"/>
      <c r="J73" s="88"/>
      <c r="K73" s="88"/>
      <c r="L73" s="88"/>
      <c r="M73" s="88"/>
      <c r="N73" s="88"/>
      <c r="O73" s="88"/>
      <c r="P73" s="88"/>
      <c r="Q73" s="88"/>
      <c r="R73" s="88"/>
    </row>
    <row r="74" spans="3:18" ht="15" customHeight="1">
      <c r="C74" s="106"/>
      <c r="D74" s="106"/>
      <c r="E74" s="106"/>
      <c r="F74" s="106"/>
      <c r="G74" s="106"/>
      <c r="H74" s="106"/>
      <c r="I74" s="88"/>
      <c r="J74" s="88"/>
      <c r="K74" s="88"/>
      <c r="L74" s="88"/>
      <c r="M74" s="88"/>
      <c r="N74" s="88"/>
      <c r="O74" s="88"/>
      <c r="P74" s="88"/>
      <c r="Q74" s="88"/>
      <c r="R74" s="88"/>
    </row>
    <row r="75" spans="3:18" ht="15" customHeight="1">
      <c r="C75" s="106"/>
      <c r="D75" s="106"/>
      <c r="E75" s="106"/>
      <c r="F75" s="106"/>
      <c r="G75" s="106"/>
      <c r="H75" s="106"/>
      <c r="I75" s="88"/>
      <c r="J75" s="88"/>
      <c r="K75" s="88"/>
      <c r="L75" s="88"/>
      <c r="M75" s="88"/>
      <c r="N75" s="88"/>
      <c r="O75" s="88"/>
      <c r="P75" s="88"/>
      <c r="Q75" s="88"/>
      <c r="R75" s="88"/>
    </row>
    <row r="76" spans="3:18" ht="15" customHeight="1">
      <c r="C76" s="106"/>
      <c r="D76" s="106"/>
      <c r="E76" s="106"/>
      <c r="F76" s="106"/>
      <c r="G76" s="106"/>
      <c r="H76" s="106"/>
      <c r="I76" s="88"/>
      <c r="J76" s="88"/>
      <c r="K76" s="88"/>
      <c r="L76" s="88"/>
      <c r="M76" s="88"/>
      <c r="N76" s="88"/>
      <c r="O76" s="88"/>
      <c r="P76" s="88"/>
      <c r="Q76" s="88"/>
      <c r="R76" s="88"/>
    </row>
    <row r="77" spans="3:18" ht="15" customHeight="1">
      <c r="C77" s="106"/>
      <c r="D77" s="106"/>
      <c r="E77" s="106"/>
      <c r="F77" s="106"/>
      <c r="G77" s="106"/>
      <c r="H77" s="106"/>
      <c r="I77" s="88"/>
      <c r="J77" s="88"/>
      <c r="K77" s="88"/>
      <c r="L77" s="88"/>
      <c r="M77" s="88"/>
      <c r="N77" s="88"/>
      <c r="O77" s="88"/>
      <c r="P77" s="88"/>
      <c r="Q77" s="88"/>
      <c r="R77" s="88"/>
    </row>
    <row r="78" spans="3:18" ht="15" customHeight="1">
      <c r="C78" s="106"/>
      <c r="D78" s="106"/>
      <c r="E78" s="106"/>
      <c r="F78" s="106"/>
      <c r="G78" s="106"/>
      <c r="H78" s="106"/>
      <c r="I78" s="88"/>
      <c r="J78" s="88"/>
      <c r="K78" s="88"/>
      <c r="L78" s="88"/>
      <c r="M78" s="88"/>
      <c r="N78" s="88"/>
      <c r="O78" s="88"/>
      <c r="P78" s="88"/>
      <c r="Q78" s="88"/>
      <c r="R78" s="88"/>
    </row>
    <row r="79" spans="3:18" ht="15" customHeight="1">
      <c r="C79" s="106"/>
      <c r="D79" s="106"/>
      <c r="E79" s="106"/>
      <c r="F79" s="106"/>
      <c r="G79" s="106"/>
      <c r="H79" s="106"/>
      <c r="I79" s="88"/>
      <c r="J79" s="88"/>
      <c r="K79" s="88"/>
      <c r="L79" s="88"/>
      <c r="M79" s="88"/>
      <c r="N79" s="88"/>
      <c r="O79" s="88"/>
      <c r="P79" s="88"/>
      <c r="Q79" s="88"/>
      <c r="R79" s="88"/>
    </row>
    <row r="80" spans="3:18" ht="15" customHeight="1">
      <c r="C80" s="106"/>
      <c r="D80" s="106"/>
      <c r="E80" s="106"/>
      <c r="F80" s="106"/>
      <c r="G80" s="106"/>
      <c r="H80" s="106"/>
      <c r="I80" s="88"/>
      <c r="J80" s="88"/>
      <c r="K80" s="88"/>
      <c r="L80" s="88"/>
      <c r="M80" s="88"/>
      <c r="N80" s="88"/>
      <c r="O80" s="88"/>
      <c r="P80" s="88"/>
      <c r="Q80" s="88"/>
      <c r="R80" s="88"/>
    </row>
    <row r="81" spans="3:18" ht="15" customHeight="1">
      <c r="C81" s="106"/>
      <c r="D81" s="106"/>
      <c r="E81" s="106"/>
      <c r="F81" s="106"/>
      <c r="G81" s="106"/>
      <c r="H81" s="106"/>
      <c r="I81" s="88"/>
      <c r="J81" s="88"/>
      <c r="K81" s="88"/>
      <c r="L81" s="88"/>
      <c r="M81" s="88"/>
      <c r="N81" s="88"/>
      <c r="O81" s="88"/>
      <c r="P81" s="88"/>
      <c r="Q81" s="88"/>
      <c r="R81" s="88"/>
    </row>
    <row r="82" spans="3:18" ht="15" customHeight="1">
      <c r="C82" s="106"/>
      <c r="D82" s="106"/>
      <c r="E82" s="106"/>
      <c r="F82" s="106"/>
      <c r="G82" s="106"/>
      <c r="H82" s="106"/>
      <c r="I82" s="88"/>
      <c r="J82" s="88"/>
      <c r="K82" s="88"/>
      <c r="L82" s="88"/>
      <c r="M82" s="88"/>
      <c r="N82" s="88"/>
      <c r="O82" s="88"/>
      <c r="P82" s="88"/>
      <c r="Q82" s="88"/>
      <c r="R82" s="88"/>
    </row>
    <row r="83" spans="3:18" ht="15" customHeight="1">
      <c r="C83" s="106"/>
      <c r="D83" s="106"/>
      <c r="E83" s="106"/>
      <c r="F83" s="106"/>
      <c r="G83" s="106"/>
      <c r="H83" s="106"/>
      <c r="I83" s="88"/>
      <c r="J83" s="88"/>
      <c r="K83" s="88"/>
      <c r="L83" s="88"/>
      <c r="M83" s="88"/>
      <c r="N83" s="88"/>
      <c r="O83" s="88"/>
      <c r="P83" s="88"/>
      <c r="Q83" s="88"/>
      <c r="R83" s="88"/>
    </row>
    <row r="84" spans="3:18" ht="15" customHeight="1">
      <c r="C84" s="106"/>
      <c r="D84" s="106"/>
      <c r="E84" s="106"/>
      <c r="F84" s="106"/>
      <c r="G84" s="106"/>
      <c r="H84" s="106"/>
      <c r="I84" s="88"/>
      <c r="J84" s="88"/>
      <c r="K84" s="88"/>
      <c r="L84" s="88"/>
      <c r="M84" s="88"/>
      <c r="N84" s="88"/>
      <c r="O84" s="88"/>
      <c r="P84" s="88"/>
      <c r="Q84" s="88"/>
      <c r="R84" s="88"/>
    </row>
    <row r="85" spans="3:18" ht="15" customHeight="1">
      <c r="C85" s="106"/>
      <c r="D85" s="106"/>
      <c r="E85" s="106"/>
      <c r="F85" s="106"/>
      <c r="G85" s="106"/>
      <c r="H85" s="106"/>
      <c r="I85" s="88"/>
      <c r="J85" s="88"/>
      <c r="K85" s="88"/>
      <c r="L85" s="88"/>
      <c r="M85" s="88"/>
      <c r="N85" s="88"/>
      <c r="O85" s="88"/>
      <c r="P85" s="88"/>
      <c r="Q85" s="88"/>
      <c r="R85" s="88"/>
    </row>
    <row r="86" spans="3:18" ht="15" customHeight="1">
      <c r="C86" s="106"/>
      <c r="D86" s="106"/>
      <c r="E86" s="106"/>
      <c r="F86" s="106"/>
      <c r="G86" s="106"/>
      <c r="H86" s="106"/>
      <c r="I86" s="88"/>
      <c r="J86" s="88"/>
      <c r="K86" s="88"/>
      <c r="L86" s="88"/>
      <c r="M86" s="88"/>
      <c r="N86" s="88"/>
      <c r="O86" s="88"/>
      <c r="P86" s="88"/>
      <c r="Q86" s="88"/>
      <c r="R86" s="88"/>
    </row>
    <row r="87" spans="3:18" ht="15" customHeight="1">
      <c r="C87" s="106"/>
      <c r="D87" s="106"/>
      <c r="E87" s="106"/>
      <c r="F87" s="106"/>
      <c r="G87" s="106"/>
      <c r="H87" s="106"/>
      <c r="I87" s="88"/>
      <c r="J87" s="88"/>
      <c r="K87" s="88"/>
      <c r="L87" s="88"/>
      <c r="M87" s="88"/>
      <c r="N87" s="88"/>
      <c r="O87" s="88"/>
      <c r="P87" s="88"/>
      <c r="Q87" s="88"/>
      <c r="R87" s="88"/>
    </row>
    <row r="88" spans="3:18" ht="15" customHeight="1">
      <c r="C88" s="106"/>
      <c r="D88" s="106"/>
      <c r="E88" s="106"/>
      <c r="F88" s="106"/>
      <c r="G88" s="106"/>
      <c r="H88" s="106"/>
      <c r="I88" s="88"/>
      <c r="J88" s="88"/>
      <c r="K88" s="88"/>
      <c r="L88" s="88"/>
      <c r="M88" s="88"/>
      <c r="N88" s="88"/>
      <c r="O88" s="88"/>
      <c r="P88" s="88"/>
      <c r="Q88" s="88"/>
      <c r="R88" s="88"/>
    </row>
    <row r="89" spans="3:18" ht="15" customHeight="1">
      <c r="C89" s="106"/>
      <c r="D89" s="106"/>
      <c r="E89" s="106"/>
      <c r="F89" s="106"/>
      <c r="G89" s="106"/>
      <c r="H89" s="106"/>
      <c r="I89" s="88"/>
      <c r="J89" s="88"/>
      <c r="K89" s="88"/>
      <c r="L89" s="88"/>
      <c r="M89" s="88"/>
      <c r="N89" s="88"/>
      <c r="O89" s="88"/>
      <c r="P89" s="88"/>
      <c r="Q89" s="88"/>
      <c r="R89" s="88"/>
    </row>
    <row r="90" spans="3:18" ht="15" customHeight="1">
      <c r="C90" s="106"/>
      <c r="D90" s="106"/>
      <c r="E90" s="106"/>
      <c r="F90" s="106"/>
      <c r="G90" s="106"/>
      <c r="H90" s="106"/>
      <c r="I90" s="88"/>
      <c r="J90" s="88"/>
      <c r="K90" s="88"/>
      <c r="L90" s="88"/>
      <c r="M90" s="88"/>
      <c r="N90" s="88"/>
      <c r="O90" s="88"/>
      <c r="P90" s="88"/>
      <c r="Q90" s="88"/>
      <c r="R90" s="88"/>
    </row>
    <row r="91" spans="3:18" ht="15" customHeight="1">
      <c r="C91" s="106"/>
      <c r="D91" s="106"/>
      <c r="E91" s="106"/>
      <c r="F91" s="106"/>
      <c r="G91" s="106"/>
      <c r="H91" s="106"/>
      <c r="I91" s="88"/>
      <c r="J91" s="88"/>
      <c r="K91" s="88"/>
      <c r="L91" s="88"/>
      <c r="M91" s="88"/>
      <c r="N91" s="88"/>
      <c r="O91" s="88"/>
      <c r="P91" s="88"/>
      <c r="Q91" s="88"/>
      <c r="R91" s="88"/>
    </row>
    <row r="92" spans="3:18" ht="15" customHeight="1">
      <c r="C92" s="106"/>
      <c r="D92" s="106"/>
      <c r="E92" s="106"/>
      <c r="F92" s="106"/>
      <c r="G92" s="106"/>
      <c r="H92" s="106"/>
      <c r="I92" s="88"/>
      <c r="J92" s="88"/>
      <c r="K92" s="88"/>
      <c r="L92" s="88"/>
      <c r="M92" s="88"/>
      <c r="N92" s="88"/>
      <c r="O92" s="88"/>
      <c r="P92" s="88"/>
      <c r="Q92" s="88"/>
      <c r="R92" s="88"/>
    </row>
    <row r="93" spans="3:18" ht="15" customHeight="1">
      <c r="C93" s="106"/>
      <c r="D93" s="106"/>
      <c r="E93" s="106"/>
      <c r="F93" s="106"/>
      <c r="G93" s="106"/>
      <c r="H93" s="106"/>
      <c r="I93" s="88"/>
      <c r="J93" s="88"/>
      <c r="K93" s="88"/>
      <c r="L93" s="88"/>
      <c r="M93" s="88"/>
      <c r="N93" s="88"/>
      <c r="O93" s="88"/>
      <c r="P93" s="88"/>
      <c r="Q93" s="88"/>
      <c r="R93" s="88"/>
    </row>
    <row r="94" spans="3:18" ht="15" customHeight="1">
      <c r="C94" s="106"/>
      <c r="D94" s="106"/>
      <c r="E94" s="106"/>
      <c r="F94" s="106"/>
      <c r="G94" s="106"/>
      <c r="H94" s="106"/>
      <c r="I94" s="88"/>
      <c r="J94" s="88"/>
      <c r="K94" s="88"/>
      <c r="L94" s="88"/>
      <c r="M94" s="88"/>
      <c r="N94" s="88"/>
      <c r="O94" s="88"/>
      <c r="P94" s="88"/>
      <c r="Q94" s="88"/>
      <c r="R94" s="88"/>
    </row>
    <row r="95" spans="3:18" ht="15" customHeight="1">
      <c r="C95" s="106"/>
      <c r="D95" s="106"/>
      <c r="E95" s="106"/>
      <c r="F95" s="106"/>
      <c r="G95" s="106"/>
      <c r="H95" s="106"/>
      <c r="I95" s="88"/>
      <c r="J95" s="88"/>
      <c r="K95" s="88"/>
      <c r="L95" s="88"/>
      <c r="M95" s="88"/>
      <c r="N95" s="88"/>
      <c r="O95" s="88"/>
      <c r="P95" s="88"/>
      <c r="Q95" s="88"/>
      <c r="R95" s="88"/>
    </row>
    <row r="96" spans="3:18" ht="15" customHeight="1">
      <c r="C96" s="106"/>
      <c r="D96" s="106"/>
      <c r="E96" s="106"/>
      <c r="F96" s="106"/>
      <c r="G96" s="106"/>
      <c r="H96" s="106"/>
      <c r="I96" s="88"/>
      <c r="J96" s="88"/>
      <c r="K96" s="88"/>
      <c r="L96" s="88"/>
      <c r="M96" s="88"/>
      <c r="N96" s="88"/>
      <c r="O96" s="88"/>
      <c r="P96" s="88"/>
      <c r="Q96" s="88"/>
      <c r="R96" s="88"/>
    </row>
    <row r="97" spans="3:18" ht="15" customHeight="1">
      <c r="C97" s="106"/>
      <c r="D97" s="106"/>
      <c r="E97" s="106"/>
      <c r="F97" s="106"/>
      <c r="G97" s="106"/>
      <c r="H97" s="106"/>
      <c r="I97" s="88"/>
      <c r="J97" s="88"/>
      <c r="K97" s="88"/>
      <c r="L97" s="88"/>
      <c r="M97" s="88"/>
      <c r="N97" s="88"/>
      <c r="O97" s="88"/>
      <c r="P97" s="88"/>
      <c r="Q97" s="88"/>
      <c r="R97" s="88"/>
    </row>
    <row r="98" spans="3:18" ht="15" customHeight="1">
      <c r="C98" s="106"/>
      <c r="D98" s="106"/>
      <c r="E98" s="106"/>
      <c r="F98" s="106"/>
      <c r="G98" s="106"/>
      <c r="H98" s="106"/>
      <c r="I98" s="88"/>
      <c r="J98" s="88"/>
      <c r="K98" s="88"/>
      <c r="L98" s="88"/>
      <c r="M98" s="88"/>
      <c r="N98" s="88"/>
      <c r="O98" s="88"/>
      <c r="P98" s="88"/>
      <c r="Q98" s="88"/>
      <c r="R98" s="88"/>
    </row>
    <row r="99" spans="3:18" ht="15" customHeight="1">
      <c r="C99" s="106"/>
      <c r="D99" s="106"/>
      <c r="E99" s="106"/>
      <c r="F99" s="106"/>
      <c r="G99" s="106"/>
      <c r="H99" s="106"/>
      <c r="I99" s="88"/>
      <c r="J99" s="88"/>
      <c r="K99" s="88"/>
      <c r="L99" s="88"/>
      <c r="M99" s="88"/>
      <c r="N99" s="88"/>
      <c r="O99" s="88"/>
      <c r="P99" s="88"/>
      <c r="Q99" s="88"/>
      <c r="R99" s="88"/>
    </row>
    <row r="100" spans="3:18" ht="15" customHeight="1">
      <c r="C100" s="106"/>
      <c r="D100" s="106"/>
      <c r="E100" s="106"/>
      <c r="F100" s="106"/>
      <c r="G100" s="106"/>
      <c r="H100" s="106"/>
      <c r="I100" s="88"/>
      <c r="J100" s="88"/>
      <c r="K100" s="88"/>
      <c r="L100" s="88"/>
      <c r="M100" s="88"/>
      <c r="N100" s="88"/>
      <c r="O100" s="88"/>
      <c r="P100" s="88"/>
      <c r="Q100" s="88"/>
      <c r="R100" s="88"/>
    </row>
    <row r="101" spans="3:18" ht="15" customHeight="1">
      <c r="C101" s="106"/>
      <c r="D101" s="106"/>
      <c r="E101" s="106"/>
      <c r="F101" s="106"/>
      <c r="G101" s="106"/>
      <c r="H101" s="106"/>
      <c r="I101" s="88"/>
      <c r="J101" s="88"/>
      <c r="K101" s="88"/>
      <c r="L101" s="88"/>
      <c r="M101" s="88"/>
      <c r="N101" s="88"/>
      <c r="O101" s="88"/>
      <c r="P101" s="88"/>
      <c r="Q101" s="88"/>
      <c r="R101" s="88"/>
    </row>
    <row r="102" spans="3:18" ht="15" customHeight="1">
      <c r="C102" s="106"/>
      <c r="D102" s="106"/>
      <c r="E102" s="106"/>
      <c r="F102" s="106"/>
      <c r="G102" s="106"/>
      <c r="H102" s="106"/>
      <c r="I102" s="88"/>
      <c r="J102" s="88"/>
      <c r="K102" s="88"/>
      <c r="L102" s="88"/>
      <c r="M102" s="88"/>
      <c r="N102" s="88"/>
      <c r="O102" s="88"/>
      <c r="P102" s="88"/>
      <c r="Q102" s="88"/>
      <c r="R102" s="88"/>
    </row>
    <row r="103" spans="3:18" ht="15" customHeight="1">
      <c r="C103" s="106"/>
      <c r="D103" s="106"/>
      <c r="E103" s="106"/>
      <c r="F103" s="106"/>
      <c r="G103" s="106"/>
      <c r="H103" s="106"/>
      <c r="I103" s="88"/>
      <c r="J103" s="88"/>
      <c r="K103" s="88"/>
      <c r="L103" s="88"/>
      <c r="M103" s="88"/>
      <c r="N103" s="88"/>
      <c r="O103" s="88"/>
      <c r="P103" s="88"/>
      <c r="Q103" s="88"/>
      <c r="R103" s="88"/>
    </row>
    <row r="104" spans="3:18" ht="15" customHeight="1">
      <c r="C104" s="106"/>
      <c r="D104" s="106"/>
      <c r="E104" s="106"/>
      <c r="F104" s="106"/>
      <c r="G104" s="106"/>
      <c r="H104" s="106"/>
      <c r="I104" s="88"/>
      <c r="J104" s="88"/>
      <c r="K104" s="88"/>
      <c r="L104" s="88"/>
      <c r="M104" s="88"/>
      <c r="N104" s="88"/>
      <c r="O104" s="88"/>
      <c r="P104" s="88"/>
      <c r="Q104" s="88"/>
      <c r="R104" s="88"/>
    </row>
    <row r="105" spans="3:18" ht="15" customHeight="1">
      <c r="C105" s="106"/>
      <c r="D105" s="106"/>
      <c r="E105" s="106"/>
      <c r="F105" s="106"/>
      <c r="G105" s="106"/>
      <c r="H105" s="106"/>
      <c r="I105" s="88"/>
      <c r="J105" s="88"/>
      <c r="K105" s="88"/>
      <c r="L105" s="88"/>
      <c r="M105" s="88"/>
      <c r="N105" s="88"/>
      <c r="O105" s="88"/>
      <c r="P105" s="88"/>
      <c r="Q105" s="88"/>
      <c r="R105" s="88"/>
    </row>
    <row r="106" spans="3:18" ht="15" customHeight="1">
      <c r="C106" s="106"/>
      <c r="D106" s="106"/>
      <c r="E106" s="106"/>
      <c r="F106" s="106"/>
      <c r="G106" s="106"/>
      <c r="H106" s="106"/>
      <c r="I106" s="88"/>
      <c r="J106" s="88"/>
      <c r="K106" s="88"/>
      <c r="L106" s="88"/>
      <c r="M106" s="88"/>
      <c r="N106" s="88"/>
      <c r="O106" s="88"/>
      <c r="P106" s="88"/>
      <c r="Q106" s="88"/>
      <c r="R106" s="88"/>
    </row>
    <row r="107" spans="3:18" ht="15" customHeight="1">
      <c r="C107" s="106"/>
      <c r="D107" s="106"/>
      <c r="E107" s="106"/>
      <c r="F107" s="106"/>
      <c r="G107" s="106"/>
      <c r="H107" s="106"/>
      <c r="I107" s="88"/>
      <c r="J107" s="88"/>
      <c r="K107" s="88"/>
      <c r="L107" s="88"/>
      <c r="M107" s="88"/>
      <c r="N107" s="88"/>
      <c r="O107" s="88"/>
      <c r="P107" s="88"/>
      <c r="Q107" s="88"/>
      <c r="R107" s="88"/>
    </row>
    <row r="108" spans="3:18" ht="15" customHeight="1">
      <c r="C108" s="106"/>
      <c r="D108" s="106"/>
      <c r="E108" s="106"/>
      <c r="F108" s="106"/>
      <c r="G108" s="106"/>
      <c r="H108" s="106"/>
      <c r="I108" s="88"/>
      <c r="J108" s="88"/>
      <c r="K108" s="88"/>
      <c r="L108" s="88"/>
      <c r="M108" s="88"/>
      <c r="N108" s="88"/>
      <c r="O108" s="88"/>
      <c r="P108" s="88"/>
      <c r="Q108" s="88"/>
      <c r="R108" s="88"/>
    </row>
    <row r="109" spans="3:18" ht="15" customHeight="1">
      <c r="C109" s="106"/>
      <c r="D109" s="106"/>
      <c r="E109" s="106"/>
      <c r="F109" s="106"/>
      <c r="G109" s="106"/>
      <c r="H109" s="106"/>
      <c r="I109" s="88"/>
      <c r="J109" s="88"/>
      <c r="K109" s="88"/>
      <c r="L109" s="88"/>
      <c r="M109" s="88"/>
      <c r="N109" s="88"/>
      <c r="O109" s="88"/>
      <c r="P109" s="88"/>
      <c r="Q109" s="88"/>
      <c r="R109" s="88"/>
    </row>
    <row r="110" spans="3:18" ht="15" customHeight="1">
      <c r="C110" s="106"/>
      <c r="D110" s="106"/>
      <c r="E110" s="106"/>
      <c r="F110" s="106"/>
      <c r="G110" s="106"/>
      <c r="H110" s="106"/>
      <c r="I110" s="88"/>
      <c r="J110" s="88"/>
      <c r="K110" s="88"/>
      <c r="L110" s="88"/>
      <c r="M110" s="88"/>
      <c r="N110" s="88"/>
      <c r="O110" s="88"/>
      <c r="P110" s="88"/>
      <c r="Q110" s="88"/>
      <c r="R110" s="88"/>
    </row>
    <row r="111" spans="3:18" ht="15" customHeight="1">
      <c r="C111" s="106"/>
      <c r="D111" s="106"/>
      <c r="E111" s="106"/>
      <c r="F111" s="106"/>
      <c r="G111" s="106"/>
      <c r="H111" s="106"/>
      <c r="I111" s="88"/>
      <c r="J111" s="88"/>
      <c r="K111" s="88"/>
      <c r="L111" s="88"/>
      <c r="M111" s="88"/>
      <c r="N111" s="88"/>
      <c r="O111" s="88"/>
      <c r="P111" s="88"/>
      <c r="Q111" s="88"/>
      <c r="R111" s="88"/>
    </row>
    <row r="112" spans="3:18" ht="15" customHeight="1">
      <c r="C112" s="106"/>
      <c r="D112" s="106"/>
      <c r="E112" s="106"/>
      <c r="F112" s="106"/>
      <c r="G112" s="106"/>
      <c r="H112" s="106"/>
      <c r="I112" s="88"/>
      <c r="J112" s="88"/>
      <c r="K112" s="88"/>
      <c r="L112" s="88"/>
      <c r="M112" s="88"/>
      <c r="N112" s="88"/>
      <c r="O112" s="88"/>
      <c r="P112" s="88"/>
      <c r="Q112" s="88"/>
      <c r="R112" s="88"/>
    </row>
    <row r="113" spans="3:18" ht="15" customHeight="1">
      <c r="C113" s="106"/>
      <c r="D113" s="106"/>
      <c r="E113" s="106"/>
      <c r="F113" s="106"/>
      <c r="G113" s="106"/>
      <c r="H113" s="106"/>
      <c r="I113" s="88"/>
      <c r="J113" s="88"/>
      <c r="K113" s="88"/>
      <c r="L113" s="88"/>
      <c r="M113" s="88"/>
      <c r="N113" s="88"/>
      <c r="O113" s="88"/>
      <c r="P113" s="88"/>
      <c r="Q113" s="88"/>
      <c r="R113" s="88"/>
    </row>
    <row r="114" spans="3:18" ht="15" customHeight="1">
      <c r="C114" s="106"/>
      <c r="D114" s="106"/>
      <c r="E114" s="106"/>
      <c r="F114" s="106"/>
      <c r="G114" s="106"/>
      <c r="H114" s="106"/>
      <c r="I114" s="88"/>
      <c r="J114" s="88"/>
      <c r="K114" s="88"/>
      <c r="L114" s="88"/>
      <c r="M114" s="88"/>
      <c r="N114" s="88"/>
      <c r="O114" s="88"/>
      <c r="P114" s="88"/>
      <c r="Q114" s="88"/>
      <c r="R114" s="88"/>
    </row>
    <row r="115" spans="3:18" ht="15" customHeight="1">
      <c r="C115" s="106"/>
      <c r="D115" s="106"/>
      <c r="E115" s="106"/>
      <c r="F115" s="106"/>
      <c r="G115" s="106"/>
      <c r="H115" s="106"/>
      <c r="I115" s="88"/>
      <c r="J115" s="88"/>
      <c r="K115" s="88"/>
      <c r="L115" s="88"/>
      <c r="M115" s="88"/>
      <c r="N115" s="88"/>
      <c r="O115" s="88"/>
      <c r="P115" s="88"/>
      <c r="Q115" s="88"/>
      <c r="R115" s="88"/>
    </row>
    <row r="116" spans="3:18" ht="15" customHeight="1">
      <c r="C116" s="106"/>
      <c r="D116" s="106"/>
      <c r="E116" s="106"/>
      <c r="F116" s="106"/>
      <c r="G116" s="106"/>
      <c r="H116" s="106"/>
      <c r="I116" s="88"/>
      <c r="J116" s="88"/>
      <c r="K116" s="88"/>
      <c r="L116" s="88"/>
      <c r="M116" s="88"/>
      <c r="N116" s="88"/>
      <c r="O116" s="88"/>
      <c r="P116" s="88"/>
      <c r="Q116" s="88"/>
      <c r="R116" s="88"/>
    </row>
    <row r="117" spans="3:18" ht="15" customHeight="1">
      <c r="C117" s="106"/>
      <c r="D117" s="106"/>
      <c r="E117" s="106"/>
      <c r="F117" s="106"/>
      <c r="G117" s="106"/>
      <c r="H117" s="106"/>
      <c r="I117" s="88"/>
      <c r="J117" s="88"/>
      <c r="K117" s="88"/>
      <c r="L117" s="88"/>
      <c r="M117" s="88"/>
      <c r="N117" s="88"/>
      <c r="O117" s="88"/>
      <c r="P117" s="88"/>
      <c r="Q117" s="88"/>
      <c r="R117" s="88"/>
    </row>
    <row r="118" spans="3:18" ht="15" customHeight="1">
      <c r="C118" s="106"/>
      <c r="D118" s="106"/>
      <c r="E118" s="106"/>
      <c r="F118" s="106"/>
      <c r="G118" s="106"/>
      <c r="H118" s="106"/>
      <c r="I118" s="88"/>
      <c r="J118" s="88"/>
      <c r="K118" s="88"/>
      <c r="L118" s="88"/>
      <c r="M118" s="88"/>
      <c r="N118" s="88"/>
      <c r="O118" s="88"/>
      <c r="P118" s="88"/>
      <c r="Q118" s="88"/>
      <c r="R118" s="88"/>
    </row>
    <row r="119" spans="3:18" ht="15" customHeight="1">
      <c r="C119" s="106"/>
      <c r="D119" s="106"/>
      <c r="E119" s="106"/>
      <c r="F119" s="106"/>
      <c r="G119" s="106"/>
      <c r="H119" s="106"/>
      <c r="I119" s="88"/>
      <c r="J119" s="88"/>
      <c r="K119" s="88"/>
      <c r="L119" s="88"/>
      <c r="M119" s="88"/>
      <c r="N119" s="88"/>
      <c r="O119" s="88"/>
      <c r="P119" s="88"/>
      <c r="Q119" s="88"/>
      <c r="R119" s="88"/>
    </row>
    <row r="120" spans="3:18" ht="15" customHeight="1">
      <c r="C120" s="106"/>
      <c r="D120" s="106"/>
      <c r="E120" s="106"/>
      <c r="F120" s="106"/>
      <c r="G120" s="106"/>
      <c r="H120" s="106"/>
      <c r="I120" s="88"/>
      <c r="J120" s="88"/>
      <c r="K120" s="88"/>
      <c r="L120" s="88"/>
      <c r="M120" s="88"/>
      <c r="N120" s="88"/>
      <c r="O120" s="88"/>
      <c r="P120" s="88"/>
      <c r="Q120" s="88"/>
      <c r="R120" s="88"/>
    </row>
    <row r="121" spans="3:18" ht="15" customHeight="1">
      <c r="C121" s="106"/>
      <c r="D121" s="106"/>
      <c r="E121" s="106"/>
      <c r="F121" s="106"/>
      <c r="G121" s="106"/>
      <c r="H121" s="106"/>
      <c r="I121" s="88"/>
      <c r="J121" s="88"/>
      <c r="K121" s="88"/>
      <c r="L121" s="88"/>
      <c r="M121" s="88"/>
      <c r="N121" s="88"/>
      <c r="O121" s="88"/>
      <c r="P121" s="88"/>
      <c r="Q121" s="88"/>
      <c r="R121" s="88"/>
    </row>
    <row r="122" spans="3:18" ht="15" customHeight="1">
      <c r="C122" s="106"/>
      <c r="D122" s="106"/>
      <c r="E122" s="106"/>
      <c r="F122" s="106"/>
      <c r="G122" s="106"/>
      <c r="H122" s="106"/>
      <c r="I122" s="88"/>
      <c r="J122" s="88"/>
      <c r="K122" s="88"/>
      <c r="L122" s="88"/>
      <c r="M122" s="88"/>
      <c r="N122" s="88"/>
      <c r="O122" s="88"/>
      <c r="P122" s="88"/>
      <c r="Q122" s="88"/>
      <c r="R122" s="88"/>
    </row>
    <row r="123" spans="3:18" ht="15" customHeight="1">
      <c r="C123" s="106"/>
      <c r="D123" s="106"/>
      <c r="E123" s="106"/>
      <c r="F123" s="106"/>
      <c r="G123" s="106"/>
      <c r="H123" s="106"/>
      <c r="I123" s="88"/>
      <c r="J123" s="88"/>
      <c r="K123" s="88"/>
      <c r="L123" s="88"/>
      <c r="M123" s="88"/>
      <c r="N123" s="88"/>
      <c r="O123" s="88"/>
      <c r="P123" s="88"/>
      <c r="Q123" s="88"/>
      <c r="R123" s="88"/>
    </row>
    <row r="124" spans="3:18" ht="15" customHeight="1">
      <c r="C124" s="106"/>
      <c r="D124" s="106"/>
      <c r="E124" s="106"/>
      <c r="F124" s="106"/>
      <c r="G124" s="106"/>
      <c r="H124" s="106"/>
      <c r="I124" s="88"/>
      <c r="J124" s="88"/>
      <c r="K124" s="88"/>
      <c r="L124" s="88"/>
      <c r="M124" s="88"/>
      <c r="N124" s="88"/>
      <c r="O124" s="88"/>
      <c r="P124" s="88"/>
      <c r="Q124" s="88"/>
      <c r="R124" s="88"/>
    </row>
    <row r="125" spans="3:18" ht="15" customHeight="1">
      <c r="C125" s="106"/>
      <c r="D125" s="106"/>
      <c r="E125" s="106"/>
      <c r="F125" s="106"/>
      <c r="G125" s="106"/>
      <c r="H125" s="106"/>
      <c r="I125" s="88"/>
      <c r="J125" s="88"/>
      <c r="K125" s="88"/>
      <c r="L125" s="88"/>
      <c r="M125" s="88"/>
      <c r="N125" s="88"/>
      <c r="O125" s="88"/>
      <c r="P125" s="88"/>
      <c r="Q125" s="88"/>
      <c r="R125" s="88"/>
    </row>
    <row r="126" spans="3:18" ht="15" customHeight="1">
      <c r="C126" s="106"/>
      <c r="D126" s="106"/>
      <c r="E126" s="106"/>
      <c r="F126" s="106"/>
      <c r="G126" s="106"/>
      <c r="H126" s="106"/>
      <c r="I126" s="88"/>
      <c r="J126" s="88"/>
      <c r="K126" s="88"/>
      <c r="L126" s="88"/>
      <c r="M126" s="88"/>
      <c r="N126" s="88"/>
      <c r="O126" s="88"/>
      <c r="P126" s="88"/>
      <c r="Q126" s="88"/>
      <c r="R126" s="88"/>
    </row>
    <row r="127" spans="3:18" ht="15" customHeight="1">
      <c r="C127" s="106"/>
      <c r="D127" s="106"/>
      <c r="E127" s="106"/>
      <c r="F127" s="106"/>
      <c r="G127" s="106"/>
      <c r="H127" s="106"/>
      <c r="I127" s="88"/>
      <c r="J127" s="88"/>
      <c r="K127" s="88"/>
      <c r="L127" s="88"/>
      <c r="M127" s="88"/>
      <c r="N127" s="88"/>
      <c r="O127" s="88"/>
      <c r="P127" s="88"/>
      <c r="Q127" s="88"/>
      <c r="R127" s="88"/>
    </row>
    <row r="128" spans="3:18" ht="15" customHeight="1">
      <c r="C128" s="106"/>
      <c r="D128" s="106"/>
      <c r="E128" s="106"/>
      <c r="F128" s="106"/>
      <c r="G128" s="106"/>
      <c r="H128" s="106"/>
      <c r="I128" s="88"/>
      <c r="J128" s="88"/>
      <c r="K128" s="88"/>
      <c r="L128" s="88"/>
      <c r="M128" s="88"/>
      <c r="N128" s="88"/>
      <c r="O128" s="88"/>
      <c r="P128" s="88"/>
      <c r="Q128" s="88"/>
      <c r="R128" s="88"/>
    </row>
    <row r="129" spans="3:18" ht="15" customHeight="1">
      <c r="C129" s="106"/>
      <c r="D129" s="106"/>
      <c r="E129" s="106"/>
      <c r="F129" s="106"/>
      <c r="G129" s="106"/>
      <c r="H129" s="106"/>
      <c r="I129" s="88"/>
      <c r="J129" s="88"/>
      <c r="K129" s="88"/>
      <c r="L129" s="88"/>
      <c r="M129" s="88"/>
      <c r="N129" s="88"/>
      <c r="O129" s="88"/>
      <c r="P129" s="88"/>
      <c r="Q129" s="88"/>
      <c r="R129" s="88"/>
    </row>
    <row r="130" spans="3:18" ht="15" customHeight="1">
      <c r="C130" s="106"/>
      <c r="D130" s="106"/>
      <c r="E130" s="106"/>
      <c r="F130" s="106"/>
      <c r="G130" s="106"/>
      <c r="H130" s="106"/>
      <c r="I130" s="88"/>
      <c r="J130" s="88"/>
      <c r="K130" s="88"/>
      <c r="L130" s="88"/>
      <c r="M130" s="88"/>
      <c r="N130" s="88"/>
      <c r="O130" s="88"/>
      <c r="P130" s="88"/>
      <c r="Q130" s="88"/>
      <c r="R130" s="88"/>
    </row>
    <row r="131" spans="3:18" ht="15" customHeight="1">
      <c r="C131" s="106"/>
      <c r="D131" s="106"/>
      <c r="E131" s="106"/>
      <c r="F131" s="106"/>
      <c r="G131" s="106"/>
      <c r="H131" s="106"/>
      <c r="I131" s="88"/>
      <c r="J131" s="88"/>
      <c r="K131" s="88"/>
      <c r="L131" s="88"/>
      <c r="M131" s="88"/>
      <c r="N131" s="88"/>
      <c r="O131" s="88"/>
      <c r="P131" s="88"/>
      <c r="Q131" s="88"/>
      <c r="R131" s="88"/>
    </row>
    <row r="132" spans="3:18" ht="15" customHeight="1">
      <c r="C132" s="106"/>
      <c r="D132" s="106"/>
      <c r="E132" s="106"/>
      <c r="F132" s="106"/>
      <c r="G132" s="106"/>
      <c r="H132" s="106"/>
      <c r="I132" s="88"/>
      <c r="J132" s="88"/>
      <c r="K132" s="88"/>
      <c r="L132" s="88"/>
      <c r="M132" s="88"/>
      <c r="N132" s="88"/>
      <c r="O132" s="88"/>
      <c r="P132" s="88"/>
      <c r="Q132" s="88"/>
      <c r="R132" s="88"/>
    </row>
    <row r="133" spans="3:18" ht="15" customHeight="1">
      <c r="C133" s="106"/>
      <c r="D133" s="106"/>
      <c r="E133" s="106"/>
      <c r="F133" s="106"/>
      <c r="G133" s="106"/>
      <c r="H133" s="106"/>
      <c r="I133" s="88"/>
      <c r="J133" s="88"/>
      <c r="K133" s="88"/>
      <c r="L133" s="88"/>
      <c r="M133" s="88"/>
      <c r="N133" s="88"/>
      <c r="O133" s="88"/>
      <c r="P133" s="88"/>
      <c r="Q133" s="88"/>
      <c r="R133" s="88"/>
    </row>
    <row r="134" spans="3:18" ht="15" customHeight="1">
      <c r="C134" s="106"/>
      <c r="D134" s="106"/>
      <c r="E134" s="106"/>
      <c r="F134" s="106"/>
      <c r="G134" s="106"/>
      <c r="H134" s="106"/>
      <c r="I134" s="88"/>
      <c r="J134" s="88"/>
      <c r="K134" s="88"/>
      <c r="L134" s="88"/>
      <c r="M134" s="88"/>
      <c r="N134" s="88"/>
      <c r="O134" s="88"/>
      <c r="P134" s="88"/>
      <c r="Q134" s="88"/>
      <c r="R134" s="88"/>
    </row>
    <row r="135" spans="3:18" ht="15" customHeight="1">
      <c r="C135" s="106"/>
      <c r="D135" s="106"/>
      <c r="E135" s="106"/>
      <c r="F135" s="106"/>
      <c r="G135" s="106"/>
      <c r="H135" s="106"/>
      <c r="I135" s="88"/>
      <c r="J135" s="88"/>
      <c r="K135" s="88"/>
      <c r="L135" s="88"/>
      <c r="M135" s="88"/>
      <c r="N135" s="88"/>
      <c r="O135" s="88"/>
      <c r="P135" s="88"/>
      <c r="Q135" s="88"/>
      <c r="R135" s="88"/>
    </row>
    <row r="136" spans="3:18" ht="15" customHeight="1">
      <c r="C136" s="106"/>
      <c r="D136" s="106"/>
      <c r="E136" s="106"/>
      <c r="F136" s="106"/>
      <c r="G136" s="106"/>
      <c r="H136" s="106"/>
      <c r="I136" s="88"/>
      <c r="J136" s="88"/>
      <c r="K136" s="88"/>
      <c r="L136" s="88"/>
      <c r="M136" s="88"/>
      <c r="N136" s="88"/>
      <c r="O136" s="88"/>
      <c r="P136" s="88"/>
      <c r="Q136" s="88"/>
      <c r="R136" s="88"/>
    </row>
    <row r="137" spans="3:18" ht="15" customHeight="1">
      <c r="C137" s="106"/>
      <c r="D137" s="106"/>
      <c r="E137" s="106"/>
      <c r="F137" s="106"/>
      <c r="G137" s="106"/>
      <c r="H137" s="106"/>
      <c r="I137" s="88"/>
      <c r="J137" s="88"/>
      <c r="K137" s="88"/>
      <c r="L137" s="88"/>
      <c r="M137" s="88"/>
      <c r="N137" s="88"/>
      <c r="O137" s="88"/>
      <c r="P137" s="88"/>
      <c r="Q137" s="88"/>
      <c r="R137" s="88"/>
    </row>
    <row r="138" spans="3:18" ht="15" customHeight="1">
      <c r="C138" s="106"/>
      <c r="D138" s="106"/>
      <c r="E138" s="106"/>
      <c r="F138" s="106"/>
      <c r="G138" s="106"/>
      <c r="H138" s="106"/>
      <c r="I138" s="88"/>
      <c r="J138" s="88"/>
      <c r="K138" s="88"/>
      <c r="L138" s="88"/>
      <c r="M138" s="88"/>
      <c r="N138" s="88"/>
      <c r="O138" s="88"/>
      <c r="P138" s="88"/>
      <c r="Q138" s="88"/>
      <c r="R138" s="88"/>
    </row>
    <row r="139" spans="3:18" ht="15" customHeight="1">
      <c r="C139" s="106"/>
      <c r="D139" s="106"/>
      <c r="E139" s="106"/>
      <c r="F139" s="106"/>
      <c r="G139" s="106"/>
      <c r="H139" s="106"/>
      <c r="I139" s="88"/>
      <c r="J139" s="88"/>
      <c r="K139" s="88"/>
      <c r="L139" s="88"/>
      <c r="M139" s="88"/>
      <c r="N139" s="88"/>
      <c r="O139" s="88"/>
      <c r="P139" s="88"/>
      <c r="Q139" s="88"/>
      <c r="R139" s="88"/>
    </row>
    <row r="140" spans="3:18" ht="15" customHeight="1">
      <c r="C140" s="106"/>
      <c r="D140" s="106"/>
      <c r="E140" s="106"/>
      <c r="F140" s="106"/>
      <c r="G140" s="106"/>
      <c r="H140" s="106"/>
      <c r="I140" s="88"/>
      <c r="J140" s="88"/>
      <c r="K140" s="88"/>
      <c r="L140" s="88"/>
      <c r="M140" s="88"/>
      <c r="N140" s="88"/>
      <c r="O140" s="88"/>
      <c r="P140" s="88"/>
      <c r="Q140" s="88"/>
      <c r="R140" s="88"/>
    </row>
    <row r="141" spans="3:18" ht="15" customHeight="1">
      <c r="C141" s="106"/>
      <c r="D141" s="106"/>
      <c r="E141" s="106"/>
      <c r="F141" s="106"/>
      <c r="G141" s="106"/>
      <c r="H141" s="106"/>
      <c r="I141" s="88"/>
      <c r="J141" s="88"/>
      <c r="K141" s="88"/>
      <c r="L141" s="88"/>
      <c r="M141" s="88"/>
      <c r="N141" s="88"/>
      <c r="O141" s="88"/>
      <c r="P141" s="88"/>
      <c r="Q141" s="88"/>
      <c r="R141" s="88"/>
    </row>
    <row r="142" spans="3:18" ht="15" customHeight="1">
      <c r="C142" s="106"/>
      <c r="D142" s="106"/>
      <c r="E142" s="106"/>
      <c r="F142" s="106"/>
      <c r="G142" s="106"/>
      <c r="H142" s="106"/>
      <c r="I142" s="88"/>
      <c r="J142" s="88"/>
      <c r="K142" s="88"/>
      <c r="L142" s="88"/>
      <c r="M142" s="88"/>
      <c r="N142" s="88"/>
      <c r="O142" s="88"/>
      <c r="P142" s="88"/>
      <c r="Q142" s="88"/>
      <c r="R142" s="88"/>
    </row>
    <row r="143" spans="3:18" ht="15" customHeight="1">
      <c r="C143" s="106"/>
      <c r="D143" s="106"/>
      <c r="E143" s="106"/>
      <c r="F143" s="106"/>
      <c r="G143" s="106"/>
      <c r="H143" s="106"/>
      <c r="I143" s="88"/>
      <c r="J143" s="88"/>
      <c r="K143" s="88"/>
      <c r="L143" s="88"/>
      <c r="M143" s="88"/>
      <c r="N143" s="88"/>
      <c r="O143" s="88"/>
      <c r="P143" s="88"/>
      <c r="Q143" s="88"/>
      <c r="R143" s="88"/>
    </row>
    <row r="144" spans="3:18" ht="15" customHeight="1">
      <c r="C144" s="106"/>
      <c r="D144" s="106"/>
      <c r="E144" s="106"/>
      <c r="F144" s="106"/>
      <c r="G144" s="106"/>
      <c r="H144" s="106"/>
      <c r="I144" s="88"/>
      <c r="J144" s="88"/>
      <c r="K144" s="88"/>
      <c r="L144" s="88"/>
      <c r="M144" s="88"/>
      <c r="N144" s="88"/>
      <c r="O144" s="88"/>
      <c r="P144" s="88"/>
      <c r="Q144" s="88"/>
      <c r="R144" s="88"/>
    </row>
    <row r="145" spans="3:18" ht="15" customHeight="1">
      <c r="C145" s="106"/>
      <c r="D145" s="106"/>
      <c r="E145" s="106"/>
      <c r="F145" s="106"/>
      <c r="G145" s="106"/>
      <c r="H145" s="106"/>
      <c r="I145" s="88"/>
      <c r="J145" s="88"/>
      <c r="K145" s="88"/>
      <c r="L145" s="88"/>
      <c r="M145" s="88"/>
      <c r="N145" s="88"/>
      <c r="O145" s="88"/>
      <c r="P145" s="88"/>
      <c r="Q145" s="88"/>
      <c r="R145" s="88"/>
    </row>
    <row r="146" spans="3:18" ht="15" customHeight="1">
      <c r="C146" s="106"/>
      <c r="D146" s="106"/>
      <c r="E146" s="106"/>
      <c r="F146" s="106"/>
      <c r="G146" s="106"/>
      <c r="H146" s="106"/>
      <c r="I146" s="88"/>
      <c r="J146" s="88"/>
      <c r="K146" s="88"/>
      <c r="L146" s="88"/>
      <c r="M146" s="88"/>
      <c r="N146" s="88"/>
      <c r="O146" s="88"/>
      <c r="P146" s="88"/>
      <c r="Q146" s="88"/>
      <c r="R146" s="88"/>
    </row>
    <row r="147" spans="3:18" ht="15" customHeight="1">
      <c r="C147" s="106"/>
      <c r="D147" s="106"/>
      <c r="E147" s="106"/>
      <c r="F147" s="106"/>
      <c r="G147" s="106"/>
      <c r="H147" s="106"/>
      <c r="I147" s="88"/>
      <c r="J147" s="88"/>
      <c r="K147" s="88"/>
      <c r="L147" s="88"/>
      <c r="M147" s="88"/>
      <c r="N147" s="88"/>
      <c r="O147" s="88"/>
      <c r="P147" s="88"/>
      <c r="Q147" s="88"/>
      <c r="R147" s="88"/>
    </row>
    <row r="148" spans="3:18" ht="15" customHeight="1">
      <c r="C148" s="106"/>
      <c r="D148" s="106"/>
      <c r="E148" s="106"/>
      <c r="F148" s="106"/>
      <c r="G148" s="106"/>
      <c r="H148" s="106"/>
      <c r="I148" s="88"/>
      <c r="J148" s="88"/>
      <c r="K148" s="88"/>
      <c r="L148" s="88"/>
      <c r="M148" s="88"/>
      <c r="N148" s="88"/>
      <c r="O148" s="88"/>
      <c r="P148" s="88"/>
      <c r="Q148" s="88"/>
      <c r="R148" s="88"/>
    </row>
    <row r="149" spans="3:18" ht="15" customHeight="1">
      <c r="C149" s="106"/>
      <c r="D149" s="106"/>
      <c r="E149" s="106"/>
      <c r="F149" s="106"/>
      <c r="G149" s="106"/>
      <c r="H149" s="106"/>
      <c r="I149" s="88"/>
      <c r="J149" s="88"/>
      <c r="K149" s="88"/>
      <c r="L149" s="88"/>
      <c r="M149" s="88"/>
      <c r="N149" s="88"/>
      <c r="O149" s="88"/>
      <c r="P149" s="88"/>
      <c r="Q149" s="88"/>
      <c r="R149" s="88"/>
    </row>
    <row r="150" spans="3:18" ht="15" customHeight="1">
      <c r="C150" s="106"/>
      <c r="D150" s="106"/>
      <c r="E150" s="106"/>
      <c r="F150" s="106"/>
      <c r="G150" s="106"/>
      <c r="H150" s="106"/>
      <c r="I150" s="88"/>
      <c r="J150" s="88"/>
      <c r="K150" s="88"/>
      <c r="L150" s="88"/>
      <c r="M150" s="88"/>
      <c r="N150" s="88"/>
      <c r="O150" s="88"/>
      <c r="P150" s="88"/>
      <c r="Q150" s="88"/>
      <c r="R150" s="88"/>
    </row>
    <row r="151" spans="3:18" ht="15" customHeight="1">
      <c r="C151" s="106"/>
      <c r="D151" s="106"/>
      <c r="E151" s="106"/>
      <c r="F151" s="106"/>
      <c r="G151" s="106"/>
      <c r="H151" s="106"/>
      <c r="I151" s="88"/>
      <c r="J151" s="88"/>
      <c r="K151" s="88"/>
      <c r="L151" s="88"/>
      <c r="M151" s="88"/>
      <c r="N151" s="88"/>
      <c r="O151" s="88"/>
      <c r="P151" s="88"/>
      <c r="Q151" s="88"/>
      <c r="R151" s="88"/>
    </row>
    <row r="152" spans="3:18" ht="15" customHeight="1">
      <c r="C152" s="106"/>
      <c r="D152" s="106"/>
      <c r="E152" s="106"/>
      <c r="F152" s="106"/>
      <c r="G152" s="106"/>
      <c r="H152" s="106"/>
      <c r="I152" s="88"/>
      <c r="J152" s="88"/>
      <c r="K152" s="88"/>
      <c r="L152" s="88"/>
      <c r="M152" s="88"/>
      <c r="N152" s="88"/>
      <c r="O152" s="88"/>
      <c r="P152" s="88"/>
      <c r="Q152" s="88"/>
      <c r="R152" s="88"/>
    </row>
    <row r="153" spans="3:18" ht="15" customHeight="1">
      <c r="C153" s="106"/>
      <c r="D153" s="106"/>
      <c r="E153" s="106"/>
      <c r="F153" s="106"/>
      <c r="G153" s="106"/>
      <c r="H153" s="106"/>
      <c r="I153" s="88"/>
      <c r="J153" s="88"/>
      <c r="K153" s="88"/>
      <c r="L153" s="88"/>
      <c r="M153" s="88"/>
      <c r="N153" s="88"/>
      <c r="O153" s="88"/>
      <c r="P153" s="88"/>
      <c r="Q153" s="88"/>
      <c r="R153" s="88"/>
    </row>
    <row r="154" spans="3:18" ht="15" customHeight="1">
      <c r="C154" s="106"/>
      <c r="D154" s="106"/>
      <c r="E154" s="106"/>
      <c r="F154" s="106"/>
      <c r="G154" s="106"/>
      <c r="H154" s="106"/>
      <c r="I154" s="88"/>
      <c r="J154" s="88"/>
      <c r="K154" s="88"/>
      <c r="L154" s="88"/>
      <c r="M154" s="88"/>
      <c r="N154" s="88"/>
      <c r="O154" s="88"/>
      <c r="P154" s="88"/>
      <c r="Q154" s="88"/>
      <c r="R154" s="88"/>
    </row>
    <row r="155" spans="3:18" ht="15" customHeight="1">
      <c r="C155" s="106"/>
      <c r="D155" s="106"/>
      <c r="E155" s="106"/>
      <c r="F155" s="106"/>
      <c r="G155" s="106"/>
      <c r="H155" s="106"/>
      <c r="I155" s="88"/>
      <c r="J155" s="88"/>
      <c r="K155" s="88"/>
      <c r="L155" s="88"/>
      <c r="M155" s="88"/>
      <c r="N155" s="88"/>
      <c r="O155" s="88"/>
      <c r="P155" s="88"/>
      <c r="Q155" s="88"/>
      <c r="R155" s="88"/>
    </row>
    <row r="156" spans="3:18" ht="15" customHeight="1">
      <c r="C156" s="106"/>
      <c r="D156" s="106"/>
      <c r="E156" s="106"/>
      <c r="F156" s="106"/>
      <c r="G156" s="106"/>
      <c r="H156" s="106"/>
      <c r="I156" s="88"/>
      <c r="J156" s="88"/>
      <c r="K156" s="88"/>
      <c r="L156" s="88"/>
      <c r="M156" s="88"/>
      <c r="N156" s="88"/>
      <c r="O156" s="88"/>
      <c r="P156" s="88"/>
      <c r="Q156" s="88"/>
      <c r="R156" s="88"/>
    </row>
    <row r="157" spans="3:18" ht="15" customHeight="1">
      <c r="C157" s="106"/>
      <c r="D157" s="106"/>
      <c r="E157" s="106"/>
      <c r="F157" s="106"/>
      <c r="G157" s="106"/>
      <c r="H157" s="106"/>
      <c r="I157" s="88"/>
      <c r="J157" s="88"/>
      <c r="K157" s="88"/>
      <c r="L157" s="88"/>
      <c r="M157" s="88"/>
      <c r="N157" s="88"/>
      <c r="O157" s="88"/>
      <c r="P157" s="88"/>
      <c r="Q157" s="88"/>
      <c r="R157" s="88"/>
    </row>
    <row r="158" spans="3:18" ht="15" customHeight="1">
      <c r="C158" s="106"/>
      <c r="D158" s="106"/>
      <c r="E158" s="106"/>
      <c r="F158" s="106"/>
      <c r="G158" s="106"/>
      <c r="H158" s="106"/>
      <c r="I158" s="88"/>
      <c r="J158" s="88"/>
      <c r="K158" s="88"/>
      <c r="L158" s="88"/>
      <c r="M158" s="88"/>
      <c r="N158" s="88"/>
      <c r="O158" s="88"/>
      <c r="P158" s="88"/>
      <c r="Q158" s="88"/>
      <c r="R158" s="88"/>
    </row>
    <row r="159" spans="3:18" ht="15" customHeight="1">
      <c r="C159" s="106"/>
      <c r="D159" s="106"/>
      <c r="E159" s="106"/>
      <c r="F159" s="106"/>
      <c r="G159" s="106"/>
      <c r="H159" s="106"/>
      <c r="I159" s="88"/>
      <c r="J159" s="88"/>
      <c r="K159" s="88"/>
      <c r="L159" s="88"/>
      <c r="M159" s="88"/>
      <c r="N159" s="88"/>
      <c r="O159" s="88"/>
      <c r="P159" s="88"/>
      <c r="Q159" s="88"/>
      <c r="R159" s="88"/>
    </row>
    <row r="160" spans="3:18" ht="15" customHeight="1">
      <c r="C160" s="106"/>
      <c r="D160" s="106"/>
      <c r="E160" s="106"/>
      <c r="F160" s="106"/>
      <c r="G160" s="106"/>
      <c r="H160" s="106"/>
      <c r="I160" s="88"/>
      <c r="J160" s="88"/>
      <c r="K160" s="88"/>
      <c r="L160" s="88"/>
      <c r="M160" s="88"/>
      <c r="N160" s="88"/>
      <c r="O160" s="88"/>
      <c r="P160" s="88"/>
      <c r="Q160" s="88"/>
      <c r="R160" s="88"/>
    </row>
    <row r="161" spans="3:18" ht="15" customHeight="1">
      <c r="C161" s="106"/>
      <c r="D161" s="106"/>
      <c r="E161" s="106"/>
      <c r="F161" s="106"/>
      <c r="G161" s="106"/>
      <c r="H161" s="106"/>
      <c r="I161" s="88"/>
      <c r="J161" s="88"/>
      <c r="K161" s="88"/>
      <c r="L161" s="88"/>
      <c r="M161" s="88"/>
      <c r="N161" s="88"/>
      <c r="O161" s="88"/>
      <c r="P161" s="88"/>
      <c r="Q161" s="88"/>
      <c r="R161" s="88"/>
    </row>
    <row r="162" spans="3:18" ht="15" customHeight="1">
      <c r="C162" s="106"/>
      <c r="D162" s="106"/>
      <c r="E162" s="106"/>
      <c r="F162" s="106"/>
      <c r="G162" s="106"/>
      <c r="H162" s="106"/>
      <c r="I162" s="88"/>
      <c r="J162" s="88"/>
      <c r="K162" s="88"/>
      <c r="L162" s="88"/>
      <c r="M162" s="88"/>
      <c r="N162" s="88"/>
      <c r="O162" s="88"/>
      <c r="P162" s="88"/>
      <c r="Q162" s="88"/>
      <c r="R162" s="88"/>
    </row>
    <row r="163" spans="3:18" ht="15" customHeight="1">
      <c r="C163" s="106"/>
      <c r="D163" s="106"/>
      <c r="E163" s="106"/>
      <c r="F163" s="106"/>
      <c r="G163" s="106"/>
      <c r="H163" s="106"/>
      <c r="I163" s="88"/>
      <c r="J163" s="88"/>
      <c r="K163" s="88"/>
      <c r="L163" s="88"/>
      <c r="M163" s="88"/>
      <c r="N163" s="88"/>
      <c r="O163" s="88"/>
      <c r="P163" s="88"/>
      <c r="Q163" s="88"/>
      <c r="R163" s="88"/>
    </row>
    <row r="164" spans="3:18" ht="15" customHeight="1">
      <c r="C164" s="106"/>
      <c r="D164" s="106"/>
      <c r="E164" s="106"/>
      <c r="F164" s="106"/>
      <c r="G164" s="106"/>
      <c r="H164" s="106"/>
      <c r="I164" s="88"/>
      <c r="J164" s="88"/>
      <c r="K164" s="88"/>
      <c r="L164" s="88"/>
      <c r="M164" s="88"/>
      <c r="N164" s="88"/>
      <c r="O164" s="88"/>
      <c r="P164" s="88"/>
      <c r="Q164" s="88"/>
      <c r="R164" s="88"/>
    </row>
    <row r="165" spans="3:18" ht="15" customHeight="1">
      <c r="C165" s="106"/>
      <c r="D165" s="106"/>
      <c r="E165" s="106"/>
      <c r="F165" s="106"/>
      <c r="G165" s="106"/>
      <c r="H165" s="106"/>
      <c r="I165" s="88"/>
      <c r="J165" s="88"/>
      <c r="K165" s="88"/>
      <c r="L165" s="88"/>
      <c r="M165" s="88"/>
      <c r="N165" s="88"/>
      <c r="O165" s="88"/>
      <c r="P165" s="88"/>
      <c r="Q165" s="88"/>
      <c r="R165" s="88"/>
    </row>
    <row r="166" spans="3:18" ht="15" customHeight="1">
      <c r="C166" s="106"/>
      <c r="D166" s="106"/>
      <c r="E166" s="106"/>
      <c r="F166" s="106"/>
      <c r="G166" s="106"/>
      <c r="H166" s="106"/>
      <c r="I166" s="88"/>
      <c r="J166" s="88"/>
      <c r="K166" s="88"/>
      <c r="L166" s="88"/>
      <c r="M166" s="88"/>
      <c r="N166" s="88"/>
      <c r="O166" s="88"/>
      <c r="P166" s="88"/>
      <c r="Q166" s="88"/>
      <c r="R166" s="88"/>
    </row>
    <row r="167" spans="3:18" ht="15" customHeight="1">
      <c r="C167" s="106"/>
      <c r="D167" s="106"/>
      <c r="E167" s="106"/>
      <c r="F167" s="106"/>
      <c r="G167" s="106"/>
      <c r="H167" s="106"/>
      <c r="I167" s="88"/>
      <c r="J167" s="88"/>
      <c r="K167" s="88"/>
      <c r="L167" s="88"/>
      <c r="M167" s="88"/>
      <c r="N167" s="88"/>
      <c r="O167" s="88"/>
      <c r="P167" s="88"/>
      <c r="Q167" s="88"/>
      <c r="R167" s="88"/>
    </row>
    <row r="168" spans="3:18" ht="15" customHeight="1">
      <c r="C168" s="106"/>
      <c r="D168" s="106"/>
      <c r="E168" s="106"/>
      <c r="F168" s="106"/>
      <c r="G168" s="106"/>
      <c r="H168" s="106"/>
      <c r="I168" s="88"/>
      <c r="J168" s="88"/>
      <c r="K168" s="88"/>
      <c r="L168" s="88"/>
      <c r="M168" s="88"/>
      <c r="N168" s="88"/>
      <c r="O168" s="88"/>
      <c r="P168" s="88"/>
      <c r="Q168" s="88"/>
      <c r="R168" s="88"/>
    </row>
    <row r="169" spans="3:18" ht="15" customHeight="1">
      <c r="C169" s="106"/>
      <c r="D169" s="106"/>
      <c r="E169" s="106"/>
      <c r="F169" s="106"/>
      <c r="G169" s="106"/>
      <c r="H169" s="106"/>
      <c r="I169" s="88"/>
      <c r="J169" s="88"/>
      <c r="K169" s="88"/>
      <c r="L169" s="88"/>
      <c r="M169" s="88"/>
      <c r="N169" s="88"/>
      <c r="O169" s="88"/>
      <c r="P169" s="88"/>
      <c r="Q169" s="88"/>
      <c r="R169" s="88"/>
    </row>
    <row r="170" spans="3:18" ht="15" customHeight="1">
      <c r="C170" s="106"/>
      <c r="D170" s="106"/>
      <c r="E170" s="106"/>
      <c r="F170" s="106"/>
      <c r="G170" s="106"/>
      <c r="H170" s="106"/>
      <c r="I170" s="88"/>
      <c r="J170" s="88"/>
      <c r="K170" s="88"/>
      <c r="L170" s="88"/>
      <c r="M170" s="88"/>
      <c r="N170" s="88"/>
      <c r="O170" s="88"/>
      <c r="P170" s="88"/>
      <c r="Q170" s="88"/>
      <c r="R170" s="88"/>
    </row>
    <row r="171" spans="3:18" ht="15" customHeight="1">
      <c r="C171" s="106"/>
      <c r="D171" s="106"/>
      <c r="E171" s="106"/>
      <c r="F171" s="106"/>
      <c r="G171" s="106"/>
      <c r="H171" s="106"/>
      <c r="I171" s="88"/>
      <c r="J171" s="88"/>
      <c r="K171" s="88"/>
      <c r="L171" s="88"/>
      <c r="M171" s="88"/>
      <c r="N171" s="88"/>
      <c r="O171" s="88"/>
      <c r="P171" s="88"/>
      <c r="Q171" s="88"/>
      <c r="R171" s="88"/>
    </row>
    <row r="172" spans="3:18" ht="15" customHeight="1">
      <c r="C172" s="106"/>
      <c r="D172" s="106"/>
      <c r="E172" s="106"/>
      <c r="F172" s="106"/>
      <c r="G172" s="106"/>
      <c r="H172" s="106"/>
      <c r="I172" s="88"/>
      <c r="J172" s="88"/>
      <c r="K172" s="88"/>
      <c r="L172" s="88"/>
      <c r="M172" s="88"/>
      <c r="N172" s="88"/>
      <c r="O172" s="88"/>
      <c r="P172" s="88"/>
      <c r="Q172" s="88"/>
      <c r="R172" s="88"/>
    </row>
    <row r="173" spans="3:18" ht="15" customHeight="1">
      <c r="C173" s="106"/>
      <c r="D173" s="106"/>
      <c r="E173" s="106"/>
      <c r="F173" s="106"/>
      <c r="G173" s="106"/>
      <c r="H173" s="106"/>
      <c r="I173" s="88"/>
      <c r="J173" s="88"/>
      <c r="K173" s="88"/>
      <c r="L173" s="88"/>
      <c r="M173" s="88"/>
      <c r="N173" s="88"/>
      <c r="O173" s="88"/>
      <c r="P173" s="88"/>
      <c r="Q173" s="88"/>
      <c r="R173" s="88"/>
    </row>
    <row r="174" spans="3:18" ht="15" customHeight="1">
      <c r="C174" s="106"/>
      <c r="D174" s="106"/>
      <c r="E174" s="106"/>
      <c r="F174" s="106"/>
      <c r="G174" s="106"/>
      <c r="H174" s="106"/>
      <c r="I174" s="88"/>
      <c r="J174" s="88"/>
      <c r="K174" s="88"/>
      <c r="L174" s="88"/>
      <c r="M174" s="88"/>
      <c r="N174" s="88"/>
      <c r="O174" s="88"/>
      <c r="P174" s="88"/>
      <c r="Q174" s="88"/>
      <c r="R174" s="88"/>
    </row>
    <row r="175" spans="3:18" ht="15" customHeight="1">
      <c r="C175" s="106"/>
      <c r="D175" s="106"/>
      <c r="E175" s="106"/>
      <c r="F175" s="106"/>
      <c r="G175" s="106"/>
      <c r="H175" s="106"/>
      <c r="I175" s="88"/>
      <c r="J175" s="88"/>
      <c r="K175" s="88"/>
      <c r="L175" s="88"/>
      <c r="M175" s="88"/>
      <c r="N175" s="88"/>
      <c r="O175" s="88"/>
      <c r="P175" s="88"/>
      <c r="Q175" s="88"/>
      <c r="R175" s="88"/>
    </row>
    <row r="176" spans="3:18" ht="15" customHeight="1">
      <c r="C176" s="106"/>
      <c r="D176" s="106"/>
      <c r="E176" s="106"/>
      <c r="F176" s="106"/>
      <c r="G176" s="106"/>
      <c r="H176" s="106"/>
      <c r="I176" s="88"/>
      <c r="J176" s="88"/>
      <c r="K176" s="88"/>
      <c r="L176" s="88"/>
      <c r="M176" s="88"/>
      <c r="N176" s="88"/>
      <c r="O176" s="88"/>
      <c r="P176" s="88"/>
      <c r="Q176" s="88"/>
      <c r="R176" s="88"/>
    </row>
    <row r="177" spans="3:18" ht="15" customHeight="1">
      <c r="C177" s="106"/>
      <c r="D177" s="106"/>
      <c r="E177" s="106"/>
      <c r="F177" s="106"/>
      <c r="G177" s="106"/>
      <c r="H177" s="106"/>
      <c r="I177" s="88"/>
      <c r="J177" s="88"/>
      <c r="K177" s="88"/>
      <c r="L177" s="88"/>
      <c r="M177" s="88"/>
      <c r="N177" s="88"/>
      <c r="O177" s="88"/>
      <c r="P177" s="88"/>
      <c r="Q177" s="88"/>
      <c r="R177" s="88"/>
    </row>
    <row r="178" spans="3:18" ht="15" customHeight="1">
      <c r="C178" s="106"/>
      <c r="D178" s="106"/>
      <c r="E178" s="106"/>
      <c r="F178" s="106"/>
      <c r="G178" s="106"/>
      <c r="H178" s="106"/>
      <c r="I178" s="88"/>
      <c r="J178" s="88"/>
      <c r="K178" s="88"/>
      <c r="L178" s="88"/>
      <c r="M178" s="88"/>
      <c r="N178" s="88"/>
      <c r="O178" s="88"/>
      <c r="P178" s="88"/>
      <c r="Q178" s="88"/>
      <c r="R178" s="88"/>
    </row>
    <row r="179" spans="3:18" ht="15" customHeight="1">
      <c r="C179" s="106"/>
      <c r="D179" s="106"/>
      <c r="E179" s="106"/>
      <c r="F179" s="106"/>
      <c r="G179" s="106"/>
      <c r="H179" s="106"/>
      <c r="I179" s="88"/>
      <c r="J179" s="88"/>
      <c r="K179" s="88"/>
      <c r="L179" s="88"/>
      <c r="M179" s="88"/>
      <c r="N179" s="88"/>
      <c r="O179" s="88"/>
      <c r="P179" s="88"/>
      <c r="Q179" s="88"/>
      <c r="R179" s="88"/>
    </row>
    <row r="180" spans="3:18" ht="15" customHeight="1">
      <c r="C180" s="106"/>
      <c r="D180" s="106"/>
      <c r="E180" s="106"/>
      <c r="F180" s="106"/>
      <c r="G180" s="106"/>
      <c r="H180" s="106"/>
      <c r="I180" s="88"/>
      <c r="J180" s="88"/>
      <c r="K180" s="88"/>
      <c r="L180" s="88"/>
      <c r="M180" s="88"/>
      <c r="N180" s="88"/>
      <c r="O180" s="88"/>
      <c r="P180" s="88"/>
      <c r="Q180" s="88"/>
      <c r="R180" s="88"/>
    </row>
    <row r="181" spans="3:18" ht="15" customHeight="1">
      <c r="C181" s="106"/>
      <c r="D181" s="106"/>
      <c r="E181" s="106"/>
      <c r="F181" s="106"/>
      <c r="G181" s="106"/>
      <c r="H181" s="106"/>
      <c r="I181" s="88"/>
      <c r="J181" s="88"/>
      <c r="K181" s="88"/>
      <c r="L181" s="88"/>
      <c r="M181" s="88"/>
      <c r="N181" s="88"/>
      <c r="O181" s="88"/>
      <c r="P181" s="88"/>
      <c r="Q181" s="88"/>
      <c r="R181" s="88"/>
    </row>
    <row r="182" spans="3:18" ht="15" customHeight="1">
      <c r="C182" s="106"/>
      <c r="D182" s="106"/>
      <c r="E182" s="106"/>
      <c r="F182" s="106"/>
      <c r="G182" s="106"/>
      <c r="H182" s="106"/>
      <c r="I182" s="88"/>
      <c r="J182" s="88"/>
      <c r="K182" s="88"/>
      <c r="L182" s="88"/>
      <c r="M182" s="88"/>
      <c r="N182" s="88"/>
      <c r="O182" s="88"/>
      <c r="P182" s="88"/>
      <c r="Q182" s="88"/>
      <c r="R182" s="88"/>
    </row>
    <row r="183" spans="3:18" ht="15" customHeight="1">
      <c r="C183" s="106"/>
      <c r="D183" s="106"/>
      <c r="E183" s="106"/>
      <c r="F183" s="106"/>
      <c r="G183" s="106"/>
      <c r="H183" s="106"/>
      <c r="I183" s="88"/>
      <c r="J183" s="88"/>
      <c r="K183" s="88"/>
      <c r="L183" s="88"/>
      <c r="M183" s="88"/>
      <c r="N183" s="88"/>
      <c r="O183" s="88"/>
      <c r="P183" s="88"/>
      <c r="Q183" s="88"/>
      <c r="R183" s="88"/>
    </row>
    <row r="184" spans="3:18" ht="15" customHeight="1">
      <c r="C184" s="106"/>
      <c r="D184" s="106"/>
      <c r="E184" s="106"/>
      <c r="F184" s="106"/>
      <c r="G184" s="106"/>
      <c r="H184" s="106"/>
      <c r="I184" s="88"/>
      <c r="J184" s="88"/>
      <c r="K184" s="88"/>
      <c r="L184" s="88"/>
      <c r="M184" s="88"/>
      <c r="N184" s="88"/>
      <c r="O184" s="88"/>
      <c r="P184" s="88"/>
      <c r="Q184" s="88"/>
      <c r="R184" s="88"/>
    </row>
    <row r="185" spans="3:18" ht="15" customHeight="1">
      <c r="C185" s="106"/>
      <c r="D185" s="106"/>
      <c r="E185" s="106"/>
      <c r="F185" s="106"/>
      <c r="G185" s="106"/>
      <c r="H185" s="106"/>
      <c r="I185" s="88"/>
      <c r="J185" s="88"/>
      <c r="K185" s="88"/>
      <c r="L185" s="88"/>
      <c r="M185" s="88"/>
      <c r="N185" s="88"/>
      <c r="O185" s="88"/>
      <c r="P185" s="88"/>
      <c r="Q185" s="88"/>
      <c r="R185" s="88"/>
    </row>
    <row r="186" spans="3:18" ht="15" customHeight="1">
      <c r="C186" s="106"/>
      <c r="D186" s="106"/>
      <c r="E186" s="106"/>
      <c r="F186" s="106"/>
      <c r="G186" s="106"/>
      <c r="H186" s="106"/>
      <c r="I186" s="88"/>
      <c r="J186" s="88"/>
      <c r="K186" s="88"/>
      <c r="L186" s="88"/>
      <c r="M186" s="88"/>
      <c r="N186" s="88"/>
      <c r="O186" s="88"/>
      <c r="P186" s="88"/>
      <c r="Q186" s="88"/>
      <c r="R186" s="88"/>
    </row>
    <row r="187" spans="3:18" ht="15" customHeight="1">
      <c r="C187" s="106"/>
      <c r="D187" s="106"/>
      <c r="E187" s="106"/>
      <c r="F187" s="106"/>
      <c r="G187" s="106"/>
      <c r="H187" s="106"/>
      <c r="I187" s="88"/>
      <c r="J187" s="88"/>
      <c r="K187" s="88"/>
      <c r="L187" s="88"/>
      <c r="M187" s="88"/>
      <c r="N187" s="88"/>
      <c r="O187" s="88"/>
      <c r="P187" s="88"/>
      <c r="Q187" s="88"/>
      <c r="R187" s="88"/>
    </row>
    <row r="188" spans="3:18" ht="15" customHeight="1">
      <c r="C188" s="106"/>
      <c r="D188" s="106"/>
      <c r="E188" s="106"/>
      <c r="F188" s="106"/>
      <c r="G188" s="106"/>
      <c r="H188" s="106"/>
      <c r="I188" s="88"/>
      <c r="J188" s="88"/>
      <c r="K188" s="88"/>
      <c r="L188" s="88"/>
      <c r="M188" s="88"/>
      <c r="N188" s="88"/>
      <c r="O188" s="88"/>
      <c r="P188" s="88"/>
      <c r="Q188" s="88"/>
      <c r="R188" s="88"/>
    </row>
    <row r="189" spans="3:18" ht="15" customHeight="1">
      <c r="C189" s="106"/>
      <c r="D189" s="106"/>
      <c r="E189" s="106"/>
      <c r="F189" s="106"/>
      <c r="G189" s="106"/>
      <c r="H189" s="106"/>
      <c r="I189" s="88"/>
      <c r="J189" s="88"/>
      <c r="K189" s="88"/>
      <c r="L189" s="88"/>
      <c r="M189" s="88"/>
      <c r="N189" s="88"/>
      <c r="O189" s="88"/>
      <c r="P189" s="88"/>
      <c r="Q189" s="88"/>
      <c r="R189" s="88"/>
    </row>
    <row r="190" spans="3:18" ht="15" customHeight="1">
      <c r="C190" s="106"/>
      <c r="D190" s="106"/>
      <c r="E190" s="106"/>
      <c r="F190" s="106"/>
      <c r="G190" s="106"/>
      <c r="H190" s="106"/>
      <c r="I190" s="88"/>
      <c r="J190" s="88"/>
      <c r="K190" s="88"/>
      <c r="L190" s="88"/>
      <c r="M190" s="88"/>
      <c r="N190" s="88"/>
      <c r="O190" s="88"/>
      <c r="P190" s="88"/>
      <c r="Q190" s="88"/>
      <c r="R190" s="88"/>
    </row>
    <row r="191" spans="3:18" ht="15" customHeight="1">
      <c r="C191" s="106"/>
      <c r="D191" s="106"/>
      <c r="E191" s="106"/>
      <c r="F191" s="106"/>
      <c r="G191" s="106"/>
      <c r="H191" s="106"/>
      <c r="I191" s="88"/>
      <c r="J191" s="88"/>
      <c r="K191" s="88"/>
      <c r="L191" s="88"/>
      <c r="M191" s="88"/>
      <c r="N191" s="88"/>
      <c r="O191" s="88"/>
      <c r="P191" s="88"/>
      <c r="Q191" s="88"/>
      <c r="R191" s="88"/>
    </row>
    <row r="192" spans="3:18" ht="15" customHeight="1">
      <c r="C192" s="106"/>
      <c r="D192" s="106"/>
      <c r="E192" s="106"/>
      <c r="F192" s="106"/>
      <c r="G192" s="106"/>
      <c r="H192" s="106"/>
      <c r="I192" s="88"/>
      <c r="J192" s="88"/>
      <c r="K192" s="88"/>
      <c r="L192" s="88"/>
      <c r="M192" s="88"/>
      <c r="N192" s="88"/>
      <c r="O192" s="88"/>
      <c r="P192" s="88"/>
      <c r="Q192" s="88"/>
      <c r="R192" s="88"/>
    </row>
    <row r="193" spans="3:18" ht="15" customHeight="1">
      <c r="C193" s="106"/>
      <c r="D193" s="106"/>
      <c r="E193" s="106"/>
      <c r="F193" s="106"/>
      <c r="G193" s="106"/>
      <c r="H193" s="106"/>
      <c r="I193" s="88"/>
      <c r="J193" s="88"/>
      <c r="K193" s="88"/>
      <c r="L193" s="88"/>
      <c r="M193" s="88"/>
      <c r="N193" s="88"/>
      <c r="O193" s="88"/>
      <c r="P193" s="88"/>
      <c r="Q193" s="88"/>
      <c r="R193" s="88"/>
    </row>
    <row r="194" spans="3:18" ht="15" customHeight="1">
      <c r="C194" s="106"/>
      <c r="D194" s="106"/>
      <c r="E194" s="106"/>
      <c r="F194" s="106"/>
      <c r="G194" s="106"/>
      <c r="H194" s="106"/>
      <c r="I194" s="88"/>
      <c r="J194" s="88"/>
      <c r="K194" s="88"/>
      <c r="L194" s="88"/>
      <c r="M194" s="88"/>
      <c r="N194" s="88"/>
      <c r="O194" s="88"/>
      <c r="P194" s="88"/>
      <c r="Q194" s="88"/>
      <c r="R194" s="88"/>
    </row>
    <row r="195" spans="3:18" ht="15" customHeight="1">
      <c r="C195" s="106"/>
      <c r="D195" s="106"/>
      <c r="E195" s="106"/>
      <c r="F195" s="106"/>
      <c r="G195" s="106"/>
      <c r="H195" s="106"/>
      <c r="I195" s="88"/>
      <c r="J195" s="88"/>
      <c r="K195" s="88"/>
      <c r="L195" s="88"/>
      <c r="M195" s="88"/>
      <c r="N195" s="88"/>
      <c r="O195" s="88"/>
      <c r="P195" s="88"/>
      <c r="Q195" s="88"/>
      <c r="R195" s="88"/>
    </row>
    <row r="196" spans="3:18" ht="15" customHeight="1">
      <c r="C196" s="106"/>
      <c r="D196" s="106"/>
      <c r="E196" s="106"/>
      <c r="F196" s="106"/>
      <c r="G196" s="106"/>
      <c r="H196" s="106"/>
      <c r="I196" s="88"/>
      <c r="J196" s="88"/>
      <c r="K196" s="88"/>
      <c r="L196" s="88"/>
      <c r="M196" s="88"/>
      <c r="N196" s="88"/>
      <c r="O196" s="88"/>
      <c r="P196" s="88"/>
      <c r="Q196" s="88"/>
      <c r="R196" s="88"/>
    </row>
    <row r="197" spans="3:18" ht="15" customHeight="1">
      <c r="C197" s="106"/>
      <c r="D197" s="106"/>
      <c r="E197" s="106"/>
      <c r="F197" s="106"/>
      <c r="G197" s="106"/>
      <c r="H197" s="106"/>
      <c r="I197" s="88"/>
      <c r="J197" s="88"/>
      <c r="K197" s="88"/>
      <c r="L197" s="88"/>
      <c r="M197" s="88"/>
      <c r="N197" s="88"/>
      <c r="O197" s="88"/>
      <c r="P197" s="88"/>
      <c r="Q197" s="88"/>
      <c r="R197" s="88"/>
    </row>
    <row r="198" spans="3:18" ht="15" customHeight="1">
      <c r="C198" s="106"/>
      <c r="D198" s="106"/>
      <c r="E198" s="106"/>
      <c r="F198" s="106"/>
      <c r="G198" s="106"/>
      <c r="H198" s="106"/>
      <c r="I198" s="88"/>
      <c r="J198" s="88"/>
      <c r="K198" s="88"/>
      <c r="L198" s="88"/>
      <c r="M198" s="88"/>
      <c r="N198" s="88"/>
      <c r="O198" s="88"/>
      <c r="P198" s="88"/>
      <c r="Q198" s="88"/>
      <c r="R198" s="88"/>
    </row>
    <row r="199" spans="3:18" ht="15" customHeight="1">
      <c r="C199" s="106"/>
      <c r="D199" s="106"/>
      <c r="E199" s="106"/>
      <c r="F199" s="106"/>
      <c r="G199" s="106"/>
      <c r="H199" s="106"/>
      <c r="I199" s="88"/>
      <c r="J199" s="88"/>
      <c r="K199" s="88"/>
      <c r="L199" s="88"/>
      <c r="M199" s="88"/>
      <c r="N199" s="88"/>
      <c r="O199" s="88"/>
      <c r="P199" s="88"/>
      <c r="Q199" s="88"/>
      <c r="R199" s="88"/>
    </row>
    <row r="200" spans="3:18" ht="15" customHeight="1">
      <c r="C200" s="106"/>
      <c r="D200" s="106"/>
      <c r="E200" s="106"/>
      <c r="F200" s="106"/>
      <c r="G200" s="106"/>
      <c r="H200" s="106"/>
      <c r="I200" s="88"/>
      <c r="J200" s="88"/>
      <c r="K200" s="88"/>
      <c r="L200" s="88"/>
      <c r="M200" s="88"/>
      <c r="N200" s="88"/>
      <c r="O200" s="88"/>
      <c r="P200" s="88"/>
      <c r="Q200" s="88"/>
      <c r="R200" s="88"/>
    </row>
    <row r="201" spans="3:18" ht="15" customHeight="1">
      <c r="C201" s="106"/>
      <c r="D201" s="106"/>
      <c r="E201" s="106"/>
      <c r="F201" s="106"/>
      <c r="G201" s="106"/>
      <c r="H201" s="106"/>
      <c r="I201" s="88"/>
      <c r="J201" s="88"/>
      <c r="K201" s="88"/>
      <c r="L201" s="88"/>
      <c r="M201" s="88"/>
      <c r="N201" s="88"/>
      <c r="O201" s="88"/>
      <c r="P201" s="88"/>
      <c r="Q201" s="88"/>
      <c r="R201" s="88"/>
    </row>
    <row r="202" spans="3:18" ht="15" customHeight="1">
      <c r="C202" s="106"/>
      <c r="D202" s="106"/>
      <c r="E202" s="106"/>
      <c r="F202" s="106"/>
      <c r="G202" s="106"/>
      <c r="H202" s="106"/>
      <c r="I202" s="88"/>
      <c r="J202" s="88"/>
      <c r="K202" s="88"/>
      <c r="L202" s="88"/>
      <c r="M202" s="88"/>
      <c r="N202" s="88"/>
      <c r="O202" s="88"/>
      <c r="P202" s="88"/>
      <c r="Q202" s="88"/>
      <c r="R202" s="88"/>
    </row>
    <row r="203" spans="3:18" ht="15" customHeight="1">
      <c r="C203" s="106"/>
      <c r="D203" s="106"/>
      <c r="E203" s="106"/>
      <c r="F203" s="106"/>
      <c r="G203" s="106"/>
      <c r="H203" s="106"/>
      <c r="I203" s="88"/>
      <c r="J203" s="88"/>
      <c r="K203" s="88"/>
      <c r="L203" s="88"/>
      <c r="M203" s="88"/>
      <c r="N203" s="88"/>
      <c r="O203" s="88"/>
      <c r="P203" s="88"/>
      <c r="Q203" s="88"/>
      <c r="R203" s="88"/>
    </row>
    <row r="204" spans="3:18" ht="15" customHeight="1">
      <c r="C204" s="106"/>
      <c r="D204" s="106"/>
      <c r="E204" s="106"/>
      <c r="F204" s="106"/>
      <c r="G204" s="106"/>
      <c r="H204" s="106"/>
      <c r="I204" s="88"/>
      <c r="J204" s="88"/>
      <c r="K204" s="88"/>
      <c r="L204" s="88"/>
      <c r="M204" s="88"/>
      <c r="N204" s="88"/>
      <c r="O204" s="88"/>
      <c r="P204" s="88"/>
      <c r="Q204" s="88"/>
      <c r="R204" s="88"/>
    </row>
    <row r="205" spans="3:18" ht="15" customHeight="1">
      <c r="C205" s="106"/>
      <c r="D205" s="106"/>
      <c r="E205" s="106"/>
      <c r="F205" s="106"/>
      <c r="G205" s="106"/>
      <c r="H205" s="106"/>
      <c r="I205" s="88"/>
      <c r="J205" s="88"/>
      <c r="K205" s="88"/>
      <c r="L205" s="88"/>
      <c r="M205" s="88"/>
      <c r="N205" s="88"/>
      <c r="O205" s="88"/>
      <c r="P205" s="88"/>
      <c r="Q205" s="88"/>
      <c r="R205" s="88"/>
    </row>
    <row r="206" spans="3:18" ht="15" customHeight="1">
      <c r="C206" s="106"/>
      <c r="D206" s="106"/>
      <c r="E206" s="106"/>
      <c r="F206" s="106"/>
      <c r="G206" s="106"/>
      <c r="H206" s="106"/>
      <c r="I206" s="88"/>
      <c r="J206" s="88"/>
      <c r="K206" s="88"/>
      <c r="L206" s="88"/>
      <c r="M206" s="88"/>
      <c r="N206" s="88"/>
      <c r="O206" s="88"/>
      <c r="P206" s="88"/>
      <c r="Q206" s="88"/>
      <c r="R206" s="88"/>
    </row>
    <row r="207" spans="3:18" ht="15" customHeight="1">
      <c r="C207" s="106"/>
      <c r="D207" s="106"/>
      <c r="E207" s="106"/>
      <c r="F207" s="106"/>
      <c r="G207" s="106"/>
      <c r="H207" s="106"/>
      <c r="I207" s="88"/>
      <c r="J207" s="88"/>
      <c r="K207" s="88"/>
      <c r="L207" s="88"/>
      <c r="M207" s="88"/>
      <c r="N207" s="88"/>
      <c r="O207" s="88"/>
      <c r="P207" s="88"/>
      <c r="Q207" s="88"/>
      <c r="R207" s="88"/>
    </row>
    <row r="208" spans="3:18" ht="15" customHeight="1">
      <c r="C208" s="106"/>
      <c r="D208" s="106"/>
      <c r="E208" s="106"/>
      <c r="F208" s="106"/>
      <c r="G208" s="106"/>
      <c r="H208" s="106"/>
      <c r="I208" s="88"/>
      <c r="J208" s="88"/>
      <c r="K208" s="88"/>
      <c r="L208" s="88"/>
      <c r="M208" s="88"/>
      <c r="N208" s="88"/>
      <c r="O208" s="88"/>
      <c r="P208" s="88"/>
      <c r="Q208" s="88"/>
      <c r="R208" s="88"/>
    </row>
    <row r="209" spans="3:18" ht="15" customHeight="1">
      <c r="C209" s="106"/>
      <c r="D209" s="106"/>
      <c r="E209" s="106"/>
      <c r="F209" s="106"/>
      <c r="G209" s="106"/>
      <c r="H209" s="106"/>
      <c r="I209" s="88"/>
      <c r="J209" s="88"/>
      <c r="K209" s="88"/>
      <c r="L209" s="88"/>
      <c r="M209" s="88"/>
      <c r="N209" s="88"/>
      <c r="O209" s="88"/>
      <c r="P209" s="88"/>
      <c r="Q209" s="88"/>
      <c r="R209" s="88"/>
    </row>
    <row r="210" spans="3:18" ht="15" customHeight="1">
      <c r="C210" s="106"/>
      <c r="D210" s="106"/>
      <c r="E210" s="106"/>
      <c r="F210" s="106"/>
      <c r="G210" s="106"/>
      <c r="H210" s="106"/>
      <c r="I210" s="88"/>
      <c r="J210" s="88"/>
      <c r="K210" s="88"/>
      <c r="L210" s="88"/>
      <c r="M210" s="88"/>
      <c r="N210" s="88"/>
      <c r="O210" s="88"/>
      <c r="P210" s="88"/>
      <c r="Q210" s="88"/>
      <c r="R210" s="88"/>
    </row>
    <row r="211" spans="3:18" ht="15" customHeight="1">
      <c r="C211" s="106"/>
      <c r="D211" s="106"/>
      <c r="E211" s="106"/>
      <c r="F211" s="106"/>
      <c r="G211" s="106"/>
      <c r="H211" s="106"/>
      <c r="I211" s="88"/>
      <c r="J211" s="88"/>
      <c r="K211" s="88"/>
      <c r="L211" s="88"/>
      <c r="M211" s="88"/>
      <c r="N211" s="88"/>
      <c r="O211" s="88"/>
      <c r="P211" s="88"/>
      <c r="Q211" s="88"/>
      <c r="R211" s="88"/>
    </row>
    <row r="212" spans="3:18" ht="15" customHeight="1">
      <c r="C212" s="106"/>
      <c r="D212" s="106"/>
      <c r="E212" s="106"/>
      <c r="F212" s="106"/>
      <c r="G212" s="106"/>
      <c r="H212" s="106"/>
      <c r="I212" s="88"/>
      <c r="J212" s="88"/>
      <c r="K212" s="88"/>
      <c r="L212" s="88"/>
      <c r="M212" s="88"/>
      <c r="N212" s="88"/>
      <c r="O212" s="88"/>
      <c r="P212" s="88"/>
      <c r="Q212" s="88"/>
      <c r="R212" s="88"/>
    </row>
    <row r="213" spans="3:18" ht="15" customHeight="1">
      <c r="C213" s="106"/>
      <c r="D213" s="106"/>
      <c r="E213" s="106"/>
      <c r="F213" s="106"/>
      <c r="G213" s="106"/>
      <c r="H213" s="106"/>
      <c r="I213" s="88"/>
      <c r="J213" s="88"/>
      <c r="K213" s="88"/>
      <c r="L213" s="88"/>
      <c r="M213" s="88"/>
      <c r="N213" s="88"/>
      <c r="O213" s="88"/>
      <c r="P213" s="88"/>
      <c r="Q213" s="88"/>
      <c r="R213" s="88"/>
    </row>
    <row r="214" spans="3:18" ht="15" customHeight="1">
      <c r="C214" s="106"/>
      <c r="D214" s="106"/>
      <c r="E214" s="106"/>
      <c r="F214" s="106"/>
      <c r="G214" s="106"/>
      <c r="H214" s="106"/>
      <c r="I214" s="88"/>
      <c r="J214" s="88"/>
      <c r="K214" s="88"/>
      <c r="L214" s="88"/>
      <c r="M214" s="88"/>
      <c r="N214" s="88"/>
      <c r="O214" s="88"/>
      <c r="P214" s="88"/>
      <c r="Q214" s="88"/>
      <c r="R214" s="88"/>
    </row>
    <row r="215" spans="3:18" ht="15" customHeight="1">
      <c r="C215" s="106"/>
      <c r="D215" s="106"/>
      <c r="E215" s="106"/>
      <c r="F215" s="106"/>
      <c r="G215" s="106"/>
      <c r="H215" s="106"/>
      <c r="I215" s="88"/>
      <c r="J215" s="88"/>
      <c r="K215" s="88"/>
      <c r="L215" s="88"/>
      <c r="M215" s="88"/>
      <c r="N215" s="88"/>
      <c r="O215" s="88"/>
      <c r="P215" s="88"/>
      <c r="Q215" s="88"/>
      <c r="R215" s="88"/>
    </row>
    <row r="216" spans="3:18" ht="15" customHeight="1">
      <c r="C216" s="106"/>
      <c r="D216" s="106"/>
      <c r="E216" s="106"/>
      <c r="F216" s="106"/>
      <c r="G216" s="106"/>
      <c r="H216" s="106"/>
      <c r="I216" s="88"/>
      <c r="J216" s="88"/>
      <c r="K216" s="88"/>
      <c r="L216" s="88"/>
      <c r="M216" s="88"/>
      <c r="N216" s="88"/>
      <c r="O216" s="88"/>
      <c r="P216" s="88"/>
      <c r="Q216" s="88"/>
      <c r="R216" s="88"/>
    </row>
    <row r="217" spans="3:18" ht="15" customHeight="1">
      <c r="C217" s="106"/>
      <c r="D217" s="106"/>
      <c r="E217" s="106"/>
      <c r="F217" s="106"/>
      <c r="G217" s="106"/>
      <c r="H217" s="106"/>
      <c r="I217" s="88"/>
      <c r="J217" s="88"/>
      <c r="K217" s="88"/>
      <c r="L217" s="88"/>
      <c r="M217" s="88"/>
      <c r="N217" s="88"/>
      <c r="O217" s="88"/>
      <c r="P217" s="88"/>
      <c r="Q217" s="88"/>
      <c r="R217" s="88"/>
    </row>
    <row r="218" spans="3:18" ht="15" customHeight="1">
      <c r="C218" s="106"/>
      <c r="D218" s="106"/>
      <c r="E218" s="106"/>
      <c r="F218" s="106"/>
      <c r="G218" s="106"/>
      <c r="H218" s="106"/>
      <c r="I218" s="88"/>
      <c r="J218" s="88"/>
      <c r="K218" s="88"/>
      <c r="L218" s="88"/>
      <c r="M218" s="88"/>
      <c r="N218" s="88"/>
      <c r="O218" s="88"/>
      <c r="P218" s="88"/>
      <c r="Q218" s="88"/>
      <c r="R218" s="88"/>
    </row>
    <row r="219" spans="3:18" ht="15" customHeight="1">
      <c r="C219" s="106"/>
      <c r="D219" s="106"/>
      <c r="E219" s="106"/>
      <c r="F219" s="106"/>
      <c r="G219" s="106"/>
      <c r="H219" s="106"/>
      <c r="I219" s="88"/>
      <c r="J219" s="88"/>
      <c r="K219" s="88"/>
      <c r="L219" s="88"/>
      <c r="M219" s="88"/>
      <c r="N219" s="88"/>
      <c r="O219" s="88"/>
      <c r="P219" s="88"/>
      <c r="Q219" s="88"/>
      <c r="R219" s="88"/>
    </row>
    <row r="220" spans="3:18" ht="15" customHeight="1">
      <c r="C220" s="106"/>
      <c r="D220" s="106"/>
      <c r="E220" s="106"/>
      <c r="F220" s="106"/>
      <c r="G220" s="106"/>
      <c r="H220" s="106"/>
      <c r="I220" s="88"/>
      <c r="J220" s="88"/>
      <c r="K220" s="88"/>
      <c r="L220" s="88"/>
      <c r="M220" s="88"/>
      <c r="N220" s="88"/>
      <c r="O220" s="88"/>
      <c r="P220" s="88"/>
      <c r="Q220" s="88"/>
      <c r="R220" s="88"/>
    </row>
    <row r="221" spans="3:18" ht="15" customHeight="1">
      <c r="C221" s="106"/>
      <c r="D221" s="106"/>
      <c r="E221" s="106"/>
      <c r="F221" s="106"/>
      <c r="G221" s="106"/>
      <c r="H221" s="106"/>
      <c r="I221" s="88"/>
      <c r="J221" s="88"/>
      <c r="K221" s="88"/>
      <c r="L221" s="88"/>
      <c r="M221" s="88"/>
      <c r="N221" s="88"/>
      <c r="O221" s="88"/>
      <c r="P221" s="88"/>
      <c r="Q221" s="88"/>
      <c r="R221" s="88"/>
    </row>
    <row r="222" spans="3:18" ht="15" customHeight="1">
      <c r="C222" s="106"/>
      <c r="D222" s="106"/>
      <c r="E222" s="106"/>
      <c r="F222" s="106"/>
      <c r="G222" s="106"/>
      <c r="H222" s="106"/>
      <c r="I222" s="88"/>
      <c r="J222" s="88"/>
      <c r="K222" s="88"/>
      <c r="L222" s="88"/>
      <c r="M222" s="88"/>
      <c r="N222" s="88"/>
      <c r="O222" s="88"/>
      <c r="P222" s="88"/>
      <c r="Q222" s="88"/>
      <c r="R222" s="88"/>
    </row>
    <row r="223" spans="3:18" ht="15" customHeight="1">
      <c r="C223" s="106"/>
      <c r="D223" s="106"/>
      <c r="E223" s="106"/>
      <c r="F223" s="106"/>
      <c r="G223" s="106"/>
      <c r="H223" s="106"/>
      <c r="I223" s="88"/>
      <c r="J223" s="88"/>
      <c r="K223" s="88"/>
      <c r="L223" s="88"/>
      <c r="M223" s="88"/>
      <c r="N223" s="88"/>
      <c r="O223" s="88"/>
      <c r="P223" s="88"/>
      <c r="Q223" s="88"/>
      <c r="R223" s="88"/>
    </row>
    <row r="224" spans="3:18" ht="15" customHeight="1">
      <c r="C224" s="106"/>
      <c r="D224" s="106"/>
      <c r="E224" s="106"/>
      <c r="F224" s="106"/>
      <c r="G224" s="106"/>
      <c r="H224" s="106"/>
      <c r="I224" s="88"/>
      <c r="J224" s="88"/>
      <c r="K224" s="88"/>
      <c r="L224" s="88"/>
      <c r="M224" s="88"/>
      <c r="N224" s="88"/>
      <c r="O224" s="88"/>
      <c r="P224" s="88"/>
      <c r="Q224" s="88"/>
      <c r="R224" s="88"/>
    </row>
    <row r="225" spans="3:18" ht="15" customHeight="1">
      <c r="C225" s="106"/>
      <c r="D225" s="106"/>
      <c r="E225" s="106"/>
      <c r="F225" s="106"/>
      <c r="G225" s="106"/>
      <c r="H225" s="106"/>
      <c r="I225" s="88"/>
      <c r="J225" s="88"/>
      <c r="K225" s="88"/>
      <c r="L225" s="88"/>
      <c r="M225" s="88"/>
      <c r="N225" s="88"/>
      <c r="O225" s="88"/>
      <c r="P225" s="88"/>
      <c r="Q225" s="88"/>
      <c r="R225" s="88"/>
    </row>
    <row r="226" spans="3:18" ht="15" customHeight="1">
      <c r="C226" s="106"/>
      <c r="D226" s="106"/>
      <c r="E226" s="106"/>
      <c r="F226" s="106"/>
      <c r="G226" s="106"/>
      <c r="H226" s="106"/>
      <c r="I226" s="88"/>
      <c r="J226" s="88"/>
      <c r="K226" s="88"/>
      <c r="L226" s="88"/>
      <c r="M226" s="88"/>
      <c r="N226" s="88"/>
      <c r="O226" s="88"/>
      <c r="P226" s="88"/>
      <c r="Q226" s="88"/>
      <c r="R226" s="88"/>
    </row>
    <row r="227" spans="3:18" ht="15" customHeight="1">
      <c r="C227" s="106"/>
      <c r="D227" s="106"/>
      <c r="E227" s="106"/>
      <c r="F227" s="106"/>
      <c r="G227" s="106"/>
      <c r="H227" s="106"/>
      <c r="I227" s="88"/>
      <c r="J227" s="88"/>
      <c r="K227" s="88"/>
      <c r="L227" s="88"/>
      <c r="M227" s="88"/>
      <c r="N227" s="88"/>
      <c r="O227" s="88"/>
      <c r="P227" s="88"/>
      <c r="Q227" s="88"/>
      <c r="R227" s="88"/>
    </row>
    <row r="228" spans="3:18" ht="15" customHeight="1">
      <c r="C228" s="106"/>
      <c r="D228" s="106"/>
      <c r="E228" s="106"/>
      <c r="F228" s="106"/>
      <c r="G228" s="106"/>
      <c r="H228" s="106"/>
      <c r="I228" s="88"/>
      <c r="J228" s="88"/>
      <c r="K228" s="88"/>
      <c r="L228" s="88"/>
      <c r="M228" s="88"/>
      <c r="N228" s="88"/>
      <c r="O228" s="88"/>
      <c r="P228" s="88"/>
      <c r="Q228" s="88"/>
      <c r="R228" s="88"/>
    </row>
    <row r="229" spans="3:18" ht="15" customHeight="1">
      <c r="C229" s="106"/>
      <c r="D229" s="106"/>
      <c r="E229" s="106"/>
      <c r="F229" s="106"/>
      <c r="G229" s="106"/>
      <c r="H229" s="106"/>
      <c r="I229" s="88"/>
      <c r="J229" s="88"/>
      <c r="K229" s="88"/>
      <c r="L229" s="88"/>
      <c r="M229" s="88"/>
      <c r="N229" s="88"/>
      <c r="O229" s="88"/>
      <c r="P229" s="88"/>
      <c r="Q229" s="88"/>
      <c r="R229" s="88"/>
    </row>
    <row r="230" spans="3:18" ht="15" customHeight="1">
      <c r="C230" s="106"/>
      <c r="D230" s="106"/>
      <c r="E230" s="106"/>
      <c r="F230" s="106"/>
      <c r="G230" s="106"/>
      <c r="H230" s="106"/>
      <c r="I230" s="88"/>
      <c r="J230" s="88"/>
      <c r="K230" s="88"/>
      <c r="L230" s="88"/>
      <c r="M230" s="88"/>
      <c r="N230" s="88"/>
      <c r="O230" s="88"/>
      <c r="P230" s="88"/>
      <c r="Q230" s="88"/>
      <c r="R230" s="88"/>
    </row>
    <row r="231" spans="3:18" ht="15" customHeight="1">
      <c r="C231" s="106"/>
      <c r="D231" s="106"/>
      <c r="E231" s="106"/>
      <c r="F231" s="106"/>
      <c r="G231" s="106"/>
      <c r="H231" s="106"/>
      <c r="I231" s="88"/>
      <c r="J231" s="88"/>
      <c r="K231" s="88"/>
      <c r="L231" s="88"/>
      <c r="M231" s="88"/>
      <c r="N231" s="88"/>
      <c r="O231" s="88"/>
      <c r="P231" s="88"/>
      <c r="Q231" s="88"/>
      <c r="R231" s="88"/>
    </row>
    <row r="232" spans="3:18" ht="15" customHeight="1">
      <c r="C232" s="106"/>
      <c r="D232" s="106"/>
      <c r="E232" s="106"/>
      <c r="F232" s="106"/>
      <c r="G232" s="106"/>
      <c r="H232" s="106"/>
      <c r="I232" s="88"/>
      <c r="J232" s="88"/>
      <c r="K232" s="88"/>
      <c r="L232" s="88"/>
      <c r="M232" s="88"/>
      <c r="N232" s="88"/>
      <c r="O232" s="88"/>
      <c r="P232" s="88"/>
      <c r="Q232" s="88"/>
      <c r="R232" s="88"/>
    </row>
    <row r="233" spans="3:18" ht="15" customHeight="1">
      <c r="C233" s="106"/>
      <c r="D233" s="106"/>
      <c r="E233" s="106"/>
      <c r="F233" s="106"/>
      <c r="G233" s="106"/>
      <c r="H233" s="106"/>
      <c r="I233" s="88"/>
      <c r="J233" s="88"/>
      <c r="K233" s="88"/>
      <c r="L233" s="88"/>
      <c r="M233" s="88"/>
      <c r="N233" s="88"/>
      <c r="O233" s="88"/>
      <c r="P233" s="88"/>
      <c r="Q233" s="88"/>
      <c r="R233" s="88"/>
    </row>
    <row r="234" spans="3:18" ht="15" customHeight="1">
      <c r="C234" s="106"/>
      <c r="D234" s="106"/>
      <c r="E234" s="106"/>
      <c r="F234" s="106"/>
      <c r="G234" s="106"/>
      <c r="H234" s="106"/>
      <c r="I234" s="88"/>
      <c r="J234" s="88"/>
      <c r="K234" s="88"/>
      <c r="L234" s="88"/>
      <c r="M234" s="88"/>
      <c r="N234" s="88"/>
      <c r="O234" s="88"/>
      <c r="P234" s="88"/>
      <c r="Q234" s="88"/>
      <c r="R234" s="88"/>
    </row>
    <row r="235" spans="3:18" ht="15" customHeight="1">
      <c r="C235" s="106"/>
      <c r="D235" s="106"/>
      <c r="E235" s="106"/>
      <c r="F235" s="106"/>
      <c r="G235" s="106"/>
      <c r="H235" s="106"/>
      <c r="I235" s="88"/>
      <c r="J235" s="88"/>
      <c r="K235" s="88"/>
      <c r="L235" s="88"/>
      <c r="M235" s="88"/>
      <c r="N235" s="88"/>
      <c r="O235" s="88"/>
      <c r="P235" s="88"/>
      <c r="Q235" s="88"/>
      <c r="R235" s="88"/>
    </row>
    <row r="236" spans="3:18" ht="15" customHeight="1">
      <c r="C236" s="106"/>
      <c r="D236" s="106"/>
      <c r="E236" s="106"/>
      <c r="F236" s="106"/>
      <c r="G236" s="106"/>
      <c r="H236" s="106"/>
      <c r="I236" s="88"/>
      <c r="J236" s="88"/>
      <c r="K236" s="88"/>
      <c r="L236" s="88"/>
      <c r="M236" s="88"/>
      <c r="N236" s="88"/>
      <c r="O236" s="88"/>
      <c r="P236" s="88"/>
      <c r="Q236" s="88"/>
      <c r="R236" s="88"/>
    </row>
    <row r="237" spans="3:18" ht="15" customHeight="1">
      <c r="C237" s="106"/>
      <c r="D237" s="106"/>
      <c r="E237" s="106"/>
      <c r="F237" s="106"/>
      <c r="G237" s="106"/>
      <c r="H237" s="106"/>
      <c r="I237" s="88"/>
      <c r="J237" s="88"/>
      <c r="K237" s="88"/>
      <c r="L237" s="88"/>
      <c r="M237" s="88"/>
      <c r="N237" s="88"/>
      <c r="O237" s="88"/>
      <c r="P237" s="88"/>
      <c r="Q237" s="88"/>
      <c r="R237" s="88"/>
    </row>
    <row r="238" spans="3:18" ht="15" customHeight="1">
      <c r="C238" s="106"/>
      <c r="D238" s="106"/>
      <c r="E238" s="106"/>
      <c r="F238" s="106"/>
      <c r="G238" s="106"/>
      <c r="H238" s="106"/>
      <c r="I238" s="88"/>
      <c r="J238" s="88"/>
      <c r="K238" s="88"/>
      <c r="L238" s="88"/>
      <c r="M238" s="88"/>
      <c r="N238" s="88"/>
      <c r="O238" s="88"/>
      <c r="P238" s="88"/>
      <c r="Q238" s="88"/>
      <c r="R238" s="88"/>
    </row>
    <row r="239" spans="3:18" ht="15" customHeight="1">
      <c r="C239" s="106"/>
      <c r="D239" s="106"/>
      <c r="E239" s="106"/>
      <c r="F239" s="106"/>
      <c r="G239" s="106"/>
      <c r="H239" s="106"/>
      <c r="I239" s="88"/>
      <c r="J239" s="88"/>
      <c r="K239" s="88"/>
      <c r="L239" s="88"/>
      <c r="M239" s="88"/>
      <c r="N239" s="88"/>
      <c r="O239" s="88"/>
      <c r="P239" s="88"/>
      <c r="Q239" s="88"/>
      <c r="R239" s="88"/>
    </row>
    <row r="240" spans="3:18" ht="15" customHeight="1">
      <c r="C240" s="106"/>
      <c r="D240" s="106"/>
      <c r="E240" s="106"/>
      <c r="F240" s="106"/>
      <c r="G240" s="106"/>
      <c r="H240" s="106"/>
      <c r="I240" s="88"/>
      <c r="J240" s="88"/>
      <c r="K240" s="88"/>
      <c r="L240" s="88"/>
      <c r="M240" s="88"/>
      <c r="N240" s="88"/>
      <c r="O240" s="88"/>
      <c r="P240" s="88"/>
      <c r="Q240" s="88"/>
      <c r="R240" s="88"/>
    </row>
    <row r="241" spans="3:18" ht="15" customHeight="1">
      <c r="C241" s="106"/>
      <c r="D241" s="106"/>
      <c r="E241" s="106"/>
      <c r="F241" s="106"/>
      <c r="G241" s="106"/>
      <c r="H241" s="106"/>
      <c r="I241" s="88"/>
      <c r="J241" s="88"/>
      <c r="K241" s="88"/>
      <c r="L241" s="88"/>
      <c r="M241" s="88"/>
      <c r="N241" s="88"/>
      <c r="O241" s="88"/>
      <c r="P241" s="88"/>
      <c r="Q241" s="88"/>
      <c r="R241" s="88"/>
    </row>
    <row r="242" spans="3:18" ht="15" customHeight="1">
      <c r="C242" s="106"/>
      <c r="D242" s="106"/>
      <c r="E242" s="106"/>
      <c r="F242" s="106"/>
      <c r="G242" s="106"/>
      <c r="H242" s="106"/>
      <c r="I242" s="88"/>
      <c r="J242" s="88"/>
      <c r="K242" s="88"/>
      <c r="L242" s="88"/>
      <c r="M242" s="88"/>
      <c r="N242" s="88"/>
      <c r="O242" s="88"/>
      <c r="P242" s="88"/>
      <c r="Q242" s="88"/>
      <c r="R242" s="88"/>
    </row>
    <row r="243" spans="3:18" ht="15" customHeight="1">
      <c r="C243" s="106"/>
      <c r="D243" s="106"/>
      <c r="E243" s="106"/>
      <c r="F243" s="106"/>
      <c r="G243" s="106"/>
      <c r="H243" s="106"/>
      <c r="I243" s="88"/>
      <c r="J243" s="88"/>
      <c r="K243" s="88"/>
      <c r="L243" s="88"/>
      <c r="M243" s="88"/>
      <c r="N243" s="88"/>
      <c r="O243" s="88"/>
      <c r="P243" s="88"/>
      <c r="Q243" s="88"/>
      <c r="R243" s="88"/>
    </row>
    <row r="244" spans="3:18" ht="15" customHeight="1">
      <c r="C244" s="106"/>
      <c r="D244" s="106"/>
      <c r="E244" s="106"/>
      <c r="F244" s="106"/>
      <c r="G244" s="106"/>
      <c r="H244" s="106"/>
      <c r="I244" s="88"/>
      <c r="J244" s="88"/>
      <c r="K244" s="88"/>
      <c r="L244" s="88"/>
      <c r="M244" s="88"/>
      <c r="N244" s="88"/>
      <c r="O244" s="88"/>
      <c r="P244" s="88"/>
      <c r="Q244" s="88"/>
      <c r="R244" s="88"/>
    </row>
    <row r="245" spans="3:18" ht="15" customHeight="1">
      <c r="C245" s="106"/>
      <c r="D245" s="106"/>
      <c r="E245" s="106"/>
      <c r="F245" s="106"/>
      <c r="G245" s="106"/>
      <c r="H245" s="106"/>
      <c r="I245" s="88"/>
      <c r="J245" s="88"/>
      <c r="K245" s="88"/>
      <c r="L245" s="88"/>
      <c r="M245" s="88"/>
      <c r="N245" s="88"/>
      <c r="O245" s="88"/>
      <c r="P245" s="88"/>
      <c r="Q245" s="88"/>
      <c r="R245" s="88"/>
    </row>
    <row r="246" spans="3:18" ht="15" customHeight="1">
      <c r="C246" s="106"/>
      <c r="D246" s="106"/>
      <c r="E246" s="106"/>
      <c r="F246" s="106"/>
      <c r="G246" s="106"/>
      <c r="H246" s="106"/>
      <c r="I246" s="88"/>
      <c r="J246" s="88"/>
      <c r="K246" s="88"/>
      <c r="L246" s="88"/>
      <c r="M246" s="88"/>
      <c r="N246" s="88"/>
      <c r="O246" s="88"/>
      <c r="P246" s="88"/>
      <c r="Q246" s="88"/>
      <c r="R246" s="88"/>
    </row>
    <row r="247" spans="3:18" ht="15" customHeight="1">
      <c r="C247" s="106"/>
      <c r="D247" s="106"/>
      <c r="E247" s="106"/>
      <c r="F247" s="106"/>
      <c r="G247" s="106"/>
      <c r="H247" s="106"/>
      <c r="I247" s="88"/>
      <c r="J247" s="88"/>
      <c r="K247" s="88"/>
      <c r="L247" s="88"/>
      <c r="M247" s="88"/>
      <c r="N247" s="88"/>
      <c r="O247" s="88"/>
      <c r="P247" s="88"/>
      <c r="Q247" s="88"/>
      <c r="R247" s="88"/>
    </row>
    <row r="248" spans="3:18" ht="15" customHeight="1">
      <c r="C248" s="106"/>
      <c r="D248" s="106"/>
      <c r="E248" s="106"/>
      <c r="F248" s="106"/>
      <c r="G248" s="106"/>
      <c r="H248" s="106"/>
      <c r="I248" s="88"/>
      <c r="J248" s="88"/>
      <c r="K248" s="88"/>
      <c r="L248" s="88"/>
      <c r="M248" s="88"/>
      <c r="N248" s="88"/>
      <c r="O248" s="88"/>
      <c r="P248" s="88"/>
      <c r="Q248" s="88"/>
      <c r="R248" s="88"/>
    </row>
    <row r="249" spans="3:18" ht="15" customHeight="1">
      <c r="C249" s="106"/>
      <c r="D249" s="106"/>
      <c r="E249" s="106"/>
      <c r="F249" s="106"/>
      <c r="G249" s="106"/>
      <c r="H249" s="106"/>
      <c r="I249" s="88"/>
      <c r="J249" s="88"/>
      <c r="K249" s="88"/>
      <c r="L249" s="88"/>
      <c r="M249" s="88"/>
      <c r="N249" s="88"/>
      <c r="O249" s="88"/>
      <c r="P249" s="88"/>
      <c r="Q249" s="88"/>
      <c r="R249" s="88"/>
    </row>
    <row r="250" spans="3:18" ht="15" customHeight="1">
      <c r="C250" s="106"/>
      <c r="D250" s="106"/>
      <c r="E250" s="106"/>
      <c r="F250" s="106"/>
      <c r="G250" s="106"/>
      <c r="H250" s="106"/>
      <c r="I250" s="88"/>
      <c r="J250" s="88"/>
      <c r="K250" s="88"/>
      <c r="L250" s="88"/>
      <c r="M250" s="88"/>
      <c r="N250" s="88"/>
      <c r="O250" s="88"/>
      <c r="P250" s="88"/>
      <c r="Q250" s="88"/>
      <c r="R250" s="88"/>
    </row>
    <row r="251" spans="3:18" ht="15" customHeight="1">
      <c r="C251" s="106"/>
      <c r="D251" s="106"/>
      <c r="E251" s="106"/>
      <c r="F251" s="106"/>
      <c r="G251" s="106"/>
      <c r="H251" s="106"/>
      <c r="I251" s="88"/>
      <c r="J251" s="88"/>
      <c r="K251" s="88"/>
      <c r="L251" s="88"/>
      <c r="M251" s="88"/>
      <c r="N251" s="88"/>
      <c r="O251" s="88"/>
      <c r="P251" s="88"/>
      <c r="Q251" s="88"/>
      <c r="R251" s="88"/>
    </row>
    <row r="252" spans="3:18" ht="15" customHeight="1">
      <c r="C252" s="106"/>
      <c r="D252" s="106"/>
      <c r="E252" s="106"/>
      <c r="F252" s="106"/>
      <c r="G252" s="106"/>
      <c r="H252" s="106"/>
      <c r="I252" s="88"/>
      <c r="J252" s="88"/>
      <c r="K252" s="88"/>
      <c r="L252" s="88"/>
      <c r="M252" s="88"/>
      <c r="N252" s="88"/>
      <c r="O252" s="88"/>
      <c r="P252" s="88"/>
      <c r="Q252" s="88"/>
      <c r="R252" s="88"/>
    </row>
    <row r="253" spans="3:18" ht="15" customHeight="1">
      <c r="C253" s="106"/>
      <c r="D253" s="106"/>
      <c r="E253" s="106"/>
      <c r="F253" s="106"/>
      <c r="G253" s="106"/>
      <c r="H253" s="106"/>
      <c r="I253" s="88"/>
      <c r="J253" s="88"/>
      <c r="K253" s="88"/>
      <c r="L253" s="88"/>
      <c r="M253" s="88"/>
      <c r="N253" s="88"/>
      <c r="O253" s="88"/>
      <c r="P253" s="88"/>
      <c r="Q253" s="88"/>
      <c r="R253" s="88"/>
    </row>
    <row r="254" spans="3:18" ht="15" customHeight="1">
      <c r="C254" s="106"/>
      <c r="D254" s="106"/>
      <c r="E254" s="106"/>
      <c r="F254" s="106"/>
      <c r="G254" s="106"/>
      <c r="H254" s="106"/>
      <c r="I254" s="88"/>
      <c r="J254" s="88"/>
      <c r="K254" s="88"/>
      <c r="L254" s="88"/>
      <c r="M254" s="88"/>
      <c r="N254" s="88"/>
      <c r="O254" s="88"/>
      <c r="P254" s="88"/>
      <c r="Q254" s="88"/>
      <c r="R254" s="88"/>
    </row>
    <row r="255" spans="3:18" ht="15" customHeight="1">
      <c r="C255" s="106"/>
      <c r="D255" s="106"/>
      <c r="E255" s="106"/>
      <c r="F255" s="106"/>
      <c r="G255" s="106"/>
      <c r="H255" s="106"/>
      <c r="I255" s="88"/>
      <c r="J255" s="88"/>
      <c r="K255" s="88"/>
      <c r="L255" s="88"/>
      <c r="M255" s="88"/>
      <c r="N255" s="88"/>
      <c r="O255" s="88"/>
      <c r="P255" s="88"/>
      <c r="Q255" s="88"/>
      <c r="R255" s="88"/>
    </row>
    <row r="256" spans="3:18" ht="15" customHeight="1">
      <c r="C256" s="106"/>
      <c r="D256" s="106"/>
      <c r="E256" s="106"/>
      <c r="F256" s="106"/>
      <c r="G256" s="106"/>
      <c r="H256" s="106"/>
      <c r="I256" s="88"/>
      <c r="J256" s="88"/>
      <c r="K256" s="88"/>
      <c r="L256" s="88"/>
      <c r="M256" s="88"/>
      <c r="N256" s="88"/>
      <c r="O256" s="88"/>
      <c r="P256" s="88"/>
      <c r="Q256" s="88"/>
      <c r="R256" s="88"/>
    </row>
    <row r="257" spans="3:18" ht="15" customHeight="1">
      <c r="C257" s="106"/>
      <c r="D257" s="106"/>
      <c r="E257" s="106"/>
      <c r="F257" s="106"/>
      <c r="G257" s="106"/>
      <c r="H257" s="106"/>
      <c r="I257" s="88"/>
      <c r="J257" s="88"/>
      <c r="K257" s="88"/>
      <c r="L257" s="88"/>
      <c r="M257" s="88"/>
      <c r="N257" s="88"/>
      <c r="O257" s="88"/>
      <c r="P257" s="88"/>
      <c r="Q257" s="88"/>
      <c r="R257" s="88"/>
    </row>
    <row r="258" spans="3:18" ht="15" customHeight="1">
      <c r="C258" s="106"/>
      <c r="D258" s="106"/>
      <c r="E258" s="106"/>
      <c r="F258" s="106"/>
      <c r="G258" s="106"/>
      <c r="H258" s="106"/>
      <c r="I258" s="88"/>
      <c r="J258" s="88"/>
      <c r="K258" s="88"/>
      <c r="L258" s="88"/>
      <c r="M258" s="88"/>
      <c r="N258" s="88"/>
      <c r="O258" s="88"/>
      <c r="P258" s="88"/>
      <c r="Q258" s="88"/>
      <c r="R258" s="88"/>
    </row>
    <row r="259" spans="3:18" ht="15" customHeight="1">
      <c r="C259" s="106"/>
      <c r="D259" s="106"/>
      <c r="E259" s="106"/>
      <c r="F259" s="106"/>
      <c r="G259" s="106"/>
      <c r="H259" s="106"/>
      <c r="I259" s="88"/>
      <c r="J259" s="88"/>
      <c r="K259" s="88"/>
      <c r="L259" s="88"/>
      <c r="M259" s="88"/>
      <c r="N259" s="88"/>
      <c r="O259" s="88"/>
      <c r="P259" s="88"/>
      <c r="Q259" s="88"/>
      <c r="R259" s="88"/>
    </row>
    <row r="260" spans="3:18" ht="15" customHeight="1">
      <c r="C260" s="106"/>
      <c r="D260" s="106"/>
      <c r="E260" s="106"/>
      <c r="F260" s="106"/>
      <c r="G260" s="106"/>
      <c r="H260" s="106"/>
      <c r="I260" s="88"/>
      <c r="J260" s="88"/>
      <c r="K260" s="88"/>
      <c r="L260" s="88"/>
      <c r="M260" s="88"/>
      <c r="N260" s="88"/>
      <c r="O260" s="88"/>
      <c r="P260" s="88"/>
      <c r="Q260" s="88"/>
      <c r="R260" s="88"/>
    </row>
    <row r="261" spans="3:18" ht="15" customHeight="1">
      <c r="C261" s="106"/>
      <c r="D261" s="106"/>
      <c r="E261" s="106"/>
      <c r="F261" s="106"/>
      <c r="G261" s="106"/>
      <c r="H261" s="106"/>
      <c r="I261" s="88"/>
      <c r="J261" s="88"/>
      <c r="K261" s="88"/>
      <c r="L261" s="88"/>
      <c r="M261" s="88"/>
      <c r="N261" s="88"/>
      <c r="O261" s="88"/>
      <c r="P261" s="88"/>
      <c r="Q261" s="88"/>
      <c r="R261" s="88"/>
    </row>
    <row r="262" spans="3:18" ht="15" customHeight="1">
      <c r="C262" s="106"/>
      <c r="D262" s="106"/>
      <c r="E262" s="106"/>
      <c r="F262" s="106"/>
      <c r="G262" s="106"/>
      <c r="H262" s="106"/>
      <c r="I262" s="88"/>
      <c r="J262" s="88"/>
      <c r="K262" s="88"/>
      <c r="L262" s="88"/>
      <c r="M262" s="88"/>
      <c r="N262" s="88"/>
      <c r="O262" s="88"/>
      <c r="P262" s="88"/>
      <c r="Q262" s="88"/>
      <c r="R262" s="88"/>
    </row>
    <row r="263" spans="3:18" ht="15" customHeight="1">
      <c r="C263" s="106"/>
      <c r="D263" s="106"/>
      <c r="E263" s="106"/>
      <c r="F263" s="106"/>
      <c r="G263" s="106"/>
      <c r="H263" s="106"/>
      <c r="I263" s="88"/>
      <c r="J263" s="88"/>
      <c r="K263" s="88"/>
      <c r="L263" s="88"/>
      <c r="M263" s="88"/>
      <c r="N263" s="88"/>
      <c r="O263" s="88"/>
      <c r="P263" s="88"/>
      <c r="Q263" s="88"/>
      <c r="R263" s="88"/>
    </row>
    <row r="264" spans="3:18" ht="15" customHeight="1">
      <c r="C264" s="106"/>
      <c r="D264" s="106"/>
      <c r="E264" s="106"/>
      <c r="F264" s="106"/>
      <c r="G264" s="106"/>
      <c r="H264" s="106"/>
      <c r="I264" s="88"/>
      <c r="J264" s="88"/>
      <c r="K264" s="88"/>
      <c r="L264" s="88"/>
      <c r="M264" s="88"/>
      <c r="N264" s="88"/>
      <c r="O264" s="88"/>
      <c r="P264" s="88"/>
      <c r="Q264" s="88"/>
      <c r="R264" s="88"/>
    </row>
    <row r="265" spans="3:18" ht="15" customHeight="1">
      <c r="C265" s="106"/>
      <c r="D265" s="106"/>
      <c r="E265" s="106"/>
      <c r="F265" s="106"/>
      <c r="G265" s="106"/>
      <c r="H265" s="106"/>
      <c r="I265" s="88"/>
      <c r="J265" s="88"/>
      <c r="K265" s="88"/>
      <c r="L265" s="88"/>
      <c r="M265" s="88"/>
      <c r="N265" s="88"/>
      <c r="O265" s="88"/>
      <c r="P265" s="88"/>
      <c r="Q265" s="88"/>
      <c r="R265" s="88"/>
    </row>
    <row r="266" spans="3:18" ht="15" customHeight="1">
      <c r="C266" s="106"/>
      <c r="D266" s="106"/>
      <c r="E266" s="106"/>
      <c r="F266" s="106"/>
      <c r="G266" s="106"/>
      <c r="H266" s="106"/>
      <c r="I266" s="88"/>
      <c r="J266" s="88"/>
      <c r="K266" s="88"/>
      <c r="L266" s="88"/>
      <c r="M266" s="88"/>
      <c r="N266" s="88"/>
      <c r="O266" s="88"/>
      <c r="P266" s="88"/>
      <c r="Q266" s="88"/>
      <c r="R266" s="88"/>
    </row>
    <row r="267" spans="3:18" ht="15" customHeight="1">
      <c r="C267" s="106"/>
      <c r="D267" s="106"/>
      <c r="E267" s="106"/>
      <c r="F267" s="106"/>
      <c r="G267" s="106"/>
      <c r="H267" s="106"/>
      <c r="I267" s="88"/>
      <c r="J267" s="88"/>
      <c r="K267" s="88"/>
      <c r="L267" s="88"/>
      <c r="M267" s="88"/>
      <c r="N267" s="88"/>
      <c r="O267" s="88"/>
      <c r="P267" s="88"/>
      <c r="Q267" s="88"/>
      <c r="R267" s="88"/>
    </row>
    <row r="268" spans="3:18" ht="15" customHeight="1">
      <c r="C268" s="106"/>
      <c r="D268" s="106"/>
      <c r="E268" s="106"/>
      <c r="F268" s="106"/>
      <c r="G268" s="106"/>
      <c r="H268" s="106"/>
      <c r="I268" s="88"/>
      <c r="J268" s="88"/>
      <c r="K268" s="88"/>
      <c r="L268" s="88"/>
      <c r="M268" s="88"/>
      <c r="N268" s="88"/>
      <c r="O268" s="88"/>
      <c r="P268" s="88"/>
      <c r="Q268" s="88"/>
      <c r="R268" s="88"/>
    </row>
    <row r="269" spans="3:18" ht="15" customHeight="1">
      <c r="C269" s="106"/>
      <c r="D269" s="106"/>
      <c r="E269" s="106"/>
      <c r="F269" s="106"/>
      <c r="G269" s="106"/>
      <c r="H269" s="106"/>
      <c r="I269" s="88"/>
      <c r="J269" s="88"/>
      <c r="K269" s="88"/>
      <c r="L269" s="88"/>
      <c r="M269" s="88"/>
      <c r="N269" s="88"/>
      <c r="O269" s="88"/>
      <c r="P269" s="88"/>
      <c r="Q269" s="88"/>
      <c r="R269" s="88"/>
    </row>
    <row r="270" spans="3:18" ht="15" customHeight="1">
      <c r="C270" s="106"/>
      <c r="D270" s="106"/>
      <c r="E270" s="106"/>
      <c r="F270" s="106"/>
      <c r="G270" s="106"/>
      <c r="H270" s="106"/>
      <c r="I270" s="88"/>
      <c r="J270" s="88"/>
      <c r="K270" s="88"/>
      <c r="L270" s="88"/>
      <c r="M270" s="88"/>
      <c r="N270" s="88"/>
      <c r="O270" s="88"/>
      <c r="P270" s="88"/>
      <c r="Q270" s="88"/>
      <c r="R270" s="88"/>
    </row>
    <row r="271" spans="3:18" ht="15" customHeight="1">
      <c r="C271" s="106"/>
      <c r="D271" s="106"/>
      <c r="E271" s="106"/>
      <c r="F271" s="106"/>
      <c r="G271" s="106"/>
      <c r="H271" s="106"/>
      <c r="I271" s="88"/>
      <c r="J271" s="88"/>
      <c r="K271" s="88"/>
      <c r="L271" s="88"/>
      <c r="M271" s="88"/>
      <c r="N271" s="88"/>
      <c r="O271" s="88"/>
      <c r="P271" s="88"/>
      <c r="Q271" s="88"/>
      <c r="R271" s="88"/>
    </row>
    <row r="272" spans="3:18" ht="15" customHeight="1">
      <c r="C272" s="106"/>
      <c r="D272" s="106"/>
      <c r="E272" s="106"/>
      <c r="F272" s="106"/>
      <c r="G272" s="106"/>
      <c r="H272" s="106"/>
      <c r="I272" s="88"/>
      <c r="J272" s="88"/>
      <c r="K272" s="88"/>
      <c r="L272" s="88"/>
      <c r="M272" s="88"/>
      <c r="N272" s="88"/>
      <c r="O272" s="88"/>
      <c r="P272" s="88"/>
      <c r="Q272" s="88"/>
      <c r="R272" s="88"/>
    </row>
    <row r="273" spans="3:18" ht="15" customHeight="1">
      <c r="C273" s="106"/>
      <c r="D273" s="106"/>
      <c r="E273" s="106"/>
      <c r="F273" s="106"/>
      <c r="G273" s="106"/>
      <c r="H273" s="106"/>
      <c r="I273" s="88"/>
      <c r="J273" s="88"/>
      <c r="K273" s="88"/>
      <c r="L273" s="88"/>
      <c r="M273" s="88"/>
      <c r="N273" s="88"/>
      <c r="O273" s="88"/>
      <c r="P273" s="88"/>
      <c r="Q273" s="88"/>
      <c r="R273" s="88"/>
    </row>
    <row r="274" spans="3:18" ht="15" customHeight="1">
      <c r="C274" s="106"/>
      <c r="D274" s="106"/>
      <c r="E274" s="106"/>
      <c r="F274" s="106"/>
      <c r="G274" s="106"/>
      <c r="H274" s="106"/>
      <c r="I274" s="88"/>
      <c r="J274" s="88"/>
      <c r="K274" s="88"/>
      <c r="L274" s="88"/>
      <c r="M274" s="88"/>
      <c r="N274" s="88"/>
      <c r="O274" s="88"/>
      <c r="P274" s="88"/>
      <c r="Q274" s="88"/>
      <c r="R274" s="88"/>
    </row>
    <row r="275" spans="3:18" ht="15" customHeight="1">
      <c r="C275" s="106"/>
      <c r="D275" s="106"/>
      <c r="E275" s="106"/>
      <c r="F275" s="106"/>
      <c r="G275" s="106"/>
      <c r="H275" s="106"/>
      <c r="I275" s="88"/>
      <c r="J275" s="88"/>
      <c r="K275" s="88"/>
      <c r="L275" s="88"/>
      <c r="M275" s="88"/>
      <c r="N275" s="88"/>
      <c r="O275" s="88"/>
      <c r="P275" s="88"/>
      <c r="Q275" s="88"/>
      <c r="R275" s="88"/>
    </row>
    <row r="276" spans="3:18" ht="15" customHeight="1">
      <c r="C276" s="106"/>
      <c r="D276" s="106"/>
      <c r="E276" s="106"/>
      <c r="F276" s="106"/>
      <c r="G276" s="106"/>
      <c r="H276" s="106"/>
      <c r="I276" s="88"/>
      <c r="J276" s="88"/>
      <c r="K276" s="88"/>
      <c r="L276" s="88"/>
      <c r="M276" s="88"/>
      <c r="N276" s="88"/>
      <c r="O276" s="88"/>
      <c r="P276" s="88"/>
      <c r="Q276" s="88"/>
      <c r="R276" s="88"/>
    </row>
    <row r="277" spans="3:18" ht="15" customHeight="1">
      <c r="C277" s="106"/>
      <c r="D277" s="106"/>
      <c r="E277" s="106"/>
      <c r="F277" s="106"/>
      <c r="G277" s="106"/>
      <c r="H277" s="106"/>
      <c r="I277" s="88"/>
      <c r="J277" s="88"/>
      <c r="K277" s="88"/>
      <c r="L277" s="88"/>
      <c r="M277" s="88"/>
      <c r="N277" s="88"/>
      <c r="O277" s="88"/>
      <c r="P277" s="88"/>
      <c r="Q277" s="88"/>
      <c r="R277" s="88"/>
    </row>
    <row r="278" spans="3:18" ht="15" customHeight="1">
      <c r="C278" s="106"/>
      <c r="D278" s="106"/>
      <c r="E278" s="106"/>
      <c r="F278" s="106"/>
      <c r="G278" s="106"/>
      <c r="H278" s="106"/>
      <c r="I278" s="88"/>
      <c r="J278" s="88"/>
      <c r="K278" s="88"/>
      <c r="L278" s="88"/>
      <c r="M278" s="88"/>
      <c r="N278" s="88"/>
      <c r="O278" s="88"/>
      <c r="P278" s="88"/>
      <c r="Q278" s="88"/>
      <c r="R278" s="88"/>
    </row>
    <row r="279" spans="3:18" ht="15" customHeight="1">
      <c r="C279" s="106"/>
      <c r="D279" s="106"/>
      <c r="E279" s="106"/>
      <c r="F279" s="106"/>
      <c r="G279" s="106"/>
      <c r="H279" s="106"/>
      <c r="I279" s="88"/>
      <c r="J279" s="88"/>
      <c r="K279" s="88"/>
      <c r="L279" s="88"/>
      <c r="M279" s="88"/>
      <c r="N279" s="88"/>
      <c r="O279" s="88"/>
      <c r="P279" s="88"/>
      <c r="Q279" s="88"/>
      <c r="R279" s="88"/>
    </row>
    <row r="280" spans="3:18" ht="15" customHeight="1">
      <c r="C280" s="106"/>
      <c r="D280" s="106"/>
      <c r="E280" s="106"/>
      <c r="F280" s="106"/>
      <c r="G280" s="106"/>
      <c r="H280" s="106"/>
      <c r="I280" s="88"/>
      <c r="J280" s="88"/>
      <c r="K280" s="88"/>
      <c r="L280" s="88"/>
      <c r="M280" s="88"/>
      <c r="N280" s="88"/>
      <c r="O280" s="88"/>
      <c r="P280" s="88"/>
      <c r="Q280" s="88"/>
      <c r="R280" s="88"/>
    </row>
    <row r="281" spans="3:18" ht="15" customHeight="1">
      <c r="C281" s="106"/>
      <c r="D281" s="106"/>
      <c r="E281" s="106"/>
      <c r="F281" s="106"/>
      <c r="G281" s="106"/>
      <c r="H281" s="106"/>
      <c r="I281" s="88"/>
      <c r="J281" s="88"/>
      <c r="K281" s="88"/>
      <c r="L281" s="88"/>
      <c r="M281" s="88"/>
      <c r="N281" s="88"/>
      <c r="O281" s="88"/>
      <c r="P281" s="88"/>
      <c r="Q281" s="88"/>
      <c r="R281" s="88"/>
    </row>
    <row r="282" spans="3:18" ht="15" customHeight="1">
      <c r="C282" s="106"/>
      <c r="D282" s="106"/>
      <c r="E282" s="106"/>
      <c r="F282" s="106"/>
      <c r="G282" s="106"/>
      <c r="H282" s="106"/>
      <c r="I282" s="88"/>
      <c r="J282" s="88"/>
      <c r="K282" s="88"/>
      <c r="L282" s="88"/>
      <c r="M282" s="88"/>
      <c r="N282" s="88"/>
      <c r="O282" s="88"/>
      <c r="P282" s="88"/>
      <c r="Q282" s="88"/>
      <c r="R282" s="88"/>
    </row>
    <row r="283" spans="3:18" ht="15" customHeight="1">
      <c r="C283" s="106"/>
      <c r="D283" s="106"/>
      <c r="E283" s="106"/>
      <c r="F283" s="106"/>
      <c r="G283" s="106"/>
      <c r="H283" s="106"/>
      <c r="I283" s="88"/>
      <c r="J283" s="88"/>
      <c r="K283" s="88"/>
      <c r="L283" s="88"/>
      <c r="M283" s="88"/>
      <c r="N283" s="88"/>
      <c r="O283" s="88"/>
      <c r="P283" s="88"/>
      <c r="Q283" s="88"/>
      <c r="R283" s="88"/>
    </row>
    <row r="284" spans="3:18" ht="15" customHeight="1">
      <c r="C284" s="106"/>
      <c r="D284" s="106"/>
      <c r="E284" s="106"/>
      <c r="F284" s="106"/>
      <c r="G284" s="106"/>
      <c r="H284" s="106"/>
      <c r="I284" s="88"/>
      <c r="J284" s="88"/>
      <c r="K284" s="88"/>
      <c r="L284" s="88"/>
      <c r="M284" s="88"/>
      <c r="N284" s="88"/>
      <c r="O284" s="88"/>
      <c r="P284" s="88"/>
      <c r="Q284" s="88"/>
      <c r="R284" s="88"/>
    </row>
    <row r="285" spans="3:18" ht="15" customHeight="1">
      <c r="C285" s="106"/>
      <c r="D285" s="106"/>
      <c r="E285" s="106"/>
      <c r="F285" s="106"/>
      <c r="G285" s="106"/>
      <c r="H285" s="106"/>
      <c r="I285" s="88"/>
      <c r="J285" s="88"/>
      <c r="K285" s="88"/>
      <c r="L285" s="88"/>
      <c r="M285" s="88"/>
      <c r="N285" s="88"/>
      <c r="O285" s="88"/>
      <c r="P285" s="88"/>
      <c r="Q285" s="88"/>
      <c r="R285" s="88"/>
    </row>
    <row r="286" spans="3:18" ht="15" customHeight="1">
      <c r="C286" s="106"/>
      <c r="D286" s="106"/>
      <c r="E286" s="106"/>
      <c r="F286" s="106"/>
      <c r="G286" s="106"/>
      <c r="H286" s="106"/>
      <c r="I286" s="88"/>
      <c r="J286" s="88"/>
      <c r="K286" s="88"/>
      <c r="L286" s="88"/>
      <c r="M286" s="88"/>
      <c r="N286" s="88"/>
      <c r="O286" s="88"/>
      <c r="P286" s="88"/>
      <c r="Q286" s="88"/>
      <c r="R286" s="88"/>
    </row>
    <row r="287" spans="3:18" ht="15" customHeight="1">
      <c r="C287" s="106"/>
      <c r="D287" s="106"/>
      <c r="E287" s="106"/>
      <c r="F287" s="106"/>
      <c r="G287" s="106"/>
      <c r="H287" s="106"/>
      <c r="I287" s="88"/>
      <c r="J287" s="88"/>
      <c r="K287" s="88"/>
      <c r="L287" s="88"/>
      <c r="M287" s="88"/>
      <c r="N287" s="88"/>
      <c r="O287" s="88"/>
      <c r="P287" s="88"/>
      <c r="Q287" s="88"/>
      <c r="R287" s="88"/>
    </row>
    <row r="288" spans="3:18" ht="15" customHeight="1">
      <c r="C288" s="106"/>
      <c r="D288" s="106"/>
      <c r="E288" s="106"/>
      <c r="F288" s="106"/>
      <c r="G288" s="106"/>
      <c r="H288" s="106"/>
      <c r="I288" s="88"/>
      <c r="J288" s="88"/>
      <c r="K288" s="88"/>
      <c r="L288" s="88"/>
      <c r="M288" s="88"/>
      <c r="N288" s="88"/>
      <c r="O288" s="88"/>
      <c r="P288" s="88"/>
      <c r="Q288" s="88"/>
      <c r="R288" s="88"/>
    </row>
    <row r="289" spans="3:18" ht="15" customHeight="1">
      <c r="C289" s="106"/>
      <c r="D289" s="106"/>
      <c r="E289" s="106"/>
      <c r="F289" s="106"/>
      <c r="G289" s="106"/>
      <c r="H289" s="106"/>
      <c r="I289" s="88"/>
      <c r="J289" s="88"/>
      <c r="K289" s="88"/>
      <c r="L289" s="88"/>
      <c r="M289" s="88"/>
      <c r="N289" s="88"/>
      <c r="O289" s="88"/>
      <c r="P289" s="88"/>
      <c r="Q289" s="88"/>
      <c r="R289" s="88"/>
    </row>
    <row r="290" spans="3:18" ht="15" customHeight="1">
      <c r="C290" s="106"/>
      <c r="D290" s="106"/>
      <c r="E290" s="106"/>
      <c r="F290" s="106"/>
      <c r="G290" s="106"/>
      <c r="H290" s="106"/>
      <c r="I290" s="88"/>
      <c r="J290" s="88"/>
      <c r="K290" s="88"/>
      <c r="L290" s="88"/>
      <c r="M290" s="88"/>
      <c r="N290" s="88"/>
      <c r="O290" s="88"/>
      <c r="P290" s="88"/>
      <c r="Q290" s="88"/>
      <c r="R290" s="88"/>
    </row>
    <row r="291" spans="3:18" ht="15" customHeight="1">
      <c r="C291" s="106"/>
      <c r="D291" s="106"/>
      <c r="E291" s="106"/>
      <c r="F291" s="106"/>
      <c r="G291" s="106"/>
      <c r="H291" s="106"/>
      <c r="I291" s="88"/>
      <c r="J291" s="88"/>
      <c r="K291" s="88"/>
      <c r="L291" s="88"/>
      <c r="M291" s="88"/>
      <c r="N291" s="88"/>
      <c r="O291" s="88"/>
      <c r="P291" s="88"/>
      <c r="Q291" s="88"/>
      <c r="R291" s="88"/>
    </row>
    <row r="292" spans="3:18" ht="15" customHeight="1">
      <c r="C292" s="106"/>
      <c r="D292" s="106"/>
      <c r="E292" s="106"/>
      <c r="F292" s="106"/>
      <c r="G292" s="106"/>
      <c r="H292" s="106"/>
      <c r="I292" s="88"/>
      <c r="J292" s="88"/>
      <c r="K292" s="88"/>
      <c r="L292" s="88"/>
      <c r="M292" s="88"/>
      <c r="N292" s="88"/>
      <c r="O292" s="88"/>
      <c r="P292" s="88"/>
      <c r="Q292" s="88"/>
      <c r="R292" s="88"/>
    </row>
    <row r="293" spans="3:18" ht="15" customHeight="1">
      <c r="C293" s="106"/>
      <c r="D293" s="106"/>
      <c r="E293" s="106"/>
      <c r="F293" s="106"/>
      <c r="G293" s="106"/>
      <c r="H293" s="106"/>
      <c r="I293" s="88"/>
      <c r="J293" s="88"/>
      <c r="K293" s="88"/>
      <c r="L293" s="88"/>
      <c r="M293" s="88"/>
      <c r="N293" s="88"/>
      <c r="O293" s="88"/>
      <c r="P293" s="88"/>
      <c r="Q293" s="88"/>
      <c r="R293" s="88"/>
    </row>
    <row r="294" spans="3:18" ht="15" customHeight="1">
      <c r="C294" s="106"/>
      <c r="D294" s="106"/>
      <c r="E294" s="106"/>
      <c r="F294" s="106"/>
      <c r="G294" s="106"/>
      <c r="H294" s="106"/>
      <c r="I294" s="88"/>
      <c r="J294" s="88"/>
      <c r="K294" s="88"/>
      <c r="L294" s="88"/>
      <c r="M294" s="88"/>
      <c r="N294" s="88"/>
      <c r="O294" s="88"/>
      <c r="P294" s="88"/>
      <c r="Q294" s="88"/>
      <c r="R294" s="88"/>
    </row>
    <row r="295" spans="3:18" ht="15" customHeight="1">
      <c r="C295" s="106"/>
      <c r="D295" s="106"/>
      <c r="E295" s="106"/>
      <c r="F295" s="106"/>
      <c r="G295" s="106"/>
      <c r="H295" s="106"/>
      <c r="I295" s="88"/>
      <c r="J295" s="88"/>
      <c r="K295" s="88"/>
      <c r="L295" s="88"/>
      <c r="M295" s="88"/>
      <c r="N295" s="88"/>
      <c r="O295" s="88"/>
      <c r="P295" s="88"/>
      <c r="Q295" s="88"/>
      <c r="R295" s="88"/>
    </row>
    <row r="296" spans="3:18" ht="15" customHeight="1">
      <c r="C296" s="106"/>
      <c r="D296" s="106"/>
      <c r="E296" s="106"/>
      <c r="F296" s="106"/>
      <c r="G296" s="106"/>
      <c r="H296" s="106"/>
      <c r="I296" s="88"/>
      <c r="J296" s="88"/>
      <c r="K296" s="88"/>
      <c r="L296" s="88"/>
      <c r="M296" s="88"/>
      <c r="N296" s="88"/>
      <c r="O296" s="88"/>
      <c r="P296" s="88"/>
      <c r="Q296" s="88"/>
      <c r="R296" s="88"/>
    </row>
    <row r="297" spans="3:18" ht="15" customHeight="1">
      <c r="C297" s="106"/>
      <c r="D297" s="106"/>
      <c r="E297" s="106"/>
      <c r="F297" s="106"/>
      <c r="G297" s="106"/>
      <c r="H297" s="106"/>
      <c r="I297" s="88"/>
      <c r="J297" s="88"/>
      <c r="K297" s="88"/>
      <c r="L297" s="88"/>
      <c r="M297" s="88"/>
      <c r="N297" s="88"/>
      <c r="O297" s="88"/>
      <c r="P297" s="88"/>
      <c r="Q297" s="88"/>
      <c r="R297" s="88"/>
    </row>
    <row r="298" spans="3:18" ht="15" customHeight="1">
      <c r="C298" s="106"/>
      <c r="D298" s="106"/>
      <c r="E298" s="106"/>
      <c r="F298" s="106"/>
      <c r="G298" s="106"/>
      <c r="H298" s="106"/>
      <c r="I298" s="88"/>
      <c r="J298" s="88"/>
      <c r="K298" s="88"/>
      <c r="L298" s="88"/>
      <c r="M298" s="88"/>
      <c r="N298" s="88"/>
      <c r="O298" s="88"/>
      <c r="P298" s="88"/>
      <c r="Q298" s="88"/>
      <c r="R298" s="88"/>
    </row>
    <row r="299" spans="3:18" ht="15" customHeight="1">
      <c r="C299" s="106"/>
      <c r="D299" s="106"/>
      <c r="E299" s="106"/>
      <c r="F299" s="106"/>
      <c r="G299" s="106"/>
      <c r="H299" s="106"/>
      <c r="I299" s="88"/>
      <c r="J299" s="88"/>
      <c r="K299" s="88"/>
      <c r="L299" s="88"/>
      <c r="M299" s="88"/>
      <c r="N299" s="88"/>
      <c r="O299" s="88"/>
      <c r="P299" s="88"/>
      <c r="Q299" s="88"/>
      <c r="R299" s="88"/>
    </row>
    <row r="300" spans="3:18" ht="15" customHeight="1">
      <c r="C300" s="106"/>
      <c r="D300" s="106"/>
      <c r="E300" s="106"/>
      <c r="F300" s="106"/>
      <c r="G300" s="106"/>
      <c r="H300" s="106"/>
      <c r="I300" s="88"/>
      <c r="J300" s="88"/>
      <c r="K300" s="88"/>
      <c r="L300" s="88"/>
      <c r="M300" s="88"/>
      <c r="N300" s="88"/>
      <c r="O300" s="88"/>
      <c r="P300" s="88"/>
      <c r="Q300" s="88"/>
      <c r="R300" s="88"/>
    </row>
    <row r="301" spans="3:18" ht="15" customHeight="1">
      <c r="C301" s="106"/>
      <c r="D301" s="106"/>
      <c r="E301" s="106"/>
      <c r="F301" s="106"/>
      <c r="G301" s="106"/>
      <c r="H301" s="106"/>
      <c r="I301" s="88"/>
      <c r="J301" s="88"/>
      <c r="K301" s="88"/>
      <c r="L301" s="88"/>
      <c r="M301" s="88"/>
      <c r="N301" s="88"/>
      <c r="O301" s="88"/>
      <c r="P301" s="88"/>
      <c r="Q301" s="88"/>
      <c r="R301" s="88"/>
    </row>
    <row r="302" spans="3:18" ht="15" customHeight="1">
      <c r="C302" s="106"/>
      <c r="D302" s="106"/>
      <c r="E302" s="106"/>
      <c r="F302" s="106"/>
      <c r="G302" s="106"/>
      <c r="H302" s="106"/>
      <c r="I302" s="88"/>
      <c r="J302" s="88"/>
      <c r="K302" s="88"/>
      <c r="L302" s="88"/>
      <c r="M302" s="88"/>
      <c r="N302" s="88"/>
      <c r="O302" s="88"/>
      <c r="P302" s="88"/>
      <c r="Q302" s="88"/>
      <c r="R302" s="88"/>
    </row>
    <row r="303" spans="3:18" ht="15" customHeight="1">
      <c r="C303" s="106"/>
      <c r="D303" s="106"/>
      <c r="E303" s="106"/>
      <c r="F303" s="106"/>
      <c r="G303" s="106"/>
      <c r="H303" s="106"/>
      <c r="I303" s="88"/>
      <c r="J303" s="88"/>
      <c r="K303" s="88"/>
      <c r="L303" s="88"/>
      <c r="M303" s="88"/>
      <c r="N303" s="88"/>
      <c r="O303" s="88"/>
      <c r="P303" s="88"/>
      <c r="Q303" s="88"/>
      <c r="R303" s="88"/>
    </row>
    <row r="304" spans="3:18" ht="15" customHeight="1">
      <c r="C304" s="106"/>
      <c r="D304" s="106"/>
      <c r="E304" s="106"/>
      <c r="F304" s="106"/>
      <c r="G304" s="106"/>
      <c r="H304" s="106"/>
      <c r="I304" s="88"/>
      <c r="J304" s="88"/>
      <c r="K304" s="88"/>
      <c r="L304" s="88"/>
      <c r="M304" s="88"/>
      <c r="N304" s="88"/>
      <c r="O304" s="88"/>
      <c r="P304" s="88"/>
      <c r="Q304" s="88"/>
      <c r="R304" s="88"/>
    </row>
    <row r="305" spans="3:18" ht="15" customHeight="1">
      <c r="C305" s="106"/>
      <c r="D305" s="106"/>
      <c r="E305" s="106"/>
      <c r="F305" s="106"/>
      <c r="G305" s="106"/>
      <c r="H305" s="106"/>
      <c r="I305" s="88"/>
      <c r="J305" s="88"/>
      <c r="K305" s="88"/>
      <c r="L305" s="88"/>
      <c r="M305" s="88"/>
      <c r="N305" s="88"/>
      <c r="O305" s="88"/>
      <c r="P305" s="88"/>
      <c r="Q305" s="88"/>
      <c r="R305" s="88"/>
    </row>
    <row r="306" spans="3:18" ht="15" customHeight="1">
      <c r="C306" s="106"/>
      <c r="D306" s="106"/>
      <c r="E306" s="106"/>
      <c r="F306" s="106"/>
      <c r="G306" s="106"/>
      <c r="H306" s="106"/>
      <c r="I306" s="88"/>
      <c r="J306" s="88"/>
      <c r="K306" s="88"/>
      <c r="L306" s="88"/>
      <c r="M306" s="88"/>
      <c r="N306" s="88"/>
      <c r="O306" s="88"/>
      <c r="P306" s="88"/>
      <c r="Q306" s="88"/>
      <c r="R306" s="88"/>
    </row>
    <row r="307" spans="3:18" ht="15" customHeight="1">
      <c r="C307" s="106"/>
      <c r="D307" s="106"/>
      <c r="E307" s="106"/>
      <c r="F307" s="106"/>
      <c r="G307" s="106"/>
      <c r="H307" s="106"/>
      <c r="I307" s="88"/>
      <c r="J307" s="88"/>
      <c r="K307" s="88"/>
      <c r="L307" s="88"/>
      <c r="M307" s="88"/>
      <c r="N307" s="88"/>
      <c r="O307" s="88"/>
      <c r="P307" s="88"/>
      <c r="Q307" s="88"/>
      <c r="R307" s="88"/>
    </row>
    <row r="308" spans="3:18" ht="15" customHeight="1">
      <c r="C308" s="106"/>
      <c r="D308" s="106"/>
      <c r="E308" s="106"/>
      <c r="F308" s="106"/>
      <c r="G308" s="106"/>
      <c r="H308" s="106"/>
      <c r="I308" s="88"/>
      <c r="J308" s="88"/>
      <c r="K308" s="88"/>
      <c r="L308" s="88"/>
      <c r="M308" s="88"/>
      <c r="N308" s="88"/>
      <c r="O308" s="88"/>
      <c r="P308" s="88"/>
      <c r="Q308" s="88"/>
      <c r="R308" s="88"/>
    </row>
    <row r="309" spans="3:18" ht="15" customHeight="1">
      <c r="C309" s="106"/>
      <c r="D309" s="106"/>
      <c r="E309" s="106"/>
      <c r="F309" s="106"/>
      <c r="G309" s="106"/>
      <c r="H309" s="106"/>
      <c r="I309" s="88"/>
      <c r="J309" s="88"/>
      <c r="K309" s="88"/>
      <c r="L309" s="88"/>
      <c r="M309" s="88"/>
      <c r="N309" s="88"/>
      <c r="O309" s="88"/>
      <c r="P309" s="88"/>
      <c r="Q309" s="88"/>
      <c r="R309" s="88"/>
    </row>
    <row r="310" spans="3:18" ht="15" customHeight="1">
      <c r="C310" s="106"/>
      <c r="D310" s="106"/>
      <c r="E310" s="106"/>
      <c r="F310" s="106"/>
      <c r="G310" s="106"/>
      <c r="H310" s="106"/>
      <c r="I310" s="88"/>
      <c r="J310" s="88"/>
      <c r="K310" s="88"/>
      <c r="L310" s="88"/>
      <c r="M310" s="88"/>
      <c r="N310" s="88"/>
      <c r="O310" s="88"/>
      <c r="P310" s="88"/>
      <c r="Q310" s="88"/>
      <c r="R310" s="88"/>
    </row>
    <row r="311" spans="3:18" ht="15" customHeight="1">
      <c r="C311" s="106"/>
      <c r="D311" s="106"/>
      <c r="E311" s="106"/>
      <c r="F311" s="106"/>
      <c r="G311" s="106"/>
      <c r="H311" s="106"/>
      <c r="I311" s="88"/>
      <c r="J311" s="88"/>
      <c r="K311" s="88"/>
      <c r="L311" s="88"/>
      <c r="M311" s="88"/>
      <c r="N311" s="88"/>
      <c r="O311" s="88"/>
      <c r="P311" s="88"/>
      <c r="Q311" s="88"/>
      <c r="R311" s="88"/>
    </row>
    <row r="312" spans="3:18" ht="15" customHeight="1">
      <c r="C312" s="106"/>
      <c r="D312" s="106"/>
      <c r="E312" s="106"/>
      <c r="F312" s="106"/>
      <c r="G312" s="106"/>
      <c r="H312" s="106"/>
      <c r="I312" s="88"/>
      <c r="J312" s="88"/>
      <c r="K312" s="88"/>
      <c r="L312" s="88"/>
      <c r="M312" s="88"/>
      <c r="N312" s="88"/>
      <c r="O312" s="88"/>
      <c r="P312" s="88"/>
      <c r="Q312" s="88"/>
      <c r="R312" s="88"/>
    </row>
    <row r="313" spans="3:18" ht="15" customHeight="1">
      <c r="C313" s="106"/>
      <c r="D313" s="106"/>
      <c r="E313" s="106"/>
      <c r="F313" s="106"/>
      <c r="G313" s="106"/>
      <c r="H313" s="106"/>
      <c r="I313" s="88"/>
      <c r="J313" s="88"/>
      <c r="K313" s="88"/>
      <c r="L313" s="88"/>
      <c r="M313" s="88"/>
      <c r="N313" s="88"/>
      <c r="O313" s="88"/>
      <c r="P313" s="88"/>
      <c r="Q313" s="88"/>
      <c r="R313" s="88"/>
    </row>
    <row r="314" spans="3:18" ht="15" customHeight="1">
      <c r="C314" s="106"/>
      <c r="D314" s="106"/>
      <c r="E314" s="106"/>
      <c r="F314" s="106"/>
      <c r="G314" s="106"/>
      <c r="H314" s="106"/>
      <c r="I314" s="88"/>
      <c r="J314" s="88"/>
      <c r="K314" s="88"/>
      <c r="L314" s="88"/>
      <c r="M314" s="88"/>
      <c r="N314" s="88"/>
      <c r="O314" s="88"/>
      <c r="P314" s="88"/>
      <c r="Q314" s="88"/>
      <c r="R314" s="88"/>
    </row>
    <row r="315" spans="3:18" ht="15" customHeight="1">
      <c r="C315" s="106"/>
      <c r="D315" s="106"/>
      <c r="E315" s="106"/>
      <c r="F315" s="106"/>
      <c r="G315" s="106"/>
      <c r="H315" s="106"/>
      <c r="I315" s="88"/>
      <c r="J315" s="88"/>
      <c r="K315" s="88"/>
      <c r="L315" s="88"/>
      <c r="M315" s="88"/>
      <c r="N315" s="88"/>
      <c r="O315" s="88"/>
      <c r="P315" s="88"/>
      <c r="Q315" s="88"/>
      <c r="R315" s="88"/>
    </row>
    <row r="316" spans="3:18" ht="15" customHeight="1">
      <c r="C316" s="106"/>
      <c r="D316" s="106"/>
      <c r="E316" s="106"/>
      <c r="F316" s="106"/>
      <c r="G316" s="106"/>
      <c r="H316" s="106"/>
      <c r="I316" s="88"/>
      <c r="J316" s="88"/>
      <c r="K316" s="88"/>
      <c r="L316" s="88"/>
      <c r="M316" s="88"/>
      <c r="N316" s="88"/>
      <c r="O316" s="88"/>
      <c r="P316" s="88"/>
      <c r="Q316" s="88"/>
      <c r="R316" s="88"/>
    </row>
    <row r="317" spans="3:18" ht="15" customHeight="1">
      <c r="C317" s="106"/>
      <c r="D317" s="106"/>
      <c r="E317" s="106"/>
      <c r="F317" s="106"/>
      <c r="G317" s="106"/>
      <c r="H317" s="106"/>
      <c r="I317" s="88"/>
      <c r="J317" s="88"/>
      <c r="K317" s="88"/>
      <c r="L317" s="88"/>
      <c r="M317" s="88"/>
      <c r="N317" s="88"/>
      <c r="O317" s="88"/>
      <c r="P317" s="88"/>
      <c r="Q317" s="88"/>
      <c r="R317" s="88"/>
    </row>
    <row r="318" spans="3:18" ht="15" customHeight="1">
      <c r="C318" s="106"/>
      <c r="D318" s="106"/>
      <c r="E318" s="106"/>
      <c r="F318" s="106"/>
      <c r="G318" s="106"/>
      <c r="H318" s="106"/>
      <c r="I318" s="88"/>
      <c r="J318" s="88"/>
      <c r="K318" s="88"/>
      <c r="L318" s="88"/>
      <c r="M318" s="88"/>
      <c r="N318" s="88"/>
      <c r="O318" s="88"/>
      <c r="P318" s="88"/>
      <c r="Q318" s="88"/>
      <c r="R318" s="88"/>
    </row>
    <row r="319" spans="3:18" ht="15" customHeight="1">
      <c r="C319" s="106"/>
      <c r="D319" s="106"/>
      <c r="E319" s="106"/>
      <c r="F319" s="106"/>
      <c r="G319" s="106"/>
      <c r="H319" s="106"/>
      <c r="I319" s="88"/>
      <c r="J319" s="88"/>
      <c r="K319" s="88"/>
      <c r="L319" s="88"/>
      <c r="M319" s="88"/>
      <c r="N319" s="88"/>
      <c r="O319" s="88"/>
      <c r="P319" s="88"/>
      <c r="Q319" s="88"/>
      <c r="R319" s="88"/>
    </row>
    <row r="320" spans="3:18" ht="15" customHeight="1">
      <c r="C320" s="106"/>
      <c r="D320" s="106"/>
      <c r="E320" s="106"/>
      <c r="F320" s="106"/>
      <c r="G320" s="106"/>
      <c r="H320" s="106"/>
      <c r="I320" s="88"/>
      <c r="J320" s="88"/>
      <c r="K320" s="88"/>
      <c r="L320" s="88"/>
      <c r="M320" s="88"/>
      <c r="N320" s="88"/>
      <c r="O320" s="88"/>
      <c r="P320" s="88"/>
      <c r="Q320" s="88"/>
      <c r="R320" s="88"/>
    </row>
    <row r="321" spans="3:18" ht="15" customHeight="1">
      <c r="C321" s="106"/>
      <c r="D321" s="106"/>
      <c r="E321" s="106"/>
      <c r="F321" s="106"/>
      <c r="G321" s="106"/>
      <c r="H321" s="106"/>
      <c r="I321" s="88"/>
      <c r="J321" s="88"/>
      <c r="K321" s="88"/>
      <c r="L321" s="88"/>
      <c r="M321" s="88"/>
      <c r="N321" s="88"/>
      <c r="O321" s="88"/>
      <c r="P321" s="88"/>
      <c r="Q321" s="88"/>
      <c r="R321" s="88"/>
    </row>
    <row r="322" spans="3:18" ht="15" customHeight="1">
      <c r="C322" s="106"/>
      <c r="D322" s="106"/>
      <c r="E322" s="106"/>
      <c r="F322" s="106"/>
      <c r="G322" s="106"/>
      <c r="H322" s="106"/>
      <c r="I322" s="88"/>
      <c r="J322" s="88"/>
      <c r="K322" s="88"/>
      <c r="L322" s="88"/>
      <c r="M322" s="88"/>
      <c r="N322" s="88"/>
      <c r="O322" s="88"/>
      <c r="P322" s="88"/>
      <c r="Q322" s="88"/>
      <c r="R322" s="88"/>
    </row>
    <row r="323" spans="3:18" ht="15" customHeight="1">
      <c r="C323" s="106"/>
      <c r="D323" s="106"/>
      <c r="E323" s="106"/>
      <c r="F323" s="106"/>
      <c r="G323" s="106"/>
      <c r="H323" s="106"/>
      <c r="I323" s="88"/>
      <c r="J323" s="88"/>
      <c r="K323" s="88"/>
      <c r="L323" s="88"/>
      <c r="M323" s="88"/>
      <c r="N323" s="88"/>
      <c r="O323" s="88"/>
      <c r="P323" s="88"/>
      <c r="Q323" s="88"/>
      <c r="R323" s="88"/>
    </row>
    <row r="324" spans="3:18" ht="15" customHeight="1">
      <c r="C324" s="106"/>
      <c r="D324" s="106"/>
      <c r="E324" s="106"/>
      <c r="F324" s="106"/>
      <c r="G324" s="106"/>
      <c r="H324" s="106"/>
      <c r="I324" s="88"/>
      <c r="J324" s="88"/>
      <c r="K324" s="88"/>
      <c r="L324" s="88"/>
      <c r="M324" s="88"/>
      <c r="N324" s="88"/>
      <c r="O324" s="88"/>
      <c r="P324" s="88"/>
      <c r="Q324" s="88"/>
      <c r="R324" s="88"/>
    </row>
    <row r="325" spans="3:18" ht="15" customHeight="1">
      <c r="C325" s="106"/>
      <c r="D325" s="106"/>
      <c r="E325" s="106"/>
      <c r="F325" s="106"/>
      <c r="G325" s="106"/>
      <c r="H325" s="106"/>
      <c r="I325" s="88"/>
      <c r="J325" s="88"/>
      <c r="K325" s="88"/>
      <c r="L325" s="88"/>
      <c r="M325" s="88"/>
      <c r="N325" s="88"/>
      <c r="O325" s="88"/>
      <c r="P325" s="88"/>
      <c r="Q325" s="88"/>
      <c r="R325" s="88"/>
    </row>
    <row r="326" spans="3:18" ht="15" customHeight="1">
      <c r="C326" s="106"/>
      <c r="D326" s="106"/>
      <c r="E326" s="106"/>
      <c r="F326" s="106"/>
      <c r="G326" s="106"/>
      <c r="H326" s="106"/>
      <c r="I326" s="88"/>
      <c r="J326" s="88"/>
      <c r="K326" s="88"/>
      <c r="L326" s="88"/>
      <c r="M326" s="88"/>
      <c r="N326" s="88"/>
      <c r="O326" s="88"/>
      <c r="P326" s="88"/>
      <c r="Q326" s="88"/>
      <c r="R326" s="88"/>
    </row>
    <row r="327" spans="3:18" ht="15" customHeight="1">
      <c r="C327" s="106"/>
      <c r="D327" s="106"/>
      <c r="E327" s="106"/>
      <c r="F327" s="106"/>
      <c r="G327" s="106"/>
      <c r="H327" s="106"/>
      <c r="I327" s="88"/>
      <c r="J327" s="88"/>
      <c r="K327" s="88"/>
      <c r="L327" s="88"/>
      <c r="M327" s="88"/>
      <c r="N327" s="88"/>
      <c r="O327" s="88"/>
      <c r="P327" s="88"/>
      <c r="Q327" s="88"/>
      <c r="R327" s="88"/>
    </row>
    <row r="328" spans="3:18" ht="15" customHeight="1">
      <c r="C328" s="106"/>
      <c r="D328" s="106"/>
      <c r="E328" s="106"/>
      <c r="F328" s="106"/>
      <c r="G328" s="106"/>
      <c r="H328" s="106"/>
      <c r="I328" s="88"/>
      <c r="J328" s="88"/>
      <c r="K328" s="88"/>
      <c r="L328" s="88"/>
      <c r="M328" s="88"/>
      <c r="N328" s="88"/>
      <c r="O328" s="88"/>
      <c r="P328" s="88"/>
      <c r="Q328" s="88"/>
      <c r="R328" s="88"/>
    </row>
    <row r="329" spans="3:18" ht="15" customHeight="1">
      <c r="C329" s="106"/>
      <c r="D329" s="106"/>
      <c r="E329" s="106"/>
      <c r="F329" s="106"/>
      <c r="G329" s="106"/>
      <c r="H329" s="106"/>
      <c r="I329" s="88"/>
      <c r="J329" s="88"/>
      <c r="K329" s="88"/>
      <c r="L329" s="88"/>
      <c r="M329" s="88"/>
      <c r="N329" s="88"/>
      <c r="O329" s="88"/>
      <c r="P329" s="88"/>
      <c r="Q329" s="88"/>
      <c r="R329" s="88"/>
    </row>
    <row r="330" spans="3:18" ht="15" customHeight="1">
      <c r="C330" s="106"/>
      <c r="D330" s="106"/>
      <c r="E330" s="106"/>
      <c r="F330" s="106"/>
      <c r="G330" s="106"/>
      <c r="H330" s="106"/>
      <c r="I330" s="88"/>
      <c r="J330" s="88"/>
      <c r="K330" s="88"/>
      <c r="L330" s="88"/>
      <c r="M330" s="88"/>
      <c r="N330" s="88"/>
      <c r="O330" s="88"/>
      <c r="P330" s="88"/>
      <c r="Q330" s="88"/>
      <c r="R330" s="88"/>
    </row>
    <row r="331" spans="3:18" ht="15" customHeight="1">
      <c r="C331" s="106"/>
      <c r="D331" s="106"/>
      <c r="E331" s="106"/>
      <c r="F331" s="106"/>
      <c r="G331" s="106"/>
      <c r="H331" s="106"/>
      <c r="I331" s="88"/>
      <c r="J331" s="88"/>
      <c r="K331" s="88"/>
      <c r="L331" s="88"/>
      <c r="M331" s="88"/>
      <c r="N331" s="88"/>
      <c r="O331" s="88"/>
      <c r="P331" s="88"/>
      <c r="Q331" s="88"/>
      <c r="R331" s="88"/>
    </row>
    <row r="332" spans="3:18" ht="15" customHeight="1">
      <c r="C332" s="106"/>
      <c r="D332" s="106"/>
      <c r="E332" s="106"/>
      <c r="F332" s="106"/>
      <c r="G332" s="106"/>
      <c r="H332" s="106"/>
      <c r="I332" s="88"/>
      <c r="J332" s="88"/>
      <c r="K332" s="88"/>
      <c r="L332" s="88"/>
      <c r="M332" s="88"/>
      <c r="N332" s="88"/>
      <c r="O332" s="88"/>
      <c r="P332" s="88"/>
      <c r="Q332" s="88"/>
      <c r="R332" s="88"/>
    </row>
    <row r="333" spans="3:18" ht="15" customHeight="1">
      <c r="C333" s="106"/>
      <c r="D333" s="106"/>
      <c r="E333" s="106"/>
      <c r="F333" s="106"/>
      <c r="G333" s="106"/>
      <c r="H333" s="106"/>
      <c r="I333" s="88"/>
      <c r="J333" s="88"/>
      <c r="K333" s="88"/>
      <c r="L333" s="88"/>
      <c r="M333" s="88"/>
      <c r="N333" s="88"/>
      <c r="O333" s="88"/>
      <c r="P333" s="88"/>
      <c r="Q333" s="88"/>
      <c r="R333" s="88"/>
    </row>
    <row r="334" spans="3:18" ht="15" customHeight="1">
      <c r="C334" s="106"/>
      <c r="D334" s="106"/>
      <c r="E334" s="106"/>
      <c r="F334" s="106"/>
      <c r="G334" s="106"/>
      <c r="H334" s="106"/>
      <c r="I334" s="88"/>
      <c r="J334" s="88"/>
      <c r="K334" s="88"/>
      <c r="L334" s="88"/>
      <c r="M334" s="88"/>
      <c r="N334" s="88"/>
      <c r="O334" s="88"/>
      <c r="P334" s="88"/>
      <c r="Q334" s="88"/>
      <c r="R334" s="88"/>
    </row>
    <row r="335" spans="3:18" ht="15" customHeight="1">
      <c r="C335" s="106"/>
      <c r="D335" s="106"/>
      <c r="E335" s="106"/>
      <c r="F335" s="106"/>
      <c r="G335" s="106"/>
      <c r="H335" s="106"/>
      <c r="I335" s="88"/>
      <c r="J335" s="88"/>
      <c r="K335" s="88"/>
      <c r="L335" s="88"/>
      <c r="M335" s="88"/>
      <c r="N335" s="88"/>
      <c r="O335" s="88"/>
      <c r="P335" s="88"/>
      <c r="Q335" s="88"/>
      <c r="R335" s="88"/>
    </row>
    <row r="336" spans="3:18" ht="15" customHeight="1">
      <c r="C336" s="106"/>
      <c r="D336" s="106"/>
      <c r="E336" s="106"/>
      <c r="F336" s="106"/>
      <c r="G336" s="106"/>
      <c r="H336" s="106"/>
      <c r="I336" s="88"/>
      <c r="J336" s="88"/>
      <c r="K336" s="88"/>
      <c r="L336" s="88"/>
      <c r="M336" s="88"/>
      <c r="N336" s="88"/>
      <c r="O336" s="88"/>
      <c r="P336" s="88"/>
      <c r="Q336" s="88"/>
      <c r="R336" s="88"/>
    </row>
    <row r="337" spans="3:18" ht="15" customHeight="1">
      <c r="C337" s="106"/>
      <c r="D337" s="106"/>
      <c r="E337" s="106"/>
      <c r="F337" s="106"/>
      <c r="G337" s="106"/>
      <c r="H337" s="106"/>
      <c r="I337" s="88"/>
      <c r="J337" s="88"/>
      <c r="K337" s="88"/>
      <c r="L337" s="88"/>
      <c r="M337" s="88"/>
      <c r="N337" s="88"/>
      <c r="O337" s="88"/>
      <c r="P337" s="88"/>
      <c r="Q337" s="88"/>
      <c r="R337" s="88"/>
    </row>
    <row r="338" spans="3:18" ht="15" customHeight="1">
      <c r="C338" s="106"/>
      <c r="D338" s="106"/>
      <c r="E338" s="106"/>
      <c r="F338" s="106"/>
      <c r="G338" s="106"/>
      <c r="H338" s="106"/>
      <c r="I338" s="88"/>
      <c r="J338" s="88"/>
      <c r="K338" s="88"/>
      <c r="L338" s="88"/>
      <c r="M338" s="88"/>
      <c r="N338" s="88"/>
      <c r="O338" s="88"/>
      <c r="P338" s="88"/>
      <c r="Q338" s="88"/>
      <c r="R338" s="88"/>
    </row>
    <row r="339" spans="3:18" ht="15" customHeight="1">
      <c r="C339" s="106"/>
      <c r="D339" s="106"/>
      <c r="E339" s="106"/>
      <c r="F339" s="106"/>
      <c r="G339" s="106"/>
      <c r="H339" s="106"/>
      <c r="I339" s="88"/>
      <c r="J339" s="88"/>
      <c r="K339" s="88"/>
      <c r="L339" s="88"/>
      <c r="M339" s="88"/>
      <c r="N339" s="88"/>
      <c r="O339" s="88"/>
      <c r="P339" s="88"/>
      <c r="Q339" s="88"/>
      <c r="R339" s="88"/>
    </row>
    <row r="340" spans="3:18" ht="15" customHeight="1">
      <c r="C340" s="106"/>
      <c r="D340" s="106"/>
      <c r="E340" s="106"/>
      <c r="F340" s="106"/>
      <c r="G340" s="106"/>
      <c r="H340" s="106"/>
      <c r="I340" s="88"/>
      <c r="J340" s="88"/>
      <c r="K340" s="88"/>
      <c r="L340" s="88"/>
      <c r="M340" s="88"/>
      <c r="N340" s="88"/>
      <c r="O340" s="88"/>
      <c r="P340" s="88"/>
      <c r="Q340" s="88"/>
      <c r="R340" s="88"/>
    </row>
    <row r="341" spans="3:18" ht="15" customHeight="1">
      <c r="C341" s="106"/>
      <c r="D341" s="106"/>
      <c r="E341" s="106"/>
      <c r="F341" s="106"/>
      <c r="G341" s="106"/>
      <c r="H341" s="106"/>
      <c r="I341" s="88"/>
      <c r="J341" s="88"/>
      <c r="K341" s="88"/>
      <c r="L341" s="88"/>
      <c r="M341" s="88"/>
      <c r="N341" s="88"/>
      <c r="O341" s="88"/>
      <c r="P341" s="88"/>
      <c r="Q341" s="88"/>
      <c r="R341" s="88"/>
    </row>
    <row r="342" spans="3:18" ht="15" customHeight="1">
      <c r="C342" s="106"/>
      <c r="D342" s="106"/>
      <c r="E342" s="106"/>
      <c r="F342" s="106"/>
      <c r="G342" s="106"/>
      <c r="H342" s="106"/>
      <c r="I342" s="88"/>
      <c r="J342" s="88"/>
      <c r="K342" s="88"/>
      <c r="L342" s="88"/>
      <c r="M342" s="88"/>
      <c r="N342" s="88"/>
      <c r="O342" s="88"/>
      <c r="P342" s="88"/>
      <c r="Q342" s="88"/>
      <c r="R342" s="88"/>
    </row>
    <row r="343" spans="3:18" ht="15" customHeight="1">
      <c r="C343" s="106"/>
      <c r="D343" s="106"/>
      <c r="E343" s="106"/>
      <c r="F343" s="106"/>
      <c r="G343" s="106"/>
      <c r="H343" s="106"/>
      <c r="I343" s="88"/>
      <c r="J343" s="88"/>
      <c r="K343" s="88"/>
      <c r="L343" s="88"/>
      <c r="M343" s="88"/>
      <c r="N343" s="88"/>
      <c r="O343" s="88"/>
      <c r="P343" s="88"/>
      <c r="Q343" s="88"/>
      <c r="R343" s="88"/>
    </row>
    <row r="344" spans="3:18" ht="15" customHeight="1">
      <c r="C344" s="106"/>
      <c r="D344" s="106"/>
      <c r="E344" s="106"/>
      <c r="F344" s="106"/>
      <c r="G344" s="106"/>
      <c r="H344" s="106"/>
      <c r="I344" s="88"/>
      <c r="J344" s="88"/>
      <c r="K344" s="88"/>
      <c r="L344" s="88"/>
      <c r="M344" s="88"/>
      <c r="N344" s="88"/>
      <c r="O344" s="88"/>
      <c r="P344" s="88"/>
      <c r="Q344" s="88"/>
      <c r="R344" s="88"/>
    </row>
    <row r="345" spans="3:18" ht="15" customHeight="1">
      <c r="C345" s="106"/>
      <c r="D345" s="106"/>
      <c r="E345" s="106"/>
      <c r="F345" s="106"/>
      <c r="G345" s="106"/>
      <c r="H345" s="106"/>
      <c r="I345" s="88"/>
      <c r="J345" s="88"/>
      <c r="K345" s="88"/>
      <c r="L345" s="88"/>
      <c r="M345" s="88"/>
      <c r="N345" s="88"/>
      <c r="O345" s="88"/>
      <c r="P345" s="88"/>
      <c r="Q345" s="88"/>
      <c r="R345" s="88"/>
    </row>
    <row r="346" spans="3:18" ht="15" customHeight="1">
      <c r="C346" s="106"/>
      <c r="D346" s="106"/>
      <c r="E346" s="106"/>
      <c r="F346" s="106"/>
      <c r="G346" s="106"/>
      <c r="H346" s="106"/>
      <c r="I346" s="88"/>
      <c r="J346" s="88"/>
      <c r="K346" s="88"/>
      <c r="L346" s="88"/>
      <c r="M346" s="88"/>
      <c r="N346" s="88"/>
      <c r="O346" s="88"/>
      <c r="P346" s="88"/>
      <c r="Q346" s="88"/>
      <c r="R346" s="88"/>
    </row>
    <row r="347" spans="3:18" ht="15" customHeight="1">
      <c r="C347" s="106"/>
      <c r="D347" s="106"/>
      <c r="E347" s="106"/>
      <c r="F347" s="106"/>
      <c r="G347" s="106"/>
      <c r="H347" s="106"/>
      <c r="I347" s="88"/>
      <c r="J347" s="88"/>
      <c r="K347" s="88"/>
      <c r="L347" s="88"/>
      <c r="M347" s="88"/>
      <c r="N347" s="88"/>
      <c r="O347" s="88"/>
      <c r="P347" s="88"/>
      <c r="Q347" s="88"/>
      <c r="R347" s="88"/>
    </row>
    <row r="348" spans="3:18" ht="15" customHeight="1">
      <c r="C348" s="106"/>
      <c r="D348" s="106"/>
      <c r="E348" s="106"/>
      <c r="F348" s="106"/>
      <c r="G348" s="106"/>
      <c r="H348" s="106"/>
      <c r="I348" s="88"/>
      <c r="J348" s="88"/>
      <c r="K348" s="88"/>
      <c r="L348" s="88"/>
      <c r="M348" s="88"/>
      <c r="N348" s="88"/>
      <c r="O348" s="88"/>
      <c r="P348" s="88"/>
      <c r="Q348" s="88"/>
      <c r="R348" s="88"/>
    </row>
    <row r="349" spans="3:18" ht="15" customHeight="1">
      <c r="C349" s="106"/>
      <c r="D349" s="106"/>
      <c r="E349" s="106"/>
      <c r="F349" s="106"/>
      <c r="G349" s="106"/>
      <c r="H349" s="106"/>
      <c r="I349" s="88"/>
      <c r="J349" s="88"/>
      <c r="K349" s="88"/>
      <c r="L349" s="88"/>
      <c r="M349" s="88"/>
      <c r="N349" s="88"/>
      <c r="O349" s="88"/>
      <c r="P349" s="88"/>
      <c r="Q349" s="88"/>
      <c r="R349" s="88"/>
    </row>
    <row r="350" spans="3:18" ht="15" customHeight="1">
      <c r="C350" s="106"/>
      <c r="D350" s="106"/>
      <c r="E350" s="106"/>
      <c r="F350" s="106"/>
      <c r="G350" s="106"/>
      <c r="H350" s="106"/>
      <c r="I350" s="88"/>
      <c r="J350" s="88"/>
      <c r="K350" s="88"/>
      <c r="L350" s="88"/>
      <c r="M350" s="88"/>
      <c r="N350" s="88"/>
      <c r="O350" s="88"/>
      <c r="P350" s="88"/>
      <c r="Q350" s="88"/>
      <c r="R350" s="88"/>
    </row>
    <row r="351" spans="3:18" ht="15" customHeight="1">
      <c r="C351" s="106"/>
      <c r="D351" s="106"/>
      <c r="E351" s="106"/>
      <c r="F351" s="106"/>
      <c r="G351" s="106"/>
      <c r="H351" s="106"/>
      <c r="I351" s="88"/>
      <c r="J351" s="88"/>
      <c r="K351" s="88"/>
      <c r="L351" s="88"/>
      <c r="M351" s="88"/>
      <c r="N351" s="88"/>
      <c r="O351" s="88"/>
      <c r="P351" s="88"/>
      <c r="Q351" s="88"/>
      <c r="R351" s="88"/>
    </row>
    <row r="352" spans="3:18" ht="15" customHeight="1">
      <c r="C352" s="106"/>
      <c r="D352" s="106"/>
      <c r="E352" s="106"/>
      <c r="F352" s="106"/>
      <c r="G352" s="106"/>
      <c r="H352" s="106"/>
      <c r="I352" s="88"/>
      <c r="J352" s="88"/>
      <c r="K352" s="88"/>
      <c r="L352" s="88"/>
      <c r="M352" s="88"/>
      <c r="N352" s="88"/>
      <c r="O352" s="88"/>
      <c r="P352" s="88"/>
      <c r="Q352" s="88"/>
      <c r="R352" s="88"/>
    </row>
    <row r="353" spans="3:18" ht="15" customHeight="1">
      <c r="C353" s="106"/>
      <c r="D353" s="106"/>
      <c r="E353" s="106"/>
      <c r="F353" s="106"/>
      <c r="G353" s="106"/>
      <c r="H353" s="106"/>
      <c r="I353" s="88"/>
      <c r="J353" s="88"/>
      <c r="K353" s="88"/>
      <c r="L353" s="88"/>
      <c r="M353" s="88"/>
      <c r="N353" s="88"/>
      <c r="O353" s="88"/>
      <c r="P353" s="88"/>
      <c r="Q353" s="88"/>
      <c r="R353" s="88"/>
    </row>
    <row r="354" spans="3:18" ht="15" customHeight="1">
      <c r="C354" s="106"/>
      <c r="D354" s="106"/>
      <c r="E354" s="106"/>
      <c r="F354" s="106"/>
      <c r="G354" s="106"/>
      <c r="H354" s="106"/>
      <c r="I354" s="88"/>
      <c r="J354" s="88"/>
      <c r="K354" s="88"/>
      <c r="L354" s="88"/>
      <c r="M354" s="88"/>
      <c r="N354" s="88"/>
      <c r="O354" s="88"/>
      <c r="P354" s="88"/>
      <c r="Q354" s="88"/>
      <c r="R354" s="88"/>
    </row>
    <row r="355" spans="3:18" ht="15" customHeight="1">
      <c r="C355" s="106"/>
      <c r="D355" s="106"/>
      <c r="E355" s="106"/>
      <c r="F355" s="106"/>
      <c r="G355" s="106"/>
      <c r="H355" s="106"/>
      <c r="I355" s="88"/>
      <c r="J355" s="88"/>
      <c r="K355" s="88"/>
      <c r="L355" s="88"/>
      <c r="M355" s="88"/>
      <c r="N355" s="88"/>
      <c r="O355" s="88"/>
      <c r="P355" s="88"/>
      <c r="Q355" s="88"/>
      <c r="R355" s="88"/>
    </row>
    <row r="356" spans="3:18" ht="15" customHeight="1">
      <c r="C356" s="106"/>
      <c r="D356" s="106"/>
      <c r="E356" s="106"/>
      <c r="F356" s="106"/>
      <c r="G356" s="106"/>
      <c r="H356" s="106"/>
      <c r="I356" s="88"/>
      <c r="J356" s="88"/>
      <c r="K356" s="88"/>
      <c r="L356" s="88"/>
      <c r="M356" s="88"/>
      <c r="N356" s="88"/>
      <c r="O356" s="88"/>
      <c r="P356" s="88"/>
      <c r="Q356" s="88"/>
      <c r="R356" s="88"/>
    </row>
    <row r="357" spans="3:18" ht="15" customHeight="1">
      <c r="C357" s="106"/>
      <c r="D357" s="106"/>
      <c r="E357" s="106"/>
      <c r="F357" s="106"/>
      <c r="G357" s="106"/>
      <c r="H357" s="106"/>
      <c r="I357" s="88"/>
      <c r="J357" s="88"/>
      <c r="K357" s="88"/>
      <c r="L357" s="88"/>
      <c r="M357" s="88"/>
      <c r="N357" s="88"/>
      <c r="O357" s="88"/>
      <c r="P357" s="88"/>
      <c r="Q357" s="88"/>
      <c r="R357" s="88"/>
    </row>
    <row r="358" spans="3:18" ht="15" customHeight="1">
      <c r="C358" s="106"/>
      <c r="D358" s="106"/>
      <c r="E358" s="106"/>
      <c r="F358" s="106"/>
      <c r="G358" s="106"/>
      <c r="H358" s="106"/>
      <c r="I358" s="88"/>
      <c r="J358" s="88"/>
      <c r="K358" s="88"/>
      <c r="L358" s="88"/>
      <c r="M358" s="88"/>
      <c r="N358" s="88"/>
      <c r="O358" s="88"/>
      <c r="P358" s="88"/>
      <c r="Q358" s="88"/>
      <c r="R358" s="88"/>
    </row>
    <row r="359" spans="3:18" ht="15" customHeight="1">
      <c r="C359" s="106"/>
      <c r="D359" s="106"/>
      <c r="E359" s="106"/>
      <c r="F359" s="106"/>
      <c r="G359" s="106"/>
      <c r="H359" s="106"/>
      <c r="I359" s="88"/>
      <c r="J359" s="88"/>
      <c r="K359" s="88"/>
      <c r="L359" s="88"/>
      <c r="M359" s="88"/>
      <c r="N359" s="88"/>
      <c r="O359" s="88"/>
      <c r="P359" s="88"/>
      <c r="Q359" s="88"/>
      <c r="R359" s="88"/>
    </row>
    <row r="360" spans="3:18" ht="15" customHeight="1">
      <c r="C360" s="106"/>
      <c r="D360" s="106"/>
      <c r="E360" s="106"/>
      <c r="F360" s="106"/>
      <c r="G360" s="106"/>
      <c r="H360" s="106"/>
      <c r="I360" s="88"/>
      <c r="J360" s="88"/>
      <c r="K360" s="88"/>
      <c r="L360" s="88"/>
      <c r="M360" s="88"/>
      <c r="N360" s="88"/>
      <c r="O360" s="88"/>
      <c r="P360" s="88"/>
      <c r="Q360" s="88"/>
      <c r="R360" s="88"/>
    </row>
    <row r="361" spans="3:18" ht="15" customHeight="1">
      <c r="C361" s="106"/>
      <c r="D361" s="106"/>
      <c r="E361" s="106"/>
      <c r="F361" s="106"/>
      <c r="G361" s="106"/>
      <c r="H361" s="106"/>
      <c r="I361" s="88"/>
      <c r="J361" s="88"/>
      <c r="K361" s="88"/>
      <c r="L361" s="88"/>
      <c r="M361" s="88"/>
      <c r="N361" s="88"/>
      <c r="O361" s="88"/>
      <c r="P361" s="88"/>
      <c r="Q361" s="88"/>
      <c r="R361" s="88"/>
    </row>
    <row r="362" spans="3:18" ht="15" customHeight="1">
      <c r="C362" s="106"/>
      <c r="D362" s="106"/>
      <c r="E362" s="106"/>
      <c r="F362" s="106"/>
      <c r="G362" s="106"/>
      <c r="H362" s="106"/>
      <c r="I362" s="88"/>
      <c r="J362" s="88"/>
      <c r="K362" s="88"/>
      <c r="L362" s="88"/>
      <c r="M362" s="88"/>
      <c r="N362" s="88"/>
      <c r="O362" s="88"/>
      <c r="P362" s="88"/>
      <c r="Q362" s="88"/>
      <c r="R362" s="88"/>
    </row>
    <row r="363" spans="3:18" ht="15" customHeight="1">
      <c r="C363" s="106"/>
      <c r="D363" s="106"/>
      <c r="E363" s="106"/>
      <c r="F363" s="106"/>
      <c r="G363" s="106"/>
      <c r="H363" s="106"/>
      <c r="I363" s="88"/>
      <c r="J363" s="88"/>
      <c r="K363" s="88"/>
      <c r="L363" s="88"/>
      <c r="M363" s="88"/>
      <c r="N363" s="88"/>
      <c r="O363" s="88"/>
      <c r="P363" s="88"/>
      <c r="Q363" s="88"/>
      <c r="R363" s="88"/>
    </row>
    <row r="364" spans="3:18" ht="15" customHeight="1">
      <c r="C364" s="106"/>
      <c r="D364" s="106"/>
      <c r="E364" s="106"/>
      <c r="F364" s="106"/>
      <c r="G364" s="106"/>
      <c r="H364" s="106"/>
      <c r="I364" s="88"/>
      <c r="J364" s="88"/>
      <c r="K364" s="88"/>
      <c r="L364" s="88"/>
      <c r="M364" s="88"/>
      <c r="N364" s="88"/>
      <c r="O364" s="88"/>
      <c r="P364" s="88"/>
      <c r="Q364" s="88"/>
      <c r="R364" s="88"/>
    </row>
    <row r="365" spans="3:18" ht="15" customHeight="1">
      <c r="C365" s="106"/>
      <c r="D365" s="106"/>
      <c r="E365" s="106"/>
      <c r="F365" s="106"/>
      <c r="G365" s="106"/>
      <c r="H365" s="106"/>
      <c r="I365" s="88"/>
      <c r="J365" s="88"/>
      <c r="K365" s="88"/>
      <c r="L365" s="88"/>
      <c r="M365" s="88"/>
      <c r="N365" s="88"/>
      <c r="O365" s="88"/>
      <c r="P365" s="88"/>
      <c r="Q365" s="88"/>
      <c r="R365" s="88"/>
    </row>
    <row r="366" spans="3:18" ht="15" customHeight="1">
      <c r="C366" s="106"/>
      <c r="D366" s="106"/>
      <c r="E366" s="106"/>
      <c r="F366" s="106"/>
      <c r="G366" s="106"/>
      <c r="H366" s="106"/>
      <c r="I366" s="88"/>
      <c r="J366" s="88"/>
      <c r="K366" s="88"/>
      <c r="L366" s="88"/>
      <c r="M366" s="88"/>
      <c r="N366" s="88"/>
      <c r="O366" s="88"/>
      <c r="P366" s="88"/>
      <c r="Q366" s="88"/>
      <c r="R366" s="88"/>
    </row>
    <row r="367" spans="3:18" ht="15" customHeight="1">
      <c r="C367" s="106"/>
      <c r="D367" s="106"/>
      <c r="E367" s="106"/>
      <c r="F367" s="106"/>
      <c r="G367" s="106"/>
      <c r="H367" s="106"/>
      <c r="I367" s="88"/>
      <c r="J367" s="88"/>
      <c r="K367" s="88"/>
      <c r="L367" s="88"/>
      <c r="M367" s="88"/>
      <c r="N367" s="88"/>
      <c r="O367" s="88"/>
      <c r="P367" s="88"/>
      <c r="Q367" s="88"/>
      <c r="R367" s="88"/>
    </row>
    <row r="368" spans="3:18" ht="15" customHeight="1">
      <c r="C368" s="106"/>
      <c r="D368" s="106"/>
      <c r="E368" s="106"/>
      <c r="F368" s="106"/>
      <c r="G368" s="106"/>
      <c r="H368" s="106"/>
      <c r="I368" s="88"/>
      <c r="J368" s="88"/>
      <c r="K368" s="88"/>
      <c r="L368" s="88"/>
      <c r="M368" s="88"/>
      <c r="N368" s="88"/>
      <c r="O368" s="88"/>
      <c r="P368" s="88"/>
      <c r="Q368" s="88"/>
      <c r="R368" s="88"/>
    </row>
    <row r="369" spans="3:18" ht="15" customHeight="1">
      <c r="C369" s="106"/>
      <c r="D369" s="106"/>
      <c r="E369" s="106"/>
      <c r="F369" s="106"/>
      <c r="G369" s="106"/>
      <c r="H369" s="106"/>
      <c r="I369" s="88"/>
      <c r="J369" s="88"/>
      <c r="K369" s="88"/>
      <c r="L369" s="88"/>
      <c r="M369" s="88"/>
      <c r="N369" s="88"/>
      <c r="O369" s="88"/>
      <c r="P369" s="88"/>
      <c r="Q369" s="88"/>
      <c r="R369" s="88"/>
    </row>
    <row r="370" spans="3:18" ht="15" customHeight="1">
      <c r="C370" s="106"/>
      <c r="D370" s="106"/>
      <c r="E370" s="106"/>
      <c r="F370" s="106"/>
      <c r="G370" s="106"/>
      <c r="H370" s="106"/>
      <c r="I370" s="88"/>
      <c r="J370" s="88"/>
      <c r="K370" s="88"/>
      <c r="L370" s="88"/>
      <c r="M370" s="88"/>
      <c r="N370" s="88"/>
      <c r="O370" s="88"/>
      <c r="P370" s="88"/>
      <c r="Q370" s="88"/>
      <c r="R370" s="88"/>
    </row>
    <row r="371" spans="3:18" ht="15" customHeight="1">
      <c r="C371" s="106"/>
      <c r="D371" s="106"/>
      <c r="E371" s="106"/>
      <c r="F371" s="106"/>
      <c r="G371" s="106"/>
      <c r="H371" s="106"/>
      <c r="I371" s="88"/>
      <c r="J371" s="88"/>
      <c r="K371" s="88"/>
      <c r="L371" s="88"/>
      <c r="M371" s="88"/>
      <c r="N371" s="88"/>
      <c r="O371" s="88"/>
      <c r="P371" s="88"/>
      <c r="Q371" s="88"/>
      <c r="R371" s="88"/>
    </row>
    <row r="372" spans="3:18" ht="15" customHeight="1">
      <c r="C372" s="106"/>
      <c r="D372" s="106"/>
      <c r="E372" s="106"/>
      <c r="F372" s="106"/>
      <c r="G372" s="106"/>
      <c r="H372" s="106"/>
      <c r="I372" s="88"/>
      <c r="J372" s="88"/>
      <c r="K372" s="88"/>
      <c r="L372" s="88"/>
      <c r="M372" s="88"/>
      <c r="N372" s="88"/>
      <c r="O372" s="88"/>
      <c r="P372" s="88"/>
      <c r="Q372" s="88"/>
      <c r="R372" s="88"/>
    </row>
    <row r="373" spans="3:18" ht="15" customHeight="1">
      <c r="C373" s="106"/>
      <c r="D373" s="106"/>
      <c r="E373" s="106"/>
      <c r="F373" s="106"/>
      <c r="G373" s="106"/>
      <c r="H373" s="106"/>
      <c r="I373" s="88"/>
      <c r="J373" s="88"/>
      <c r="K373" s="88"/>
      <c r="L373" s="88"/>
      <c r="M373" s="88"/>
      <c r="N373" s="88"/>
      <c r="O373" s="88"/>
      <c r="P373" s="88"/>
      <c r="Q373" s="88"/>
      <c r="R373" s="88"/>
    </row>
    <row r="374" spans="3:18" ht="15" customHeight="1">
      <c r="C374" s="106"/>
      <c r="D374" s="106"/>
      <c r="E374" s="106"/>
      <c r="F374" s="106"/>
      <c r="G374" s="106"/>
      <c r="H374" s="106"/>
      <c r="I374" s="88"/>
      <c r="J374" s="88"/>
      <c r="K374" s="88"/>
      <c r="L374" s="88"/>
      <c r="M374" s="88"/>
      <c r="N374" s="88"/>
      <c r="O374" s="88"/>
      <c r="P374" s="88"/>
      <c r="Q374" s="88"/>
      <c r="R374" s="88"/>
    </row>
    <row r="375" spans="3:18" ht="15" customHeight="1">
      <c r="C375" s="106"/>
      <c r="D375" s="106"/>
      <c r="E375" s="106"/>
      <c r="F375" s="106"/>
      <c r="G375" s="106"/>
      <c r="H375" s="106"/>
      <c r="I375" s="88"/>
      <c r="J375" s="88"/>
      <c r="K375" s="88"/>
      <c r="L375" s="88"/>
      <c r="M375" s="88"/>
      <c r="N375" s="88"/>
      <c r="O375" s="88"/>
      <c r="P375" s="88"/>
      <c r="Q375" s="88"/>
      <c r="R375" s="88"/>
    </row>
    <row r="376" spans="3:18" ht="15" customHeight="1">
      <c r="C376" s="106"/>
      <c r="D376" s="106"/>
      <c r="E376" s="106"/>
      <c r="F376" s="106"/>
      <c r="G376" s="106"/>
      <c r="H376" s="106"/>
      <c r="I376" s="88"/>
      <c r="J376" s="88"/>
      <c r="K376" s="88"/>
      <c r="L376" s="88"/>
      <c r="M376" s="88"/>
      <c r="N376" s="88"/>
      <c r="O376" s="88"/>
      <c r="P376" s="88"/>
      <c r="Q376" s="88"/>
      <c r="R376" s="88"/>
    </row>
    <row r="377" spans="3:18" ht="15" customHeight="1">
      <c r="C377" s="106"/>
      <c r="D377" s="106"/>
      <c r="E377" s="106"/>
      <c r="F377" s="106"/>
      <c r="G377" s="106"/>
      <c r="H377" s="106"/>
      <c r="I377" s="88"/>
      <c r="J377" s="88"/>
      <c r="K377" s="88"/>
      <c r="L377" s="88"/>
      <c r="M377" s="88"/>
      <c r="N377" s="88"/>
      <c r="O377" s="88"/>
      <c r="P377" s="88"/>
      <c r="Q377" s="88"/>
      <c r="R377" s="88"/>
    </row>
    <row r="378" spans="3:18" ht="15" customHeight="1">
      <c r="C378" s="106"/>
      <c r="D378" s="106"/>
      <c r="E378" s="106"/>
      <c r="F378" s="106"/>
      <c r="G378" s="106"/>
      <c r="H378" s="106"/>
      <c r="I378" s="88"/>
      <c r="J378" s="88"/>
      <c r="K378" s="88"/>
      <c r="L378" s="88"/>
      <c r="M378" s="88"/>
      <c r="N378" s="88"/>
      <c r="O378" s="88"/>
      <c r="P378" s="88"/>
      <c r="Q378" s="88"/>
      <c r="R378" s="88"/>
    </row>
    <row r="379" spans="3:18" ht="15" customHeight="1">
      <c r="C379" s="106"/>
      <c r="D379" s="106"/>
      <c r="E379" s="106"/>
      <c r="F379" s="106"/>
      <c r="G379" s="106"/>
      <c r="H379" s="106"/>
      <c r="I379" s="88"/>
      <c r="J379" s="88"/>
      <c r="K379" s="88"/>
      <c r="L379" s="88"/>
      <c r="M379" s="88"/>
      <c r="N379" s="88"/>
      <c r="O379" s="88"/>
      <c r="P379" s="88"/>
      <c r="Q379" s="88"/>
      <c r="R379" s="88"/>
    </row>
    <row r="380" spans="3:18" ht="15" customHeight="1">
      <c r="C380" s="106"/>
      <c r="D380" s="106"/>
      <c r="E380" s="106"/>
      <c r="F380" s="106"/>
      <c r="G380" s="106"/>
      <c r="H380" s="106"/>
      <c r="I380" s="88"/>
      <c r="J380" s="88"/>
      <c r="K380" s="88"/>
      <c r="L380" s="88"/>
      <c r="M380" s="88"/>
      <c r="N380" s="88"/>
      <c r="O380" s="88"/>
      <c r="P380" s="88"/>
      <c r="Q380" s="88"/>
      <c r="R380" s="88"/>
    </row>
    <row r="381" spans="3:18" ht="15" customHeight="1">
      <c r="C381" s="106"/>
      <c r="D381" s="106"/>
      <c r="E381" s="106"/>
      <c r="F381" s="106"/>
      <c r="G381" s="106"/>
      <c r="H381" s="106"/>
      <c r="I381" s="88"/>
      <c r="J381" s="88"/>
      <c r="K381" s="88"/>
      <c r="L381" s="88"/>
      <c r="M381" s="88"/>
      <c r="N381" s="88"/>
      <c r="O381" s="88"/>
      <c r="P381" s="88"/>
      <c r="Q381" s="88"/>
      <c r="R381" s="88"/>
    </row>
    <row r="382" spans="3:18" ht="15" customHeight="1">
      <c r="C382" s="106"/>
      <c r="D382" s="106"/>
      <c r="E382" s="106"/>
      <c r="F382" s="106"/>
      <c r="G382" s="106"/>
      <c r="H382" s="106"/>
      <c r="I382" s="88"/>
      <c r="J382" s="88"/>
      <c r="K382" s="88"/>
      <c r="L382" s="88"/>
      <c r="M382" s="88"/>
      <c r="N382" s="88"/>
      <c r="O382" s="88"/>
      <c r="P382" s="88"/>
      <c r="Q382" s="88"/>
      <c r="R382" s="88"/>
    </row>
    <row r="383" spans="3:18" ht="15" customHeight="1">
      <c r="C383" s="106"/>
      <c r="D383" s="106"/>
      <c r="E383" s="106"/>
      <c r="F383" s="106"/>
      <c r="G383" s="106"/>
      <c r="H383" s="106"/>
      <c r="I383" s="88"/>
      <c r="J383" s="88"/>
      <c r="K383" s="88"/>
      <c r="L383" s="88"/>
      <c r="M383" s="88"/>
      <c r="N383" s="88"/>
      <c r="O383" s="88"/>
      <c r="P383" s="88"/>
      <c r="Q383" s="88"/>
      <c r="R383" s="88"/>
    </row>
    <row r="384" spans="3:18" ht="15" customHeight="1">
      <c r="C384" s="106"/>
      <c r="D384" s="106"/>
      <c r="E384" s="106"/>
      <c r="F384" s="106"/>
      <c r="G384" s="106"/>
      <c r="H384" s="106"/>
      <c r="I384" s="88"/>
      <c r="J384" s="88"/>
      <c r="K384" s="88"/>
      <c r="L384" s="88"/>
      <c r="M384" s="88"/>
      <c r="N384" s="88"/>
      <c r="O384" s="88"/>
      <c r="P384" s="88"/>
      <c r="Q384" s="88"/>
      <c r="R384" s="88"/>
    </row>
    <row r="385" spans="3:18" ht="15" customHeight="1">
      <c r="C385" s="106"/>
      <c r="D385" s="106"/>
      <c r="E385" s="106"/>
      <c r="F385" s="106"/>
      <c r="G385" s="106"/>
      <c r="H385" s="106"/>
      <c r="I385" s="88"/>
      <c r="J385" s="88"/>
      <c r="K385" s="88"/>
      <c r="L385" s="88"/>
      <c r="M385" s="88"/>
      <c r="N385" s="88"/>
      <c r="O385" s="88"/>
      <c r="P385" s="88"/>
      <c r="Q385" s="88"/>
      <c r="R385" s="88"/>
    </row>
    <row r="386" spans="3:18" ht="15" customHeight="1">
      <c r="C386" s="106"/>
      <c r="D386" s="106"/>
      <c r="E386" s="106"/>
      <c r="F386" s="106"/>
      <c r="G386" s="106"/>
      <c r="H386" s="106"/>
      <c r="I386" s="88"/>
      <c r="J386" s="88"/>
      <c r="K386" s="88"/>
      <c r="L386" s="88"/>
      <c r="M386" s="88"/>
      <c r="N386" s="88"/>
      <c r="O386" s="88"/>
      <c r="P386" s="88"/>
      <c r="Q386" s="88"/>
      <c r="R386" s="88"/>
    </row>
    <row r="387" spans="3:18" ht="15" customHeight="1">
      <c r="C387" s="106"/>
      <c r="D387" s="106"/>
      <c r="E387" s="106"/>
      <c r="F387" s="106"/>
      <c r="G387" s="106"/>
      <c r="H387" s="106"/>
      <c r="I387" s="88"/>
      <c r="J387" s="88"/>
      <c r="K387" s="88"/>
      <c r="L387" s="88"/>
      <c r="M387" s="88"/>
      <c r="N387" s="88"/>
      <c r="O387" s="88"/>
      <c r="P387" s="88"/>
      <c r="Q387" s="88"/>
      <c r="R387" s="88"/>
    </row>
    <row r="388" spans="3:18" ht="15" customHeight="1">
      <c r="C388" s="106"/>
      <c r="D388" s="106"/>
      <c r="E388" s="106"/>
      <c r="F388" s="106"/>
      <c r="G388" s="106"/>
      <c r="H388" s="106"/>
      <c r="I388" s="88"/>
      <c r="J388" s="88"/>
      <c r="K388" s="88"/>
      <c r="L388" s="88"/>
      <c r="M388" s="88"/>
      <c r="N388" s="88"/>
      <c r="O388" s="88"/>
      <c r="P388" s="88"/>
      <c r="Q388" s="88"/>
      <c r="R388" s="88"/>
    </row>
    <row r="389" spans="3:18" ht="15" customHeight="1">
      <c r="C389" s="106"/>
      <c r="D389" s="106"/>
      <c r="E389" s="106"/>
      <c r="F389" s="106"/>
      <c r="G389" s="106"/>
      <c r="H389" s="106"/>
      <c r="I389" s="88"/>
      <c r="J389" s="88"/>
      <c r="K389" s="88"/>
      <c r="L389" s="88"/>
      <c r="M389" s="88"/>
      <c r="N389" s="88"/>
      <c r="O389" s="88"/>
      <c r="P389" s="88"/>
      <c r="Q389" s="88"/>
      <c r="R389" s="88"/>
    </row>
    <row r="390" spans="3:18" ht="15" customHeight="1">
      <c r="C390" s="106"/>
      <c r="D390" s="106"/>
      <c r="E390" s="106"/>
      <c r="F390" s="106"/>
      <c r="G390" s="106"/>
      <c r="H390" s="106"/>
      <c r="I390" s="88"/>
      <c r="J390" s="88"/>
      <c r="K390" s="88"/>
      <c r="L390" s="88"/>
      <c r="M390" s="88"/>
      <c r="N390" s="88"/>
      <c r="O390" s="88"/>
      <c r="P390" s="88"/>
      <c r="Q390" s="88"/>
      <c r="R390" s="88"/>
    </row>
    <row r="391" spans="3:18" ht="15" customHeight="1">
      <c r="C391" s="106"/>
      <c r="D391" s="106"/>
      <c r="E391" s="106"/>
      <c r="F391" s="106"/>
      <c r="G391" s="106"/>
      <c r="H391" s="106"/>
      <c r="I391" s="88"/>
      <c r="J391" s="88"/>
      <c r="K391" s="88"/>
      <c r="L391" s="88"/>
      <c r="M391" s="88"/>
      <c r="N391" s="88"/>
      <c r="O391" s="88"/>
      <c r="P391" s="88"/>
      <c r="Q391" s="88"/>
      <c r="R391" s="88"/>
    </row>
    <row r="392" spans="3:18" ht="15" customHeight="1">
      <c r="C392" s="106"/>
      <c r="D392" s="106"/>
      <c r="E392" s="106"/>
      <c r="F392" s="106"/>
      <c r="G392" s="106"/>
      <c r="H392" s="106"/>
      <c r="I392" s="88"/>
      <c r="J392" s="88"/>
      <c r="K392" s="88"/>
      <c r="L392" s="88"/>
      <c r="M392" s="88"/>
      <c r="N392" s="88"/>
      <c r="O392" s="88"/>
      <c r="P392" s="88"/>
      <c r="Q392" s="88"/>
      <c r="R392" s="88"/>
    </row>
    <row r="393" spans="3:18" ht="15" customHeight="1">
      <c r="C393" s="106"/>
      <c r="D393" s="106"/>
      <c r="E393" s="106"/>
      <c r="F393" s="106"/>
      <c r="G393" s="106"/>
      <c r="H393" s="106"/>
      <c r="I393" s="88"/>
      <c r="J393" s="88"/>
      <c r="K393" s="88"/>
      <c r="L393" s="88"/>
      <c r="M393" s="88"/>
      <c r="N393" s="88"/>
      <c r="O393" s="88"/>
      <c r="P393" s="88"/>
      <c r="Q393" s="88"/>
      <c r="R393" s="88"/>
    </row>
    <row r="394" spans="3:18" ht="15" customHeight="1">
      <c r="C394" s="106"/>
      <c r="D394" s="106"/>
      <c r="E394" s="106"/>
      <c r="F394" s="106"/>
      <c r="G394" s="106"/>
      <c r="H394" s="106"/>
      <c r="I394" s="88"/>
      <c r="J394" s="88"/>
      <c r="K394" s="88"/>
      <c r="L394" s="88"/>
      <c r="M394" s="88"/>
      <c r="N394" s="88"/>
      <c r="O394" s="88"/>
      <c r="P394" s="88"/>
      <c r="Q394" s="88"/>
      <c r="R394" s="88"/>
    </row>
    <row r="395" spans="3:18" ht="15" customHeight="1">
      <c r="C395" s="106"/>
      <c r="D395" s="106"/>
      <c r="E395" s="106"/>
      <c r="F395" s="106"/>
      <c r="G395" s="106"/>
      <c r="H395" s="106"/>
      <c r="I395" s="88"/>
      <c r="J395" s="88"/>
      <c r="K395" s="88"/>
      <c r="L395" s="88"/>
      <c r="M395" s="88"/>
      <c r="N395" s="88"/>
      <c r="O395" s="88"/>
      <c r="P395" s="88"/>
      <c r="Q395" s="88"/>
      <c r="R395" s="88"/>
    </row>
    <row r="396" spans="3:18" ht="15" customHeight="1">
      <c r="C396" s="106"/>
      <c r="D396" s="106"/>
      <c r="E396" s="106"/>
      <c r="F396" s="106"/>
      <c r="G396" s="106"/>
      <c r="H396" s="106"/>
      <c r="I396" s="88"/>
      <c r="J396" s="88"/>
      <c r="K396" s="88"/>
      <c r="L396" s="88"/>
      <c r="M396" s="88"/>
      <c r="N396" s="88"/>
      <c r="O396" s="88"/>
      <c r="P396" s="88"/>
      <c r="Q396" s="88"/>
      <c r="R396" s="88"/>
    </row>
    <row r="397" spans="3:18" ht="15" customHeight="1">
      <c r="C397" s="106"/>
      <c r="D397" s="106"/>
      <c r="E397" s="106"/>
      <c r="F397" s="106"/>
      <c r="G397" s="106"/>
      <c r="H397" s="106"/>
      <c r="I397" s="88"/>
      <c r="J397" s="88"/>
      <c r="K397" s="88"/>
      <c r="L397" s="88"/>
      <c r="M397" s="88"/>
      <c r="N397" s="88"/>
      <c r="O397" s="88"/>
      <c r="P397" s="88"/>
      <c r="Q397" s="88"/>
      <c r="R397" s="88"/>
    </row>
    <row r="398" spans="3:18" ht="15" customHeight="1">
      <c r="C398" s="106"/>
      <c r="D398" s="106"/>
      <c r="E398" s="106"/>
      <c r="F398" s="106"/>
      <c r="G398" s="106"/>
      <c r="H398" s="106"/>
      <c r="I398" s="88"/>
      <c r="J398" s="88"/>
      <c r="K398" s="88"/>
      <c r="L398" s="88"/>
      <c r="M398" s="88"/>
      <c r="N398" s="88"/>
      <c r="O398" s="88"/>
      <c r="P398" s="88"/>
      <c r="Q398" s="88"/>
      <c r="R398" s="88"/>
    </row>
    <row r="399" spans="3:18" ht="15" customHeight="1">
      <c r="C399" s="106"/>
      <c r="D399" s="106"/>
      <c r="E399" s="106"/>
      <c r="F399" s="106"/>
      <c r="G399" s="106"/>
      <c r="H399" s="106"/>
      <c r="I399" s="88"/>
      <c r="J399" s="88"/>
      <c r="K399" s="88"/>
      <c r="L399" s="88"/>
      <c r="M399" s="88"/>
      <c r="N399" s="88"/>
      <c r="O399" s="88"/>
      <c r="P399" s="88"/>
      <c r="Q399" s="88"/>
      <c r="R399" s="88"/>
    </row>
    <row r="400" spans="3:18" ht="15" customHeight="1">
      <c r="C400" s="106"/>
      <c r="D400" s="106"/>
      <c r="E400" s="106"/>
      <c r="F400" s="106"/>
      <c r="G400" s="106"/>
      <c r="H400" s="106"/>
      <c r="I400" s="88"/>
      <c r="J400" s="88"/>
      <c r="K400" s="88"/>
      <c r="L400" s="88"/>
      <c r="M400" s="88"/>
      <c r="N400" s="88"/>
      <c r="O400" s="88"/>
      <c r="P400" s="88"/>
      <c r="Q400" s="88"/>
      <c r="R400" s="88"/>
    </row>
    <row r="401" spans="3:18" ht="15" customHeight="1">
      <c r="C401" s="106"/>
      <c r="D401" s="106"/>
      <c r="E401" s="106"/>
      <c r="F401" s="106"/>
      <c r="G401" s="106"/>
      <c r="H401" s="106"/>
      <c r="I401" s="88"/>
      <c r="J401" s="88"/>
      <c r="K401" s="88"/>
      <c r="L401" s="88"/>
      <c r="M401" s="88"/>
      <c r="N401" s="88"/>
      <c r="O401" s="88"/>
      <c r="P401" s="88"/>
      <c r="Q401" s="88"/>
      <c r="R401" s="88"/>
    </row>
    <row r="402" spans="3:18" ht="15" customHeight="1">
      <c r="C402" s="106"/>
      <c r="D402" s="106"/>
      <c r="E402" s="106"/>
      <c r="F402" s="106"/>
      <c r="G402" s="106"/>
      <c r="H402" s="106"/>
      <c r="I402" s="88"/>
      <c r="J402" s="88"/>
      <c r="K402" s="88"/>
      <c r="L402" s="88"/>
      <c r="M402" s="88"/>
      <c r="N402" s="88"/>
      <c r="O402" s="88"/>
      <c r="P402" s="88"/>
      <c r="Q402" s="88"/>
      <c r="R402" s="88"/>
    </row>
    <row r="403" spans="3:18" ht="15" customHeight="1">
      <c r="C403" s="106"/>
      <c r="D403" s="106"/>
      <c r="E403" s="106"/>
      <c r="F403" s="106"/>
      <c r="G403" s="106"/>
      <c r="H403" s="106"/>
      <c r="I403" s="88"/>
      <c r="J403" s="88"/>
      <c r="K403" s="88"/>
      <c r="L403" s="88"/>
      <c r="M403" s="88"/>
      <c r="N403" s="88"/>
      <c r="O403" s="88"/>
      <c r="P403" s="88"/>
      <c r="Q403" s="88"/>
      <c r="R403" s="88"/>
    </row>
    <row r="404" spans="3:18" ht="15" customHeight="1">
      <c r="C404" s="106"/>
      <c r="D404" s="106"/>
      <c r="E404" s="106"/>
      <c r="F404" s="106"/>
      <c r="G404" s="106"/>
      <c r="H404" s="106"/>
      <c r="I404" s="88"/>
      <c r="J404" s="88"/>
      <c r="K404" s="88"/>
      <c r="L404" s="88"/>
      <c r="M404" s="88"/>
      <c r="N404" s="88"/>
      <c r="O404" s="88"/>
      <c r="P404" s="88"/>
      <c r="Q404" s="88"/>
      <c r="R404" s="88"/>
    </row>
    <row r="405" spans="3:18" ht="15" customHeight="1">
      <c r="C405" s="106"/>
      <c r="D405" s="106"/>
      <c r="E405" s="106"/>
      <c r="F405" s="106"/>
      <c r="G405" s="106"/>
      <c r="H405" s="106"/>
      <c r="I405" s="88"/>
      <c r="J405" s="88"/>
      <c r="K405" s="88"/>
      <c r="L405" s="88"/>
      <c r="M405" s="88"/>
      <c r="N405" s="88"/>
      <c r="O405" s="88"/>
      <c r="P405" s="88"/>
      <c r="Q405" s="88"/>
      <c r="R405" s="88"/>
    </row>
    <row r="406" spans="3:18" ht="15" customHeight="1">
      <c r="C406" s="106"/>
      <c r="D406" s="106"/>
      <c r="E406" s="106"/>
      <c r="F406" s="106"/>
      <c r="G406" s="106"/>
      <c r="H406" s="106"/>
      <c r="I406" s="88"/>
      <c r="J406" s="88"/>
      <c r="K406" s="88"/>
      <c r="L406" s="88"/>
      <c r="M406" s="88"/>
      <c r="N406" s="88"/>
      <c r="O406" s="88"/>
      <c r="P406" s="88"/>
      <c r="Q406" s="88"/>
      <c r="R406" s="88"/>
    </row>
    <row r="407" spans="3:18" ht="15" customHeight="1">
      <c r="C407" s="106"/>
      <c r="D407" s="106"/>
      <c r="E407" s="106"/>
      <c r="F407" s="106"/>
      <c r="G407" s="106"/>
      <c r="H407" s="106"/>
      <c r="I407" s="88"/>
      <c r="J407" s="88"/>
      <c r="K407" s="88"/>
      <c r="L407" s="88"/>
      <c r="M407" s="88"/>
      <c r="N407" s="88"/>
      <c r="O407" s="88"/>
      <c r="P407" s="88"/>
      <c r="Q407" s="88"/>
      <c r="R407" s="88"/>
    </row>
    <row r="408" spans="3:18" ht="15" customHeight="1">
      <c r="C408" s="106"/>
      <c r="D408" s="106"/>
      <c r="E408" s="106"/>
      <c r="F408" s="106"/>
      <c r="G408" s="106"/>
      <c r="H408" s="106"/>
      <c r="I408" s="88"/>
      <c r="J408" s="88"/>
      <c r="K408" s="88"/>
      <c r="L408" s="88"/>
      <c r="M408" s="88"/>
      <c r="N408" s="88"/>
      <c r="O408" s="88"/>
      <c r="P408" s="88"/>
      <c r="Q408" s="88"/>
      <c r="R408" s="88"/>
    </row>
    <row r="409" spans="3:18" ht="15" customHeight="1">
      <c r="C409" s="106"/>
      <c r="D409" s="106"/>
      <c r="E409" s="106"/>
      <c r="F409" s="106"/>
      <c r="G409" s="106"/>
      <c r="H409" s="106"/>
      <c r="I409" s="88"/>
      <c r="J409" s="88"/>
      <c r="K409" s="88"/>
      <c r="L409" s="88"/>
      <c r="M409" s="88"/>
      <c r="N409" s="88"/>
      <c r="O409" s="88"/>
      <c r="P409" s="88"/>
      <c r="Q409" s="88"/>
      <c r="R409" s="88"/>
    </row>
    <row r="410" spans="3:18" ht="15" customHeight="1">
      <c r="C410" s="106"/>
      <c r="D410" s="106"/>
      <c r="E410" s="106"/>
      <c r="F410" s="106"/>
      <c r="G410" s="106"/>
      <c r="H410" s="106"/>
      <c r="I410" s="88"/>
      <c r="J410" s="88"/>
      <c r="K410" s="88"/>
      <c r="L410" s="88"/>
      <c r="M410" s="88"/>
      <c r="N410" s="88"/>
      <c r="O410" s="88"/>
      <c r="P410" s="88"/>
      <c r="Q410" s="88"/>
      <c r="R410" s="88"/>
    </row>
    <row r="411" spans="3:18" ht="15" customHeight="1">
      <c r="C411" s="106"/>
      <c r="D411" s="106"/>
      <c r="E411" s="106"/>
      <c r="F411" s="106"/>
      <c r="G411" s="106"/>
      <c r="H411" s="106"/>
      <c r="I411" s="88"/>
      <c r="J411" s="88"/>
      <c r="K411" s="88"/>
      <c r="L411" s="88"/>
      <c r="M411" s="88"/>
      <c r="N411" s="88"/>
      <c r="O411" s="88"/>
      <c r="P411" s="88"/>
      <c r="Q411" s="88"/>
      <c r="R411" s="88"/>
    </row>
    <row r="412" spans="3:18" ht="15" customHeight="1">
      <c r="C412" s="106"/>
      <c r="D412" s="106"/>
      <c r="E412" s="106"/>
      <c r="F412" s="106"/>
      <c r="G412" s="106"/>
      <c r="H412" s="106"/>
      <c r="I412" s="88"/>
      <c r="J412" s="88"/>
      <c r="K412" s="88"/>
      <c r="L412" s="88"/>
      <c r="M412" s="88"/>
      <c r="N412" s="88"/>
      <c r="O412" s="88"/>
      <c r="P412" s="88"/>
      <c r="Q412" s="88"/>
      <c r="R412" s="88"/>
    </row>
    <row r="413" spans="3:18" ht="15" customHeight="1">
      <c r="C413" s="106"/>
      <c r="D413" s="106"/>
      <c r="E413" s="106"/>
      <c r="F413" s="106"/>
      <c r="G413" s="106"/>
      <c r="H413" s="106"/>
      <c r="I413" s="88"/>
      <c r="J413" s="88"/>
      <c r="K413" s="88"/>
      <c r="L413" s="88"/>
      <c r="M413" s="88"/>
      <c r="N413" s="88"/>
      <c r="O413" s="88"/>
      <c r="P413" s="88"/>
      <c r="Q413" s="88"/>
      <c r="R413" s="88"/>
    </row>
    <row r="414" spans="3:18" ht="15" customHeight="1">
      <c r="C414" s="106"/>
      <c r="D414" s="106"/>
      <c r="E414" s="106"/>
      <c r="F414" s="106"/>
      <c r="G414" s="106"/>
      <c r="H414" s="106"/>
      <c r="I414" s="88"/>
      <c r="J414" s="88"/>
      <c r="K414" s="88"/>
      <c r="L414" s="88"/>
      <c r="M414" s="88"/>
      <c r="N414" s="88"/>
      <c r="O414" s="88"/>
      <c r="P414" s="88"/>
      <c r="Q414" s="88"/>
      <c r="R414" s="88"/>
    </row>
    <row r="415" spans="3:18" ht="15" customHeight="1">
      <c r="C415" s="106"/>
      <c r="D415" s="106"/>
      <c r="E415" s="106"/>
      <c r="F415" s="106"/>
      <c r="G415" s="106"/>
      <c r="H415" s="106"/>
      <c r="I415" s="88"/>
      <c r="J415" s="88"/>
      <c r="K415" s="88"/>
      <c r="L415" s="88"/>
      <c r="M415" s="88"/>
      <c r="N415" s="88"/>
      <c r="O415" s="88"/>
      <c r="P415" s="88"/>
      <c r="Q415" s="88"/>
      <c r="R415" s="88"/>
    </row>
    <row r="416" spans="3:18" ht="15" customHeight="1">
      <c r="C416" s="106"/>
      <c r="D416" s="106"/>
      <c r="E416" s="106"/>
      <c r="F416" s="106"/>
      <c r="G416" s="106"/>
      <c r="H416" s="106"/>
      <c r="I416" s="88"/>
      <c r="J416" s="88"/>
      <c r="K416" s="88"/>
      <c r="L416" s="88"/>
      <c r="M416" s="88"/>
      <c r="N416" s="88"/>
      <c r="O416" s="88"/>
      <c r="P416" s="88"/>
      <c r="Q416" s="88"/>
      <c r="R416" s="88"/>
    </row>
    <row r="417" spans="3:18" ht="15" customHeight="1">
      <c r="C417" s="106"/>
      <c r="D417" s="106"/>
      <c r="E417" s="106"/>
      <c r="F417" s="106"/>
      <c r="G417" s="106"/>
      <c r="H417" s="106"/>
      <c r="I417" s="88"/>
      <c r="J417" s="88"/>
      <c r="K417" s="88"/>
      <c r="L417" s="88"/>
      <c r="M417" s="88"/>
      <c r="N417" s="88"/>
      <c r="O417" s="88"/>
      <c r="P417" s="88"/>
      <c r="Q417" s="88"/>
      <c r="R417" s="88"/>
    </row>
    <row r="418" spans="3:18" ht="15" customHeight="1">
      <c r="C418" s="106"/>
      <c r="D418" s="106"/>
      <c r="E418" s="106"/>
      <c r="F418" s="106"/>
      <c r="G418" s="106"/>
      <c r="H418" s="106"/>
      <c r="I418" s="88"/>
      <c r="J418" s="88"/>
      <c r="K418" s="88"/>
      <c r="L418" s="88"/>
      <c r="M418" s="88"/>
      <c r="N418" s="88"/>
      <c r="O418" s="88"/>
      <c r="P418" s="88"/>
      <c r="Q418" s="88"/>
      <c r="R418" s="88"/>
    </row>
    <row r="419" spans="3:18" ht="15" customHeight="1">
      <c r="C419" s="106"/>
      <c r="D419" s="106"/>
      <c r="E419" s="106"/>
      <c r="F419" s="106"/>
      <c r="G419" s="106"/>
      <c r="H419" s="106"/>
      <c r="I419" s="88"/>
      <c r="J419" s="88"/>
      <c r="K419" s="88"/>
      <c r="L419" s="88"/>
      <c r="M419" s="88"/>
      <c r="N419" s="88"/>
      <c r="O419" s="88"/>
      <c r="P419" s="88"/>
      <c r="Q419" s="88"/>
      <c r="R419" s="88"/>
    </row>
    <row r="420" spans="3:18" ht="15" customHeight="1">
      <c r="C420" s="106"/>
      <c r="D420" s="106"/>
      <c r="E420" s="106"/>
      <c r="F420" s="106"/>
      <c r="G420" s="106"/>
      <c r="H420" s="106"/>
      <c r="I420" s="88"/>
      <c r="J420" s="88"/>
      <c r="K420" s="88"/>
      <c r="L420" s="88"/>
      <c r="M420" s="88"/>
      <c r="N420" s="88"/>
      <c r="O420" s="88"/>
      <c r="P420" s="88"/>
      <c r="Q420" s="88"/>
      <c r="R420" s="88"/>
    </row>
    <row r="421" spans="3:18" ht="15" customHeight="1">
      <c r="C421" s="106"/>
      <c r="D421" s="106"/>
      <c r="E421" s="106"/>
      <c r="F421" s="106"/>
      <c r="G421" s="106"/>
      <c r="H421" s="106"/>
      <c r="I421" s="88"/>
      <c r="J421" s="88"/>
      <c r="K421" s="88"/>
      <c r="L421" s="88"/>
      <c r="M421" s="88"/>
      <c r="N421" s="88"/>
      <c r="O421" s="88"/>
      <c r="P421" s="88"/>
      <c r="Q421" s="88"/>
      <c r="R421" s="88"/>
    </row>
    <row r="422" spans="3:18" ht="15" customHeight="1">
      <c r="C422" s="106"/>
      <c r="D422" s="106"/>
      <c r="E422" s="106"/>
      <c r="F422" s="106"/>
      <c r="G422" s="106"/>
      <c r="H422" s="106"/>
      <c r="I422" s="88"/>
      <c r="J422" s="88"/>
      <c r="K422" s="88"/>
      <c r="L422" s="88"/>
      <c r="M422" s="88"/>
      <c r="N422" s="88"/>
      <c r="O422" s="88"/>
      <c r="P422" s="88"/>
      <c r="Q422" s="88"/>
      <c r="R422" s="88"/>
    </row>
    <row r="423" spans="3:18" ht="15" customHeight="1">
      <c r="C423" s="106"/>
      <c r="D423" s="106"/>
      <c r="E423" s="106"/>
      <c r="F423" s="106"/>
      <c r="G423" s="106"/>
      <c r="H423" s="106"/>
      <c r="I423" s="88"/>
      <c r="J423" s="88"/>
      <c r="K423" s="88"/>
      <c r="L423" s="88"/>
      <c r="M423" s="88"/>
      <c r="N423" s="88"/>
      <c r="O423" s="88"/>
      <c r="P423" s="88"/>
      <c r="Q423" s="88"/>
      <c r="R423" s="88"/>
    </row>
    <row r="424" spans="3:18" ht="15" customHeight="1">
      <c r="C424" s="106"/>
      <c r="D424" s="106"/>
      <c r="E424" s="106"/>
      <c r="F424" s="106"/>
      <c r="G424" s="106"/>
      <c r="H424" s="106"/>
      <c r="I424" s="88"/>
      <c r="J424" s="88"/>
      <c r="K424" s="88"/>
      <c r="L424" s="88"/>
      <c r="M424" s="88"/>
      <c r="N424" s="88"/>
      <c r="O424" s="88"/>
      <c r="P424" s="88"/>
      <c r="Q424" s="88"/>
      <c r="R424" s="88"/>
    </row>
    <row r="425" spans="3:18" ht="15" customHeight="1">
      <c r="C425" s="106"/>
      <c r="D425" s="106"/>
      <c r="E425" s="106"/>
      <c r="F425" s="106"/>
      <c r="G425" s="106"/>
      <c r="H425" s="106"/>
      <c r="I425" s="88"/>
      <c r="J425" s="88"/>
      <c r="K425" s="88"/>
      <c r="L425" s="88"/>
      <c r="M425" s="88"/>
      <c r="N425" s="88"/>
      <c r="O425" s="88"/>
      <c r="P425" s="88"/>
      <c r="Q425" s="88"/>
      <c r="R425" s="88"/>
    </row>
    <row r="426" spans="3:18" ht="15" customHeight="1">
      <c r="C426" s="106"/>
      <c r="D426" s="106"/>
      <c r="E426" s="106"/>
      <c r="F426" s="106"/>
      <c r="G426" s="106"/>
      <c r="H426" s="106"/>
      <c r="I426" s="88"/>
      <c r="J426" s="88"/>
      <c r="K426" s="88"/>
      <c r="L426" s="88"/>
      <c r="M426" s="88"/>
      <c r="N426" s="88"/>
      <c r="O426" s="88"/>
      <c r="P426" s="88"/>
      <c r="Q426" s="88"/>
      <c r="R426" s="88"/>
    </row>
    <row r="427" spans="3:18" ht="15" customHeight="1">
      <c r="C427" s="106"/>
      <c r="D427" s="106"/>
      <c r="E427" s="106"/>
      <c r="F427" s="106"/>
      <c r="G427" s="106"/>
      <c r="H427" s="106"/>
      <c r="I427" s="88"/>
      <c r="J427" s="88"/>
      <c r="K427" s="88"/>
      <c r="L427" s="88"/>
      <c r="M427" s="88"/>
      <c r="N427" s="88"/>
      <c r="O427" s="88"/>
      <c r="P427" s="88"/>
      <c r="Q427" s="88"/>
      <c r="R427" s="88"/>
    </row>
    <row r="428" spans="3:18" ht="15" customHeight="1">
      <c r="C428" s="106"/>
      <c r="D428" s="106"/>
      <c r="E428" s="106"/>
      <c r="F428" s="106"/>
      <c r="G428" s="106"/>
      <c r="H428" s="106"/>
      <c r="I428" s="88"/>
      <c r="J428" s="88"/>
      <c r="K428" s="88"/>
      <c r="L428" s="88"/>
      <c r="M428" s="88"/>
      <c r="N428" s="88"/>
      <c r="O428" s="88"/>
      <c r="P428" s="88"/>
      <c r="Q428" s="88"/>
      <c r="R428" s="88"/>
    </row>
    <row r="429" spans="3:18" ht="15" customHeight="1">
      <c r="C429" s="106"/>
      <c r="D429" s="106"/>
      <c r="E429" s="106"/>
      <c r="F429" s="106"/>
      <c r="G429" s="106"/>
      <c r="H429" s="106"/>
      <c r="I429" s="88"/>
      <c r="J429" s="88"/>
      <c r="K429" s="88"/>
      <c r="L429" s="88"/>
      <c r="M429" s="88"/>
      <c r="N429" s="88"/>
      <c r="O429" s="88"/>
      <c r="P429" s="88"/>
      <c r="Q429" s="88"/>
      <c r="R429" s="88"/>
    </row>
    <row r="430" spans="3:18" ht="15" customHeight="1">
      <c r="C430" s="106"/>
      <c r="D430" s="106"/>
      <c r="E430" s="106"/>
      <c r="F430" s="106"/>
      <c r="G430" s="106"/>
      <c r="H430" s="106"/>
      <c r="I430" s="88"/>
      <c r="J430" s="88"/>
      <c r="K430" s="88"/>
      <c r="L430" s="88"/>
      <c r="M430" s="88"/>
      <c r="N430" s="88"/>
      <c r="O430" s="88"/>
      <c r="P430" s="88"/>
      <c r="Q430" s="88"/>
      <c r="R430" s="88"/>
    </row>
    <row r="431" spans="3:18" ht="15" customHeight="1">
      <c r="C431" s="106"/>
      <c r="D431" s="106"/>
      <c r="E431" s="106"/>
      <c r="F431" s="106"/>
      <c r="G431" s="106"/>
      <c r="H431" s="106"/>
      <c r="I431" s="88"/>
      <c r="J431" s="88"/>
      <c r="K431" s="88"/>
      <c r="L431" s="88"/>
      <c r="M431" s="88"/>
      <c r="N431" s="88"/>
      <c r="O431" s="88"/>
      <c r="P431" s="88"/>
      <c r="Q431" s="88"/>
      <c r="R431" s="88"/>
    </row>
    <row r="432" spans="3:18" ht="15" customHeight="1">
      <c r="C432" s="106"/>
      <c r="D432" s="106"/>
      <c r="E432" s="106"/>
      <c r="F432" s="106"/>
      <c r="G432" s="106"/>
      <c r="H432" s="106"/>
      <c r="I432" s="88"/>
      <c r="J432" s="88"/>
      <c r="K432" s="88"/>
      <c r="L432" s="88"/>
      <c r="M432" s="88"/>
      <c r="N432" s="88"/>
      <c r="O432" s="88"/>
      <c r="P432" s="88"/>
      <c r="Q432" s="88"/>
      <c r="R432" s="88"/>
    </row>
    <row r="433" spans="3:18" ht="15" customHeight="1">
      <c r="C433" s="106"/>
      <c r="D433" s="106"/>
      <c r="E433" s="106"/>
      <c r="F433" s="106"/>
      <c r="G433" s="106"/>
      <c r="H433" s="106"/>
      <c r="I433" s="88"/>
      <c r="J433" s="88"/>
      <c r="K433" s="88"/>
      <c r="L433" s="88"/>
      <c r="M433" s="88"/>
      <c r="N433" s="88"/>
      <c r="O433" s="88"/>
      <c r="P433" s="88"/>
      <c r="Q433" s="88"/>
      <c r="R433" s="88"/>
    </row>
    <row r="434" spans="3:18" ht="15" customHeight="1">
      <c r="C434" s="106"/>
      <c r="D434" s="106"/>
      <c r="E434" s="106"/>
      <c r="F434" s="106"/>
      <c r="G434" s="106"/>
      <c r="H434" s="106"/>
      <c r="I434" s="88"/>
      <c r="J434" s="88"/>
      <c r="K434" s="88"/>
      <c r="L434" s="88"/>
      <c r="M434" s="88"/>
      <c r="N434" s="88"/>
      <c r="O434" s="88"/>
      <c r="P434" s="88"/>
      <c r="Q434" s="88"/>
      <c r="R434" s="88"/>
    </row>
    <row r="435" spans="3:18" ht="15" customHeight="1">
      <c r="C435" s="106"/>
      <c r="D435" s="106"/>
      <c r="E435" s="106"/>
      <c r="F435" s="106"/>
      <c r="G435" s="106"/>
      <c r="H435" s="106"/>
      <c r="I435" s="88"/>
      <c r="J435" s="88"/>
      <c r="K435" s="88"/>
      <c r="L435" s="88"/>
      <c r="M435" s="88"/>
      <c r="N435" s="88"/>
      <c r="O435" s="88"/>
      <c r="P435" s="88"/>
      <c r="Q435" s="88"/>
      <c r="R435" s="88"/>
    </row>
    <row r="436" spans="3:18" ht="15" customHeight="1">
      <c r="C436" s="106"/>
      <c r="D436" s="106"/>
      <c r="E436" s="106"/>
      <c r="F436" s="106"/>
      <c r="G436" s="106"/>
      <c r="H436" s="106"/>
      <c r="I436" s="88"/>
      <c r="J436" s="88"/>
      <c r="K436" s="88"/>
      <c r="L436" s="88"/>
      <c r="M436" s="88"/>
      <c r="N436" s="88"/>
      <c r="O436" s="88"/>
      <c r="P436" s="88"/>
      <c r="Q436" s="88"/>
      <c r="R436" s="88"/>
    </row>
    <row r="437" spans="3:18" ht="15" customHeight="1">
      <c r="C437" s="106"/>
      <c r="D437" s="106"/>
      <c r="E437" s="106"/>
      <c r="F437" s="106"/>
      <c r="G437" s="106"/>
      <c r="H437" s="106"/>
      <c r="I437" s="88"/>
      <c r="J437" s="88"/>
      <c r="K437" s="88"/>
      <c r="L437" s="88"/>
      <c r="M437" s="88"/>
      <c r="N437" s="88"/>
      <c r="O437" s="88"/>
      <c r="P437" s="88"/>
      <c r="Q437" s="88"/>
      <c r="R437" s="88"/>
    </row>
    <row r="438" spans="3:18" ht="15" customHeight="1">
      <c r="C438" s="106"/>
      <c r="D438" s="106"/>
      <c r="E438" s="106"/>
      <c r="F438" s="106"/>
      <c r="G438" s="106"/>
      <c r="H438" s="106"/>
      <c r="I438" s="88"/>
      <c r="J438" s="88"/>
      <c r="K438" s="88"/>
      <c r="L438" s="88"/>
      <c r="M438" s="88"/>
      <c r="N438" s="88"/>
      <c r="O438" s="88"/>
      <c r="P438" s="88"/>
      <c r="Q438" s="88"/>
      <c r="R438" s="88"/>
    </row>
    <row r="439" spans="3:18" ht="15" customHeight="1">
      <c r="C439" s="106"/>
      <c r="D439" s="106"/>
      <c r="E439" s="106"/>
      <c r="F439" s="106"/>
      <c r="G439" s="106"/>
      <c r="H439" s="106"/>
      <c r="I439" s="88"/>
      <c r="J439" s="88"/>
      <c r="K439" s="88"/>
      <c r="L439" s="88"/>
      <c r="M439" s="88"/>
      <c r="N439" s="88"/>
      <c r="O439" s="88"/>
      <c r="P439" s="88"/>
      <c r="Q439" s="88"/>
      <c r="R439" s="88"/>
    </row>
    <row r="440" spans="3:18" ht="15" customHeight="1">
      <c r="C440" s="106"/>
      <c r="D440" s="106"/>
      <c r="E440" s="106"/>
      <c r="F440" s="106"/>
      <c r="G440" s="106"/>
      <c r="H440" s="106"/>
      <c r="I440" s="88"/>
      <c r="J440" s="88"/>
      <c r="K440" s="88"/>
      <c r="L440" s="88"/>
      <c r="M440" s="88"/>
      <c r="N440" s="88"/>
      <c r="O440" s="88"/>
      <c r="P440" s="88"/>
      <c r="Q440" s="88"/>
      <c r="R440" s="88"/>
    </row>
    <row r="441" spans="3:18" ht="15" customHeight="1">
      <c r="C441" s="106"/>
      <c r="D441" s="106"/>
      <c r="E441" s="106"/>
      <c r="F441" s="106"/>
      <c r="G441" s="106"/>
      <c r="H441" s="106"/>
      <c r="I441" s="88"/>
      <c r="J441" s="88"/>
      <c r="K441" s="88"/>
      <c r="L441" s="88"/>
      <c r="M441" s="88"/>
      <c r="N441" s="88"/>
      <c r="O441" s="88"/>
      <c r="P441" s="88"/>
      <c r="Q441" s="88"/>
      <c r="R441" s="88"/>
    </row>
    <row r="442" spans="3:18" ht="15" customHeight="1">
      <c r="C442" s="106"/>
      <c r="D442" s="106"/>
      <c r="E442" s="106"/>
      <c r="F442" s="106"/>
      <c r="G442" s="106"/>
      <c r="H442" s="106"/>
      <c r="I442" s="88"/>
      <c r="J442" s="88"/>
      <c r="K442" s="88"/>
      <c r="L442" s="88"/>
      <c r="M442" s="88"/>
      <c r="N442" s="88"/>
      <c r="O442" s="88"/>
      <c r="P442" s="88"/>
      <c r="Q442" s="88"/>
      <c r="R442" s="88"/>
    </row>
    <row r="443" spans="3:18" ht="15" customHeight="1">
      <c r="C443" s="106"/>
      <c r="D443" s="106"/>
      <c r="E443" s="106"/>
      <c r="F443" s="106"/>
      <c r="G443" s="106"/>
      <c r="H443" s="106"/>
      <c r="I443" s="88"/>
      <c r="J443" s="88"/>
      <c r="K443" s="88"/>
      <c r="L443" s="88"/>
      <c r="M443" s="88"/>
      <c r="N443" s="88"/>
      <c r="O443" s="88"/>
      <c r="P443" s="88"/>
      <c r="Q443" s="88"/>
      <c r="R443" s="88"/>
    </row>
    <row r="444" spans="3:18" ht="15" customHeight="1">
      <c r="C444" s="106"/>
      <c r="D444" s="106"/>
      <c r="E444" s="106"/>
      <c r="F444" s="106"/>
      <c r="G444" s="106"/>
      <c r="H444" s="106"/>
      <c r="I444" s="88"/>
      <c r="J444" s="88"/>
      <c r="K444" s="88"/>
      <c r="L444" s="88"/>
      <c r="M444" s="88"/>
      <c r="N444" s="88"/>
      <c r="O444" s="88"/>
      <c r="P444" s="88"/>
      <c r="Q444" s="88"/>
      <c r="R444" s="88"/>
    </row>
    <row r="445" spans="3:18" ht="15" customHeight="1">
      <c r="C445" s="106"/>
      <c r="D445" s="106"/>
      <c r="E445" s="106"/>
      <c r="F445" s="106"/>
      <c r="G445" s="106"/>
      <c r="H445" s="106"/>
      <c r="I445" s="88"/>
      <c r="J445" s="88"/>
      <c r="K445" s="88"/>
      <c r="L445" s="88"/>
      <c r="M445" s="88"/>
      <c r="N445" s="88"/>
      <c r="O445" s="88"/>
      <c r="P445" s="88"/>
      <c r="Q445" s="88"/>
      <c r="R445" s="88"/>
    </row>
    <row r="446" spans="3:18" ht="15" customHeight="1">
      <c r="C446" s="106"/>
      <c r="D446" s="106"/>
      <c r="E446" s="106"/>
      <c r="F446" s="106"/>
      <c r="G446" s="106"/>
      <c r="H446" s="106"/>
      <c r="I446" s="88"/>
      <c r="J446" s="88"/>
      <c r="K446" s="88"/>
      <c r="L446" s="88"/>
      <c r="M446" s="88"/>
      <c r="N446" s="88"/>
      <c r="O446" s="88"/>
      <c r="P446" s="88"/>
      <c r="Q446" s="88"/>
      <c r="R446" s="88"/>
    </row>
    <row r="447" spans="3:18" ht="15" customHeight="1">
      <c r="C447" s="106"/>
      <c r="D447" s="106"/>
      <c r="E447" s="106"/>
      <c r="F447" s="106"/>
      <c r="G447" s="106"/>
      <c r="H447" s="106"/>
      <c r="I447" s="88"/>
      <c r="J447" s="88"/>
      <c r="K447" s="88"/>
      <c r="L447" s="88"/>
      <c r="M447" s="88"/>
      <c r="N447" s="88"/>
      <c r="O447" s="88"/>
      <c r="P447" s="88"/>
      <c r="Q447" s="88"/>
      <c r="R447" s="88"/>
    </row>
    <row r="448" spans="3:18" ht="15" customHeight="1">
      <c r="C448" s="106"/>
      <c r="D448" s="106"/>
      <c r="E448" s="106"/>
      <c r="F448" s="106"/>
      <c r="G448" s="106"/>
      <c r="H448" s="106"/>
      <c r="I448" s="88"/>
      <c r="J448" s="88"/>
      <c r="K448" s="88"/>
      <c r="L448" s="88"/>
      <c r="M448" s="88"/>
      <c r="N448" s="88"/>
      <c r="O448" s="88"/>
      <c r="P448" s="88"/>
      <c r="Q448" s="88"/>
      <c r="R448" s="88"/>
    </row>
    <row r="449" spans="3:18" ht="15" customHeight="1">
      <c r="C449" s="106"/>
      <c r="D449" s="106"/>
      <c r="E449" s="106"/>
      <c r="F449" s="106"/>
      <c r="G449" s="106"/>
      <c r="H449" s="106"/>
      <c r="I449" s="88"/>
      <c r="J449" s="88"/>
      <c r="K449" s="88"/>
      <c r="L449" s="88"/>
      <c r="M449" s="88"/>
      <c r="N449" s="88"/>
      <c r="O449" s="88"/>
      <c r="P449" s="88"/>
      <c r="Q449" s="88"/>
      <c r="R449" s="88"/>
    </row>
    <row r="450" spans="3:18" ht="15" customHeight="1">
      <c r="C450" s="106"/>
      <c r="D450" s="106"/>
      <c r="E450" s="106"/>
      <c r="F450" s="106"/>
      <c r="G450" s="106"/>
      <c r="H450" s="106"/>
      <c r="I450" s="88"/>
      <c r="J450" s="88"/>
      <c r="K450" s="88"/>
      <c r="L450" s="88"/>
      <c r="M450" s="88"/>
      <c r="N450" s="88"/>
      <c r="O450" s="88"/>
      <c r="P450" s="88"/>
      <c r="Q450" s="88"/>
      <c r="R450" s="88"/>
    </row>
    <row r="451" spans="3:18" ht="15" customHeight="1">
      <c r="C451" s="106"/>
      <c r="D451" s="106"/>
      <c r="E451" s="106"/>
      <c r="F451" s="106"/>
      <c r="G451" s="106"/>
      <c r="H451" s="106"/>
      <c r="I451" s="88"/>
      <c r="J451" s="88"/>
      <c r="K451" s="88"/>
      <c r="L451" s="88"/>
      <c r="M451" s="88"/>
      <c r="N451" s="88"/>
      <c r="O451" s="88"/>
      <c r="P451" s="88"/>
      <c r="Q451" s="88"/>
      <c r="R451" s="88"/>
    </row>
    <row r="452" spans="3:18" ht="15" customHeight="1">
      <c r="C452" s="106"/>
      <c r="D452" s="106"/>
      <c r="E452" s="106"/>
      <c r="F452" s="106"/>
      <c r="G452" s="106"/>
      <c r="H452" s="106"/>
      <c r="I452" s="88"/>
      <c r="J452" s="88"/>
      <c r="K452" s="88"/>
      <c r="L452" s="88"/>
      <c r="M452" s="88"/>
      <c r="N452" s="88"/>
      <c r="O452" s="88"/>
      <c r="P452" s="88"/>
      <c r="Q452" s="88"/>
      <c r="R452" s="88"/>
    </row>
    <row r="453" spans="3:18" ht="15" customHeight="1">
      <c r="C453" s="106"/>
      <c r="D453" s="106"/>
      <c r="E453" s="106"/>
      <c r="F453" s="106"/>
      <c r="G453" s="106"/>
      <c r="H453" s="106"/>
      <c r="I453" s="88"/>
      <c r="J453" s="88"/>
      <c r="K453" s="88"/>
      <c r="L453" s="88"/>
      <c r="M453" s="88"/>
      <c r="N453" s="88"/>
      <c r="O453" s="88"/>
      <c r="P453" s="88"/>
      <c r="Q453" s="88"/>
      <c r="R453" s="88"/>
    </row>
    <row r="454" spans="3:18" ht="15" customHeight="1">
      <c r="C454" s="106"/>
      <c r="D454" s="106"/>
      <c r="E454" s="106"/>
      <c r="F454" s="106"/>
      <c r="G454" s="106"/>
      <c r="H454" s="106"/>
      <c r="I454" s="88"/>
      <c r="J454" s="88"/>
      <c r="K454" s="88"/>
      <c r="L454" s="88"/>
      <c r="M454" s="88"/>
      <c r="N454" s="88"/>
      <c r="O454" s="88"/>
      <c r="P454" s="88"/>
      <c r="Q454" s="88"/>
      <c r="R454" s="88"/>
    </row>
    <row r="455" spans="3:18" ht="15" customHeight="1">
      <c r="C455" s="106"/>
      <c r="D455" s="106"/>
      <c r="E455" s="106"/>
      <c r="F455" s="106"/>
      <c r="G455" s="106"/>
      <c r="H455" s="106"/>
      <c r="I455" s="88"/>
      <c r="J455" s="88"/>
      <c r="K455" s="88"/>
      <c r="L455" s="88"/>
      <c r="M455" s="88"/>
      <c r="N455" s="88"/>
      <c r="O455" s="88"/>
      <c r="P455" s="88"/>
      <c r="Q455" s="88"/>
      <c r="R455" s="88"/>
    </row>
    <row r="456" spans="3:18" ht="15" customHeight="1">
      <c r="C456" s="106"/>
      <c r="D456" s="106"/>
      <c r="E456" s="106"/>
      <c r="F456" s="106"/>
      <c r="G456" s="106"/>
      <c r="H456" s="106"/>
      <c r="I456" s="88"/>
      <c r="J456" s="88"/>
      <c r="K456" s="88"/>
      <c r="L456" s="88"/>
      <c r="M456" s="88"/>
      <c r="N456" s="88"/>
      <c r="O456" s="88"/>
      <c r="P456" s="88"/>
      <c r="Q456" s="88"/>
      <c r="R456" s="88"/>
    </row>
    <row r="457" spans="3:18" ht="15" customHeight="1">
      <c r="C457" s="106"/>
      <c r="D457" s="106"/>
      <c r="E457" s="106"/>
      <c r="F457" s="106"/>
      <c r="G457" s="106"/>
      <c r="H457" s="106"/>
      <c r="I457" s="88"/>
      <c r="J457" s="88"/>
      <c r="K457" s="88"/>
      <c r="L457" s="88"/>
      <c r="M457" s="88"/>
      <c r="N457" s="88"/>
      <c r="O457" s="88"/>
      <c r="P457" s="88"/>
      <c r="Q457" s="88"/>
      <c r="R457" s="88"/>
    </row>
    <row r="458" spans="3:18" ht="15" customHeight="1">
      <c r="C458" s="106"/>
      <c r="D458" s="106"/>
      <c r="E458" s="106"/>
      <c r="F458" s="106"/>
      <c r="G458" s="106"/>
      <c r="H458" s="106"/>
      <c r="I458" s="88"/>
      <c r="J458" s="88"/>
      <c r="K458" s="88"/>
      <c r="L458" s="88"/>
      <c r="M458" s="88"/>
      <c r="N458" s="88"/>
      <c r="O458" s="88"/>
      <c r="P458" s="88"/>
      <c r="Q458" s="88"/>
      <c r="R458" s="88"/>
    </row>
    <row r="459" spans="3:18" ht="15" customHeight="1">
      <c r="C459" s="106"/>
      <c r="D459" s="106"/>
      <c r="E459" s="106"/>
      <c r="F459" s="106"/>
      <c r="G459" s="106"/>
      <c r="H459" s="106"/>
      <c r="I459" s="88"/>
      <c r="J459" s="88"/>
      <c r="K459" s="88"/>
      <c r="L459" s="88"/>
      <c r="M459" s="88"/>
      <c r="N459" s="88"/>
      <c r="O459" s="88"/>
      <c r="P459" s="88"/>
      <c r="Q459" s="88"/>
      <c r="R459" s="88"/>
    </row>
    <row r="460" spans="3:18" ht="15" customHeight="1">
      <c r="C460" s="106"/>
      <c r="D460" s="106"/>
      <c r="E460" s="106"/>
      <c r="F460" s="106"/>
      <c r="G460" s="106"/>
      <c r="H460" s="106"/>
      <c r="I460" s="88"/>
      <c r="J460" s="88"/>
      <c r="K460" s="88"/>
      <c r="L460" s="88"/>
      <c r="M460" s="88"/>
      <c r="N460" s="88"/>
      <c r="O460" s="88"/>
      <c r="P460" s="88"/>
      <c r="Q460" s="88"/>
      <c r="R460" s="88"/>
    </row>
    <row r="461" spans="3:18" ht="15" customHeight="1">
      <c r="C461" s="106"/>
      <c r="D461" s="106"/>
      <c r="E461" s="106"/>
      <c r="F461" s="106"/>
      <c r="G461" s="106"/>
      <c r="H461" s="106"/>
      <c r="I461" s="88"/>
      <c r="J461" s="88"/>
      <c r="K461" s="88"/>
      <c r="L461" s="88"/>
      <c r="M461" s="88"/>
      <c r="N461" s="88"/>
      <c r="O461" s="88"/>
      <c r="P461" s="88"/>
      <c r="Q461" s="88"/>
      <c r="R461" s="88"/>
    </row>
    <row r="462" spans="3:18" ht="15" customHeight="1">
      <c r="C462" s="106"/>
      <c r="D462" s="106"/>
      <c r="E462" s="106"/>
      <c r="F462" s="106"/>
      <c r="G462" s="106"/>
      <c r="H462" s="106"/>
      <c r="I462" s="88"/>
      <c r="J462" s="88"/>
      <c r="K462" s="88"/>
      <c r="L462" s="88"/>
      <c r="M462" s="88"/>
      <c r="N462" s="88"/>
      <c r="O462" s="88"/>
      <c r="P462" s="88"/>
      <c r="Q462" s="88"/>
      <c r="R462" s="88"/>
    </row>
    <row r="463" spans="3:18" ht="15" customHeight="1">
      <c r="C463" s="106"/>
      <c r="D463" s="106"/>
      <c r="E463" s="106"/>
      <c r="F463" s="106"/>
      <c r="G463" s="106"/>
      <c r="H463" s="106"/>
      <c r="I463" s="88"/>
      <c r="J463" s="88"/>
      <c r="K463" s="88"/>
      <c r="L463" s="88"/>
      <c r="M463" s="88"/>
      <c r="N463" s="88"/>
      <c r="O463" s="88"/>
      <c r="P463" s="88"/>
      <c r="Q463" s="88"/>
      <c r="R463" s="88"/>
    </row>
    <row r="464" spans="3:18" ht="15" customHeight="1">
      <c r="C464" s="106"/>
      <c r="D464" s="106"/>
      <c r="E464" s="106"/>
      <c r="F464" s="106"/>
      <c r="G464" s="106"/>
      <c r="H464" s="106"/>
      <c r="I464" s="88"/>
      <c r="J464" s="88"/>
      <c r="K464" s="88"/>
      <c r="L464" s="88"/>
      <c r="M464" s="88"/>
      <c r="N464" s="88"/>
      <c r="O464" s="88"/>
      <c r="P464" s="88"/>
      <c r="Q464" s="88"/>
      <c r="R464" s="88"/>
    </row>
    <row r="465" spans="3:18" ht="15" customHeight="1">
      <c r="C465" s="106"/>
      <c r="D465" s="106"/>
      <c r="E465" s="106"/>
      <c r="F465" s="106"/>
      <c r="G465" s="106"/>
      <c r="H465" s="106"/>
      <c r="I465" s="88"/>
      <c r="J465" s="88"/>
      <c r="K465" s="88"/>
      <c r="L465" s="88"/>
      <c r="M465" s="88"/>
      <c r="N465" s="88"/>
      <c r="O465" s="88"/>
      <c r="P465" s="88"/>
      <c r="Q465" s="88"/>
      <c r="R465" s="88"/>
    </row>
    <row r="466" spans="3:18" ht="15" customHeight="1">
      <c r="C466" s="106"/>
      <c r="D466" s="106"/>
      <c r="E466" s="106"/>
      <c r="F466" s="106"/>
      <c r="G466" s="106"/>
      <c r="H466" s="106"/>
      <c r="I466" s="88"/>
      <c r="J466" s="88"/>
      <c r="K466" s="88"/>
      <c r="L466" s="88"/>
      <c r="M466" s="88"/>
      <c r="N466" s="88"/>
      <c r="O466" s="88"/>
      <c r="P466" s="88"/>
      <c r="Q466" s="88"/>
      <c r="R466" s="88"/>
    </row>
    <row r="467" spans="3:18" ht="15" customHeight="1">
      <c r="C467" s="106"/>
      <c r="D467" s="106"/>
      <c r="E467" s="106"/>
      <c r="F467" s="106"/>
      <c r="G467" s="106"/>
      <c r="H467" s="106"/>
      <c r="I467" s="88"/>
      <c r="J467" s="88"/>
      <c r="K467" s="88"/>
      <c r="L467" s="88"/>
      <c r="M467" s="88"/>
      <c r="N467" s="88"/>
      <c r="O467" s="88"/>
      <c r="P467" s="88"/>
      <c r="Q467" s="88"/>
      <c r="R467" s="88"/>
    </row>
    <row r="468" spans="3:18" ht="15" customHeight="1">
      <c r="C468" s="106"/>
      <c r="D468" s="106"/>
      <c r="E468" s="106"/>
      <c r="F468" s="106"/>
      <c r="G468" s="106"/>
      <c r="H468" s="106"/>
      <c r="I468" s="88"/>
      <c r="J468" s="88"/>
      <c r="K468" s="88"/>
      <c r="L468" s="88"/>
      <c r="M468" s="88"/>
      <c r="N468" s="88"/>
      <c r="O468" s="88"/>
      <c r="P468" s="88"/>
      <c r="Q468" s="88"/>
      <c r="R468" s="88"/>
    </row>
    <row r="469" spans="3:18" ht="15" customHeight="1">
      <c r="C469" s="106"/>
      <c r="D469" s="106"/>
      <c r="E469" s="106"/>
      <c r="F469" s="106"/>
      <c r="G469" s="106"/>
      <c r="H469" s="106"/>
      <c r="I469" s="88"/>
      <c r="J469" s="88"/>
      <c r="K469" s="88"/>
      <c r="L469" s="88"/>
      <c r="M469" s="88"/>
      <c r="N469" s="88"/>
      <c r="O469" s="88"/>
      <c r="P469" s="88"/>
      <c r="Q469" s="88"/>
      <c r="R469" s="88"/>
    </row>
    <row r="470" spans="3:18" ht="15" customHeight="1">
      <c r="C470" s="106"/>
      <c r="D470" s="106"/>
      <c r="E470" s="106"/>
      <c r="F470" s="106"/>
      <c r="G470" s="106"/>
      <c r="H470" s="106"/>
      <c r="I470" s="88"/>
      <c r="J470" s="88"/>
      <c r="K470" s="88"/>
      <c r="L470" s="88"/>
      <c r="M470" s="88"/>
      <c r="N470" s="88"/>
      <c r="O470" s="88"/>
      <c r="P470" s="88"/>
      <c r="Q470" s="88"/>
      <c r="R470" s="88"/>
    </row>
    <row r="471" spans="3:18" ht="15" customHeight="1">
      <c r="C471" s="106"/>
      <c r="D471" s="106"/>
      <c r="E471" s="106"/>
      <c r="F471" s="106"/>
      <c r="G471" s="106"/>
      <c r="H471" s="106"/>
      <c r="I471" s="88"/>
      <c r="J471" s="88"/>
      <c r="K471" s="88"/>
      <c r="L471" s="88"/>
      <c r="M471" s="88"/>
      <c r="N471" s="88"/>
      <c r="O471" s="88"/>
      <c r="P471" s="88"/>
      <c r="Q471" s="88"/>
      <c r="R471" s="88"/>
    </row>
    <row r="472" spans="3:18" ht="15" customHeight="1">
      <c r="C472" s="106"/>
      <c r="D472" s="106"/>
      <c r="E472" s="106"/>
      <c r="F472" s="106"/>
      <c r="G472" s="106"/>
      <c r="H472" s="106"/>
      <c r="I472" s="88"/>
      <c r="J472" s="88"/>
      <c r="K472" s="88"/>
      <c r="L472" s="88"/>
      <c r="M472" s="88"/>
      <c r="N472" s="88"/>
      <c r="O472" s="88"/>
      <c r="P472" s="88"/>
      <c r="Q472" s="88"/>
      <c r="R472" s="88"/>
    </row>
    <row r="473" spans="3:18" ht="15" customHeight="1">
      <c r="C473" s="106"/>
      <c r="D473" s="106"/>
      <c r="E473" s="106"/>
      <c r="F473" s="106"/>
      <c r="G473" s="106"/>
      <c r="H473" s="106"/>
      <c r="I473" s="88"/>
      <c r="J473" s="88"/>
      <c r="K473" s="88"/>
      <c r="L473" s="88"/>
      <c r="M473" s="88"/>
      <c r="N473" s="88"/>
      <c r="O473" s="88"/>
      <c r="P473" s="88"/>
      <c r="Q473" s="88"/>
      <c r="R473" s="88"/>
    </row>
    <row r="474" spans="3:18" ht="15" customHeight="1">
      <c r="C474" s="106"/>
      <c r="D474" s="106"/>
      <c r="E474" s="106"/>
      <c r="F474" s="106"/>
      <c r="G474" s="106"/>
      <c r="H474" s="106"/>
      <c r="I474" s="88"/>
      <c r="J474" s="88"/>
      <c r="K474" s="88"/>
      <c r="L474" s="88"/>
      <c r="M474" s="88"/>
      <c r="N474" s="88"/>
      <c r="O474" s="88"/>
      <c r="P474" s="88"/>
      <c r="Q474" s="88"/>
      <c r="R474" s="88"/>
    </row>
    <row r="475" spans="3:18" ht="15" customHeight="1">
      <c r="C475" s="106"/>
      <c r="D475" s="106"/>
      <c r="E475" s="106"/>
      <c r="F475" s="106"/>
      <c r="G475" s="106"/>
      <c r="H475" s="106"/>
      <c r="I475" s="88"/>
      <c r="J475" s="88"/>
      <c r="K475" s="88"/>
      <c r="L475" s="88"/>
      <c r="M475" s="88"/>
      <c r="N475" s="88"/>
      <c r="O475" s="88"/>
      <c r="P475" s="88"/>
      <c r="Q475" s="88"/>
      <c r="R475" s="88"/>
    </row>
    <row r="476" spans="3:18" ht="15" customHeight="1">
      <c r="C476" s="106"/>
      <c r="D476" s="106"/>
      <c r="E476" s="106"/>
      <c r="F476" s="106"/>
      <c r="G476" s="106"/>
      <c r="H476" s="106"/>
      <c r="I476" s="88"/>
      <c r="J476" s="88"/>
      <c r="K476" s="88"/>
      <c r="L476" s="88"/>
      <c r="M476" s="88"/>
      <c r="N476" s="88"/>
      <c r="O476" s="88"/>
      <c r="P476" s="88"/>
      <c r="Q476" s="88"/>
      <c r="R476" s="88"/>
    </row>
    <row r="477" spans="3:18" ht="15" customHeight="1">
      <c r="C477" s="106"/>
      <c r="D477" s="106"/>
      <c r="E477" s="106"/>
      <c r="F477" s="106"/>
      <c r="G477" s="106"/>
      <c r="H477" s="106"/>
      <c r="I477" s="88"/>
      <c r="J477" s="88"/>
      <c r="K477" s="88"/>
      <c r="L477" s="88"/>
      <c r="M477" s="88"/>
      <c r="N477" s="88"/>
      <c r="O477" s="88"/>
      <c r="P477" s="88"/>
      <c r="Q477" s="88"/>
      <c r="R477" s="88"/>
    </row>
    <row r="478" spans="3:18" ht="15" customHeight="1">
      <c r="C478" s="106"/>
      <c r="D478" s="106"/>
      <c r="E478" s="106"/>
      <c r="F478" s="106"/>
      <c r="G478" s="106"/>
      <c r="H478" s="106"/>
      <c r="I478" s="88"/>
      <c r="J478" s="88"/>
      <c r="K478" s="88"/>
      <c r="L478" s="88"/>
      <c r="M478" s="88"/>
      <c r="N478" s="88"/>
      <c r="O478" s="88"/>
      <c r="P478" s="88"/>
      <c r="Q478" s="88"/>
      <c r="R478" s="88"/>
    </row>
    <row r="479" spans="3:18" ht="15" customHeight="1">
      <c r="C479" s="106"/>
      <c r="D479" s="106"/>
      <c r="E479" s="106"/>
      <c r="F479" s="106"/>
      <c r="G479" s="106"/>
      <c r="H479" s="106"/>
      <c r="I479" s="88"/>
      <c r="J479" s="88"/>
      <c r="K479" s="88"/>
      <c r="L479" s="88"/>
      <c r="M479" s="88"/>
      <c r="N479" s="88"/>
      <c r="O479" s="88"/>
      <c r="P479" s="88"/>
      <c r="Q479" s="88"/>
      <c r="R479" s="88"/>
    </row>
    <row r="480" spans="3:18" ht="15" customHeight="1">
      <c r="C480" s="106"/>
      <c r="D480" s="106"/>
      <c r="E480" s="106"/>
      <c r="F480" s="106"/>
      <c r="G480" s="106"/>
      <c r="H480" s="106"/>
      <c r="I480" s="88"/>
      <c r="J480" s="88"/>
      <c r="K480" s="88"/>
      <c r="L480" s="88"/>
      <c r="M480" s="88"/>
      <c r="N480" s="88"/>
      <c r="O480" s="88"/>
      <c r="P480" s="88"/>
      <c r="Q480" s="88"/>
      <c r="R480" s="88"/>
    </row>
    <row r="481" spans="3:18" ht="15" customHeight="1">
      <c r="C481" s="106"/>
      <c r="D481" s="106"/>
      <c r="E481" s="106"/>
      <c r="F481" s="106"/>
      <c r="G481" s="106"/>
      <c r="H481" s="106"/>
      <c r="I481" s="88"/>
      <c r="J481" s="88"/>
      <c r="K481" s="88"/>
      <c r="L481" s="88"/>
      <c r="M481" s="88"/>
      <c r="N481" s="88"/>
      <c r="O481" s="88"/>
      <c r="P481" s="88"/>
      <c r="Q481" s="88"/>
      <c r="R481" s="88"/>
    </row>
    <row r="482" spans="3:18" ht="15" customHeight="1">
      <c r="C482" s="106"/>
      <c r="D482" s="106"/>
      <c r="E482" s="106"/>
      <c r="F482" s="106"/>
      <c r="G482" s="106"/>
      <c r="H482" s="106"/>
      <c r="I482" s="88"/>
      <c r="J482" s="88"/>
      <c r="K482" s="88"/>
      <c r="L482" s="88"/>
      <c r="M482" s="88"/>
      <c r="N482" s="88"/>
      <c r="O482" s="88"/>
      <c r="P482" s="88"/>
      <c r="Q482" s="88"/>
      <c r="R482" s="88"/>
    </row>
    <row r="483" spans="3:18" ht="15" customHeight="1">
      <c r="C483" s="106"/>
      <c r="D483" s="106"/>
      <c r="E483" s="106"/>
      <c r="F483" s="106"/>
      <c r="G483" s="106"/>
      <c r="H483" s="106"/>
      <c r="I483" s="88"/>
      <c r="J483" s="88"/>
      <c r="K483" s="88"/>
      <c r="L483" s="88"/>
      <c r="M483" s="88"/>
      <c r="N483" s="88"/>
      <c r="O483" s="88"/>
      <c r="P483" s="88"/>
      <c r="Q483" s="88"/>
      <c r="R483" s="88"/>
    </row>
    <row r="484" spans="3:18" ht="15" customHeight="1">
      <c r="C484" s="106"/>
      <c r="D484" s="106"/>
      <c r="E484" s="106"/>
      <c r="F484" s="106"/>
      <c r="G484" s="106"/>
      <c r="H484" s="106"/>
      <c r="I484" s="88"/>
      <c r="J484" s="88"/>
      <c r="K484" s="88"/>
      <c r="L484" s="88"/>
      <c r="M484" s="88"/>
      <c r="N484" s="88"/>
      <c r="O484" s="88"/>
      <c r="P484" s="88"/>
      <c r="Q484" s="88"/>
      <c r="R484" s="88"/>
    </row>
    <row r="485" spans="3:18" ht="15" customHeight="1">
      <c r="C485" s="106"/>
      <c r="D485" s="106"/>
      <c r="E485" s="106"/>
      <c r="F485" s="106"/>
      <c r="G485" s="106"/>
      <c r="H485" s="106"/>
      <c r="I485" s="88"/>
      <c r="J485" s="88"/>
      <c r="K485" s="88"/>
      <c r="L485" s="88"/>
      <c r="M485" s="88"/>
      <c r="N485" s="88"/>
      <c r="O485" s="88"/>
      <c r="P485" s="88"/>
      <c r="Q485" s="88"/>
      <c r="R485" s="88"/>
    </row>
    <row r="486" spans="3:18" ht="15" customHeight="1">
      <c r="C486" s="106"/>
      <c r="D486" s="106"/>
      <c r="E486" s="106"/>
      <c r="F486" s="106"/>
      <c r="G486" s="106"/>
      <c r="H486" s="106"/>
      <c r="I486" s="88"/>
      <c r="J486" s="88"/>
      <c r="K486" s="88"/>
      <c r="L486" s="88"/>
      <c r="M486" s="88"/>
      <c r="N486" s="88"/>
      <c r="O486" s="88"/>
      <c r="P486" s="88"/>
      <c r="Q486" s="88"/>
      <c r="R486" s="88"/>
    </row>
    <row r="487" spans="3:18" ht="15" customHeight="1">
      <c r="C487" s="106"/>
      <c r="D487" s="106"/>
      <c r="E487" s="106"/>
      <c r="F487" s="106"/>
      <c r="G487" s="106"/>
      <c r="H487" s="106"/>
      <c r="I487" s="88"/>
      <c r="J487" s="88"/>
      <c r="K487" s="88"/>
      <c r="L487" s="88"/>
      <c r="M487" s="88"/>
      <c r="N487" s="88"/>
      <c r="O487" s="88"/>
      <c r="P487" s="88"/>
      <c r="Q487" s="88"/>
      <c r="R487" s="88"/>
    </row>
    <row r="488" spans="3:18" ht="15" customHeight="1">
      <c r="C488" s="106"/>
      <c r="D488" s="106"/>
      <c r="E488" s="106"/>
      <c r="F488" s="106"/>
      <c r="G488" s="106"/>
      <c r="H488" s="106"/>
      <c r="I488" s="88"/>
      <c r="J488" s="88"/>
      <c r="K488" s="88"/>
      <c r="L488" s="88"/>
      <c r="M488" s="88"/>
      <c r="N488" s="88"/>
      <c r="O488" s="88"/>
      <c r="P488" s="88"/>
      <c r="Q488" s="88"/>
      <c r="R488" s="88"/>
    </row>
    <row r="489" spans="3:18" ht="15" customHeight="1">
      <c r="C489" s="106"/>
      <c r="D489" s="106"/>
      <c r="E489" s="106"/>
      <c r="F489" s="106"/>
      <c r="G489" s="106"/>
      <c r="H489" s="106"/>
      <c r="I489" s="88"/>
      <c r="J489" s="88"/>
      <c r="K489" s="88"/>
      <c r="L489" s="88"/>
      <c r="M489" s="88"/>
      <c r="N489" s="88"/>
      <c r="O489" s="88"/>
      <c r="P489" s="88"/>
      <c r="Q489" s="88"/>
      <c r="R489" s="88"/>
    </row>
    <row r="490" spans="3:18" ht="15" customHeight="1">
      <c r="C490" s="106"/>
      <c r="D490" s="106"/>
      <c r="E490" s="106"/>
      <c r="F490" s="106"/>
      <c r="G490" s="106"/>
      <c r="H490" s="106"/>
      <c r="I490" s="88"/>
      <c r="J490" s="88"/>
      <c r="K490" s="88"/>
      <c r="L490" s="88"/>
      <c r="M490" s="88"/>
      <c r="N490" s="88"/>
      <c r="O490" s="88"/>
      <c r="P490" s="88"/>
      <c r="Q490" s="88"/>
      <c r="R490" s="88"/>
    </row>
    <row r="491" spans="3:18" ht="15" customHeight="1">
      <c r="C491" s="106"/>
      <c r="D491" s="106"/>
      <c r="E491" s="106"/>
      <c r="F491" s="106"/>
      <c r="G491" s="106"/>
      <c r="H491" s="106"/>
      <c r="I491" s="88"/>
      <c r="J491" s="88"/>
      <c r="K491" s="88"/>
      <c r="L491" s="88"/>
      <c r="M491" s="88"/>
      <c r="N491" s="88"/>
      <c r="O491" s="88"/>
      <c r="P491" s="88"/>
      <c r="Q491" s="88"/>
      <c r="R491" s="88"/>
    </row>
    <row r="492" spans="3:18" ht="15" customHeight="1">
      <c r="C492" s="106"/>
      <c r="D492" s="106"/>
      <c r="E492" s="106"/>
      <c r="F492" s="106"/>
      <c r="G492" s="106"/>
      <c r="H492" s="106"/>
      <c r="I492" s="88"/>
      <c r="J492" s="88"/>
      <c r="K492" s="88"/>
      <c r="L492" s="88"/>
      <c r="M492" s="88"/>
      <c r="N492" s="88"/>
      <c r="O492" s="88"/>
      <c r="P492" s="88"/>
      <c r="Q492" s="88"/>
      <c r="R492" s="88"/>
    </row>
    <row r="493" spans="3:18" ht="15" customHeight="1">
      <c r="C493" s="106"/>
      <c r="D493" s="106"/>
      <c r="E493" s="106"/>
      <c r="F493" s="106"/>
      <c r="G493" s="106"/>
      <c r="H493" s="106"/>
      <c r="I493" s="88"/>
      <c r="J493" s="88"/>
      <c r="K493" s="88"/>
      <c r="L493" s="88"/>
      <c r="M493" s="88"/>
      <c r="N493" s="88"/>
      <c r="O493" s="88"/>
      <c r="P493" s="88"/>
      <c r="Q493" s="88"/>
      <c r="R493" s="88"/>
    </row>
    <row r="494" spans="3:18" ht="15" customHeight="1">
      <c r="C494" s="106"/>
      <c r="D494" s="106"/>
      <c r="E494" s="106"/>
      <c r="F494" s="106"/>
      <c r="G494" s="106"/>
      <c r="H494" s="106"/>
      <c r="I494" s="88"/>
      <c r="J494" s="88"/>
      <c r="K494" s="88"/>
      <c r="L494" s="88"/>
      <c r="M494" s="88"/>
      <c r="N494" s="88"/>
      <c r="O494" s="88"/>
      <c r="P494" s="88"/>
      <c r="Q494" s="88"/>
      <c r="R494" s="88"/>
    </row>
    <row r="495" spans="3:18" ht="15" customHeight="1">
      <c r="C495" s="106"/>
      <c r="D495" s="106"/>
      <c r="E495" s="106"/>
      <c r="F495" s="106"/>
      <c r="G495" s="106"/>
      <c r="H495" s="106"/>
      <c r="I495" s="88"/>
      <c r="J495" s="88"/>
      <c r="K495" s="88"/>
      <c r="L495" s="88"/>
      <c r="M495" s="88"/>
      <c r="N495" s="88"/>
      <c r="O495" s="88"/>
      <c r="P495" s="88"/>
      <c r="Q495" s="88"/>
      <c r="R495" s="88"/>
    </row>
    <row r="496" spans="3:18" ht="15" customHeight="1">
      <c r="C496" s="106"/>
      <c r="D496" s="106"/>
      <c r="E496" s="106"/>
      <c r="F496" s="106"/>
      <c r="G496" s="106"/>
      <c r="H496" s="106"/>
      <c r="I496" s="88"/>
      <c r="J496" s="88"/>
      <c r="K496" s="88"/>
      <c r="L496" s="88"/>
      <c r="M496" s="88"/>
      <c r="N496" s="88"/>
      <c r="O496" s="88"/>
      <c r="P496" s="88"/>
      <c r="Q496" s="88"/>
      <c r="R496" s="88"/>
    </row>
    <row r="497" spans="3:18" ht="15" customHeight="1">
      <c r="C497" s="106"/>
      <c r="D497" s="106"/>
      <c r="E497" s="106"/>
      <c r="F497" s="106"/>
      <c r="G497" s="106"/>
      <c r="H497" s="106"/>
      <c r="I497" s="88"/>
      <c r="J497" s="88"/>
      <c r="K497" s="88"/>
      <c r="L497" s="88"/>
      <c r="M497" s="88"/>
      <c r="N497" s="88"/>
      <c r="O497" s="88"/>
      <c r="P497" s="88"/>
      <c r="Q497" s="88"/>
      <c r="R497" s="88"/>
    </row>
    <row r="498" spans="3:18" ht="15" customHeight="1">
      <c r="C498" s="106"/>
      <c r="D498" s="106"/>
      <c r="E498" s="106"/>
      <c r="F498" s="106"/>
      <c r="G498" s="106"/>
      <c r="H498" s="106"/>
      <c r="I498" s="88"/>
      <c r="J498" s="88"/>
      <c r="K498" s="88"/>
      <c r="L498" s="88"/>
      <c r="M498" s="88"/>
      <c r="N498" s="88"/>
      <c r="O498" s="88"/>
      <c r="P498" s="88"/>
      <c r="Q498" s="88"/>
      <c r="R498" s="88"/>
    </row>
    <row r="499" spans="3:18" ht="15" customHeight="1">
      <c r="C499" s="106"/>
      <c r="D499" s="106"/>
      <c r="E499" s="106"/>
      <c r="F499" s="106"/>
      <c r="G499" s="106"/>
      <c r="H499" s="106"/>
      <c r="I499" s="88"/>
      <c r="J499" s="88"/>
      <c r="K499" s="88"/>
      <c r="L499" s="88"/>
      <c r="M499" s="88"/>
      <c r="N499" s="88"/>
      <c r="O499" s="88"/>
      <c r="P499" s="88"/>
      <c r="Q499" s="88"/>
      <c r="R499" s="88"/>
    </row>
    <row r="500" spans="3:18" ht="15" customHeight="1">
      <c r="C500" s="106"/>
      <c r="D500" s="106"/>
      <c r="E500" s="106"/>
      <c r="F500" s="106"/>
      <c r="G500" s="106"/>
      <c r="H500" s="106"/>
      <c r="I500" s="88"/>
      <c r="J500" s="88"/>
      <c r="K500" s="88"/>
      <c r="L500" s="88"/>
      <c r="M500" s="88"/>
      <c r="N500" s="88"/>
      <c r="O500" s="88"/>
      <c r="P500" s="88"/>
      <c r="Q500" s="88"/>
      <c r="R500" s="88"/>
    </row>
    <row r="501" spans="3:18" ht="15" customHeight="1">
      <c r="C501" s="106"/>
      <c r="D501" s="106"/>
      <c r="E501" s="106"/>
      <c r="F501" s="106"/>
      <c r="G501" s="106"/>
      <c r="H501" s="106"/>
      <c r="I501" s="88"/>
      <c r="J501" s="88"/>
      <c r="K501" s="88"/>
      <c r="L501" s="88"/>
      <c r="M501" s="88"/>
      <c r="N501" s="88"/>
      <c r="O501" s="88"/>
      <c r="P501" s="88"/>
      <c r="Q501" s="88"/>
      <c r="R501" s="88"/>
    </row>
    <row r="502" spans="3:18" ht="15" customHeight="1">
      <c r="C502" s="106"/>
      <c r="D502" s="106"/>
      <c r="E502" s="106"/>
      <c r="F502" s="106"/>
      <c r="G502" s="106"/>
      <c r="H502" s="106"/>
      <c r="I502" s="88"/>
      <c r="J502" s="88"/>
      <c r="K502" s="88"/>
      <c r="L502" s="88"/>
      <c r="M502" s="88"/>
      <c r="N502" s="88"/>
      <c r="O502" s="88"/>
      <c r="P502" s="88"/>
      <c r="Q502" s="88"/>
      <c r="R502" s="88"/>
    </row>
    <row r="503" spans="3:18" ht="15" customHeight="1">
      <c r="C503" s="106"/>
      <c r="D503" s="106"/>
      <c r="E503" s="106"/>
      <c r="F503" s="106"/>
      <c r="G503" s="106"/>
      <c r="H503" s="106"/>
      <c r="I503" s="88"/>
      <c r="J503" s="88"/>
      <c r="K503" s="88"/>
      <c r="L503" s="88"/>
      <c r="M503" s="88"/>
      <c r="N503" s="88"/>
      <c r="O503" s="88"/>
      <c r="P503" s="88"/>
      <c r="Q503" s="88"/>
      <c r="R503" s="88"/>
    </row>
    <row r="504" spans="3:18" ht="15" customHeight="1">
      <c r="C504" s="106"/>
      <c r="D504" s="106"/>
      <c r="E504" s="106"/>
      <c r="F504" s="106"/>
      <c r="G504" s="106"/>
      <c r="H504" s="106"/>
      <c r="I504" s="88"/>
      <c r="J504" s="88"/>
      <c r="K504" s="88"/>
      <c r="L504" s="88"/>
      <c r="M504" s="88"/>
      <c r="N504" s="88"/>
      <c r="O504" s="88"/>
      <c r="P504" s="88"/>
      <c r="Q504" s="88"/>
      <c r="R504" s="88"/>
    </row>
    <row r="505" spans="3:18" ht="15" customHeight="1">
      <c r="C505" s="106"/>
      <c r="D505" s="106"/>
      <c r="E505" s="106"/>
      <c r="F505" s="106"/>
      <c r="G505" s="106"/>
      <c r="H505" s="106"/>
      <c r="I505" s="88"/>
      <c r="J505" s="88"/>
      <c r="K505" s="88"/>
      <c r="L505" s="88"/>
      <c r="M505" s="88"/>
      <c r="N505" s="88"/>
      <c r="O505" s="88"/>
      <c r="P505" s="88"/>
      <c r="Q505" s="88"/>
      <c r="R505" s="88"/>
    </row>
    <row r="506" spans="3:18" ht="15" customHeight="1">
      <c r="C506" s="106"/>
      <c r="D506" s="106"/>
      <c r="E506" s="106"/>
      <c r="F506" s="106"/>
      <c r="G506" s="106"/>
      <c r="H506" s="106"/>
      <c r="I506" s="88"/>
      <c r="J506" s="88"/>
      <c r="K506" s="88"/>
      <c r="L506" s="88"/>
      <c r="M506" s="88"/>
      <c r="N506" s="88"/>
      <c r="O506" s="88"/>
      <c r="P506" s="88"/>
      <c r="Q506" s="88"/>
      <c r="R506" s="88"/>
    </row>
    <row r="507" spans="3:18" ht="15" customHeight="1">
      <c r="C507" s="106"/>
      <c r="D507" s="106"/>
      <c r="E507" s="106"/>
      <c r="F507" s="106"/>
      <c r="G507" s="106"/>
      <c r="H507" s="106"/>
      <c r="I507" s="88"/>
      <c r="J507" s="88"/>
      <c r="K507" s="88"/>
      <c r="L507" s="88"/>
      <c r="M507" s="88"/>
      <c r="N507" s="88"/>
      <c r="O507" s="88"/>
      <c r="P507" s="88"/>
      <c r="Q507" s="88"/>
      <c r="R507" s="88"/>
    </row>
    <row r="508" spans="3:18" ht="15" customHeight="1">
      <c r="C508" s="106"/>
      <c r="D508" s="106"/>
      <c r="E508" s="106"/>
      <c r="F508" s="106"/>
      <c r="G508" s="106"/>
      <c r="H508" s="106"/>
      <c r="I508" s="88"/>
      <c r="J508" s="88"/>
      <c r="K508" s="88"/>
      <c r="L508" s="88"/>
      <c r="M508" s="88"/>
      <c r="N508" s="88"/>
      <c r="O508" s="88"/>
      <c r="P508" s="88"/>
      <c r="Q508" s="88"/>
      <c r="R508" s="88"/>
    </row>
    <row r="509" spans="3:18" ht="15" customHeight="1">
      <c r="C509" s="106"/>
      <c r="D509" s="106"/>
      <c r="E509" s="106"/>
      <c r="F509" s="106"/>
      <c r="G509" s="106"/>
      <c r="H509" s="106"/>
      <c r="I509" s="88"/>
      <c r="J509" s="88"/>
      <c r="K509" s="88"/>
      <c r="L509" s="88"/>
      <c r="M509" s="88"/>
      <c r="N509" s="88"/>
      <c r="O509" s="88"/>
      <c r="P509" s="88"/>
      <c r="Q509" s="88"/>
      <c r="R509" s="88"/>
    </row>
    <row r="510" spans="3:18" ht="15" customHeight="1">
      <c r="C510" s="106"/>
      <c r="D510" s="106"/>
      <c r="E510" s="106"/>
      <c r="F510" s="106"/>
      <c r="G510" s="106"/>
      <c r="H510" s="106"/>
      <c r="I510" s="88"/>
      <c r="J510" s="88"/>
      <c r="K510" s="88"/>
      <c r="L510" s="88"/>
      <c r="M510" s="88"/>
      <c r="N510" s="88"/>
      <c r="O510" s="88"/>
      <c r="P510" s="88"/>
      <c r="Q510" s="88"/>
      <c r="R510" s="88"/>
    </row>
    <row r="511" spans="3:18" ht="15" customHeight="1">
      <c r="C511" s="106"/>
      <c r="D511" s="106"/>
      <c r="E511" s="106"/>
      <c r="F511" s="106"/>
      <c r="G511" s="106"/>
      <c r="H511" s="106"/>
      <c r="I511" s="88"/>
      <c r="J511" s="88"/>
      <c r="K511" s="88"/>
      <c r="L511" s="88"/>
      <c r="M511" s="88"/>
      <c r="N511" s="88"/>
      <c r="O511" s="88"/>
      <c r="P511" s="88"/>
      <c r="Q511" s="88"/>
      <c r="R511" s="88"/>
    </row>
    <row r="512" spans="3:18" ht="15" customHeight="1">
      <c r="C512" s="106"/>
      <c r="D512" s="106"/>
      <c r="E512" s="106"/>
      <c r="F512" s="106"/>
      <c r="G512" s="106"/>
      <c r="H512" s="106"/>
      <c r="I512" s="88"/>
      <c r="J512" s="88"/>
      <c r="K512" s="88"/>
      <c r="L512" s="88"/>
      <c r="M512" s="88"/>
      <c r="N512" s="88"/>
      <c r="O512" s="88"/>
      <c r="P512" s="88"/>
      <c r="Q512" s="88"/>
      <c r="R512" s="88"/>
    </row>
    <row r="513" spans="3:18" ht="15" customHeight="1">
      <c r="C513" s="106"/>
      <c r="D513" s="106"/>
      <c r="E513" s="106"/>
      <c r="F513" s="106"/>
      <c r="G513" s="106"/>
      <c r="H513" s="106"/>
      <c r="I513" s="88"/>
      <c r="J513" s="88"/>
      <c r="K513" s="88"/>
      <c r="L513" s="88"/>
      <c r="M513" s="88"/>
      <c r="N513" s="88"/>
      <c r="O513" s="88"/>
      <c r="P513" s="88"/>
      <c r="Q513" s="88"/>
      <c r="R513" s="88"/>
    </row>
    <row r="514" spans="3:18" ht="15" customHeight="1">
      <c r="C514" s="106"/>
      <c r="D514" s="106"/>
      <c r="E514" s="106"/>
      <c r="F514" s="106"/>
      <c r="G514" s="106"/>
      <c r="H514" s="106"/>
      <c r="I514" s="88"/>
      <c r="J514" s="88"/>
      <c r="K514" s="88"/>
      <c r="L514" s="88"/>
      <c r="M514" s="88"/>
      <c r="N514" s="88"/>
      <c r="O514" s="88"/>
      <c r="P514" s="88"/>
      <c r="Q514" s="88"/>
      <c r="R514" s="88"/>
    </row>
    <row r="515" spans="3:18" ht="15" customHeight="1">
      <c r="C515" s="106"/>
      <c r="D515" s="106"/>
      <c r="E515" s="106"/>
      <c r="F515" s="106"/>
      <c r="G515" s="106"/>
      <c r="H515" s="106"/>
      <c r="I515" s="88"/>
      <c r="J515" s="88"/>
      <c r="K515" s="88"/>
      <c r="L515" s="88"/>
      <c r="M515" s="88"/>
      <c r="N515" s="88"/>
      <c r="O515" s="88"/>
      <c r="P515" s="88"/>
      <c r="Q515" s="88"/>
      <c r="R515" s="88"/>
    </row>
    <row r="516" spans="3:18" ht="15" customHeight="1">
      <c r="C516" s="106"/>
      <c r="D516" s="106"/>
      <c r="E516" s="106"/>
      <c r="F516" s="106"/>
      <c r="G516" s="106"/>
      <c r="H516" s="106"/>
      <c r="I516" s="88"/>
      <c r="J516" s="88"/>
      <c r="K516" s="88"/>
      <c r="L516" s="88"/>
      <c r="M516" s="88"/>
      <c r="N516" s="88"/>
      <c r="O516" s="88"/>
      <c r="P516" s="88"/>
      <c r="Q516" s="88"/>
      <c r="R516" s="88"/>
    </row>
    <row r="517" spans="3:18" ht="15" customHeight="1">
      <c r="C517" s="106"/>
      <c r="D517" s="106"/>
      <c r="E517" s="106"/>
      <c r="F517" s="106"/>
      <c r="G517" s="106"/>
      <c r="H517" s="106"/>
      <c r="I517" s="88"/>
      <c r="J517" s="88"/>
      <c r="K517" s="88"/>
      <c r="L517" s="88"/>
      <c r="M517" s="88"/>
      <c r="N517" s="88"/>
      <c r="O517" s="88"/>
      <c r="P517" s="88"/>
      <c r="Q517" s="88"/>
      <c r="R517" s="88"/>
    </row>
    <row r="518" spans="3:18" ht="15" customHeight="1">
      <c r="C518" s="106"/>
      <c r="D518" s="106"/>
      <c r="E518" s="106"/>
      <c r="F518" s="106"/>
      <c r="G518" s="106"/>
      <c r="H518" s="106"/>
      <c r="I518" s="88"/>
      <c r="J518" s="88"/>
      <c r="K518" s="88"/>
      <c r="L518" s="88"/>
      <c r="M518" s="88"/>
      <c r="N518" s="88"/>
      <c r="O518" s="88"/>
      <c r="P518" s="88"/>
      <c r="Q518" s="88"/>
      <c r="R518" s="88"/>
    </row>
    <row r="519" spans="3:18" ht="15" customHeight="1">
      <c r="C519" s="106"/>
      <c r="D519" s="106"/>
      <c r="E519" s="106"/>
      <c r="F519" s="106"/>
      <c r="G519" s="106"/>
      <c r="H519" s="106"/>
      <c r="I519" s="88"/>
      <c r="J519" s="88"/>
      <c r="K519" s="88"/>
      <c r="L519" s="88"/>
      <c r="M519" s="88"/>
      <c r="N519" s="88"/>
      <c r="O519" s="88"/>
      <c r="P519" s="88"/>
      <c r="Q519" s="88"/>
      <c r="R519" s="88"/>
    </row>
    <row r="520" spans="3:18" ht="15" customHeight="1">
      <c r="C520" s="106"/>
      <c r="D520" s="106"/>
      <c r="E520" s="106"/>
      <c r="F520" s="106"/>
      <c r="G520" s="106"/>
      <c r="H520" s="106"/>
      <c r="I520" s="88"/>
      <c r="J520" s="88"/>
      <c r="K520" s="88"/>
      <c r="L520" s="88"/>
      <c r="M520" s="88"/>
      <c r="N520" s="88"/>
      <c r="O520" s="88"/>
      <c r="P520" s="88"/>
      <c r="Q520" s="88"/>
      <c r="R520" s="88"/>
    </row>
    <row r="521" spans="3:18" ht="15" customHeight="1">
      <c r="C521" s="106"/>
      <c r="D521" s="106"/>
      <c r="E521" s="106"/>
      <c r="F521" s="106"/>
      <c r="G521" s="106"/>
      <c r="H521" s="106"/>
      <c r="I521" s="88"/>
      <c r="J521" s="88"/>
      <c r="K521" s="88"/>
      <c r="L521" s="88"/>
      <c r="M521" s="88"/>
      <c r="N521" s="88"/>
      <c r="O521" s="88"/>
      <c r="P521" s="88"/>
      <c r="Q521" s="88"/>
      <c r="R521" s="88"/>
    </row>
    <row r="522" spans="3:18" ht="15" customHeight="1">
      <c r="C522" s="106"/>
      <c r="D522" s="106"/>
      <c r="E522" s="106"/>
      <c r="F522" s="106"/>
      <c r="G522" s="106"/>
      <c r="H522" s="106"/>
      <c r="I522" s="88"/>
      <c r="J522" s="88"/>
      <c r="K522" s="88"/>
      <c r="L522" s="88"/>
      <c r="M522" s="88"/>
      <c r="N522" s="88"/>
      <c r="O522" s="88"/>
      <c r="P522" s="88"/>
      <c r="Q522" s="88"/>
      <c r="R522" s="88"/>
    </row>
    <row r="523" spans="3:18" ht="15" customHeight="1">
      <c r="C523" s="106"/>
      <c r="D523" s="106"/>
      <c r="E523" s="106"/>
      <c r="F523" s="106"/>
      <c r="G523" s="106"/>
      <c r="H523" s="106"/>
      <c r="I523" s="88"/>
      <c r="J523" s="88"/>
      <c r="K523" s="88"/>
      <c r="L523" s="88"/>
      <c r="M523" s="88"/>
      <c r="N523" s="88"/>
      <c r="O523" s="88"/>
      <c r="P523" s="88"/>
      <c r="Q523" s="88"/>
      <c r="R523" s="88"/>
    </row>
    <row r="524" spans="3:18" ht="15" customHeight="1">
      <c r="C524" s="106"/>
      <c r="D524" s="106"/>
      <c r="E524" s="106"/>
      <c r="F524" s="106"/>
      <c r="G524" s="106"/>
      <c r="H524" s="106"/>
      <c r="I524" s="88"/>
      <c r="J524" s="88"/>
      <c r="K524" s="88"/>
      <c r="L524" s="88"/>
      <c r="M524" s="88"/>
      <c r="N524" s="88"/>
      <c r="O524" s="88"/>
      <c r="P524" s="88"/>
      <c r="Q524" s="88"/>
      <c r="R524" s="88"/>
    </row>
    <row r="525" spans="3:18" ht="15" customHeight="1">
      <c r="C525" s="106"/>
      <c r="D525" s="106"/>
      <c r="E525" s="106"/>
      <c r="F525" s="106"/>
      <c r="G525" s="106"/>
      <c r="H525" s="106"/>
      <c r="I525" s="88"/>
      <c r="J525" s="88"/>
      <c r="K525" s="88"/>
      <c r="L525" s="88"/>
      <c r="M525" s="88"/>
      <c r="N525" s="88"/>
      <c r="O525" s="88"/>
      <c r="P525" s="88"/>
      <c r="Q525" s="88"/>
      <c r="R525" s="88"/>
    </row>
    <row r="526" spans="3:18" ht="15" customHeight="1">
      <c r="C526" s="106"/>
      <c r="D526" s="106"/>
      <c r="E526" s="106"/>
      <c r="F526" s="106"/>
      <c r="G526" s="106"/>
      <c r="H526" s="106"/>
      <c r="I526" s="88"/>
      <c r="J526" s="88"/>
      <c r="K526" s="88"/>
      <c r="L526" s="88"/>
      <c r="M526" s="88"/>
      <c r="N526" s="88"/>
      <c r="O526" s="88"/>
      <c r="P526" s="88"/>
      <c r="Q526" s="88"/>
      <c r="R526" s="88"/>
    </row>
    <row r="527" spans="3:18" ht="15" customHeight="1">
      <c r="C527" s="106"/>
      <c r="D527" s="106"/>
      <c r="E527" s="106"/>
      <c r="F527" s="106"/>
      <c r="G527" s="106"/>
      <c r="H527" s="106"/>
      <c r="I527" s="88"/>
      <c r="J527" s="88"/>
      <c r="K527" s="88"/>
      <c r="L527" s="88"/>
      <c r="M527" s="88"/>
      <c r="N527" s="88"/>
      <c r="O527" s="88"/>
      <c r="P527" s="88"/>
      <c r="Q527" s="88"/>
      <c r="R527" s="88"/>
    </row>
    <row r="528" spans="3:18" ht="15" customHeight="1">
      <c r="C528" s="106"/>
      <c r="D528" s="106"/>
      <c r="E528" s="106"/>
      <c r="F528" s="106"/>
      <c r="G528" s="106"/>
      <c r="H528" s="106"/>
      <c r="I528" s="88"/>
      <c r="J528" s="88"/>
      <c r="K528" s="88"/>
      <c r="L528" s="88"/>
      <c r="M528" s="88"/>
      <c r="N528" s="88"/>
      <c r="O528" s="88"/>
      <c r="P528" s="88"/>
      <c r="Q528" s="88"/>
      <c r="R528" s="88"/>
    </row>
    <row r="529" spans="3:18" ht="15" customHeight="1">
      <c r="C529" s="106"/>
      <c r="D529" s="106"/>
      <c r="E529" s="106"/>
      <c r="F529" s="106"/>
      <c r="G529" s="106"/>
      <c r="H529" s="106"/>
      <c r="I529" s="88"/>
      <c r="J529" s="88"/>
      <c r="K529" s="88"/>
      <c r="L529" s="88"/>
      <c r="M529" s="88"/>
      <c r="N529" s="88"/>
      <c r="O529" s="88"/>
      <c r="P529" s="88"/>
      <c r="Q529" s="88"/>
      <c r="R529" s="88"/>
    </row>
    <row r="530" spans="3:18" ht="15" customHeight="1">
      <c r="C530" s="106"/>
      <c r="D530" s="106"/>
      <c r="E530" s="106"/>
      <c r="F530" s="106"/>
      <c r="G530" s="106"/>
      <c r="H530" s="106"/>
      <c r="I530" s="88"/>
      <c r="J530" s="88"/>
      <c r="K530" s="88"/>
      <c r="L530" s="88"/>
      <c r="M530" s="88"/>
      <c r="N530" s="88"/>
      <c r="O530" s="88"/>
      <c r="P530" s="88"/>
      <c r="Q530" s="88"/>
      <c r="R530" s="88"/>
    </row>
    <row r="531" spans="3:18" ht="15" customHeight="1">
      <c r="C531" s="106"/>
      <c r="D531" s="106"/>
      <c r="E531" s="106"/>
      <c r="F531" s="106"/>
      <c r="G531" s="106"/>
      <c r="H531" s="106"/>
      <c r="I531" s="88"/>
      <c r="J531" s="88"/>
      <c r="K531" s="88"/>
      <c r="L531" s="88"/>
      <c r="M531" s="88"/>
      <c r="N531" s="88"/>
      <c r="O531" s="88"/>
      <c r="P531" s="88"/>
      <c r="Q531" s="88"/>
      <c r="R531" s="88"/>
    </row>
    <row r="532" spans="3:18" ht="15" customHeight="1">
      <c r="C532" s="106"/>
      <c r="D532" s="106"/>
      <c r="E532" s="106"/>
      <c r="F532" s="106"/>
      <c r="G532" s="106"/>
      <c r="H532" s="106"/>
      <c r="I532" s="88"/>
      <c r="J532" s="88"/>
      <c r="K532" s="88"/>
      <c r="L532" s="88"/>
      <c r="M532" s="88"/>
      <c r="N532" s="88"/>
      <c r="O532" s="88"/>
      <c r="P532" s="88"/>
      <c r="Q532" s="88"/>
      <c r="R532" s="88"/>
    </row>
    <row r="533" spans="3:18" ht="15" customHeight="1">
      <c r="C533" s="106"/>
      <c r="D533" s="106"/>
      <c r="E533" s="106"/>
      <c r="F533" s="106"/>
      <c r="G533" s="106"/>
      <c r="H533" s="106"/>
      <c r="I533" s="88"/>
      <c r="J533" s="88"/>
      <c r="K533" s="88"/>
      <c r="L533" s="88"/>
      <c r="M533" s="88"/>
      <c r="N533" s="88"/>
      <c r="O533" s="88"/>
      <c r="P533" s="88"/>
      <c r="Q533" s="88"/>
      <c r="R533" s="88"/>
    </row>
    <row r="534" spans="3:18" ht="15" customHeight="1">
      <c r="C534" s="106"/>
      <c r="D534" s="106"/>
      <c r="E534" s="106"/>
      <c r="F534" s="106"/>
      <c r="G534" s="106"/>
      <c r="H534" s="106"/>
      <c r="I534" s="88"/>
      <c r="J534" s="88"/>
      <c r="K534" s="88"/>
      <c r="L534" s="88"/>
      <c r="M534" s="88"/>
      <c r="N534" s="88"/>
      <c r="O534" s="88"/>
      <c r="P534" s="88"/>
      <c r="Q534" s="88"/>
      <c r="R534" s="88"/>
    </row>
    <row r="535" spans="3:18" ht="15" customHeight="1">
      <c r="C535" s="106"/>
      <c r="D535" s="106"/>
      <c r="E535" s="106"/>
      <c r="F535" s="106"/>
      <c r="G535" s="106"/>
      <c r="H535" s="106"/>
      <c r="I535" s="88"/>
      <c r="J535" s="88"/>
      <c r="K535" s="88"/>
      <c r="L535" s="88"/>
      <c r="M535" s="88"/>
      <c r="N535" s="88"/>
      <c r="O535" s="88"/>
      <c r="P535" s="88"/>
      <c r="Q535" s="88"/>
      <c r="R535" s="88"/>
    </row>
    <row r="536" spans="3:18" ht="15" customHeight="1">
      <c r="C536" s="106"/>
      <c r="D536" s="106"/>
      <c r="E536" s="106"/>
      <c r="F536" s="106"/>
      <c r="G536" s="106"/>
      <c r="H536" s="106"/>
      <c r="I536" s="88"/>
      <c r="J536" s="88"/>
      <c r="K536" s="88"/>
      <c r="L536" s="88"/>
      <c r="M536" s="88"/>
      <c r="N536" s="88"/>
      <c r="O536" s="88"/>
      <c r="P536" s="88"/>
      <c r="Q536" s="88"/>
      <c r="R536" s="88"/>
    </row>
    <row r="537" spans="3:18" ht="15" customHeight="1">
      <c r="C537" s="106"/>
      <c r="D537" s="106"/>
      <c r="E537" s="106"/>
      <c r="F537" s="106"/>
      <c r="G537" s="106"/>
      <c r="H537" s="106"/>
      <c r="I537" s="88"/>
      <c r="J537" s="88"/>
      <c r="K537" s="88"/>
      <c r="L537" s="88"/>
      <c r="M537" s="88"/>
      <c r="N537" s="88"/>
      <c r="O537" s="88"/>
      <c r="P537" s="88"/>
      <c r="Q537" s="88"/>
      <c r="R537" s="88"/>
    </row>
    <row r="538" spans="3:18" ht="15" customHeight="1">
      <c r="C538" s="106"/>
      <c r="D538" s="106"/>
      <c r="E538" s="106"/>
      <c r="F538" s="106"/>
      <c r="G538" s="106"/>
      <c r="H538" s="106"/>
      <c r="I538" s="88"/>
      <c r="J538" s="88"/>
      <c r="K538" s="88"/>
      <c r="L538" s="88"/>
      <c r="M538" s="88"/>
      <c r="N538" s="88"/>
      <c r="O538" s="88"/>
      <c r="P538" s="88"/>
      <c r="Q538" s="88"/>
      <c r="R538" s="88"/>
    </row>
    <row r="539" spans="3:18" ht="15" customHeight="1">
      <c r="C539" s="106"/>
      <c r="D539" s="106"/>
      <c r="E539" s="106"/>
      <c r="F539" s="106"/>
      <c r="G539" s="106"/>
      <c r="H539" s="106"/>
      <c r="I539" s="88"/>
      <c r="J539" s="88"/>
      <c r="K539" s="88"/>
      <c r="L539" s="88"/>
      <c r="M539" s="88"/>
      <c r="N539" s="88"/>
      <c r="O539" s="88"/>
      <c r="P539" s="88"/>
      <c r="Q539" s="88"/>
      <c r="R539" s="88"/>
    </row>
    <row r="540" spans="3:18" ht="15" customHeight="1">
      <c r="C540" s="106"/>
      <c r="D540" s="106"/>
      <c r="E540" s="106"/>
      <c r="F540" s="106"/>
      <c r="G540" s="106"/>
      <c r="H540" s="106"/>
      <c r="I540" s="88"/>
      <c r="J540" s="88"/>
      <c r="K540" s="88"/>
      <c r="L540" s="88"/>
      <c r="M540" s="88"/>
      <c r="N540" s="88"/>
      <c r="O540" s="88"/>
      <c r="P540" s="88"/>
      <c r="Q540" s="88"/>
      <c r="R540" s="88"/>
    </row>
    <row r="541" spans="3:18" ht="15" customHeight="1">
      <c r="C541" s="106"/>
      <c r="D541" s="106"/>
      <c r="E541" s="106"/>
      <c r="F541" s="106"/>
      <c r="G541" s="106"/>
      <c r="H541" s="106"/>
      <c r="I541" s="88"/>
      <c r="J541" s="88"/>
      <c r="K541" s="88"/>
      <c r="L541" s="88"/>
      <c r="M541" s="88"/>
      <c r="N541" s="88"/>
      <c r="O541" s="88"/>
      <c r="P541" s="88"/>
      <c r="Q541" s="88"/>
      <c r="R541" s="88"/>
    </row>
    <row r="542" spans="3:18" ht="15" customHeight="1">
      <c r="C542" s="106"/>
      <c r="D542" s="106"/>
      <c r="E542" s="106"/>
      <c r="F542" s="106"/>
      <c r="G542" s="106"/>
      <c r="H542" s="106"/>
      <c r="I542" s="88"/>
      <c r="J542" s="88"/>
      <c r="K542" s="88"/>
      <c r="L542" s="88"/>
      <c r="M542" s="88"/>
      <c r="N542" s="88"/>
      <c r="O542" s="88"/>
      <c r="P542" s="88"/>
      <c r="Q542" s="88"/>
      <c r="R542" s="88"/>
    </row>
    <row r="543" spans="3:18" ht="15" customHeight="1">
      <c r="C543" s="106"/>
      <c r="D543" s="106"/>
      <c r="E543" s="106"/>
      <c r="F543" s="106"/>
      <c r="G543" s="106"/>
      <c r="H543" s="106"/>
      <c r="I543" s="88"/>
      <c r="J543" s="88"/>
      <c r="K543" s="88"/>
      <c r="L543" s="88"/>
      <c r="M543" s="88"/>
      <c r="N543" s="88"/>
      <c r="O543" s="88"/>
      <c r="P543" s="88"/>
      <c r="Q543" s="88"/>
      <c r="R543" s="88"/>
    </row>
    <row r="544" spans="3:18" ht="15" customHeight="1">
      <c r="C544" s="106"/>
      <c r="D544" s="106"/>
      <c r="E544" s="106"/>
      <c r="F544" s="106"/>
      <c r="G544" s="106"/>
      <c r="H544" s="106"/>
      <c r="I544" s="88"/>
      <c r="J544" s="88"/>
      <c r="K544" s="88"/>
      <c r="L544" s="88"/>
      <c r="M544" s="88"/>
      <c r="N544" s="88"/>
      <c r="O544" s="88"/>
      <c r="P544" s="88"/>
      <c r="Q544" s="88"/>
      <c r="R544" s="88"/>
    </row>
    <row r="545" spans="3:18" ht="15" customHeight="1">
      <c r="C545" s="106"/>
      <c r="D545" s="106"/>
      <c r="E545" s="106"/>
      <c r="F545" s="106"/>
      <c r="G545" s="106"/>
      <c r="H545" s="106"/>
      <c r="I545" s="88"/>
      <c r="J545" s="88"/>
      <c r="K545" s="88"/>
      <c r="L545" s="88"/>
      <c r="M545" s="88"/>
      <c r="N545" s="88"/>
      <c r="O545" s="88"/>
      <c r="P545" s="88"/>
      <c r="Q545" s="88"/>
      <c r="R545" s="88"/>
    </row>
    <row r="546" spans="3:18" ht="15" customHeight="1">
      <c r="C546" s="106"/>
      <c r="D546" s="106"/>
      <c r="E546" s="106"/>
      <c r="F546" s="106"/>
      <c r="G546" s="106"/>
      <c r="H546" s="106"/>
      <c r="I546" s="88"/>
      <c r="J546" s="88"/>
      <c r="K546" s="88"/>
      <c r="L546" s="88"/>
      <c r="M546" s="88"/>
      <c r="N546" s="88"/>
      <c r="O546" s="88"/>
      <c r="P546" s="88"/>
      <c r="Q546" s="88"/>
      <c r="R546" s="88"/>
    </row>
    <row r="547" spans="3:18" ht="15" customHeight="1">
      <c r="C547" s="106"/>
      <c r="D547" s="106"/>
      <c r="E547" s="106"/>
      <c r="F547" s="106"/>
      <c r="G547" s="106"/>
      <c r="H547" s="106"/>
      <c r="I547" s="88"/>
      <c r="J547" s="88"/>
      <c r="K547" s="88"/>
      <c r="L547" s="88"/>
      <c r="M547" s="88"/>
      <c r="N547" s="88"/>
      <c r="O547" s="88"/>
      <c r="P547" s="88"/>
      <c r="Q547" s="88"/>
      <c r="R547" s="88"/>
    </row>
    <row r="548" spans="3:18" ht="15" customHeight="1">
      <c r="C548" s="106"/>
      <c r="D548" s="106"/>
      <c r="E548" s="106"/>
      <c r="F548" s="106"/>
      <c r="G548" s="106"/>
      <c r="H548" s="106"/>
      <c r="I548" s="88"/>
      <c r="J548" s="88"/>
      <c r="K548" s="88"/>
      <c r="L548" s="88"/>
      <c r="M548" s="88"/>
      <c r="N548" s="88"/>
      <c r="O548" s="88"/>
      <c r="P548" s="88"/>
      <c r="Q548" s="88"/>
      <c r="R548" s="88"/>
    </row>
    <row r="549" spans="3:18" ht="15" customHeight="1">
      <c r="C549" s="106"/>
      <c r="D549" s="106"/>
      <c r="E549" s="106"/>
      <c r="F549" s="106"/>
      <c r="G549" s="106"/>
      <c r="H549" s="106"/>
      <c r="I549" s="88"/>
      <c r="J549" s="88"/>
      <c r="K549" s="88"/>
      <c r="L549" s="88"/>
      <c r="M549" s="88"/>
      <c r="N549" s="88"/>
      <c r="O549" s="88"/>
      <c r="P549" s="88"/>
      <c r="Q549" s="88"/>
      <c r="R549" s="88"/>
    </row>
    <row r="550" spans="3:18" ht="15" customHeight="1">
      <c r="C550" s="106"/>
      <c r="D550" s="106"/>
      <c r="E550" s="106"/>
      <c r="F550" s="106"/>
      <c r="G550" s="106"/>
      <c r="H550" s="106"/>
      <c r="I550" s="88"/>
      <c r="J550" s="88"/>
      <c r="K550" s="88"/>
      <c r="L550" s="88"/>
      <c r="M550" s="88"/>
      <c r="N550" s="88"/>
      <c r="O550" s="88"/>
      <c r="P550" s="88"/>
      <c r="Q550" s="88"/>
      <c r="R550" s="88"/>
    </row>
    <row r="551" spans="3:18" ht="15" customHeight="1">
      <c r="C551" s="106"/>
      <c r="D551" s="106"/>
      <c r="E551" s="106"/>
      <c r="F551" s="106"/>
      <c r="G551" s="106"/>
      <c r="H551" s="106"/>
      <c r="I551" s="88"/>
      <c r="J551" s="88"/>
      <c r="K551" s="88"/>
      <c r="L551" s="88"/>
      <c r="M551" s="88"/>
      <c r="N551" s="88"/>
      <c r="O551" s="88"/>
      <c r="P551" s="88"/>
      <c r="Q551" s="88"/>
      <c r="R551" s="88"/>
    </row>
    <row r="552" spans="3:18" ht="15" customHeight="1">
      <c r="C552" s="106"/>
      <c r="D552" s="106"/>
      <c r="E552" s="106"/>
      <c r="F552" s="106"/>
      <c r="G552" s="106"/>
      <c r="H552" s="106"/>
      <c r="I552" s="88"/>
      <c r="J552" s="88"/>
      <c r="K552" s="88"/>
      <c r="L552" s="88"/>
      <c r="M552" s="88"/>
      <c r="N552" s="88"/>
      <c r="O552" s="88"/>
      <c r="P552" s="88"/>
      <c r="Q552" s="88"/>
      <c r="R552" s="88"/>
    </row>
    <row r="553" spans="3:18" ht="15" customHeight="1">
      <c r="C553" s="106"/>
      <c r="D553" s="106"/>
      <c r="E553" s="106"/>
      <c r="F553" s="106"/>
      <c r="G553" s="106"/>
      <c r="H553" s="106"/>
      <c r="I553" s="88"/>
      <c r="J553" s="88"/>
      <c r="K553" s="88"/>
      <c r="L553" s="88"/>
      <c r="M553" s="88"/>
      <c r="N553" s="88"/>
      <c r="O553" s="88"/>
      <c r="P553" s="88"/>
      <c r="Q553" s="88"/>
      <c r="R553" s="88"/>
    </row>
    <row r="554" spans="3:18" ht="15" customHeight="1">
      <c r="C554" s="106"/>
      <c r="D554" s="106"/>
      <c r="E554" s="106"/>
      <c r="F554" s="106"/>
      <c r="G554" s="106"/>
      <c r="H554" s="106"/>
      <c r="I554" s="88"/>
      <c r="J554" s="88"/>
      <c r="K554" s="88"/>
      <c r="L554" s="88"/>
      <c r="M554" s="88"/>
      <c r="N554" s="88"/>
      <c r="O554" s="88"/>
      <c r="P554" s="88"/>
      <c r="Q554" s="88"/>
      <c r="R554" s="88"/>
    </row>
    <row r="555" spans="3:18" ht="15" customHeight="1">
      <c r="C555" s="106"/>
      <c r="D555" s="106"/>
      <c r="E555" s="106"/>
      <c r="F555" s="106"/>
      <c r="G555" s="106"/>
      <c r="H555" s="106"/>
      <c r="I555" s="88"/>
      <c r="J555" s="88"/>
      <c r="K555" s="88"/>
      <c r="L555" s="88"/>
      <c r="M555" s="88"/>
      <c r="N555" s="88"/>
      <c r="O555" s="88"/>
      <c r="P555" s="88"/>
      <c r="Q555" s="88"/>
      <c r="R555" s="88"/>
    </row>
    <row r="556" spans="3:18" ht="15" customHeight="1">
      <c r="C556" s="106"/>
      <c r="D556" s="106"/>
      <c r="E556" s="106"/>
      <c r="F556" s="106"/>
      <c r="G556" s="106"/>
      <c r="H556" s="106"/>
      <c r="I556" s="88"/>
      <c r="J556" s="88"/>
      <c r="K556" s="88"/>
      <c r="L556" s="88"/>
      <c r="M556" s="88"/>
      <c r="N556" s="88"/>
      <c r="O556" s="88"/>
      <c r="P556" s="88"/>
      <c r="Q556" s="88"/>
      <c r="R556" s="88"/>
    </row>
    <row r="557" spans="3:18" ht="15" customHeight="1">
      <c r="C557" s="106"/>
      <c r="D557" s="106"/>
      <c r="E557" s="106"/>
      <c r="F557" s="106"/>
      <c r="G557" s="106"/>
      <c r="H557" s="106"/>
      <c r="I557" s="88"/>
      <c r="J557" s="88"/>
      <c r="K557" s="88"/>
      <c r="L557" s="88"/>
      <c r="M557" s="88"/>
      <c r="N557" s="88"/>
      <c r="O557" s="88"/>
      <c r="P557" s="88"/>
      <c r="Q557" s="88"/>
      <c r="R557" s="88"/>
    </row>
    <row r="558" spans="3:18" ht="15" customHeight="1">
      <c r="C558" s="106"/>
      <c r="D558" s="106"/>
      <c r="E558" s="106"/>
      <c r="F558" s="106"/>
      <c r="G558" s="106"/>
      <c r="H558" s="106"/>
      <c r="I558" s="88"/>
      <c r="J558" s="88"/>
      <c r="K558" s="88"/>
      <c r="L558" s="88"/>
      <c r="M558" s="88"/>
      <c r="N558" s="88"/>
      <c r="O558" s="88"/>
      <c r="P558" s="88"/>
      <c r="Q558" s="88"/>
      <c r="R558" s="88"/>
    </row>
    <row r="559" spans="3:18" ht="15" customHeight="1">
      <c r="C559" s="106"/>
      <c r="D559" s="106"/>
      <c r="E559" s="106"/>
      <c r="F559" s="106"/>
      <c r="G559" s="106"/>
      <c r="H559" s="106"/>
      <c r="I559" s="88"/>
      <c r="J559" s="88"/>
      <c r="K559" s="88"/>
      <c r="L559" s="88"/>
      <c r="M559" s="88"/>
      <c r="N559" s="88"/>
      <c r="O559" s="88"/>
      <c r="P559" s="88"/>
      <c r="Q559" s="88"/>
      <c r="R559" s="88"/>
    </row>
    <row r="560" spans="3:18" ht="15" customHeight="1">
      <c r="C560" s="106"/>
      <c r="D560" s="106"/>
      <c r="E560" s="106"/>
      <c r="F560" s="106"/>
      <c r="G560" s="106"/>
      <c r="H560" s="106"/>
      <c r="I560" s="88"/>
      <c r="J560" s="88"/>
      <c r="K560" s="88"/>
      <c r="L560" s="88"/>
      <c r="M560" s="88"/>
      <c r="N560" s="88"/>
      <c r="O560" s="88"/>
      <c r="P560" s="88"/>
      <c r="Q560" s="88"/>
      <c r="R560" s="88"/>
    </row>
    <row r="561" spans="3:18" ht="15" customHeight="1">
      <c r="C561" s="106"/>
      <c r="D561" s="106"/>
      <c r="E561" s="106"/>
      <c r="F561" s="106"/>
      <c r="G561" s="106"/>
      <c r="H561" s="106"/>
      <c r="I561" s="88"/>
      <c r="J561" s="88"/>
      <c r="K561" s="88"/>
      <c r="L561" s="88"/>
      <c r="M561" s="88"/>
      <c r="N561" s="88"/>
      <c r="O561" s="88"/>
      <c r="P561" s="88"/>
      <c r="Q561" s="88"/>
      <c r="R561" s="88"/>
    </row>
    <row r="562" spans="3:18" ht="15" customHeight="1">
      <c r="C562" s="106"/>
      <c r="D562" s="106"/>
      <c r="E562" s="106"/>
      <c r="F562" s="106"/>
      <c r="G562" s="106"/>
      <c r="H562" s="106"/>
      <c r="I562" s="88"/>
      <c r="J562" s="88"/>
      <c r="K562" s="88"/>
      <c r="L562" s="88"/>
      <c r="M562" s="88"/>
      <c r="N562" s="88"/>
      <c r="O562" s="88"/>
      <c r="P562" s="88"/>
      <c r="Q562" s="88"/>
      <c r="R562" s="88"/>
    </row>
    <row r="563" spans="3:18" ht="15" customHeight="1">
      <c r="C563" s="106"/>
      <c r="D563" s="106"/>
      <c r="E563" s="106"/>
      <c r="F563" s="106"/>
      <c r="G563" s="106"/>
      <c r="H563" s="106"/>
      <c r="I563" s="88"/>
      <c r="J563" s="88"/>
      <c r="K563" s="88"/>
      <c r="L563" s="88"/>
      <c r="M563" s="88"/>
      <c r="N563" s="88"/>
      <c r="O563" s="88"/>
      <c r="P563" s="88"/>
      <c r="Q563" s="88"/>
      <c r="R563" s="88"/>
    </row>
    <row r="564" spans="3:18" ht="15" customHeight="1">
      <c r="C564" s="106"/>
      <c r="D564" s="106"/>
      <c r="E564" s="106"/>
      <c r="F564" s="106"/>
      <c r="G564" s="106"/>
      <c r="H564" s="106"/>
      <c r="I564" s="88"/>
      <c r="J564" s="88"/>
      <c r="K564" s="88"/>
      <c r="L564" s="88"/>
      <c r="M564" s="88"/>
      <c r="N564" s="88"/>
      <c r="O564" s="88"/>
      <c r="P564" s="88"/>
      <c r="Q564" s="88"/>
      <c r="R564" s="88"/>
    </row>
    <row r="565" spans="3:18" ht="15" customHeight="1">
      <c r="C565" s="106"/>
      <c r="D565" s="106"/>
      <c r="E565" s="106"/>
      <c r="F565" s="106"/>
      <c r="G565" s="106"/>
      <c r="H565" s="106"/>
      <c r="I565" s="88"/>
      <c r="J565" s="88"/>
      <c r="K565" s="88"/>
      <c r="L565" s="88"/>
      <c r="M565" s="88"/>
      <c r="N565" s="88"/>
      <c r="O565" s="88"/>
      <c r="P565" s="88"/>
      <c r="Q565" s="88"/>
      <c r="R565" s="88"/>
    </row>
    <row r="566" spans="3:18" ht="15" customHeight="1">
      <c r="C566" s="106"/>
      <c r="D566" s="106"/>
      <c r="E566" s="106"/>
      <c r="F566" s="106"/>
      <c r="G566" s="106"/>
      <c r="H566" s="106"/>
      <c r="I566" s="88"/>
      <c r="J566" s="88"/>
      <c r="K566" s="88"/>
      <c r="L566" s="88"/>
      <c r="M566" s="88"/>
      <c r="N566" s="88"/>
      <c r="O566" s="88"/>
      <c r="P566" s="88"/>
      <c r="Q566" s="88"/>
      <c r="R566" s="88"/>
    </row>
    <row r="567" spans="3:18" ht="15" customHeight="1">
      <c r="C567" s="106"/>
      <c r="D567" s="106"/>
      <c r="E567" s="106"/>
      <c r="F567" s="106"/>
      <c r="G567" s="106"/>
      <c r="H567" s="106"/>
      <c r="I567" s="88"/>
      <c r="J567" s="88"/>
      <c r="K567" s="88"/>
      <c r="L567" s="88"/>
      <c r="M567" s="88"/>
      <c r="N567" s="88"/>
      <c r="O567" s="88"/>
      <c r="P567" s="88"/>
      <c r="Q567" s="88"/>
      <c r="R567" s="88"/>
    </row>
    <row r="568" spans="3:18" ht="15" customHeight="1">
      <c r="C568" s="106"/>
      <c r="D568" s="106"/>
      <c r="E568" s="106"/>
      <c r="F568" s="106"/>
      <c r="G568" s="106"/>
      <c r="H568" s="106"/>
      <c r="I568" s="88"/>
      <c r="J568" s="88"/>
      <c r="K568" s="88"/>
      <c r="L568" s="88"/>
      <c r="M568" s="88"/>
      <c r="N568" s="88"/>
      <c r="O568" s="88"/>
      <c r="P568" s="88"/>
      <c r="Q568" s="88"/>
      <c r="R568" s="88"/>
    </row>
    <row r="569" spans="3:18" ht="15" customHeight="1">
      <c r="C569" s="106"/>
      <c r="D569" s="106"/>
      <c r="E569" s="106"/>
      <c r="F569" s="106"/>
      <c r="G569" s="106"/>
      <c r="H569" s="106"/>
      <c r="I569" s="88"/>
      <c r="J569" s="88"/>
      <c r="K569" s="88"/>
      <c r="L569" s="88"/>
      <c r="M569" s="88"/>
      <c r="N569" s="88"/>
      <c r="O569" s="88"/>
      <c r="P569" s="88"/>
      <c r="Q569" s="88"/>
      <c r="R569" s="88"/>
    </row>
    <row r="570" spans="3:18" ht="15" customHeight="1">
      <c r="C570" s="106"/>
      <c r="D570" s="106"/>
      <c r="E570" s="106"/>
      <c r="F570" s="106"/>
      <c r="G570" s="106"/>
      <c r="H570" s="106"/>
      <c r="I570" s="88"/>
      <c r="J570" s="88"/>
      <c r="K570" s="88"/>
      <c r="L570" s="88"/>
      <c r="M570" s="88"/>
      <c r="N570" s="88"/>
      <c r="O570" s="88"/>
      <c r="P570" s="88"/>
      <c r="Q570" s="88"/>
      <c r="R570" s="88"/>
    </row>
    <row r="571" spans="3:18" ht="15" customHeight="1">
      <c r="C571" s="106"/>
      <c r="D571" s="106"/>
      <c r="E571" s="106"/>
      <c r="F571" s="106"/>
      <c r="G571" s="106"/>
      <c r="H571" s="106"/>
      <c r="I571" s="88"/>
      <c r="J571" s="88"/>
      <c r="K571" s="88"/>
      <c r="L571" s="88"/>
      <c r="M571" s="88"/>
      <c r="N571" s="88"/>
      <c r="O571" s="88"/>
      <c r="P571" s="88"/>
      <c r="Q571" s="88"/>
      <c r="R571" s="88"/>
    </row>
    <row r="572" spans="3:18" ht="15" customHeight="1">
      <c r="C572" s="106"/>
      <c r="D572" s="106"/>
      <c r="E572" s="106"/>
      <c r="F572" s="106"/>
      <c r="G572" s="106"/>
      <c r="H572" s="106"/>
      <c r="I572" s="88"/>
      <c r="J572" s="88"/>
      <c r="K572" s="88"/>
      <c r="L572" s="88"/>
      <c r="M572" s="88"/>
      <c r="N572" s="88"/>
      <c r="O572" s="88"/>
      <c r="P572" s="88"/>
      <c r="Q572" s="88"/>
      <c r="R572" s="88"/>
    </row>
    <row r="573" spans="3:18" ht="15" customHeight="1">
      <c r="C573" s="106"/>
      <c r="D573" s="106"/>
      <c r="E573" s="106"/>
      <c r="F573" s="106"/>
      <c r="G573" s="106"/>
      <c r="H573" s="106"/>
      <c r="I573" s="88"/>
      <c r="J573" s="88"/>
      <c r="K573" s="88"/>
      <c r="L573" s="88"/>
      <c r="M573" s="88"/>
      <c r="N573" s="88"/>
      <c r="O573" s="88"/>
      <c r="P573" s="88"/>
      <c r="Q573" s="88"/>
      <c r="R573" s="88"/>
    </row>
    <row r="574" spans="3:18" ht="15" customHeight="1">
      <c r="C574" s="106"/>
      <c r="D574" s="106"/>
      <c r="E574" s="106"/>
      <c r="F574" s="106"/>
      <c r="G574" s="106"/>
      <c r="H574" s="106"/>
      <c r="I574" s="88"/>
      <c r="J574" s="88"/>
      <c r="K574" s="88"/>
      <c r="L574" s="88"/>
      <c r="M574" s="88"/>
      <c r="N574" s="88"/>
      <c r="O574" s="88"/>
      <c r="P574" s="88"/>
      <c r="Q574" s="88"/>
      <c r="R574" s="88"/>
    </row>
    <row r="575" spans="3:18" ht="15" customHeight="1">
      <c r="C575" s="106"/>
      <c r="D575" s="106"/>
      <c r="E575" s="106"/>
      <c r="F575" s="106"/>
      <c r="G575" s="106"/>
      <c r="H575" s="106"/>
      <c r="I575" s="88"/>
      <c r="J575" s="88"/>
      <c r="K575" s="88"/>
      <c r="L575" s="88"/>
      <c r="M575" s="88"/>
      <c r="N575" s="88"/>
      <c r="O575" s="88"/>
      <c r="P575" s="88"/>
      <c r="Q575" s="88"/>
      <c r="R575" s="88"/>
    </row>
    <row r="576" spans="3:18" ht="15" customHeight="1">
      <c r="C576" s="106"/>
      <c r="D576" s="106"/>
      <c r="E576" s="106"/>
      <c r="F576" s="106"/>
      <c r="G576" s="106"/>
      <c r="H576" s="106"/>
      <c r="I576" s="88"/>
      <c r="J576" s="88"/>
      <c r="K576" s="88"/>
      <c r="L576" s="88"/>
      <c r="M576" s="88"/>
      <c r="N576" s="88"/>
      <c r="O576" s="88"/>
      <c r="P576" s="88"/>
      <c r="Q576" s="88"/>
      <c r="R576" s="88"/>
    </row>
    <row r="577" spans="3:18" ht="15" customHeight="1">
      <c r="C577" s="106"/>
      <c r="D577" s="106"/>
      <c r="E577" s="106"/>
      <c r="F577" s="106"/>
      <c r="G577" s="106"/>
      <c r="H577" s="106"/>
      <c r="I577" s="88"/>
      <c r="J577" s="88"/>
      <c r="K577" s="88"/>
      <c r="L577" s="88"/>
      <c r="M577" s="88"/>
      <c r="N577" s="88"/>
      <c r="O577" s="88"/>
      <c r="P577" s="88"/>
      <c r="Q577" s="88"/>
      <c r="R577" s="88"/>
    </row>
    <row r="578" spans="3:18" ht="15" customHeight="1">
      <c r="C578" s="106"/>
      <c r="D578" s="106"/>
      <c r="E578" s="106"/>
      <c r="F578" s="106"/>
      <c r="G578" s="106"/>
      <c r="H578" s="106"/>
      <c r="I578" s="88"/>
      <c r="J578" s="88"/>
      <c r="K578" s="88"/>
      <c r="L578" s="88"/>
      <c r="M578" s="88"/>
      <c r="N578" s="88"/>
      <c r="O578" s="88"/>
      <c r="P578" s="88"/>
      <c r="Q578" s="88"/>
      <c r="R578" s="88"/>
    </row>
    <row r="579" spans="3:18" ht="15" customHeight="1">
      <c r="C579" s="106"/>
      <c r="D579" s="106"/>
      <c r="E579" s="106"/>
      <c r="F579" s="106"/>
      <c r="G579" s="106"/>
      <c r="H579" s="106"/>
      <c r="I579" s="88"/>
      <c r="J579" s="88"/>
      <c r="K579" s="88"/>
      <c r="L579" s="88"/>
      <c r="M579" s="88"/>
      <c r="N579" s="88"/>
      <c r="O579" s="88"/>
      <c r="P579" s="88"/>
      <c r="Q579" s="88"/>
      <c r="R579" s="88"/>
    </row>
    <row r="580" spans="3:18" ht="15" customHeight="1">
      <c r="C580" s="106"/>
      <c r="D580" s="106"/>
      <c r="E580" s="106"/>
      <c r="F580" s="106"/>
      <c r="G580" s="106"/>
      <c r="H580" s="106"/>
      <c r="I580" s="88"/>
      <c r="J580" s="88"/>
      <c r="K580" s="88"/>
      <c r="L580" s="88"/>
      <c r="M580" s="88"/>
      <c r="N580" s="88"/>
      <c r="O580" s="88"/>
      <c r="P580" s="88"/>
      <c r="Q580" s="88"/>
      <c r="R580" s="88"/>
    </row>
    <row r="581" spans="3:18" ht="15" customHeight="1">
      <c r="C581" s="106"/>
      <c r="D581" s="106"/>
      <c r="E581" s="106"/>
      <c r="F581" s="106"/>
      <c r="G581" s="106"/>
      <c r="H581" s="106"/>
      <c r="I581" s="88"/>
      <c r="J581" s="88"/>
      <c r="K581" s="88"/>
      <c r="L581" s="88"/>
      <c r="M581" s="88"/>
      <c r="N581" s="88"/>
      <c r="O581" s="88"/>
      <c r="P581" s="88"/>
      <c r="Q581" s="88"/>
      <c r="R581" s="88"/>
    </row>
    <row r="582" spans="3:18" ht="15" customHeight="1">
      <c r="C582" s="106"/>
      <c r="D582" s="106"/>
      <c r="E582" s="106"/>
      <c r="F582" s="106"/>
      <c r="G582" s="106"/>
      <c r="H582" s="106"/>
      <c r="I582" s="88"/>
      <c r="J582" s="88"/>
      <c r="K582" s="88"/>
      <c r="L582" s="88"/>
      <c r="M582" s="88"/>
      <c r="N582" s="88"/>
      <c r="O582" s="88"/>
      <c r="P582" s="88"/>
      <c r="Q582" s="88"/>
      <c r="R582" s="88"/>
    </row>
    <row r="583" spans="3:18" ht="15" customHeight="1">
      <c r="C583" s="106"/>
      <c r="D583" s="106"/>
      <c r="E583" s="106"/>
      <c r="F583" s="106"/>
      <c r="G583" s="106"/>
      <c r="H583" s="106"/>
      <c r="I583" s="88"/>
      <c r="J583" s="88"/>
      <c r="K583" s="88"/>
      <c r="L583" s="88"/>
      <c r="M583" s="88"/>
      <c r="N583" s="88"/>
      <c r="O583" s="88"/>
      <c r="P583" s="88"/>
      <c r="Q583" s="88"/>
      <c r="R583" s="88"/>
    </row>
    <row r="584" spans="3:18" ht="15" customHeight="1">
      <c r="C584" s="106"/>
      <c r="D584" s="106"/>
      <c r="E584" s="106"/>
      <c r="F584" s="106"/>
      <c r="G584" s="106"/>
      <c r="H584" s="106"/>
      <c r="I584" s="88"/>
      <c r="J584" s="88"/>
      <c r="K584" s="88"/>
      <c r="L584" s="88"/>
      <c r="M584" s="88"/>
      <c r="N584" s="88"/>
      <c r="O584" s="88"/>
      <c r="P584" s="88"/>
      <c r="Q584" s="88"/>
      <c r="R584" s="88"/>
    </row>
    <row r="585" spans="3:18" ht="15" customHeight="1">
      <c r="C585" s="106"/>
      <c r="D585" s="106"/>
      <c r="E585" s="106"/>
      <c r="F585" s="106"/>
      <c r="G585" s="106"/>
      <c r="H585" s="106"/>
      <c r="I585" s="88"/>
      <c r="J585" s="88"/>
      <c r="K585" s="88"/>
      <c r="L585" s="88"/>
      <c r="M585" s="88"/>
      <c r="N585" s="88"/>
      <c r="O585" s="88"/>
      <c r="P585" s="88"/>
      <c r="Q585" s="88"/>
      <c r="R585" s="88"/>
    </row>
    <row r="586" spans="3:18" ht="15" customHeight="1">
      <c r="C586" s="106"/>
      <c r="D586" s="106"/>
      <c r="E586" s="106"/>
      <c r="F586" s="106"/>
      <c r="G586" s="106"/>
      <c r="H586" s="106"/>
      <c r="I586" s="88"/>
      <c r="J586" s="88"/>
      <c r="K586" s="88"/>
      <c r="L586" s="88"/>
      <c r="M586" s="88"/>
      <c r="N586" s="88"/>
      <c r="O586" s="88"/>
      <c r="P586" s="88"/>
      <c r="Q586" s="88"/>
      <c r="R586" s="88"/>
    </row>
    <row r="587" spans="3:18" ht="15" customHeight="1">
      <c r="C587" s="106"/>
      <c r="D587" s="106"/>
      <c r="E587" s="106"/>
      <c r="F587" s="106"/>
      <c r="G587" s="106"/>
      <c r="H587" s="106"/>
      <c r="I587" s="88"/>
      <c r="J587" s="88"/>
      <c r="K587" s="88"/>
      <c r="L587" s="88"/>
      <c r="M587" s="88"/>
      <c r="N587" s="88"/>
      <c r="O587" s="88"/>
      <c r="P587" s="88"/>
      <c r="Q587" s="88"/>
      <c r="R587" s="88"/>
    </row>
    <row r="588" spans="3:18" ht="15" customHeight="1">
      <c r="C588" s="106"/>
      <c r="D588" s="106"/>
      <c r="E588" s="106"/>
      <c r="F588" s="106"/>
      <c r="G588" s="106"/>
      <c r="H588" s="106"/>
      <c r="I588" s="88"/>
      <c r="J588" s="88"/>
      <c r="K588" s="88"/>
      <c r="L588" s="88"/>
      <c r="M588" s="88"/>
      <c r="N588" s="88"/>
      <c r="O588" s="88"/>
      <c r="P588" s="88"/>
      <c r="Q588" s="88"/>
      <c r="R588" s="88"/>
    </row>
    <row r="589" spans="3:18" ht="15" customHeight="1">
      <c r="C589" s="106"/>
      <c r="D589" s="106"/>
      <c r="E589" s="106"/>
      <c r="F589" s="106"/>
      <c r="G589" s="106"/>
      <c r="H589" s="106"/>
      <c r="I589" s="88"/>
      <c r="J589" s="88"/>
      <c r="K589" s="88"/>
      <c r="L589" s="88"/>
      <c r="M589" s="88"/>
      <c r="N589" s="88"/>
      <c r="O589" s="88"/>
      <c r="P589" s="88"/>
      <c r="Q589" s="88"/>
      <c r="R589" s="88"/>
    </row>
    <row r="590" spans="3:18" ht="15" customHeight="1">
      <c r="C590" s="106"/>
      <c r="D590" s="106"/>
      <c r="E590" s="106"/>
      <c r="F590" s="106"/>
      <c r="G590" s="106"/>
      <c r="H590" s="106"/>
      <c r="I590" s="88"/>
      <c r="J590" s="88"/>
      <c r="K590" s="88"/>
      <c r="L590" s="88"/>
      <c r="M590" s="88"/>
      <c r="N590" s="88"/>
      <c r="O590" s="88"/>
      <c r="P590" s="88"/>
      <c r="Q590" s="88"/>
      <c r="R590" s="88"/>
    </row>
    <row r="591" spans="3:18" ht="15" customHeight="1">
      <c r="C591" s="106"/>
      <c r="D591" s="106"/>
      <c r="E591" s="106"/>
      <c r="F591" s="106"/>
      <c r="G591" s="106"/>
      <c r="H591" s="106"/>
      <c r="I591" s="88"/>
      <c r="J591" s="88"/>
      <c r="K591" s="88"/>
      <c r="L591" s="88"/>
      <c r="M591" s="88"/>
      <c r="N591" s="88"/>
      <c r="O591" s="88"/>
      <c r="P591" s="88"/>
      <c r="Q591" s="88"/>
      <c r="R591" s="88"/>
    </row>
    <row r="592" spans="3:18" ht="15" customHeight="1">
      <c r="C592" s="106"/>
      <c r="D592" s="106"/>
      <c r="E592" s="106"/>
      <c r="F592" s="106"/>
      <c r="G592" s="106"/>
      <c r="H592" s="106"/>
      <c r="I592" s="88"/>
      <c r="J592" s="88"/>
      <c r="K592" s="88"/>
      <c r="L592" s="88"/>
      <c r="M592" s="88"/>
      <c r="N592" s="88"/>
      <c r="O592" s="88"/>
      <c r="P592" s="88"/>
      <c r="Q592" s="88"/>
      <c r="R592" s="88"/>
    </row>
    <row r="593" spans="3:18" ht="15" customHeight="1">
      <c r="C593" s="106"/>
      <c r="D593" s="106"/>
      <c r="E593" s="106"/>
      <c r="F593" s="106"/>
      <c r="G593" s="106"/>
      <c r="H593" s="106"/>
      <c r="I593" s="88"/>
      <c r="J593" s="88"/>
      <c r="K593" s="88"/>
      <c r="L593" s="88"/>
      <c r="M593" s="88"/>
      <c r="N593" s="88"/>
      <c r="O593" s="88"/>
      <c r="P593" s="88"/>
      <c r="Q593" s="88"/>
      <c r="R593" s="88"/>
    </row>
    <row r="594" spans="3:18" ht="15" customHeight="1">
      <c r="C594" s="106"/>
      <c r="D594" s="106"/>
      <c r="E594" s="106"/>
      <c r="F594" s="106"/>
      <c r="G594" s="106"/>
      <c r="H594" s="106"/>
      <c r="I594" s="88"/>
      <c r="J594" s="88"/>
      <c r="K594" s="88"/>
      <c r="L594" s="88"/>
      <c r="M594" s="88"/>
      <c r="N594" s="88"/>
      <c r="O594" s="88"/>
      <c r="P594" s="88"/>
      <c r="Q594" s="88"/>
      <c r="R594" s="88"/>
    </row>
    <row r="595" spans="3:18" ht="15" customHeight="1">
      <c r="C595" s="106"/>
      <c r="D595" s="106"/>
      <c r="E595" s="106"/>
      <c r="F595" s="106"/>
      <c r="G595" s="106"/>
      <c r="H595" s="106"/>
      <c r="I595" s="88"/>
      <c r="J595" s="88"/>
      <c r="K595" s="88"/>
      <c r="L595" s="88"/>
      <c r="M595" s="88"/>
      <c r="N595" s="88"/>
      <c r="O595" s="88"/>
      <c r="P595" s="88"/>
      <c r="Q595" s="88"/>
      <c r="R595" s="88"/>
    </row>
    <row r="596" spans="3:18" ht="15" customHeight="1">
      <c r="C596" s="106"/>
      <c r="D596" s="106"/>
      <c r="E596" s="106"/>
      <c r="F596" s="106"/>
      <c r="G596" s="106"/>
      <c r="H596" s="106"/>
      <c r="I596" s="88"/>
      <c r="J596" s="88"/>
      <c r="K596" s="88"/>
      <c r="L596" s="88"/>
      <c r="M596" s="88"/>
      <c r="N596" s="88"/>
      <c r="O596" s="88"/>
      <c r="P596" s="88"/>
      <c r="Q596" s="88"/>
      <c r="R596" s="88"/>
    </row>
    <row r="597" spans="3:18" ht="15" customHeight="1">
      <c r="C597" s="106"/>
      <c r="D597" s="106"/>
      <c r="E597" s="106"/>
      <c r="F597" s="106"/>
      <c r="G597" s="106"/>
      <c r="H597" s="106"/>
      <c r="I597" s="88"/>
      <c r="J597" s="88"/>
      <c r="K597" s="88"/>
      <c r="L597" s="88"/>
      <c r="M597" s="88"/>
      <c r="N597" s="88"/>
      <c r="O597" s="88"/>
      <c r="P597" s="88"/>
      <c r="Q597" s="88"/>
      <c r="R597" s="88"/>
    </row>
    <row r="598" spans="3:18" ht="15" customHeight="1">
      <c r="C598" s="106"/>
      <c r="D598" s="106"/>
      <c r="E598" s="106"/>
      <c r="F598" s="106"/>
      <c r="G598" s="106"/>
      <c r="H598" s="106"/>
      <c r="I598" s="88"/>
      <c r="J598" s="88"/>
      <c r="K598" s="88"/>
      <c r="L598" s="88"/>
      <c r="M598" s="88"/>
      <c r="N598" s="88"/>
      <c r="O598" s="88"/>
      <c r="P598" s="88"/>
      <c r="Q598" s="88"/>
      <c r="R598" s="88"/>
    </row>
    <row r="599" spans="3:18" ht="15" customHeight="1">
      <c r="C599" s="106"/>
      <c r="D599" s="106"/>
      <c r="E599" s="106"/>
      <c r="F599" s="106"/>
      <c r="G599" s="106"/>
      <c r="H599" s="106"/>
      <c r="I599" s="88"/>
      <c r="J599" s="88"/>
      <c r="K599" s="88"/>
      <c r="L599" s="88"/>
      <c r="M599" s="88"/>
      <c r="N599" s="88"/>
      <c r="O599" s="88"/>
      <c r="P599" s="88"/>
      <c r="Q599" s="88"/>
      <c r="R599" s="88"/>
    </row>
    <row r="600" spans="3:18" ht="15" customHeight="1">
      <c r="C600" s="106"/>
      <c r="D600" s="106"/>
      <c r="E600" s="106"/>
      <c r="F600" s="106"/>
      <c r="G600" s="106"/>
      <c r="H600" s="106"/>
      <c r="I600" s="88"/>
      <c r="J600" s="88"/>
      <c r="K600" s="88"/>
      <c r="L600" s="88"/>
      <c r="M600" s="88"/>
      <c r="N600" s="88"/>
      <c r="O600" s="88"/>
      <c r="P600" s="88"/>
      <c r="Q600" s="88"/>
      <c r="R600" s="88"/>
    </row>
    <row r="601" spans="3:18" ht="15" customHeight="1">
      <c r="C601" s="106"/>
      <c r="D601" s="106"/>
      <c r="E601" s="106"/>
      <c r="F601" s="106"/>
      <c r="G601" s="106"/>
      <c r="H601" s="106"/>
      <c r="I601" s="88"/>
      <c r="J601" s="88"/>
      <c r="K601" s="88"/>
      <c r="L601" s="88"/>
      <c r="M601" s="88"/>
      <c r="N601" s="88"/>
      <c r="O601" s="88"/>
      <c r="P601" s="88"/>
      <c r="Q601" s="88"/>
      <c r="R601" s="88"/>
    </row>
    <row r="602" spans="3:18" ht="15" customHeight="1">
      <c r="C602" s="106"/>
      <c r="D602" s="106"/>
      <c r="E602" s="106"/>
      <c r="F602" s="106"/>
      <c r="G602" s="106"/>
      <c r="H602" s="106"/>
      <c r="I602" s="88"/>
      <c r="J602" s="88"/>
      <c r="K602" s="88"/>
      <c r="L602" s="88"/>
      <c r="M602" s="88"/>
      <c r="N602" s="88"/>
      <c r="O602" s="88"/>
      <c r="P602" s="88"/>
      <c r="Q602" s="88"/>
      <c r="R602" s="88"/>
    </row>
    <row r="603" spans="3:18" ht="15" customHeight="1">
      <c r="C603" s="106"/>
      <c r="D603" s="106"/>
      <c r="E603" s="106"/>
      <c r="F603" s="106"/>
      <c r="G603" s="106"/>
      <c r="H603" s="106"/>
      <c r="I603" s="88"/>
      <c r="J603" s="88"/>
      <c r="K603" s="88"/>
      <c r="L603" s="88"/>
      <c r="M603" s="88"/>
      <c r="N603" s="88"/>
      <c r="O603" s="88"/>
      <c r="P603" s="88"/>
      <c r="Q603" s="88"/>
      <c r="R603" s="88"/>
    </row>
    <row r="604" spans="3:18" ht="15" customHeight="1">
      <c r="C604" s="106"/>
      <c r="D604" s="106"/>
      <c r="E604" s="106"/>
      <c r="F604" s="106"/>
      <c r="G604" s="106"/>
      <c r="H604" s="106"/>
      <c r="I604" s="88"/>
      <c r="J604" s="88"/>
      <c r="K604" s="88"/>
      <c r="L604" s="88"/>
      <c r="M604" s="88"/>
      <c r="N604" s="88"/>
      <c r="O604" s="88"/>
      <c r="P604" s="88"/>
      <c r="Q604" s="88"/>
      <c r="R604" s="88"/>
    </row>
    <row r="605" spans="3:18" ht="15" customHeight="1">
      <c r="C605" s="106"/>
      <c r="D605" s="106"/>
      <c r="E605" s="106"/>
      <c r="F605" s="106"/>
      <c r="G605" s="106"/>
      <c r="H605" s="106"/>
      <c r="I605" s="88"/>
      <c r="J605" s="88"/>
      <c r="K605" s="88"/>
      <c r="L605" s="88"/>
      <c r="M605" s="88"/>
      <c r="N605" s="88"/>
      <c r="O605" s="88"/>
      <c r="P605" s="88"/>
      <c r="Q605" s="88"/>
      <c r="R605" s="88"/>
    </row>
    <row r="606" spans="3:18" ht="15" customHeight="1">
      <c r="C606" s="106"/>
      <c r="D606" s="106"/>
      <c r="E606" s="106"/>
      <c r="F606" s="106"/>
      <c r="G606" s="106"/>
      <c r="H606" s="106"/>
      <c r="I606" s="88"/>
      <c r="J606" s="88"/>
      <c r="K606" s="88"/>
      <c r="L606" s="88"/>
      <c r="M606" s="88"/>
      <c r="N606" s="88"/>
      <c r="O606" s="88"/>
      <c r="P606" s="88"/>
      <c r="Q606" s="88"/>
      <c r="R606" s="88"/>
    </row>
    <row r="607" spans="3:18" ht="15" customHeight="1">
      <c r="C607" s="106"/>
      <c r="D607" s="106"/>
      <c r="E607" s="106"/>
      <c r="F607" s="106"/>
      <c r="G607" s="106"/>
      <c r="H607" s="106"/>
      <c r="I607" s="88"/>
      <c r="J607" s="88"/>
      <c r="K607" s="88"/>
      <c r="L607" s="88"/>
      <c r="M607" s="88"/>
      <c r="N607" s="88"/>
      <c r="O607" s="88"/>
      <c r="P607" s="88"/>
      <c r="Q607" s="88"/>
      <c r="R607" s="88"/>
    </row>
    <row r="608" spans="3:18" ht="15" customHeight="1">
      <c r="C608" s="106"/>
      <c r="D608" s="106"/>
      <c r="E608" s="106"/>
      <c r="F608" s="106"/>
      <c r="G608" s="106"/>
      <c r="H608" s="106"/>
      <c r="I608" s="88"/>
      <c r="J608" s="88"/>
      <c r="K608" s="88"/>
      <c r="L608" s="88"/>
      <c r="M608" s="88"/>
      <c r="N608" s="88"/>
      <c r="O608" s="88"/>
      <c r="P608" s="88"/>
      <c r="Q608" s="88"/>
      <c r="R608" s="88"/>
    </row>
    <row r="609" spans="3:18" ht="15" customHeight="1">
      <c r="C609" s="106"/>
      <c r="D609" s="106"/>
      <c r="E609" s="106"/>
      <c r="F609" s="106"/>
      <c r="G609" s="106"/>
      <c r="H609" s="106"/>
      <c r="I609" s="88"/>
      <c r="J609" s="88"/>
      <c r="K609" s="88"/>
      <c r="L609" s="88"/>
      <c r="M609" s="88"/>
      <c r="N609" s="88"/>
      <c r="O609" s="88"/>
      <c r="P609" s="88"/>
      <c r="Q609" s="88"/>
      <c r="R609" s="88"/>
    </row>
    <row r="610" spans="3:18" ht="15" customHeight="1">
      <c r="C610" s="106"/>
      <c r="D610" s="106"/>
      <c r="E610" s="106"/>
      <c r="F610" s="106"/>
      <c r="G610" s="106"/>
      <c r="H610" s="106"/>
      <c r="I610" s="88"/>
      <c r="J610" s="88"/>
      <c r="K610" s="88"/>
      <c r="L610" s="88"/>
      <c r="M610" s="88"/>
      <c r="N610" s="88"/>
      <c r="O610" s="88"/>
      <c r="P610" s="88"/>
      <c r="Q610" s="88"/>
      <c r="R610" s="88"/>
    </row>
    <row r="611" spans="3:18" ht="15" customHeight="1">
      <c r="C611" s="106"/>
      <c r="D611" s="106"/>
      <c r="E611" s="106"/>
      <c r="F611" s="106"/>
      <c r="G611" s="106"/>
      <c r="H611" s="106"/>
      <c r="I611" s="88"/>
      <c r="J611" s="88"/>
      <c r="K611" s="88"/>
      <c r="L611" s="88"/>
      <c r="M611" s="88"/>
      <c r="N611" s="88"/>
      <c r="O611" s="88"/>
      <c r="P611" s="88"/>
      <c r="Q611" s="88"/>
      <c r="R611" s="88"/>
    </row>
    <row r="612" spans="3:18" ht="15" customHeight="1">
      <c r="C612" s="106"/>
      <c r="D612" s="106"/>
      <c r="E612" s="106"/>
      <c r="F612" s="106"/>
      <c r="G612" s="106"/>
      <c r="H612" s="106"/>
      <c r="I612" s="88"/>
      <c r="J612" s="88"/>
      <c r="K612" s="88"/>
      <c r="L612" s="88"/>
      <c r="M612" s="88"/>
      <c r="N612" s="88"/>
      <c r="O612" s="88"/>
      <c r="P612" s="88"/>
      <c r="Q612" s="88"/>
      <c r="R612" s="88"/>
    </row>
    <row r="613" spans="3:18" ht="15" customHeight="1">
      <c r="C613" s="106"/>
      <c r="D613" s="106"/>
      <c r="E613" s="106"/>
      <c r="F613" s="106"/>
      <c r="G613" s="106"/>
      <c r="H613" s="106"/>
      <c r="I613" s="88"/>
      <c r="J613" s="88"/>
      <c r="K613" s="88"/>
      <c r="L613" s="88"/>
      <c r="M613" s="88"/>
      <c r="N613" s="88"/>
      <c r="O613" s="88"/>
      <c r="P613" s="88"/>
      <c r="Q613" s="88"/>
      <c r="R613" s="88"/>
    </row>
    <row r="614" spans="3:18" ht="15" customHeight="1">
      <c r="C614" s="106"/>
      <c r="D614" s="106"/>
      <c r="E614" s="106"/>
      <c r="F614" s="106"/>
      <c r="G614" s="106"/>
      <c r="H614" s="106"/>
      <c r="I614" s="88"/>
      <c r="J614" s="88"/>
      <c r="K614" s="88"/>
      <c r="L614" s="88"/>
      <c r="M614" s="88"/>
      <c r="N614" s="88"/>
      <c r="O614" s="88"/>
      <c r="P614" s="88"/>
      <c r="Q614" s="88"/>
      <c r="R614" s="88"/>
    </row>
    <row r="615" spans="3:18" ht="15" customHeight="1">
      <c r="C615" s="106"/>
      <c r="D615" s="106"/>
      <c r="E615" s="106"/>
      <c r="F615" s="106"/>
      <c r="G615" s="106"/>
      <c r="H615" s="106"/>
      <c r="I615" s="88"/>
      <c r="J615" s="88"/>
      <c r="K615" s="88"/>
      <c r="L615" s="88"/>
      <c r="M615" s="88"/>
      <c r="N615" s="88"/>
      <c r="O615" s="88"/>
      <c r="P615" s="88"/>
      <c r="Q615" s="88"/>
      <c r="R615" s="88"/>
    </row>
    <row r="616" spans="3:18" ht="15" customHeight="1">
      <c r="C616" s="106"/>
      <c r="D616" s="106"/>
      <c r="E616" s="106"/>
      <c r="F616" s="106"/>
      <c r="G616" s="106"/>
      <c r="H616" s="106"/>
      <c r="I616" s="88"/>
      <c r="J616" s="88"/>
      <c r="K616" s="88"/>
      <c r="L616" s="88"/>
      <c r="M616" s="88"/>
      <c r="N616" s="88"/>
      <c r="O616" s="88"/>
      <c r="P616" s="88"/>
      <c r="Q616" s="88"/>
      <c r="R616" s="88"/>
    </row>
    <row r="617" spans="3:18" ht="15" customHeight="1">
      <c r="C617" s="106"/>
      <c r="D617" s="106"/>
      <c r="E617" s="106"/>
      <c r="F617" s="106"/>
      <c r="G617" s="106"/>
      <c r="H617" s="106"/>
      <c r="I617" s="88"/>
      <c r="J617" s="88"/>
      <c r="K617" s="88"/>
      <c r="L617" s="88"/>
      <c r="M617" s="88"/>
      <c r="N617" s="88"/>
      <c r="O617" s="88"/>
      <c r="P617" s="88"/>
      <c r="Q617" s="88"/>
      <c r="R617" s="88"/>
    </row>
    <row r="618" spans="3:18" ht="15" customHeight="1">
      <c r="C618" s="106"/>
      <c r="D618" s="106"/>
      <c r="E618" s="106"/>
      <c r="F618" s="106"/>
      <c r="G618" s="106"/>
      <c r="H618" s="106"/>
      <c r="I618" s="88"/>
      <c r="J618" s="88"/>
      <c r="K618" s="88"/>
      <c r="L618" s="88"/>
      <c r="M618" s="88"/>
      <c r="N618" s="88"/>
      <c r="O618" s="88"/>
      <c r="P618" s="88"/>
      <c r="Q618" s="88"/>
      <c r="R618" s="88"/>
    </row>
    <row r="619" spans="3:18" ht="15" customHeight="1">
      <c r="C619" s="106"/>
      <c r="D619" s="106"/>
      <c r="E619" s="106"/>
      <c r="F619" s="106"/>
      <c r="G619" s="106"/>
      <c r="H619" s="106"/>
      <c r="I619" s="88"/>
      <c r="J619" s="88"/>
      <c r="K619" s="88"/>
      <c r="L619" s="88"/>
      <c r="M619" s="88"/>
      <c r="N619" s="88"/>
      <c r="O619" s="88"/>
      <c r="P619" s="88"/>
      <c r="Q619" s="88"/>
      <c r="R619" s="88"/>
    </row>
    <row r="620" spans="3:18" ht="15" customHeight="1">
      <c r="C620" s="106"/>
      <c r="D620" s="106"/>
      <c r="E620" s="106"/>
      <c r="F620" s="106"/>
      <c r="G620" s="106"/>
      <c r="H620" s="106"/>
      <c r="I620" s="88"/>
      <c r="J620" s="88"/>
      <c r="K620" s="88"/>
      <c r="L620" s="88"/>
      <c r="M620" s="88"/>
      <c r="N620" s="88"/>
      <c r="O620" s="88"/>
      <c r="P620" s="88"/>
      <c r="Q620" s="88"/>
      <c r="R620" s="88"/>
    </row>
    <row r="621" spans="3:18" ht="15" customHeight="1">
      <c r="C621" s="106"/>
      <c r="D621" s="106"/>
      <c r="E621" s="106"/>
      <c r="F621" s="106"/>
      <c r="G621" s="106"/>
      <c r="H621" s="106"/>
      <c r="I621" s="88"/>
      <c r="J621" s="88"/>
      <c r="K621" s="88"/>
      <c r="L621" s="88"/>
      <c r="M621" s="88"/>
      <c r="N621" s="88"/>
      <c r="O621" s="88"/>
      <c r="P621" s="88"/>
      <c r="Q621" s="88"/>
      <c r="R621" s="88"/>
    </row>
    <row r="622" spans="3:18" ht="15" customHeight="1">
      <c r="C622" s="106"/>
      <c r="D622" s="106"/>
      <c r="E622" s="106"/>
      <c r="F622" s="106"/>
      <c r="G622" s="106"/>
      <c r="H622" s="106"/>
      <c r="I622" s="88"/>
      <c r="J622" s="88"/>
      <c r="K622" s="88"/>
      <c r="L622" s="88"/>
      <c r="M622" s="88"/>
      <c r="N622" s="88"/>
      <c r="O622" s="88"/>
      <c r="P622" s="88"/>
      <c r="Q622" s="88"/>
      <c r="R622" s="88"/>
    </row>
    <row r="623" spans="3:18" ht="15" customHeight="1">
      <c r="C623" s="106"/>
      <c r="D623" s="106"/>
      <c r="E623" s="106"/>
      <c r="F623" s="106"/>
      <c r="G623" s="106"/>
      <c r="H623" s="106"/>
      <c r="I623" s="88"/>
      <c r="J623" s="88"/>
      <c r="K623" s="88"/>
      <c r="L623" s="88"/>
      <c r="M623" s="88"/>
      <c r="N623" s="88"/>
      <c r="O623" s="88"/>
      <c r="P623" s="88"/>
      <c r="Q623" s="88"/>
      <c r="R623" s="88"/>
    </row>
    <row r="624" spans="3:18" ht="15" customHeight="1">
      <c r="C624" s="106"/>
      <c r="D624" s="106"/>
      <c r="E624" s="106"/>
      <c r="F624" s="106"/>
      <c r="G624" s="106"/>
      <c r="H624" s="106"/>
      <c r="I624" s="88"/>
      <c r="J624" s="88"/>
      <c r="K624" s="88"/>
      <c r="L624" s="88"/>
      <c r="M624" s="88"/>
      <c r="N624" s="88"/>
      <c r="O624" s="88"/>
      <c r="P624" s="88"/>
      <c r="Q624" s="88"/>
      <c r="R624" s="88"/>
    </row>
    <row r="625" spans="3:18" ht="15" customHeight="1">
      <c r="C625" s="106"/>
      <c r="D625" s="106"/>
      <c r="E625" s="106"/>
      <c r="F625" s="106"/>
      <c r="G625" s="106"/>
      <c r="H625" s="106"/>
      <c r="I625" s="88"/>
      <c r="J625" s="88"/>
      <c r="K625" s="88"/>
      <c r="L625" s="88"/>
      <c r="M625" s="88"/>
      <c r="N625" s="88"/>
      <c r="O625" s="88"/>
      <c r="P625" s="88"/>
      <c r="Q625" s="88"/>
      <c r="R625" s="88"/>
    </row>
    <row r="626" spans="3:18" ht="15" customHeight="1">
      <c r="C626" s="106"/>
      <c r="D626" s="106"/>
      <c r="E626" s="106"/>
      <c r="F626" s="106"/>
      <c r="G626" s="106"/>
      <c r="H626" s="106"/>
      <c r="I626" s="88"/>
      <c r="J626" s="88"/>
      <c r="K626" s="88"/>
      <c r="L626" s="88"/>
      <c r="M626" s="88"/>
      <c r="N626" s="88"/>
      <c r="O626" s="88"/>
      <c r="P626" s="88"/>
      <c r="Q626" s="88"/>
      <c r="R626" s="88"/>
    </row>
    <row r="627" spans="3:18" ht="15" customHeight="1">
      <c r="C627" s="106"/>
      <c r="D627" s="106"/>
      <c r="E627" s="106"/>
      <c r="F627" s="106"/>
      <c r="G627" s="106"/>
      <c r="H627" s="106"/>
      <c r="I627" s="88"/>
      <c r="J627" s="88"/>
      <c r="K627" s="88"/>
      <c r="L627" s="88"/>
      <c r="M627" s="88"/>
      <c r="N627" s="88"/>
      <c r="O627" s="88"/>
      <c r="P627" s="88"/>
      <c r="Q627" s="88"/>
      <c r="R627" s="88"/>
    </row>
    <row r="628" spans="3:18" ht="15" customHeight="1">
      <c r="C628" s="106"/>
      <c r="D628" s="106"/>
      <c r="E628" s="106"/>
      <c r="F628" s="106"/>
      <c r="G628" s="106"/>
      <c r="H628" s="106"/>
      <c r="I628" s="88"/>
      <c r="J628" s="88"/>
      <c r="K628" s="88"/>
      <c r="L628" s="88"/>
      <c r="M628" s="88"/>
      <c r="N628" s="88"/>
      <c r="O628" s="88"/>
      <c r="P628" s="88"/>
      <c r="Q628" s="88"/>
      <c r="R628" s="88"/>
    </row>
    <row r="629" spans="3:18" ht="15" customHeight="1">
      <c r="C629" s="106"/>
      <c r="D629" s="106"/>
      <c r="E629" s="106"/>
      <c r="F629" s="106"/>
      <c r="G629" s="106"/>
      <c r="H629" s="106"/>
      <c r="I629" s="88"/>
      <c r="J629" s="88"/>
      <c r="K629" s="88"/>
      <c r="L629" s="88"/>
      <c r="M629" s="88"/>
      <c r="N629" s="88"/>
      <c r="O629" s="88"/>
      <c r="P629" s="88"/>
      <c r="Q629" s="88"/>
      <c r="R629" s="88"/>
    </row>
    <row r="630" spans="3:18" ht="15" customHeight="1">
      <c r="C630" s="106"/>
      <c r="D630" s="106"/>
      <c r="E630" s="106"/>
      <c r="F630" s="106"/>
      <c r="G630" s="106"/>
      <c r="H630" s="106"/>
      <c r="I630" s="88"/>
      <c r="J630" s="88"/>
      <c r="K630" s="88"/>
      <c r="L630" s="88"/>
      <c r="M630" s="88"/>
      <c r="N630" s="88"/>
      <c r="O630" s="88"/>
      <c r="P630" s="88"/>
      <c r="Q630" s="88"/>
      <c r="R630" s="88"/>
    </row>
    <row r="631" spans="3:18" ht="15" customHeight="1">
      <c r="C631" s="106"/>
      <c r="D631" s="106"/>
      <c r="E631" s="106"/>
      <c r="F631" s="106"/>
      <c r="G631" s="106"/>
      <c r="H631" s="106"/>
      <c r="I631" s="88"/>
      <c r="J631" s="88"/>
      <c r="K631" s="88"/>
      <c r="L631" s="88"/>
      <c r="M631" s="88"/>
      <c r="N631" s="88"/>
      <c r="O631" s="88"/>
      <c r="P631" s="88"/>
      <c r="Q631" s="88"/>
      <c r="R631" s="88"/>
    </row>
    <row r="632" spans="3:18" ht="15" customHeight="1">
      <c r="C632" s="106"/>
      <c r="D632" s="106"/>
      <c r="E632" s="106"/>
      <c r="F632" s="106"/>
      <c r="G632" s="106"/>
      <c r="H632" s="106"/>
      <c r="I632" s="88"/>
      <c r="J632" s="88"/>
      <c r="K632" s="88"/>
      <c r="L632" s="88"/>
      <c r="M632" s="88"/>
      <c r="N632" s="88"/>
      <c r="O632" s="88"/>
      <c r="P632" s="88"/>
      <c r="Q632" s="88"/>
      <c r="R632" s="88"/>
    </row>
    <row r="633" spans="3:18" ht="15" customHeight="1">
      <c r="C633" s="106"/>
      <c r="D633" s="106"/>
      <c r="E633" s="106"/>
      <c r="F633" s="106"/>
      <c r="G633" s="106"/>
      <c r="H633" s="106"/>
      <c r="I633" s="88"/>
      <c r="J633" s="88"/>
      <c r="K633" s="88"/>
      <c r="L633" s="88"/>
      <c r="M633" s="88"/>
      <c r="N633" s="88"/>
      <c r="O633" s="88"/>
      <c r="P633" s="88"/>
      <c r="Q633" s="88"/>
      <c r="R633" s="88"/>
    </row>
    <row r="634" spans="3:18" ht="15" customHeight="1">
      <c r="C634" s="106"/>
      <c r="D634" s="106"/>
      <c r="E634" s="106"/>
      <c r="F634" s="106"/>
      <c r="G634" s="106"/>
      <c r="H634" s="106"/>
      <c r="I634" s="88"/>
      <c r="J634" s="88"/>
      <c r="K634" s="88"/>
      <c r="L634" s="88"/>
      <c r="M634" s="88"/>
      <c r="N634" s="88"/>
      <c r="O634" s="88"/>
      <c r="P634" s="88"/>
      <c r="Q634" s="88"/>
      <c r="R634" s="88"/>
    </row>
    <row r="635" spans="3:18" ht="15" customHeight="1">
      <c r="C635" s="106"/>
      <c r="D635" s="106"/>
      <c r="E635" s="106"/>
      <c r="F635" s="106"/>
      <c r="G635" s="106"/>
      <c r="H635" s="106"/>
      <c r="I635" s="88"/>
      <c r="J635" s="88"/>
      <c r="K635" s="88"/>
      <c r="L635" s="88"/>
      <c r="M635" s="88"/>
      <c r="N635" s="88"/>
      <c r="O635" s="88"/>
      <c r="P635" s="88"/>
      <c r="Q635" s="88"/>
      <c r="R635" s="88"/>
    </row>
    <row r="636" spans="3:18" ht="15" customHeight="1">
      <c r="C636" s="106"/>
      <c r="D636" s="106"/>
      <c r="E636" s="106"/>
      <c r="F636" s="106"/>
      <c r="G636" s="106"/>
      <c r="H636" s="106"/>
      <c r="I636" s="88"/>
      <c r="J636" s="88"/>
      <c r="K636" s="88"/>
      <c r="L636" s="88"/>
      <c r="M636" s="88"/>
      <c r="N636" s="88"/>
      <c r="O636" s="88"/>
      <c r="P636" s="88"/>
      <c r="Q636" s="88"/>
      <c r="R636" s="88"/>
    </row>
    <row r="637" spans="3:18" ht="15" customHeight="1">
      <c r="C637" s="106"/>
      <c r="D637" s="106"/>
      <c r="E637" s="106"/>
      <c r="F637" s="106"/>
      <c r="G637" s="106"/>
      <c r="H637" s="106"/>
      <c r="I637" s="88"/>
      <c r="J637" s="88"/>
      <c r="K637" s="88"/>
      <c r="L637" s="88"/>
      <c r="M637" s="88"/>
      <c r="N637" s="88"/>
      <c r="O637" s="88"/>
      <c r="P637" s="88"/>
      <c r="Q637" s="88"/>
      <c r="R637" s="88"/>
    </row>
    <row r="638" spans="3:18" ht="15" customHeight="1">
      <c r="C638" s="106"/>
      <c r="D638" s="106"/>
      <c r="E638" s="106"/>
      <c r="F638" s="106"/>
      <c r="G638" s="106"/>
      <c r="H638" s="106"/>
      <c r="I638" s="88"/>
      <c r="J638" s="88"/>
      <c r="K638" s="88"/>
      <c r="L638" s="88"/>
      <c r="M638" s="88"/>
      <c r="N638" s="88"/>
      <c r="O638" s="88"/>
      <c r="P638" s="88"/>
      <c r="Q638" s="88"/>
      <c r="R638" s="88"/>
    </row>
    <row r="639" spans="3:18" ht="15" customHeight="1">
      <c r="C639" s="106"/>
      <c r="D639" s="106"/>
      <c r="E639" s="106"/>
      <c r="F639" s="106"/>
      <c r="G639" s="106"/>
      <c r="H639" s="106"/>
      <c r="I639" s="88"/>
      <c r="J639" s="88"/>
      <c r="K639" s="88"/>
      <c r="L639" s="88"/>
      <c r="M639" s="88"/>
      <c r="N639" s="88"/>
      <c r="O639" s="88"/>
      <c r="P639" s="88"/>
      <c r="Q639" s="88"/>
      <c r="R639" s="88"/>
    </row>
    <row r="640" spans="3:18" ht="15" customHeight="1">
      <c r="C640" s="106"/>
      <c r="D640" s="106"/>
      <c r="E640" s="106"/>
      <c r="F640" s="106"/>
      <c r="G640" s="106"/>
      <c r="H640" s="106"/>
      <c r="I640" s="88"/>
      <c r="J640" s="88"/>
      <c r="K640" s="88"/>
      <c r="L640" s="88"/>
      <c r="M640" s="88"/>
      <c r="N640" s="88"/>
      <c r="O640" s="88"/>
      <c r="P640" s="88"/>
      <c r="Q640" s="88"/>
      <c r="R640" s="88"/>
    </row>
    <row r="641" spans="3:18" ht="15" customHeight="1">
      <c r="C641" s="106"/>
      <c r="D641" s="106"/>
      <c r="E641" s="106"/>
      <c r="F641" s="106"/>
      <c r="G641" s="106"/>
      <c r="H641" s="106"/>
      <c r="I641" s="88"/>
      <c r="J641" s="88"/>
      <c r="K641" s="88"/>
      <c r="L641" s="88"/>
      <c r="M641" s="88"/>
      <c r="N641" s="88"/>
      <c r="O641" s="88"/>
      <c r="P641" s="88"/>
      <c r="Q641" s="88"/>
      <c r="R641" s="88"/>
    </row>
    <row r="642" spans="3:18" ht="15" customHeight="1">
      <c r="C642" s="106"/>
      <c r="D642" s="106"/>
      <c r="E642" s="106"/>
      <c r="F642" s="106"/>
      <c r="G642" s="106"/>
      <c r="H642" s="106"/>
      <c r="I642" s="88"/>
      <c r="J642" s="88"/>
      <c r="K642" s="88"/>
      <c r="L642" s="88"/>
      <c r="M642" s="88"/>
      <c r="N642" s="88"/>
      <c r="O642" s="88"/>
      <c r="P642" s="88"/>
      <c r="Q642" s="88"/>
      <c r="R642" s="88"/>
    </row>
    <row r="643" spans="3:18" ht="15" customHeight="1">
      <c r="C643" s="106"/>
      <c r="D643" s="106"/>
      <c r="E643" s="106"/>
      <c r="F643" s="106"/>
      <c r="G643" s="106"/>
      <c r="H643" s="106"/>
      <c r="I643" s="88"/>
      <c r="J643" s="88"/>
      <c r="K643" s="88"/>
      <c r="L643" s="88"/>
      <c r="M643" s="88"/>
      <c r="N643" s="88"/>
      <c r="O643" s="88"/>
      <c r="P643" s="88"/>
      <c r="Q643" s="88"/>
      <c r="R643" s="88"/>
    </row>
    <row r="644" spans="3:18" ht="15" customHeight="1">
      <c r="C644" s="106"/>
      <c r="D644" s="106"/>
      <c r="E644" s="106"/>
      <c r="F644" s="106"/>
      <c r="G644" s="106"/>
      <c r="H644" s="106"/>
      <c r="I644" s="88"/>
      <c r="J644" s="88"/>
      <c r="K644" s="88"/>
      <c r="L644" s="88"/>
      <c r="M644" s="88"/>
      <c r="N644" s="88"/>
      <c r="O644" s="88"/>
      <c r="P644" s="88"/>
      <c r="Q644" s="88"/>
      <c r="R644" s="88"/>
    </row>
    <row r="645" spans="3:18" ht="15" customHeight="1">
      <c r="C645" s="106"/>
      <c r="D645" s="106"/>
      <c r="E645" s="106"/>
      <c r="F645" s="106"/>
      <c r="G645" s="106"/>
      <c r="H645" s="106"/>
      <c r="I645" s="88"/>
      <c r="J645" s="88"/>
      <c r="K645" s="88"/>
      <c r="L645" s="88"/>
      <c r="M645" s="88"/>
      <c r="N645" s="88"/>
      <c r="O645" s="88"/>
      <c r="P645" s="88"/>
      <c r="Q645" s="88"/>
      <c r="R645" s="88"/>
    </row>
    <row r="646" spans="3:18" ht="15" customHeight="1">
      <c r="C646" s="106"/>
      <c r="D646" s="106"/>
      <c r="E646" s="106"/>
      <c r="F646" s="106"/>
      <c r="G646" s="106"/>
      <c r="H646" s="106"/>
      <c r="I646" s="88"/>
      <c r="J646" s="88"/>
      <c r="K646" s="88"/>
      <c r="L646" s="88"/>
      <c r="M646" s="88"/>
      <c r="N646" s="88"/>
      <c r="O646" s="88"/>
      <c r="P646" s="88"/>
      <c r="Q646" s="88"/>
      <c r="R646" s="88"/>
    </row>
    <row r="647" spans="3:18" ht="15" customHeight="1">
      <c r="C647" s="106"/>
      <c r="D647" s="106"/>
      <c r="E647" s="106"/>
      <c r="F647" s="106"/>
      <c r="G647" s="106"/>
      <c r="H647" s="106"/>
      <c r="I647" s="88"/>
      <c r="J647" s="88"/>
      <c r="K647" s="88"/>
      <c r="L647" s="88"/>
      <c r="M647" s="88"/>
      <c r="N647" s="88"/>
      <c r="O647" s="88"/>
      <c r="P647" s="88"/>
      <c r="Q647" s="88"/>
      <c r="R647" s="88"/>
    </row>
    <row r="648" spans="3:18" ht="15" customHeight="1">
      <c r="C648" s="106"/>
      <c r="D648" s="106"/>
      <c r="E648" s="106"/>
      <c r="F648" s="106"/>
      <c r="G648" s="106"/>
      <c r="H648" s="106"/>
      <c r="I648" s="88"/>
      <c r="J648" s="88"/>
      <c r="K648" s="88"/>
      <c r="L648" s="88"/>
      <c r="M648" s="88"/>
      <c r="N648" s="88"/>
      <c r="O648" s="88"/>
      <c r="P648" s="88"/>
      <c r="Q648" s="88"/>
      <c r="R648" s="88"/>
    </row>
    <row r="649" spans="3:18" ht="15" customHeight="1">
      <c r="C649" s="106"/>
      <c r="D649" s="106"/>
      <c r="E649" s="106"/>
      <c r="F649" s="106"/>
      <c r="G649" s="106"/>
      <c r="H649" s="106"/>
      <c r="I649" s="88"/>
      <c r="J649" s="88"/>
      <c r="K649" s="88"/>
      <c r="L649" s="88"/>
      <c r="M649" s="88"/>
      <c r="N649" s="88"/>
      <c r="O649" s="88"/>
      <c r="P649" s="88"/>
      <c r="Q649" s="88"/>
      <c r="R649" s="88"/>
    </row>
    <row r="650" spans="3:18" ht="15" customHeight="1">
      <c r="C650" s="106"/>
      <c r="D650" s="106"/>
      <c r="E650" s="106"/>
      <c r="F650" s="106"/>
      <c r="G650" s="106"/>
      <c r="H650" s="106"/>
      <c r="I650" s="88"/>
      <c r="J650" s="88"/>
      <c r="K650" s="88"/>
      <c r="L650" s="88"/>
      <c r="M650" s="88"/>
      <c r="N650" s="88"/>
      <c r="O650" s="88"/>
      <c r="P650" s="88"/>
      <c r="Q650" s="88"/>
      <c r="R650" s="88"/>
    </row>
    <row r="651" spans="3:18" ht="15" customHeight="1">
      <c r="C651" s="106"/>
      <c r="D651" s="106"/>
      <c r="E651" s="106"/>
      <c r="F651" s="106"/>
      <c r="G651" s="106"/>
      <c r="H651" s="106"/>
      <c r="I651" s="88"/>
      <c r="J651" s="88"/>
      <c r="K651" s="88"/>
      <c r="L651" s="88"/>
      <c r="M651" s="88"/>
      <c r="N651" s="88"/>
      <c r="O651" s="88"/>
      <c r="P651" s="88"/>
      <c r="Q651" s="88"/>
      <c r="R651" s="88"/>
    </row>
    <row r="652" spans="3:18" ht="15" customHeight="1">
      <c r="C652" s="106"/>
      <c r="D652" s="106"/>
      <c r="E652" s="106"/>
      <c r="F652" s="106"/>
      <c r="G652" s="106"/>
      <c r="H652" s="106"/>
      <c r="I652" s="88"/>
      <c r="J652" s="88"/>
      <c r="K652" s="88"/>
      <c r="L652" s="88"/>
      <c r="M652" s="88"/>
      <c r="N652" s="88"/>
      <c r="O652" s="88"/>
      <c r="P652" s="88"/>
      <c r="Q652" s="88"/>
      <c r="R652" s="88"/>
    </row>
    <row r="653" spans="3:18" ht="15" customHeight="1">
      <c r="C653" s="106"/>
      <c r="D653" s="106"/>
      <c r="E653" s="106"/>
      <c r="F653" s="106"/>
      <c r="G653" s="106"/>
      <c r="H653" s="106"/>
      <c r="I653" s="88"/>
      <c r="J653" s="88"/>
      <c r="K653" s="88"/>
      <c r="L653" s="88"/>
      <c r="M653" s="88"/>
      <c r="N653" s="88"/>
      <c r="O653" s="88"/>
      <c r="P653" s="88"/>
      <c r="Q653" s="88"/>
      <c r="R653" s="88"/>
    </row>
    <row r="654" spans="3:18" ht="15" customHeight="1">
      <c r="C654" s="106"/>
      <c r="D654" s="106"/>
      <c r="E654" s="106"/>
      <c r="F654" s="106"/>
      <c r="G654" s="106"/>
      <c r="H654" s="106"/>
      <c r="I654" s="88"/>
      <c r="J654" s="88"/>
      <c r="K654" s="88"/>
      <c r="L654" s="88"/>
      <c r="M654" s="88"/>
      <c r="N654" s="88"/>
      <c r="O654" s="88"/>
      <c r="P654" s="88"/>
      <c r="Q654" s="88"/>
      <c r="R654" s="88"/>
    </row>
    <row r="655" spans="3:18" ht="15" customHeight="1">
      <c r="C655" s="106"/>
      <c r="D655" s="106"/>
      <c r="E655" s="106"/>
      <c r="F655" s="106"/>
      <c r="G655" s="106"/>
      <c r="H655" s="106"/>
      <c r="I655" s="88"/>
      <c r="J655" s="88"/>
      <c r="K655" s="88"/>
      <c r="L655" s="88"/>
      <c r="M655" s="88"/>
      <c r="N655" s="88"/>
      <c r="O655" s="88"/>
      <c r="P655" s="88"/>
      <c r="Q655" s="88"/>
      <c r="R655" s="88"/>
    </row>
    <row r="656" spans="3:18" ht="15" customHeight="1">
      <c r="C656" s="106"/>
      <c r="D656" s="106"/>
      <c r="E656" s="106"/>
      <c r="F656" s="106"/>
      <c r="G656" s="106"/>
      <c r="H656" s="106"/>
      <c r="I656" s="88"/>
      <c r="J656" s="88"/>
      <c r="K656" s="88"/>
      <c r="L656" s="88"/>
      <c r="M656" s="88"/>
      <c r="N656" s="88"/>
      <c r="O656" s="88"/>
      <c r="P656" s="88"/>
      <c r="Q656" s="88"/>
      <c r="R656" s="88"/>
    </row>
    <row r="657" spans="3:18" ht="15" customHeight="1">
      <c r="C657" s="106"/>
      <c r="D657" s="106"/>
      <c r="E657" s="106"/>
      <c r="F657" s="106"/>
      <c r="G657" s="106"/>
      <c r="H657" s="106"/>
      <c r="I657" s="88"/>
      <c r="J657" s="88"/>
      <c r="K657" s="88"/>
      <c r="L657" s="88"/>
      <c r="M657" s="88"/>
      <c r="N657" s="88"/>
      <c r="O657" s="88"/>
      <c r="P657" s="88"/>
      <c r="Q657" s="88"/>
      <c r="R657" s="88"/>
    </row>
    <row r="658" spans="3:18" ht="15" customHeight="1">
      <c r="C658" s="106"/>
      <c r="D658" s="106"/>
      <c r="E658" s="106"/>
      <c r="F658" s="106"/>
      <c r="G658" s="106"/>
      <c r="H658" s="106"/>
      <c r="I658" s="88"/>
      <c r="J658" s="88"/>
      <c r="K658" s="88"/>
      <c r="L658" s="88"/>
      <c r="M658" s="88"/>
      <c r="N658" s="88"/>
      <c r="O658" s="88"/>
      <c r="P658" s="88"/>
      <c r="Q658" s="88"/>
      <c r="R658" s="88"/>
    </row>
    <row r="659" spans="3:18" ht="15" customHeight="1">
      <c r="C659" s="106"/>
      <c r="D659" s="106"/>
      <c r="E659" s="106"/>
      <c r="F659" s="106"/>
      <c r="G659" s="106"/>
      <c r="H659" s="106"/>
      <c r="I659" s="88"/>
      <c r="J659" s="88"/>
      <c r="K659" s="88"/>
      <c r="L659" s="88"/>
      <c r="M659" s="88"/>
      <c r="N659" s="88"/>
      <c r="O659" s="88"/>
      <c r="P659" s="88"/>
      <c r="Q659" s="88"/>
      <c r="R659" s="88"/>
    </row>
    <row r="660" spans="3:18" ht="15" customHeight="1">
      <c r="C660" s="106"/>
      <c r="D660" s="106"/>
      <c r="E660" s="106"/>
      <c r="F660" s="106"/>
      <c r="G660" s="106"/>
      <c r="H660" s="106"/>
      <c r="I660" s="88"/>
      <c r="J660" s="88"/>
      <c r="K660" s="88"/>
      <c r="L660" s="88"/>
      <c r="M660" s="88"/>
      <c r="N660" s="88"/>
      <c r="O660" s="88"/>
      <c r="P660" s="88"/>
      <c r="Q660" s="88"/>
      <c r="R660" s="88"/>
    </row>
    <row r="661" spans="3:18" ht="15" customHeight="1">
      <c r="C661" s="106"/>
      <c r="D661" s="106"/>
      <c r="E661" s="106"/>
      <c r="F661" s="106"/>
      <c r="G661" s="106"/>
      <c r="H661" s="106"/>
      <c r="I661" s="88"/>
      <c r="J661" s="88"/>
      <c r="K661" s="88"/>
      <c r="L661" s="88"/>
      <c r="M661" s="88"/>
      <c r="N661" s="88"/>
      <c r="O661" s="88"/>
      <c r="P661" s="88"/>
      <c r="Q661" s="88"/>
      <c r="R661" s="88"/>
    </row>
    <row r="662" spans="3:18" ht="15" customHeight="1">
      <c r="C662" s="106"/>
      <c r="D662" s="106"/>
      <c r="E662" s="106"/>
      <c r="F662" s="106"/>
      <c r="G662" s="106"/>
      <c r="H662" s="106"/>
      <c r="I662" s="88"/>
      <c r="J662" s="88"/>
      <c r="K662" s="88"/>
      <c r="L662" s="88"/>
      <c r="M662" s="88"/>
      <c r="N662" s="88"/>
      <c r="O662" s="88"/>
      <c r="P662" s="88"/>
      <c r="Q662" s="88"/>
      <c r="R662" s="88"/>
    </row>
    <row r="663" spans="3:18" ht="15" customHeight="1">
      <c r="C663" s="106"/>
      <c r="D663" s="106"/>
      <c r="E663" s="106"/>
      <c r="F663" s="106"/>
      <c r="G663" s="106"/>
      <c r="H663" s="106"/>
      <c r="I663" s="88"/>
      <c r="J663" s="88"/>
      <c r="K663" s="88"/>
      <c r="L663" s="88"/>
      <c r="M663" s="88"/>
      <c r="N663" s="88"/>
      <c r="O663" s="88"/>
      <c r="P663" s="88"/>
      <c r="Q663" s="88"/>
      <c r="R663" s="88"/>
    </row>
    <row r="664" spans="3:18" ht="15" customHeight="1">
      <c r="C664" s="106"/>
      <c r="D664" s="106"/>
      <c r="E664" s="106"/>
      <c r="F664" s="106"/>
      <c r="G664" s="106"/>
      <c r="H664" s="106"/>
      <c r="I664" s="88"/>
      <c r="J664" s="88"/>
      <c r="K664" s="88"/>
      <c r="L664" s="88"/>
      <c r="M664" s="88"/>
      <c r="N664" s="88"/>
      <c r="O664" s="88"/>
      <c r="P664" s="88"/>
      <c r="Q664" s="88"/>
      <c r="R664" s="88"/>
    </row>
    <row r="665" spans="3:18" ht="15" customHeight="1">
      <c r="C665" s="106"/>
      <c r="D665" s="106"/>
      <c r="E665" s="106"/>
      <c r="F665" s="106"/>
      <c r="G665" s="106"/>
      <c r="H665" s="106"/>
      <c r="I665" s="88"/>
      <c r="J665" s="88"/>
      <c r="K665" s="88"/>
      <c r="L665" s="88"/>
      <c r="M665" s="88"/>
      <c r="N665" s="88"/>
      <c r="O665" s="88"/>
      <c r="P665" s="88"/>
      <c r="Q665" s="88"/>
      <c r="R665" s="88"/>
    </row>
    <row r="666" spans="3:18" ht="15" customHeight="1">
      <c r="C666" s="106"/>
      <c r="D666" s="106"/>
      <c r="E666" s="106"/>
      <c r="F666" s="106"/>
      <c r="G666" s="106"/>
      <c r="H666" s="106"/>
      <c r="I666" s="88"/>
      <c r="J666" s="88"/>
      <c r="K666" s="88"/>
      <c r="L666" s="88"/>
      <c r="M666" s="88"/>
      <c r="N666" s="88"/>
      <c r="O666" s="88"/>
      <c r="P666" s="88"/>
      <c r="Q666" s="88"/>
      <c r="R666" s="88"/>
    </row>
    <row r="667" spans="3:18" ht="15" customHeight="1">
      <c r="C667" s="106"/>
      <c r="D667" s="106"/>
      <c r="E667" s="106"/>
      <c r="F667" s="106"/>
      <c r="G667" s="106"/>
      <c r="H667" s="106"/>
      <c r="I667" s="88"/>
      <c r="J667" s="88"/>
      <c r="K667" s="88"/>
      <c r="L667" s="88"/>
      <c r="M667" s="88"/>
      <c r="N667" s="88"/>
      <c r="O667" s="88"/>
      <c r="P667" s="88"/>
      <c r="Q667" s="88"/>
      <c r="R667" s="88"/>
    </row>
    <row r="668" spans="3:18" ht="15" customHeight="1">
      <c r="C668" s="106"/>
      <c r="D668" s="106"/>
      <c r="E668" s="106"/>
      <c r="F668" s="106"/>
      <c r="G668" s="106"/>
      <c r="H668" s="106"/>
      <c r="I668" s="88"/>
      <c r="J668" s="88"/>
      <c r="K668" s="88"/>
      <c r="L668" s="88"/>
      <c r="M668" s="88"/>
      <c r="N668" s="88"/>
      <c r="O668" s="88"/>
      <c r="P668" s="88"/>
      <c r="Q668" s="88"/>
      <c r="R668" s="88"/>
    </row>
    <row r="669" spans="3:18" ht="15" customHeight="1">
      <c r="C669" s="106"/>
      <c r="D669" s="106"/>
      <c r="E669" s="106"/>
      <c r="F669" s="106"/>
      <c r="G669" s="106"/>
      <c r="H669" s="106"/>
      <c r="I669" s="88"/>
      <c r="J669" s="88"/>
      <c r="K669" s="88"/>
      <c r="L669" s="88"/>
      <c r="M669" s="88"/>
      <c r="N669" s="88"/>
      <c r="O669" s="88"/>
      <c r="P669" s="88"/>
      <c r="Q669" s="88"/>
      <c r="R669" s="88"/>
    </row>
    <row r="670" spans="3:18" ht="15" customHeight="1">
      <c r="C670" s="106"/>
      <c r="D670" s="106"/>
      <c r="E670" s="106"/>
      <c r="F670" s="106"/>
      <c r="G670" s="106"/>
      <c r="H670" s="106"/>
      <c r="I670" s="88"/>
      <c r="J670" s="88"/>
      <c r="K670" s="88"/>
      <c r="L670" s="88"/>
      <c r="M670" s="88"/>
      <c r="N670" s="88"/>
      <c r="O670" s="88"/>
      <c r="P670" s="88"/>
      <c r="Q670" s="88"/>
      <c r="R670" s="88"/>
    </row>
    <row r="671" spans="3:18" ht="15" customHeight="1">
      <c r="C671" s="106"/>
      <c r="D671" s="106"/>
      <c r="E671" s="106"/>
      <c r="F671" s="106"/>
      <c r="G671" s="106"/>
      <c r="H671" s="106"/>
      <c r="I671" s="88"/>
      <c r="J671" s="88"/>
      <c r="K671" s="88"/>
      <c r="L671" s="88"/>
      <c r="M671" s="88"/>
      <c r="N671" s="88"/>
      <c r="O671" s="88"/>
      <c r="P671" s="88"/>
      <c r="Q671" s="88"/>
      <c r="R671" s="88"/>
    </row>
    <row r="672" spans="3:18" ht="15" customHeight="1">
      <c r="C672" s="106"/>
      <c r="D672" s="106"/>
      <c r="E672" s="106"/>
      <c r="F672" s="106"/>
      <c r="G672" s="106"/>
      <c r="H672" s="106"/>
      <c r="I672" s="88"/>
      <c r="J672" s="88"/>
      <c r="K672" s="88"/>
      <c r="L672" s="88"/>
      <c r="M672" s="88"/>
      <c r="N672" s="88"/>
      <c r="O672" s="88"/>
      <c r="P672" s="88"/>
      <c r="Q672" s="88"/>
      <c r="R672" s="88"/>
    </row>
    <row r="673" spans="3:18" ht="15" customHeight="1">
      <c r="C673" s="106"/>
      <c r="D673" s="106"/>
      <c r="E673" s="106"/>
      <c r="F673" s="106"/>
      <c r="G673" s="106"/>
      <c r="H673" s="106"/>
      <c r="I673" s="88"/>
      <c r="J673" s="88"/>
      <c r="K673" s="88"/>
      <c r="L673" s="88"/>
      <c r="M673" s="88"/>
      <c r="N673" s="88"/>
      <c r="O673" s="88"/>
      <c r="P673" s="88"/>
      <c r="Q673" s="88"/>
      <c r="R673" s="88"/>
    </row>
    <row r="674" spans="3:18" ht="15" customHeight="1">
      <c r="C674" s="106"/>
      <c r="D674" s="106"/>
      <c r="E674" s="106"/>
      <c r="F674" s="106"/>
      <c r="G674" s="106"/>
      <c r="H674" s="106"/>
      <c r="I674" s="88"/>
      <c r="J674" s="88"/>
      <c r="K674" s="88"/>
      <c r="L674" s="88"/>
      <c r="M674" s="88"/>
      <c r="N674" s="88"/>
      <c r="O674" s="88"/>
      <c r="P674" s="88"/>
      <c r="Q674" s="88"/>
      <c r="R674" s="88"/>
    </row>
    <row r="675" spans="3:18" ht="15" customHeight="1">
      <c r="C675" s="106"/>
      <c r="D675" s="106"/>
      <c r="E675" s="106"/>
      <c r="F675" s="106"/>
      <c r="G675" s="106"/>
      <c r="H675" s="106"/>
      <c r="I675" s="88"/>
      <c r="J675" s="88"/>
      <c r="K675" s="88"/>
      <c r="L675" s="88"/>
      <c r="M675" s="88"/>
      <c r="N675" s="88"/>
      <c r="O675" s="88"/>
      <c r="P675" s="88"/>
      <c r="Q675" s="88"/>
      <c r="R675" s="88"/>
    </row>
    <row r="676" spans="3:18" ht="15" customHeight="1">
      <c r="C676" s="106"/>
      <c r="D676" s="106"/>
      <c r="E676" s="106"/>
      <c r="F676" s="106"/>
      <c r="G676" s="106"/>
      <c r="H676" s="106"/>
      <c r="I676" s="88"/>
      <c r="J676" s="88"/>
      <c r="K676" s="88"/>
      <c r="L676" s="88"/>
      <c r="M676" s="88"/>
      <c r="N676" s="88"/>
      <c r="O676" s="88"/>
      <c r="P676" s="88"/>
      <c r="Q676" s="88"/>
      <c r="R676" s="88"/>
    </row>
    <row r="677" spans="3:18" ht="15" customHeight="1">
      <c r="C677" s="106"/>
      <c r="D677" s="106"/>
      <c r="E677" s="106"/>
      <c r="F677" s="106"/>
      <c r="G677" s="106"/>
      <c r="H677" s="106"/>
      <c r="I677" s="88"/>
      <c r="J677" s="88"/>
      <c r="K677" s="88"/>
      <c r="L677" s="88"/>
      <c r="M677" s="88"/>
      <c r="N677" s="88"/>
      <c r="O677" s="88"/>
      <c r="P677" s="88"/>
      <c r="Q677" s="88"/>
      <c r="R677" s="88"/>
    </row>
    <row r="678" spans="3:18" ht="15" customHeight="1">
      <c r="C678" s="106"/>
      <c r="D678" s="106"/>
      <c r="E678" s="106"/>
      <c r="F678" s="106"/>
      <c r="G678" s="106"/>
      <c r="H678" s="106"/>
      <c r="I678" s="88"/>
      <c r="J678" s="88"/>
      <c r="K678" s="88"/>
      <c r="L678" s="88"/>
      <c r="M678" s="88"/>
      <c r="N678" s="88"/>
      <c r="O678" s="88"/>
      <c r="P678" s="88"/>
      <c r="Q678" s="88"/>
      <c r="R678" s="88"/>
    </row>
    <row r="679" spans="3:18" ht="15" customHeight="1">
      <c r="C679" s="106"/>
      <c r="D679" s="106"/>
      <c r="E679" s="106"/>
      <c r="F679" s="106"/>
      <c r="G679" s="106"/>
      <c r="H679" s="106"/>
      <c r="I679" s="88"/>
      <c r="J679" s="88"/>
      <c r="K679" s="88"/>
      <c r="L679" s="88"/>
      <c r="M679" s="88"/>
      <c r="N679" s="88"/>
      <c r="O679" s="88"/>
      <c r="P679" s="88"/>
      <c r="Q679" s="88"/>
      <c r="R679" s="88"/>
    </row>
    <row r="680" spans="3:18" ht="15" customHeight="1">
      <c r="C680" s="106"/>
      <c r="D680" s="106"/>
      <c r="E680" s="106"/>
      <c r="F680" s="106"/>
      <c r="G680" s="106"/>
      <c r="H680" s="106"/>
      <c r="I680" s="88"/>
      <c r="J680" s="88"/>
      <c r="K680" s="88"/>
      <c r="L680" s="88"/>
      <c r="M680" s="88"/>
      <c r="N680" s="88"/>
      <c r="O680" s="88"/>
      <c r="P680" s="88"/>
      <c r="Q680" s="88"/>
      <c r="R680" s="88"/>
    </row>
    <row r="681" spans="3:18" ht="15" customHeight="1">
      <c r="C681" s="106"/>
      <c r="D681" s="106"/>
      <c r="E681" s="106"/>
      <c r="F681" s="106"/>
      <c r="G681" s="106"/>
      <c r="H681" s="106"/>
      <c r="I681" s="88"/>
      <c r="J681" s="88"/>
      <c r="K681" s="88"/>
      <c r="L681" s="88"/>
      <c r="M681" s="88"/>
      <c r="N681" s="88"/>
      <c r="O681" s="88"/>
      <c r="P681" s="88"/>
      <c r="Q681" s="88"/>
      <c r="R681" s="88"/>
    </row>
    <row r="682" spans="3:18" ht="15" customHeight="1">
      <c r="C682" s="106"/>
      <c r="D682" s="106"/>
      <c r="E682" s="106"/>
      <c r="F682" s="106"/>
      <c r="G682" s="106"/>
      <c r="H682" s="106"/>
      <c r="I682" s="88"/>
      <c r="J682" s="88"/>
      <c r="K682" s="88"/>
      <c r="L682" s="88"/>
      <c r="M682" s="88"/>
      <c r="N682" s="88"/>
      <c r="O682" s="88"/>
      <c r="P682" s="88"/>
      <c r="Q682" s="88"/>
      <c r="R682" s="88"/>
    </row>
    <row r="683" spans="3:18" ht="15" customHeight="1">
      <c r="C683" s="106"/>
      <c r="D683" s="106"/>
      <c r="E683" s="106"/>
      <c r="F683" s="106"/>
      <c r="G683" s="106"/>
      <c r="H683" s="106"/>
      <c r="I683" s="88"/>
      <c r="J683" s="88"/>
      <c r="K683" s="88"/>
      <c r="L683" s="88"/>
      <c r="M683" s="88"/>
      <c r="N683" s="88"/>
      <c r="O683" s="88"/>
      <c r="P683" s="88"/>
      <c r="Q683" s="88"/>
      <c r="R683" s="88"/>
    </row>
    <row r="684" spans="3:18" ht="15" customHeight="1">
      <c r="C684" s="106"/>
      <c r="D684" s="106"/>
      <c r="E684" s="106"/>
      <c r="F684" s="106"/>
      <c r="G684" s="106"/>
      <c r="H684" s="106"/>
      <c r="I684" s="88"/>
      <c r="J684" s="88"/>
      <c r="K684" s="88"/>
      <c r="L684" s="88"/>
      <c r="M684" s="88"/>
      <c r="N684" s="88"/>
      <c r="O684" s="88"/>
      <c r="P684" s="88"/>
      <c r="Q684" s="88"/>
      <c r="R684" s="88"/>
    </row>
    <row r="685" spans="3:18" ht="15" customHeight="1">
      <c r="C685" s="106"/>
      <c r="D685" s="106"/>
      <c r="E685" s="106"/>
      <c r="F685" s="106"/>
      <c r="G685" s="106"/>
      <c r="H685" s="106"/>
      <c r="I685" s="88"/>
      <c r="J685" s="88"/>
      <c r="K685" s="88"/>
      <c r="L685" s="88"/>
      <c r="M685" s="88"/>
      <c r="N685" s="88"/>
      <c r="O685" s="88"/>
      <c r="P685" s="88"/>
      <c r="Q685" s="88"/>
      <c r="R685" s="88"/>
    </row>
    <row r="686" spans="3:18" ht="15" customHeight="1">
      <c r="C686" s="106"/>
      <c r="D686" s="106"/>
      <c r="E686" s="106"/>
      <c r="F686" s="106"/>
      <c r="G686" s="106"/>
      <c r="H686" s="106"/>
      <c r="I686" s="88"/>
      <c r="J686" s="88"/>
      <c r="K686" s="88"/>
      <c r="L686" s="88"/>
      <c r="M686" s="88"/>
      <c r="N686" s="88"/>
      <c r="O686" s="88"/>
      <c r="P686" s="88"/>
      <c r="Q686" s="88"/>
      <c r="R686" s="88"/>
    </row>
    <row r="687" spans="3:18" ht="15" customHeight="1">
      <c r="C687" s="106"/>
      <c r="D687" s="106"/>
      <c r="E687" s="106"/>
      <c r="F687" s="106"/>
      <c r="G687" s="106"/>
      <c r="H687" s="106"/>
      <c r="I687" s="88"/>
      <c r="J687" s="88"/>
      <c r="K687" s="88"/>
      <c r="L687" s="88"/>
      <c r="M687" s="88"/>
      <c r="N687" s="88"/>
      <c r="O687" s="88"/>
      <c r="P687" s="88"/>
      <c r="Q687" s="88"/>
      <c r="R687" s="88"/>
    </row>
    <row r="688" spans="3:18" ht="15" customHeight="1">
      <c r="C688" s="106"/>
      <c r="D688" s="106"/>
      <c r="E688" s="106"/>
      <c r="F688" s="106"/>
      <c r="G688" s="106"/>
      <c r="H688" s="106"/>
      <c r="I688" s="88"/>
      <c r="J688" s="88"/>
      <c r="K688" s="88"/>
      <c r="L688" s="88"/>
      <c r="M688" s="88"/>
      <c r="N688" s="88"/>
      <c r="O688" s="88"/>
      <c r="P688" s="88"/>
      <c r="Q688" s="88"/>
      <c r="R688" s="88"/>
    </row>
    <row r="689" spans="3:18" ht="15" customHeight="1">
      <c r="C689" s="106"/>
      <c r="D689" s="106"/>
      <c r="E689" s="106"/>
      <c r="F689" s="106"/>
      <c r="G689" s="106"/>
      <c r="H689" s="106"/>
      <c r="I689" s="88"/>
      <c r="J689" s="88"/>
      <c r="K689" s="88"/>
      <c r="L689" s="88"/>
      <c r="M689" s="88"/>
      <c r="N689" s="88"/>
      <c r="O689" s="88"/>
      <c r="P689" s="88"/>
      <c r="Q689" s="88"/>
      <c r="R689" s="88"/>
    </row>
    <row r="690" spans="3:18" ht="15" customHeight="1">
      <c r="C690" s="106"/>
      <c r="D690" s="106"/>
      <c r="E690" s="106"/>
      <c r="F690" s="106"/>
      <c r="G690" s="106"/>
      <c r="H690" s="106"/>
      <c r="I690" s="88"/>
      <c r="J690" s="88"/>
      <c r="K690" s="88"/>
      <c r="L690" s="88"/>
      <c r="M690" s="88"/>
      <c r="N690" s="88"/>
      <c r="O690" s="88"/>
      <c r="P690" s="88"/>
      <c r="Q690" s="88"/>
      <c r="R690" s="88"/>
    </row>
    <row r="691" spans="3:18" ht="15" customHeight="1">
      <c r="C691" s="106"/>
      <c r="D691" s="106"/>
      <c r="E691" s="106"/>
      <c r="F691" s="106"/>
      <c r="G691" s="106"/>
      <c r="H691" s="106"/>
      <c r="I691" s="88"/>
      <c r="J691" s="88"/>
      <c r="K691" s="88"/>
      <c r="L691" s="88"/>
      <c r="M691" s="88"/>
      <c r="N691" s="88"/>
      <c r="O691" s="88"/>
      <c r="P691" s="88"/>
      <c r="Q691" s="88"/>
      <c r="R691" s="88"/>
    </row>
    <row r="692" spans="3:18" ht="15" customHeight="1">
      <c r="C692" s="106"/>
      <c r="D692" s="106"/>
      <c r="E692" s="106"/>
      <c r="F692" s="106"/>
      <c r="G692" s="106"/>
      <c r="H692" s="106"/>
      <c r="I692" s="88"/>
      <c r="J692" s="88"/>
      <c r="K692" s="88"/>
      <c r="L692" s="88"/>
      <c r="M692" s="88"/>
      <c r="N692" s="88"/>
      <c r="O692" s="88"/>
      <c r="P692" s="88"/>
      <c r="Q692" s="88"/>
      <c r="R692" s="88"/>
    </row>
    <row r="693" spans="3:18" ht="15" customHeight="1">
      <c r="C693" s="106"/>
      <c r="D693" s="106"/>
      <c r="E693" s="106"/>
      <c r="F693" s="106"/>
      <c r="G693" s="106"/>
      <c r="H693" s="106"/>
      <c r="I693" s="88"/>
      <c r="J693" s="88"/>
      <c r="K693" s="88"/>
      <c r="L693" s="88"/>
      <c r="M693" s="88"/>
      <c r="N693" s="88"/>
      <c r="O693" s="88"/>
      <c r="P693" s="88"/>
      <c r="Q693" s="88"/>
      <c r="R693" s="88"/>
    </row>
    <row r="694" spans="3:18" ht="15" customHeight="1">
      <c r="C694" s="106"/>
      <c r="D694" s="106"/>
      <c r="E694" s="106"/>
      <c r="F694" s="106"/>
      <c r="G694" s="106"/>
      <c r="H694" s="106"/>
      <c r="I694" s="88"/>
      <c r="J694" s="88"/>
      <c r="K694" s="88"/>
      <c r="L694" s="88"/>
      <c r="M694" s="88"/>
      <c r="N694" s="88"/>
      <c r="O694" s="88"/>
      <c r="P694" s="88"/>
      <c r="Q694" s="88"/>
      <c r="R694" s="88"/>
    </row>
    <row r="695" spans="3:18" ht="15" customHeight="1">
      <c r="C695" s="106"/>
      <c r="D695" s="106"/>
      <c r="E695" s="106"/>
      <c r="F695" s="106"/>
      <c r="G695" s="106"/>
      <c r="H695" s="106"/>
      <c r="I695" s="88"/>
      <c r="J695" s="88"/>
      <c r="K695" s="88"/>
      <c r="L695" s="88"/>
      <c r="M695" s="88"/>
      <c r="N695" s="88"/>
      <c r="O695" s="88"/>
      <c r="P695" s="88"/>
      <c r="Q695" s="88"/>
      <c r="R695" s="88"/>
    </row>
    <row r="696" spans="3:18" ht="15" customHeight="1">
      <c r="C696" s="106"/>
      <c r="D696" s="106"/>
      <c r="E696" s="106"/>
      <c r="F696" s="106"/>
      <c r="G696" s="106"/>
      <c r="H696" s="106"/>
      <c r="I696" s="88"/>
      <c r="J696" s="88"/>
      <c r="K696" s="88"/>
      <c r="L696" s="88"/>
      <c r="M696" s="88"/>
      <c r="N696" s="88"/>
      <c r="O696" s="88"/>
      <c r="P696" s="88"/>
      <c r="Q696" s="88"/>
      <c r="R696" s="88"/>
    </row>
    <row r="697" spans="3:18" ht="15" customHeight="1">
      <c r="C697" s="106"/>
      <c r="D697" s="106"/>
      <c r="E697" s="106"/>
      <c r="F697" s="106"/>
      <c r="G697" s="106"/>
      <c r="H697" s="106"/>
      <c r="I697" s="88"/>
      <c r="J697" s="88"/>
      <c r="K697" s="88"/>
      <c r="L697" s="88"/>
      <c r="M697" s="88"/>
      <c r="N697" s="88"/>
      <c r="O697" s="88"/>
      <c r="P697" s="88"/>
      <c r="Q697" s="88"/>
      <c r="R697" s="88"/>
    </row>
    <row r="698" spans="3:18" ht="15" customHeight="1">
      <c r="C698" s="106"/>
      <c r="D698" s="106"/>
      <c r="E698" s="106"/>
      <c r="F698" s="106"/>
      <c r="G698" s="106"/>
      <c r="H698" s="106"/>
      <c r="I698" s="88"/>
      <c r="J698" s="88"/>
      <c r="K698" s="88"/>
      <c r="L698" s="88"/>
      <c r="M698" s="88"/>
      <c r="N698" s="88"/>
      <c r="O698" s="88"/>
      <c r="P698" s="88"/>
      <c r="Q698" s="88"/>
      <c r="R698" s="88"/>
    </row>
    <row r="699" spans="3:18" ht="15" customHeight="1">
      <c r="C699" s="106"/>
      <c r="D699" s="106"/>
      <c r="E699" s="106"/>
      <c r="F699" s="106"/>
      <c r="G699" s="106"/>
      <c r="H699" s="106"/>
      <c r="I699" s="88"/>
      <c r="J699" s="88"/>
      <c r="K699" s="88"/>
      <c r="L699" s="88"/>
      <c r="M699" s="88"/>
      <c r="N699" s="88"/>
      <c r="O699" s="88"/>
      <c r="P699" s="88"/>
      <c r="Q699" s="88"/>
      <c r="R699" s="88"/>
    </row>
    <row r="700" spans="3:18" ht="15" customHeight="1">
      <c r="C700" s="106"/>
      <c r="D700" s="106"/>
      <c r="E700" s="106"/>
      <c r="F700" s="106"/>
      <c r="G700" s="106"/>
      <c r="H700" s="106"/>
      <c r="I700" s="88"/>
      <c r="J700" s="88"/>
      <c r="K700" s="88"/>
      <c r="L700" s="88"/>
      <c r="M700" s="88"/>
      <c r="N700" s="88"/>
      <c r="O700" s="88"/>
      <c r="P700" s="88"/>
      <c r="Q700" s="88"/>
      <c r="R700" s="88"/>
    </row>
    <row r="701" spans="3:18" ht="15" customHeight="1">
      <c r="C701" s="106"/>
      <c r="D701" s="106"/>
      <c r="E701" s="106"/>
      <c r="F701" s="106"/>
      <c r="G701" s="106"/>
      <c r="H701" s="106"/>
      <c r="I701" s="88"/>
      <c r="J701" s="88"/>
      <c r="K701" s="88"/>
      <c r="L701" s="88"/>
      <c r="M701" s="88"/>
      <c r="N701" s="88"/>
      <c r="O701" s="88"/>
      <c r="P701" s="88"/>
      <c r="Q701" s="88"/>
      <c r="R701" s="88"/>
    </row>
    <row r="702" spans="3:18" ht="15" customHeight="1">
      <c r="C702" s="106"/>
      <c r="D702" s="106"/>
      <c r="E702" s="106"/>
      <c r="F702" s="106"/>
      <c r="G702" s="106"/>
      <c r="H702" s="106"/>
      <c r="I702" s="88"/>
      <c r="J702" s="88"/>
      <c r="K702" s="88"/>
      <c r="L702" s="88"/>
      <c r="M702" s="88"/>
      <c r="N702" s="88"/>
      <c r="O702" s="88"/>
      <c r="P702" s="88"/>
      <c r="Q702" s="88"/>
      <c r="R702" s="88"/>
    </row>
    <row r="703" spans="3:18" ht="15" customHeight="1">
      <c r="C703" s="106"/>
      <c r="D703" s="106"/>
      <c r="E703" s="106"/>
      <c r="F703" s="106"/>
      <c r="G703" s="106"/>
      <c r="H703" s="106"/>
      <c r="I703" s="88"/>
      <c r="J703" s="88"/>
      <c r="K703" s="88"/>
      <c r="L703" s="88"/>
      <c r="M703" s="88"/>
      <c r="N703" s="88"/>
      <c r="O703" s="88"/>
      <c r="P703" s="88"/>
      <c r="Q703" s="88"/>
      <c r="R703" s="88"/>
    </row>
    <row r="704" spans="3:18" ht="15" customHeight="1">
      <c r="C704" s="106"/>
      <c r="D704" s="106"/>
      <c r="E704" s="106"/>
      <c r="F704" s="106"/>
      <c r="G704" s="106"/>
      <c r="H704" s="106"/>
      <c r="I704" s="88"/>
      <c r="J704" s="88"/>
      <c r="K704" s="88"/>
      <c r="L704" s="88"/>
      <c r="M704" s="88"/>
      <c r="N704" s="88"/>
      <c r="O704" s="88"/>
      <c r="P704" s="88"/>
      <c r="Q704" s="88"/>
      <c r="R704" s="88"/>
    </row>
    <row r="705" spans="3:18" ht="15" customHeight="1">
      <c r="C705" s="106"/>
      <c r="D705" s="106"/>
      <c r="E705" s="106"/>
      <c r="F705" s="106"/>
      <c r="G705" s="106"/>
      <c r="H705" s="106"/>
      <c r="I705" s="88"/>
      <c r="J705" s="88"/>
      <c r="K705" s="88"/>
      <c r="L705" s="88"/>
      <c r="M705" s="88"/>
      <c r="N705" s="88"/>
      <c r="O705" s="88"/>
      <c r="P705" s="88"/>
      <c r="Q705" s="88"/>
      <c r="R705" s="88"/>
    </row>
    <row r="706" spans="3:18" ht="15" customHeight="1">
      <c r="C706" s="106"/>
      <c r="D706" s="106"/>
      <c r="E706" s="106"/>
      <c r="F706" s="106"/>
      <c r="G706" s="106"/>
      <c r="H706" s="106"/>
      <c r="I706" s="88"/>
      <c r="J706" s="88"/>
      <c r="K706" s="88"/>
      <c r="L706" s="88"/>
      <c r="M706" s="88"/>
      <c r="N706" s="88"/>
      <c r="O706" s="88"/>
      <c r="P706" s="88"/>
      <c r="Q706" s="88"/>
      <c r="R706" s="88"/>
    </row>
    <row r="707" spans="3:18" ht="15" customHeight="1">
      <c r="C707" s="106"/>
      <c r="D707" s="106"/>
      <c r="E707" s="106"/>
      <c r="F707" s="106"/>
      <c r="G707" s="106"/>
      <c r="H707" s="106"/>
      <c r="I707" s="88"/>
      <c r="J707" s="88"/>
      <c r="K707" s="88"/>
      <c r="L707" s="88"/>
      <c r="M707" s="88"/>
      <c r="N707" s="88"/>
      <c r="O707" s="88"/>
      <c r="P707" s="88"/>
      <c r="Q707" s="88"/>
      <c r="R707" s="88"/>
    </row>
    <row r="708" spans="3:18" ht="15" customHeight="1">
      <c r="C708" s="106"/>
      <c r="D708" s="106"/>
      <c r="E708" s="106"/>
      <c r="F708" s="106"/>
      <c r="G708" s="106"/>
      <c r="H708" s="106"/>
      <c r="I708" s="88"/>
      <c r="J708" s="88"/>
      <c r="K708" s="88"/>
      <c r="L708" s="88"/>
      <c r="M708" s="88"/>
      <c r="N708" s="88"/>
      <c r="O708" s="88"/>
      <c r="P708" s="88"/>
      <c r="Q708" s="88"/>
      <c r="R708" s="88"/>
    </row>
    <row r="709" spans="3:18" ht="15" customHeight="1">
      <c r="C709" s="106"/>
      <c r="D709" s="106"/>
      <c r="E709" s="106"/>
      <c r="F709" s="106"/>
      <c r="G709" s="106"/>
      <c r="H709" s="106"/>
      <c r="I709" s="88"/>
      <c r="J709" s="88"/>
      <c r="K709" s="88"/>
      <c r="L709" s="88"/>
      <c r="M709" s="88"/>
      <c r="N709" s="88"/>
      <c r="O709" s="88"/>
      <c r="P709" s="88"/>
      <c r="Q709" s="88"/>
      <c r="R709" s="88"/>
    </row>
    <row r="710" spans="3:18" ht="15" customHeight="1">
      <c r="C710" s="106"/>
      <c r="D710" s="106"/>
      <c r="E710" s="106"/>
      <c r="F710" s="106"/>
      <c r="G710" s="106"/>
      <c r="H710" s="106"/>
      <c r="I710" s="88"/>
      <c r="J710" s="88"/>
      <c r="K710" s="88"/>
      <c r="L710" s="88"/>
      <c r="M710" s="88"/>
      <c r="N710" s="88"/>
      <c r="O710" s="88"/>
      <c r="P710" s="88"/>
      <c r="Q710" s="88"/>
      <c r="R710" s="88"/>
    </row>
    <row r="711" spans="3:18" ht="15" customHeight="1">
      <c r="C711" s="106"/>
      <c r="D711" s="106"/>
      <c r="E711" s="106"/>
      <c r="F711" s="106"/>
      <c r="G711" s="106"/>
      <c r="H711" s="106"/>
      <c r="I711" s="88"/>
      <c r="J711" s="88"/>
      <c r="K711" s="88"/>
      <c r="L711" s="88"/>
      <c r="M711" s="88"/>
      <c r="N711" s="88"/>
      <c r="O711" s="88"/>
      <c r="P711" s="88"/>
      <c r="Q711" s="88"/>
      <c r="R711" s="88"/>
    </row>
    <row r="712" spans="3:18" ht="15" customHeight="1">
      <c r="C712" s="106"/>
      <c r="D712" s="106"/>
      <c r="E712" s="106"/>
      <c r="F712" s="106"/>
      <c r="G712" s="106"/>
      <c r="H712" s="106"/>
      <c r="I712" s="88"/>
      <c r="J712" s="88"/>
      <c r="K712" s="88"/>
      <c r="L712" s="88"/>
      <c r="M712" s="88"/>
      <c r="N712" s="88"/>
      <c r="O712" s="88"/>
      <c r="P712" s="88"/>
      <c r="Q712" s="88"/>
      <c r="R712" s="88"/>
    </row>
    <row r="713" spans="3:18" ht="15" customHeight="1">
      <c r="C713" s="106"/>
      <c r="D713" s="106"/>
      <c r="E713" s="106"/>
      <c r="F713" s="106"/>
      <c r="G713" s="106"/>
      <c r="H713" s="106"/>
      <c r="I713" s="88"/>
      <c r="J713" s="88"/>
      <c r="K713" s="88"/>
      <c r="L713" s="88"/>
      <c r="M713" s="88"/>
      <c r="N713" s="88"/>
      <c r="O713" s="88"/>
      <c r="P713" s="88"/>
      <c r="Q713" s="88"/>
      <c r="R713" s="88"/>
    </row>
    <row r="714" spans="3:18" ht="15" customHeight="1">
      <c r="C714" s="106"/>
      <c r="D714" s="106"/>
      <c r="E714" s="106"/>
      <c r="F714" s="106"/>
      <c r="G714" s="106"/>
      <c r="H714" s="106"/>
      <c r="I714" s="88"/>
      <c r="J714" s="88"/>
      <c r="K714" s="88"/>
      <c r="L714" s="88"/>
      <c r="M714" s="88"/>
      <c r="N714" s="88"/>
      <c r="O714" s="88"/>
      <c r="P714" s="88"/>
      <c r="Q714" s="88"/>
      <c r="R714" s="88"/>
    </row>
    <row r="715" spans="3:18" ht="15" customHeight="1">
      <c r="C715" s="106"/>
      <c r="D715" s="106"/>
      <c r="E715" s="106"/>
      <c r="F715" s="106"/>
      <c r="G715" s="106"/>
      <c r="H715" s="106"/>
      <c r="I715" s="88"/>
      <c r="J715" s="88"/>
      <c r="K715" s="88"/>
      <c r="L715" s="88"/>
      <c r="M715" s="88"/>
      <c r="N715" s="88"/>
      <c r="O715" s="88"/>
      <c r="P715" s="88"/>
      <c r="Q715" s="88"/>
      <c r="R715" s="88"/>
    </row>
    <row r="716" spans="3:18" ht="15" customHeight="1">
      <c r="C716" s="106"/>
      <c r="D716" s="106"/>
      <c r="E716" s="106"/>
      <c r="F716" s="106"/>
      <c r="G716" s="106"/>
      <c r="H716" s="106"/>
      <c r="I716" s="88"/>
      <c r="J716" s="88"/>
      <c r="K716" s="88"/>
      <c r="L716" s="88"/>
      <c r="M716" s="88"/>
      <c r="N716" s="88"/>
      <c r="O716" s="88"/>
      <c r="P716" s="88"/>
      <c r="Q716" s="88"/>
      <c r="R716" s="88"/>
    </row>
    <row r="717" spans="3:18" ht="15" customHeight="1">
      <c r="C717" s="106"/>
      <c r="D717" s="106"/>
      <c r="E717" s="106"/>
      <c r="F717" s="106"/>
      <c r="G717" s="106"/>
      <c r="H717" s="106"/>
      <c r="I717" s="88"/>
      <c r="J717" s="88"/>
      <c r="K717" s="88"/>
      <c r="L717" s="88"/>
      <c r="M717" s="88"/>
      <c r="N717" s="88"/>
      <c r="O717" s="88"/>
      <c r="P717" s="88"/>
      <c r="Q717" s="88"/>
      <c r="R717" s="88"/>
    </row>
    <row r="718" spans="3:18" ht="15" customHeight="1">
      <c r="C718" s="106"/>
      <c r="D718" s="106"/>
      <c r="E718" s="106"/>
      <c r="F718" s="106"/>
      <c r="G718" s="106"/>
      <c r="H718" s="106"/>
      <c r="I718" s="88"/>
      <c r="J718" s="88"/>
      <c r="K718" s="88"/>
      <c r="L718" s="88"/>
      <c r="M718" s="88"/>
      <c r="N718" s="88"/>
      <c r="O718" s="88"/>
      <c r="P718" s="88"/>
      <c r="Q718" s="88"/>
      <c r="R718" s="88"/>
    </row>
    <row r="719" spans="3:18" ht="15" customHeight="1">
      <c r="C719" s="106"/>
      <c r="D719" s="106"/>
      <c r="E719" s="106"/>
      <c r="F719" s="106"/>
      <c r="G719" s="106"/>
      <c r="H719" s="106"/>
      <c r="I719" s="88"/>
      <c r="J719" s="88"/>
      <c r="K719" s="88"/>
      <c r="L719" s="88"/>
      <c r="M719" s="88"/>
      <c r="N719" s="88"/>
      <c r="O719" s="88"/>
      <c r="P719" s="88"/>
      <c r="Q719" s="88"/>
      <c r="R719" s="88"/>
    </row>
    <row r="720" spans="3:18" ht="15" customHeight="1">
      <c r="C720" s="106"/>
      <c r="D720" s="106"/>
      <c r="E720" s="106"/>
      <c r="F720" s="106"/>
      <c r="G720" s="106"/>
      <c r="H720" s="106"/>
      <c r="I720" s="88"/>
      <c r="J720" s="88"/>
      <c r="K720" s="88"/>
      <c r="L720" s="88"/>
      <c r="M720" s="88"/>
      <c r="N720" s="88"/>
      <c r="O720" s="88"/>
      <c r="P720" s="88"/>
      <c r="Q720" s="88"/>
      <c r="R720" s="88"/>
    </row>
    <row r="721" spans="3:18" ht="15" customHeight="1">
      <c r="C721" s="106"/>
      <c r="D721" s="106"/>
      <c r="E721" s="106"/>
      <c r="F721" s="106"/>
      <c r="G721" s="106"/>
      <c r="H721" s="106"/>
      <c r="I721" s="88"/>
      <c r="J721" s="88"/>
      <c r="K721" s="88"/>
      <c r="L721" s="88"/>
      <c r="M721" s="88"/>
      <c r="N721" s="88"/>
      <c r="O721" s="88"/>
      <c r="P721" s="88"/>
      <c r="Q721" s="88"/>
      <c r="R721" s="88"/>
    </row>
    <row r="722" spans="3:18" ht="15" customHeight="1">
      <c r="C722" s="106"/>
      <c r="D722" s="106"/>
      <c r="E722" s="106"/>
      <c r="F722" s="106"/>
      <c r="G722" s="106"/>
      <c r="H722" s="106"/>
      <c r="I722" s="88"/>
      <c r="J722" s="88"/>
      <c r="K722" s="88"/>
      <c r="L722" s="88"/>
      <c r="M722" s="88"/>
      <c r="N722" s="88"/>
      <c r="O722" s="88"/>
      <c r="P722" s="88"/>
      <c r="Q722" s="88"/>
      <c r="R722" s="88"/>
    </row>
    <row r="723" spans="3:18" ht="15" customHeight="1">
      <c r="C723" s="106"/>
      <c r="D723" s="106"/>
      <c r="E723" s="106"/>
      <c r="F723" s="106"/>
      <c r="G723" s="106"/>
      <c r="H723" s="106"/>
      <c r="I723" s="88"/>
      <c r="J723" s="88"/>
      <c r="K723" s="88"/>
      <c r="L723" s="88"/>
      <c r="M723" s="88"/>
      <c r="N723" s="88"/>
      <c r="O723" s="88"/>
      <c r="P723" s="88"/>
      <c r="Q723" s="88"/>
      <c r="R723" s="88"/>
    </row>
    <row r="724" spans="3:18" ht="15" customHeight="1">
      <c r="C724" s="106"/>
      <c r="D724" s="106"/>
      <c r="E724" s="106"/>
      <c r="F724" s="106"/>
      <c r="G724" s="106"/>
      <c r="H724" s="106"/>
      <c r="I724" s="88"/>
      <c r="J724" s="88"/>
      <c r="K724" s="88"/>
      <c r="L724" s="88"/>
      <c r="M724" s="88"/>
      <c r="N724" s="88"/>
      <c r="O724" s="88"/>
      <c r="P724" s="88"/>
      <c r="Q724" s="88"/>
      <c r="R724" s="88"/>
    </row>
    <row r="725" spans="3:18" ht="15" customHeight="1">
      <c r="C725" s="106"/>
      <c r="D725" s="106"/>
      <c r="E725" s="106"/>
      <c r="F725" s="106"/>
      <c r="G725" s="106"/>
      <c r="H725" s="106"/>
      <c r="I725" s="88"/>
      <c r="J725" s="88"/>
      <c r="K725" s="88"/>
      <c r="L725" s="88"/>
      <c r="M725" s="88"/>
      <c r="N725" s="88"/>
      <c r="O725" s="88"/>
      <c r="P725" s="88"/>
      <c r="Q725" s="88"/>
      <c r="R725" s="88"/>
    </row>
    <row r="726" spans="3:18" ht="15" customHeight="1">
      <c r="C726" s="106"/>
      <c r="D726" s="106"/>
      <c r="E726" s="106"/>
      <c r="F726" s="106"/>
      <c r="G726" s="106"/>
      <c r="H726" s="106"/>
      <c r="I726" s="88"/>
      <c r="J726" s="88"/>
      <c r="K726" s="88"/>
      <c r="L726" s="88"/>
      <c r="M726" s="88"/>
      <c r="N726" s="88"/>
      <c r="O726" s="88"/>
      <c r="P726" s="88"/>
      <c r="Q726" s="88"/>
      <c r="R726" s="88"/>
    </row>
    <row r="727" spans="3:18" ht="15" customHeight="1">
      <c r="C727" s="106"/>
      <c r="D727" s="106"/>
      <c r="E727" s="106"/>
      <c r="F727" s="106"/>
      <c r="G727" s="106"/>
      <c r="H727" s="106"/>
      <c r="I727" s="88"/>
      <c r="J727" s="88"/>
      <c r="K727" s="88"/>
      <c r="L727" s="88"/>
      <c r="M727" s="88"/>
      <c r="N727" s="88"/>
      <c r="O727" s="88"/>
      <c r="P727" s="88"/>
      <c r="Q727" s="88"/>
      <c r="R727" s="88"/>
    </row>
    <row r="728" spans="3:18" ht="15" customHeight="1">
      <c r="C728" s="106"/>
      <c r="D728" s="106"/>
      <c r="E728" s="106"/>
      <c r="F728" s="106"/>
      <c r="G728" s="106"/>
      <c r="H728" s="106"/>
      <c r="I728" s="88"/>
      <c r="J728" s="88"/>
      <c r="K728" s="88"/>
      <c r="L728" s="88"/>
      <c r="M728" s="88"/>
      <c r="N728" s="88"/>
      <c r="O728" s="88"/>
      <c r="P728" s="88"/>
      <c r="Q728" s="88"/>
      <c r="R728" s="88"/>
    </row>
    <row r="729" spans="3:18" ht="15" customHeight="1">
      <c r="C729" s="106"/>
      <c r="D729" s="106"/>
      <c r="E729" s="106"/>
      <c r="F729" s="106"/>
      <c r="G729" s="106"/>
      <c r="H729" s="106"/>
      <c r="I729" s="88"/>
      <c r="J729" s="88"/>
      <c r="K729" s="88"/>
      <c r="L729" s="88"/>
      <c r="M729" s="88"/>
      <c r="N729" s="88"/>
      <c r="O729" s="88"/>
      <c r="P729" s="88"/>
      <c r="Q729" s="88"/>
      <c r="R729" s="88"/>
    </row>
    <row r="730" spans="3:18" ht="15" customHeight="1">
      <c r="C730" s="106"/>
      <c r="D730" s="106"/>
      <c r="E730" s="106"/>
      <c r="F730" s="106"/>
      <c r="G730" s="106"/>
      <c r="H730" s="106"/>
      <c r="I730" s="88"/>
      <c r="J730" s="88"/>
      <c r="K730" s="88"/>
      <c r="L730" s="88"/>
      <c r="M730" s="88"/>
      <c r="N730" s="88"/>
      <c r="O730" s="88"/>
      <c r="P730" s="88"/>
      <c r="Q730" s="88"/>
      <c r="R730" s="88"/>
    </row>
    <row r="731" spans="3:18" ht="15" customHeight="1">
      <c r="C731" s="106"/>
      <c r="D731" s="106"/>
      <c r="E731" s="106"/>
      <c r="F731" s="106"/>
      <c r="G731" s="106"/>
      <c r="H731" s="106"/>
      <c r="I731" s="88"/>
      <c r="J731" s="88"/>
      <c r="K731" s="88"/>
      <c r="L731" s="88"/>
      <c r="M731" s="88"/>
      <c r="N731" s="88"/>
      <c r="O731" s="88"/>
      <c r="P731" s="88"/>
      <c r="Q731" s="88"/>
      <c r="R731" s="88"/>
    </row>
    <row r="732" spans="3:18" ht="15" customHeight="1">
      <c r="C732" s="106"/>
      <c r="D732" s="106"/>
      <c r="E732" s="106"/>
      <c r="F732" s="106"/>
      <c r="G732" s="106"/>
      <c r="H732" s="106"/>
      <c r="I732" s="88"/>
      <c r="J732" s="88"/>
      <c r="K732" s="88"/>
      <c r="L732" s="88"/>
      <c r="M732" s="88"/>
      <c r="N732" s="88"/>
      <c r="O732" s="88"/>
      <c r="P732" s="88"/>
      <c r="Q732" s="88"/>
      <c r="R732" s="88"/>
    </row>
    <row r="733" spans="3:18" ht="15" customHeight="1">
      <c r="C733" s="106"/>
      <c r="D733" s="106"/>
      <c r="E733" s="106"/>
      <c r="F733" s="106"/>
      <c r="G733" s="106"/>
      <c r="H733" s="106"/>
      <c r="I733" s="88"/>
      <c r="J733" s="88"/>
      <c r="K733" s="88"/>
      <c r="L733" s="88"/>
      <c r="M733" s="88"/>
      <c r="N733" s="88"/>
      <c r="O733" s="88"/>
      <c r="P733" s="88"/>
      <c r="Q733" s="88"/>
      <c r="R733" s="88"/>
    </row>
    <row r="734" spans="3:18" ht="15" customHeight="1">
      <c r="C734" s="106"/>
      <c r="D734" s="106"/>
      <c r="E734" s="106"/>
      <c r="F734" s="106"/>
      <c r="G734" s="106"/>
      <c r="H734" s="106"/>
      <c r="I734" s="88"/>
      <c r="J734" s="88"/>
      <c r="K734" s="88"/>
      <c r="L734" s="88"/>
      <c r="M734" s="88"/>
      <c r="N734" s="88"/>
      <c r="O734" s="88"/>
      <c r="P734" s="88"/>
      <c r="Q734" s="88"/>
      <c r="R734" s="88"/>
    </row>
    <row r="735" spans="3:18" ht="15" customHeight="1">
      <c r="C735" s="106"/>
      <c r="D735" s="106"/>
      <c r="E735" s="106"/>
      <c r="F735" s="106"/>
      <c r="G735" s="106"/>
      <c r="H735" s="106"/>
      <c r="I735" s="88"/>
      <c r="J735" s="88"/>
      <c r="K735" s="88"/>
      <c r="L735" s="88"/>
      <c r="M735" s="88"/>
      <c r="N735" s="88"/>
      <c r="O735" s="88"/>
      <c r="P735" s="88"/>
      <c r="Q735" s="88"/>
      <c r="R735" s="88"/>
    </row>
    <row r="736" spans="3:18" ht="15" customHeight="1">
      <c r="C736" s="106"/>
      <c r="D736" s="106"/>
      <c r="E736" s="106"/>
      <c r="F736" s="106"/>
      <c r="G736" s="106"/>
      <c r="H736" s="106"/>
      <c r="I736" s="88"/>
      <c r="J736" s="88"/>
      <c r="K736" s="88"/>
      <c r="L736" s="88"/>
      <c r="M736" s="88"/>
      <c r="N736" s="88"/>
      <c r="O736" s="88"/>
      <c r="P736" s="88"/>
      <c r="Q736" s="88"/>
      <c r="R736" s="88"/>
    </row>
    <row r="737" spans="3:18" ht="15" customHeight="1">
      <c r="C737" s="106"/>
      <c r="D737" s="106"/>
      <c r="E737" s="106"/>
      <c r="F737" s="106"/>
      <c r="G737" s="106"/>
      <c r="H737" s="106"/>
      <c r="I737" s="88"/>
      <c r="J737" s="88"/>
      <c r="K737" s="88"/>
      <c r="L737" s="88"/>
      <c r="M737" s="88"/>
      <c r="N737" s="88"/>
      <c r="O737" s="88"/>
      <c r="P737" s="88"/>
      <c r="Q737" s="88"/>
      <c r="R737" s="88"/>
    </row>
    <row r="738" spans="3:18" ht="15" customHeight="1">
      <c r="C738" s="106"/>
      <c r="D738" s="106"/>
      <c r="E738" s="106"/>
      <c r="F738" s="106"/>
      <c r="G738" s="106"/>
      <c r="H738" s="106"/>
      <c r="I738" s="88"/>
      <c r="J738" s="88"/>
      <c r="K738" s="88"/>
      <c r="L738" s="88"/>
      <c r="M738" s="88"/>
      <c r="N738" s="88"/>
      <c r="O738" s="88"/>
      <c r="P738" s="88"/>
      <c r="Q738" s="88"/>
      <c r="R738" s="88"/>
    </row>
    <row r="739" spans="3:18" ht="15" customHeight="1">
      <c r="C739" s="106"/>
      <c r="D739" s="106"/>
      <c r="E739" s="106"/>
      <c r="F739" s="106"/>
      <c r="G739" s="106"/>
      <c r="H739" s="106"/>
      <c r="I739" s="88"/>
      <c r="J739" s="88"/>
      <c r="K739" s="88"/>
      <c r="L739" s="88"/>
      <c r="M739" s="88"/>
      <c r="N739" s="88"/>
      <c r="O739" s="88"/>
      <c r="P739" s="88"/>
      <c r="Q739" s="88"/>
      <c r="R739" s="88"/>
    </row>
    <row r="740" spans="3:18" ht="15" customHeight="1">
      <c r="C740" s="106"/>
      <c r="D740" s="106"/>
      <c r="E740" s="106"/>
      <c r="F740" s="106"/>
      <c r="G740" s="106"/>
      <c r="H740" s="106"/>
      <c r="I740" s="88"/>
      <c r="J740" s="88"/>
      <c r="K740" s="88"/>
      <c r="L740" s="88"/>
      <c r="M740" s="88"/>
      <c r="N740" s="88"/>
      <c r="O740" s="88"/>
      <c r="P740" s="88"/>
      <c r="Q740" s="88"/>
      <c r="R740" s="88"/>
    </row>
    <row r="741" spans="3:18" ht="15" customHeight="1">
      <c r="C741" s="106"/>
      <c r="D741" s="106"/>
      <c r="E741" s="106"/>
      <c r="F741" s="106"/>
      <c r="G741" s="106"/>
      <c r="H741" s="106"/>
      <c r="I741" s="88"/>
      <c r="J741" s="88"/>
      <c r="K741" s="88"/>
      <c r="L741" s="88"/>
      <c r="M741" s="88"/>
      <c r="N741" s="88"/>
      <c r="O741" s="88"/>
      <c r="P741" s="88"/>
      <c r="Q741" s="88"/>
      <c r="R741" s="88"/>
    </row>
    <row r="742" spans="3:18" ht="15" customHeight="1">
      <c r="C742" s="106"/>
      <c r="D742" s="106"/>
      <c r="E742" s="106"/>
      <c r="F742" s="106"/>
      <c r="G742" s="106"/>
      <c r="H742" s="106"/>
      <c r="I742" s="88"/>
      <c r="J742" s="88"/>
      <c r="K742" s="88"/>
      <c r="L742" s="88"/>
      <c r="M742" s="88"/>
      <c r="N742" s="88"/>
      <c r="O742" s="88"/>
      <c r="P742" s="88"/>
      <c r="Q742" s="88"/>
      <c r="R742" s="88"/>
    </row>
    <row r="743" spans="3:18" ht="15" customHeight="1">
      <c r="C743" s="106"/>
      <c r="D743" s="106"/>
      <c r="E743" s="106"/>
      <c r="F743" s="106"/>
      <c r="G743" s="106"/>
      <c r="H743" s="106"/>
      <c r="I743" s="88"/>
      <c r="J743" s="88"/>
      <c r="K743" s="88"/>
      <c r="L743" s="88"/>
      <c r="M743" s="88"/>
      <c r="N743" s="88"/>
      <c r="O743" s="88"/>
      <c r="P743" s="88"/>
      <c r="Q743" s="88"/>
      <c r="R743" s="88"/>
    </row>
    <row r="744" spans="3:18" ht="15" customHeight="1">
      <c r="C744" s="106"/>
      <c r="D744" s="106"/>
      <c r="E744" s="106"/>
      <c r="F744" s="106"/>
      <c r="G744" s="106"/>
      <c r="H744" s="106"/>
      <c r="I744" s="88"/>
      <c r="J744" s="88"/>
      <c r="K744" s="88"/>
      <c r="L744" s="88"/>
      <c r="M744" s="88"/>
      <c r="N744" s="88"/>
      <c r="O744" s="88"/>
      <c r="P744" s="88"/>
      <c r="Q744" s="88"/>
      <c r="R744" s="88"/>
    </row>
    <row r="745" spans="3:18" ht="15" customHeight="1">
      <c r="C745" s="106"/>
      <c r="D745" s="106"/>
      <c r="E745" s="106"/>
      <c r="F745" s="106"/>
      <c r="G745" s="106"/>
      <c r="H745" s="106"/>
      <c r="I745" s="88"/>
      <c r="J745" s="88"/>
      <c r="K745" s="88"/>
      <c r="L745" s="88"/>
      <c r="M745" s="88"/>
      <c r="N745" s="88"/>
      <c r="O745" s="88"/>
      <c r="P745" s="88"/>
      <c r="Q745" s="88"/>
      <c r="R745" s="88"/>
    </row>
    <row r="746" spans="3:18" ht="15" customHeight="1">
      <c r="C746" s="106"/>
      <c r="D746" s="106"/>
      <c r="E746" s="106"/>
      <c r="F746" s="106"/>
      <c r="G746" s="106"/>
      <c r="H746" s="106"/>
      <c r="I746" s="88"/>
      <c r="J746" s="88"/>
      <c r="K746" s="88"/>
      <c r="L746" s="88"/>
      <c r="M746" s="88"/>
      <c r="N746" s="88"/>
      <c r="O746" s="88"/>
      <c r="P746" s="88"/>
      <c r="Q746" s="88"/>
      <c r="R746" s="88"/>
    </row>
    <row r="747" spans="3:18" ht="15" customHeight="1">
      <c r="C747" s="106"/>
      <c r="D747" s="106"/>
      <c r="E747" s="106"/>
      <c r="F747" s="106"/>
      <c r="G747" s="106"/>
      <c r="H747" s="106"/>
      <c r="I747" s="88"/>
      <c r="J747" s="88"/>
      <c r="K747" s="88"/>
      <c r="L747" s="88"/>
      <c r="M747" s="88"/>
      <c r="N747" s="88"/>
      <c r="O747" s="88"/>
      <c r="P747" s="88"/>
      <c r="Q747" s="88"/>
      <c r="R747" s="88"/>
    </row>
    <row r="748" spans="3:18" ht="15" customHeight="1">
      <c r="C748" s="106"/>
      <c r="D748" s="106"/>
      <c r="E748" s="106"/>
      <c r="F748" s="106"/>
      <c r="G748" s="106"/>
      <c r="H748" s="106"/>
      <c r="I748" s="88"/>
      <c r="J748" s="88"/>
      <c r="K748" s="88"/>
      <c r="L748" s="88"/>
      <c r="M748" s="88"/>
      <c r="N748" s="88"/>
      <c r="O748" s="88"/>
      <c r="P748" s="88"/>
      <c r="Q748" s="88"/>
      <c r="R748" s="88"/>
    </row>
    <row r="749" spans="3:18" ht="15" customHeight="1">
      <c r="C749" s="106"/>
      <c r="D749" s="106"/>
      <c r="E749" s="106"/>
      <c r="F749" s="106"/>
      <c r="G749" s="106"/>
      <c r="H749" s="106"/>
      <c r="I749" s="88"/>
      <c r="J749" s="88"/>
      <c r="K749" s="88"/>
      <c r="L749" s="88"/>
      <c r="M749" s="88"/>
      <c r="N749" s="88"/>
      <c r="O749" s="88"/>
      <c r="P749" s="88"/>
      <c r="Q749" s="88"/>
      <c r="R749" s="88"/>
    </row>
    <row r="750" spans="3:18" ht="15" customHeight="1">
      <c r="C750" s="106"/>
      <c r="D750" s="106"/>
      <c r="E750" s="106"/>
      <c r="F750" s="106"/>
      <c r="G750" s="106"/>
      <c r="H750" s="106"/>
      <c r="I750" s="88"/>
      <c r="J750" s="88"/>
      <c r="K750" s="88"/>
      <c r="L750" s="88"/>
      <c r="M750" s="88"/>
      <c r="N750" s="88"/>
      <c r="O750" s="88"/>
      <c r="P750" s="88"/>
      <c r="Q750" s="88"/>
      <c r="R750" s="88"/>
    </row>
    <row r="751" spans="3:18" ht="15" customHeight="1">
      <c r="C751" s="106"/>
      <c r="D751" s="106"/>
      <c r="E751" s="106"/>
      <c r="F751" s="106"/>
      <c r="G751" s="106"/>
      <c r="H751" s="106"/>
      <c r="I751" s="88"/>
      <c r="J751" s="88"/>
      <c r="K751" s="88"/>
      <c r="L751" s="88"/>
      <c r="M751" s="88"/>
      <c r="N751" s="88"/>
      <c r="O751" s="88"/>
      <c r="P751" s="88"/>
      <c r="Q751" s="88"/>
      <c r="R751" s="88"/>
    </row>
    <row r="752" spans="3:18" ht="15" customHeight="1">
      <c r="C752" s="106"/>
      <c r="D752" s="106"/>
      <c r="E752" s="106"/>
      <c r="F752" s="106"/>
      <c r="G752" s="106"/>
      <c r="H752" s="106"/>
      <c r="I752" s="88"/>
      <c r="J752" s="88"/>
      <c r="K752" s="88"/>
      <c r="L752" s="88"/>
      <c r="M752" s="88"/>
      <c r="N752" s="88"/>
      <c r="O752" s="88"/>
      <c r="P752" s="88"/>
      <c r="Q752" s="88"/>
      <c r="R752" s="88"/>
    </row>
    <row r="753" spans="3:18" ht="15" customHeight="1">
      <c r="C753" s="106"/>
      <c r="D753" s="106"/>
      <c r="E753" s="106"/>
      <c r="F753" s="106"/>
      <c r="G753" s="106"/>
      <c r="H753" s="106"/>
      <c r="I753" s="88"/>
      <c r="J753" s="88"/>
      <c r="K753" s="88"/>
      <c r="L753" s="88"/>
      <c r="M753" s="88"/>
      <c r="N753" s="88"/>
      <c r="O753" s="88"/>
      <c r="P753" s="88"/>
      <c r="Q753" s="88"/>
      <c r="R753" s="88"/>
    </row>
    <row r="754" spans="3:18" ht="15" customHeight="1">
      <c r="C754" s="106"/>
      <c r="D754" s="106"/>
      <c r="E754" s="106"/>
      <c r="F754" s="106"/>
      <c r="G754" s="106"/>
      <c r="H754" s="106"/>
      <c r="I754" s="88"/>
      <c r="J754" s="88"/>
      <c r="K754" s="88"/>
      <c r="L754" s="88"/>
      <c r="M754" s="88"/>
      <c r="N754" s="88"/>
      <c r="O754" s="88"/>
      <c r="P754" s="88"/>
      <c r="Q754" s="88"/>
      <c r="R754" s="88"/>
    </row>
    <row r="755" spans="3:18" ht="15" customHeight="1">
      <c r="C755" s="106"/>
      <c r="D755" s="106"/>
      <c r="E755" s="106"/>
      <c r="F755" s="106"/>
      <c r="G755" s="106"/>
      <c r="H755" s="106"/>
      <c r="I755" s="88"/>
      <c r="J755" s="88"/>
      <c r="K755" s="88"/>
      <c r="L755" s="88"/>
      <c r="M755" s="88"/>
      <c r="N755" s="88"/>
      <c r="O755" s="88"/>
      <c r="P755" s="88"/>
      <c r="Q755" s="88"/>
      <c r="R755" s="88"/>
    </row>
    <row r="756" spans="3:18" ht="15" customHeight="1">
      <c r="C756" s="106"/>
      <c r="D756" s="106"/>
      <c r="E756" s="106"/>
      <c r="F756" s="106"/>
      <c r="G756" s="106"/>
      <c r="H756" s="106"/>
      <c r="I756" s="88"/>
      <c r="J756" s="88"/>
      <c r="K756" s="88"/>
      <c r="L756" s="88"/>
      <c r="M756" s="88"/>
      <c r="N756" s="88"/>
      <c r="O756" s="88"/>
      <c r="P756" s="88"/>
      <c r="Q756" s="88"/>
      <c r="R756" s="88"/>
    </row>
    <row r="757" spans="3:18" ht="15" customHeight="1">
      <c r="C757" s="106"/>
      <c r="D757" s="106"/>
      <c r="E757" s="106"/>
      <c r="F757" s="106"/>
      <c r="G757" s="106"/>
      <c r="H757" s="106"/>
      <c r="I757" s="88"/>
      <c r="J757" s="88"/>
      <c r="K757" s="88"/>
      <c r="L757" s="88"/>
      <c r="M757" s="88"/>
      <c r="N757" s="88"/>
      <c r="O757" s="88"/>
      <c r="P757" s="88"/>
      <c r="Q757" s="88"/>
      <c r="R757" s="88"/>
    </row>
    <row r="758" spans="3:18" ht="15" customHeight="1">
      <c r="C758" s="106"/>
      <c r="D758" s="106"/>
      <c r="E758" s="106"/>
      <c r="F758" s="106"/>
      <c r="G758" s="106"/>
      <c r="H758" s="106"/>
      <c r="I758" s="88"/>
      <c r="J758" s="88"/>
      <c r="K758" s="88"/>
      <c r="L758" s="88"/>
      <c r="M758" s="88"/>
      <c r="N758" s="88"/>
      <c r="O758" s="88"/>
      <c r="P758" s="88"/>
      <c r="Q758" s="88"/>
      <c r="R758" s="88"/>
    </row>
    <row r="759" spans="3:18" ht="15" customHeight="1">
      <c r="C759" s="106"/>
      <c r="D759" s="106"/>
      <c r="E759" s="106"/>
      <c r="F759" s="106"/>
      <c r="G759" s="106"/>
      <c r="H759" s="106"/>
      <c r="I759" s="88"/>
      <c r="J759" s="88"/>
      <c r="K759" s="88"/>
      <c r="L759" s="88"/>
      <c r="M759" s="88"/>
      <c r="N759" s="88"/>
      <c r="O759" s="88"/>
      <c r="P759" s="88"/>
      <c r="Q759" s="88"/>
      <c r="R759" s="88"/>
    </row>
    <row r="760" spans="3:18" ht="15" customHeight="1">
      <c r="C760" s="106"/>
      <c r="D760" s="106"/>
      <c r="E760" s="106"/>
      <c r="F760" s="106"/>
      <c r="G760" s="106"/>
      <c r="H760" s="106"/>
      <c r="I760" s="88"/>
      <c r="J760" s="88"/>
      <c r="K760" s="88"/>
      <c r="L760" s="88"/>
      <c r="M760" s="88"/>
      <c r="N760" s="88"/>
      <c r="O760" s="88"/>
      <c r="P760" s="88"/>
      <c r="Q760" s="88"/>
      <c r="R760" s="88"/>
    </row>
    <row r="761" spans="3:18" ht="15" customHeight="1">
      <c r="C761" s="106"/>
      <c r="D761" s="106"/>
      <c r="E761" s="106"/>
      <c r="F761" s="106"/>
      <c r="G761" s="106"/>
      <c r="H761" s="106"/>
      <c r="I761" s="88"/>
      <c r="J761" s="88"/>
      <c r="K761" s="88"/>
      <c r="L761" s="88"/>
      <c r="M761" s="88"/>
      <c r="N761" s="88"/>
      <c r="O761" s="88"/>
      <c r="P761" s="88"/>
      <c r="Q761" s="88"/>
      <c r="R761" s="88"/>
    </row>
    <row r="762" spans="3:18" ht="15" customHeight="1">
      <c r="C762" s="106"/>
      <c r="D762" s="106"/>
      <c r="E762" s="106"/>
      <c r="F762" s="106"/>
      <c r="G762" s="106"/>
      <c r="H762" s="106"/>
      <c r="I762" s="88"/>
      <c r="J762" s="88"/>
      <c r="K762" s="88"/>
      <c r="L762" s="88"/>
      <c r="M762" s="88"/>
      <c r="N762" s="88"/>
      <c r="O762" s="88"/>
      <c r="P762" s="88"/>
      <c r="Q762" s="88"/>
      <c r="R762" s="88"/>
    </row>
    <row r="763" spans="3:18" ht="15" customHeight="1">
      <c r="C763" s="106"/>
      <c r="D763" s="106"/>
      <c r="E763" s="106"/>
      <c r="F763" s="106"/>
      <c r="G763" s="106"/>
      <c r="H763" s="106"/>
      <c r="I763" s="88"/>
      <c r="J763" s="88"/>
      <c r="K763" s="88"/>
      <c r="L763" s="88"/>
      <c r="M763" s="88"/>
      <c r="N763" s="88"/>
      <c r="O763" s="88"/>
      <c r="P763" s="88"/>
      <c r="Q763" s="88"/>
      <c r="R763" s="88"/>
    </row>
    <row r="764" spans="3:18" ht="15" customHeight="1">
      <c r="C764" s="106"/>
      <c r="D764" s="106"/>
      <c r="E764" s="106"/>
      <c r="F764" s="106"/>
      <c r="G764" s="106"/>
      <c r="H764" s="106"/>
      <c r="I764" s="88"/>
      <c r="J764" s="88"/>
      <c r="K764" s="88"/>
      <c r="L764" s="88"/>
      <c r="M764" s="88"/>
      <c r="N764" s="88"/>
      <c r="O764" s="88"/>
      <c r="P764" s="88"/>
      <c r="Q764" s="88"/>
      <c r="R764" s="88"/>
    </row>
    <row r="765" spans="3:18" ht="15" customHeight="1">
      <c r="C765" s="106"/>
      <c r="D765" s="106"/>
      <c r="E765" s="106"/>
      <c r="F765" s="106"/>
      <c r="G765" s="106"/>
      <c r="H765" s="106"/>
      <c r="I765" s="88"/>
      <c r="J765" s="88"/>
      <c r="K765" s="88"/>
      <c r="L765" s="88"/>
      <c r="M765" s="88"/>
      <c r="N765" s="88"/>
      <c r="O765" s="88"/>
      <c r="P765" s="88"/>
      <c r="Q765" s="88"/>
      <c r="R765" s="88"/>
    </row>
    <row r="766" spans="3:18" ht="15" customHeight="1">
      <c r="C766" s="106"/>
      <c r="D766" s="106"/>
      <c r="E766" s="106"/>
      <c r="F766" s="106"/>
      <c r="G766" s="106"/>
      <c r="H766" s="106"/>
      <c r="I766" s="88"/>
      <c r="J766" s="88"/>
      <c r="K766" s="88"/>
      <c r="L766" s="88"/>
      <c r="M766" s="88"/>
      <c r="N766" s="88"/>
      <c r="O766" s="88"/>
      <c r="P766" s="88"/>
      <c r="Q766" s="88"/>
      <c r="R766" s="88"/>
    </row>
    <row r="767" spans="3:18" ht="15" customHeight="1">
      <c r="C767" s="106"/>
      <c r="D767" s="106"/>
      <c r="E767" s="106"/>
      <c r="F767" s="106"/>
      <c r="G767" s="106"/>
      <c r="H767" s="106"/>
      <c r="I767" s="88"/>
      <c r="J767" s="88"/>
      <c r="K767" s="88"/>
      <c r="L767" s="88"/>
      <c r="M767" s="88"/>
      <c r="N767" s="88"/>
      <c r="O767" s="88"/>
      <c r="P767" s="88"/>
      <c r="Q767" s="88"/>
      <c r="R767" s="88"/>
    </row>
    <row r="768" spans="3:18" ht="15" customHeight="1">
      <c r="C768" s="106"/>
      <c r="D768" s="106"/>
      <c r="E768" s="106"/>
      <c r="F768" s="106"/>
      <c r="G768" s="106"/>
      <c r="H768" s="106"/>
      <c r="I768" s="88"/>
      <c r="J768" s="88"/>
      <c r="K768" s="88"/>
      <c r="L768" s="88"/>
      <c r="M768" s="88"/>
      <c r="N768" s="88"/>
      <c r="O768" s="88"/>
      <c r="P768" s="88"/>
      <c r="Q768" s="88"/>
      <c r="R768" s="88"/>
    </row>
    <row r="769" spans="3:18" ht="15" customHeight="1">
      <c r="C769" s="106"/>
      <c r="D769" s="106"/>
      <c r="E769" s="106"/>
      <c r="F769" s="106"/>
      <c r="G769" s="106"/>
      <c r="H769" s="106"/>
      <c r="I769" s="88"/>
      <c r="J769" s="88"/>
      <c r="K769" s="88"/>
      <c r="L769" s="88"/>
      <c r="M769" s="88"/>
      <c r="N769" s="88"/>
      <c r="O769" s="88"/>
      <c r="P769" s="88"/>
      <c r="Q769" s="88"/>
      <c r="R769" s="88"/>
    </row>
    <row r="770" spans="3:18" ht="15" customHeight="1">
      <c r="C770" s="106"/>
      <c r="D770" s="106"/>
      <c r="E770" s="106"/>
      <c r="F770" s="106"/>
      <c r="G770" s="106"/>
      <c r="H770" s="106"/>
      <c r="I770" s="88"/>
      <c r="J770" s="88"/>
      <c r="K770" s="88"/>
      <c r="L770" s="88"/>
      <c r="M770" s="88"/>
      <c r="N770" s="88"/>
      <c r="O770" s="88"/>
      <c r="P770" s="88"/>
      <c r="Q770" s="88"/>
      <c r="R770" s="88"/>
    </row>
    <row r="771" spans="3:18" ht="15" customHeight="1">
      <c r="C771" s="106"/>
      <c r="D771" s="106"/>
      <c r="E771" s="106"/>
      <c r="F771" s="106"/>
      <c r="G771" s="106"/>
      <c r="H771" s="106"/>
      <c r="I771" s="88"/>
      <c r="J771" s="88"/>
      <c r="K771" s="88"/>
      <c r="L771" s="88"/>
      <c r="M771" s="88"/>
      <c r="N771" s="88"/>
      <c r="O771" s="88"/>
      <c r="P771" s="88"/>
      <c r="Q771" s="88"/>
      <c r="R771" s="88"/>
    </row>
    <row r="772" spans="3:18" ht="15" customHeight="1">
      <c r="C772" s="106"/>
      <c r="D772" s="106"/>
      <c r="E772" s="106"/>
      <c r="F772" s="106"/>
      <c r="G772" s="106"/>
      <c r="H772" s="106"/>
      <c r="I772" s="88"/>
      <c r="J772" s="88"/>
      <c r="K772" s="88"/>
      <c r="L772" s="88"/>
      <c r="M772" s="88"/>
      <c r="N772" s="88"/>
      <c r="O772" s="88"/>
      <c r="P772" s="88"/>
      <c r="Q772" s="88"/>
      <c r="R772" s="88"/>
    </row>
    <row r="773" spans="3:18" ht="15" customHeight="1">
      <c r="C773" s="106"/>
      <c r="D773" s="106"/>
      <c r="E773" s="106"/>
      <c r="F773" s="106"/>
      <c r="G773" s="106"/>
      <c r="H773" s="106"/>
      <c r="I773" s="88"/>
      <c r="J773" s="88"/>
      <c r="K773" s="88"/>
      <c r="L773" s="88"/>
      <c r="M773" s="88"/>
      <c r="N773" s="88"/>
      <c r="O773" s="88"/>
      <c r="P773" s="88"/>
      <c r="Q773" s="88"/>
      <c r="R773" s="88"/>
    </row>
    <row r="774" spans="3:18" ht="15" customHeight="1">
      <c r="C774" s="106"/>
      <c r="D774" s="106"/>
      <c r="E774" s="106"/>
      <c r="F774" s="106"/>
      <c r="G774" s="106"/>
      <c r="H774" s="106"/>
      <c r="I774" s="88"/>
      <c r="J774" s="88"/>
      <c r="K774" s="88"/>
      <c r="L774" s="88"/>
      <c r="M774" s="88"/>
      <c r="N774" s="88"/>
      <c r="O774" s="88"/>
      <c r="P774" s="88"/>
      <c r="Q774" s="88"/>
      <c r="R774" s="88"/>
    </row>
    <row r="775" spans="3:18" ht="15" customHeight="1">
      <c r="C775" s="106"/>
      <c r="D775" s="106"/>
      <c r="E775" s="106"/>
      <c r="F775" s="106"/>
      <c r="G775" s="106"/>
      <c r="H775" s="106"/>
      <c r="I775" s="88"/>
      <c r="J775" s="88"/>
      <c r="K775" s="88"/>
      <c r="L775" s="88"/>
      <c r="M775" s="88"/>
      <c r="N775" s="88"/>
      <c r="O775" s="88"/>
      <c r="P775" s="88"/>
      <c r="Q775" s="88"/>
      <c r="R775" s="88"/>
    </row>
    <row r="776" spans="3:18" ht="15" customHeight="1">
      <c r="C776" s="106"/>
      <c r="D776" s="106"/>
      <c r="E776" s="106"/>
      <c r="F776" s="106"/>
      <c r="G776" s="106"/>
      <c r="H776" s="106"/>
      <c r="I776" s="88"/>
      <c r="J776" s="88"/>
      <c r="K776" s="88"/>
      <c r="L776" s="88"/>
      <c r="M776" s="88"/>
      <c r="N776" s="88"/>
      <c r="O776" s="88"/>
      <c r="P776" s="88"/>
      <c r="Q776" s="88"/>
      <c r="R776" s="88"/>
    </row>
    <row r="777" spans="3:18" ht="15" customHeight="1">
      <c r="C777" s="106"/>
      <c r="D777" s="106"/>
      <c r="E777" s="106"/>
      <c r="F777" s="106"/>
      <c r="G777" s="106"/>
      <c r="H777" s="106"/>
      <c r="I777" s="88"/>
      <c r="J777" s="88"/>
      <c r="K777" s="88"/>
      <c r="L777" s="88"/>
      <c r="M777" s="88"/>
      <c r="N777" s="88"/>
      <c r="O777" s="88"/>
      <c r="P777" s="88"/>
      <c r="Q777" s="88"/>
      <c r="R777" s="88"/>
    </row>
    <row r="778" spans="3:18" ht="15" customHeight="1">
      <c r="C778" s="106"/>
      <c r="D778" s="106"/>
      <c r="E778" s="106"/>
      <c r="F778" s="106"/>
      <c r="G778" s="106"/>
      <c r="H778" s="106"/>
      <c r="I778" s="88"/>
      <c r="J778" s="88"/>
      <c r="K778" s="88"/>
      <c r="L778" s="88"/>
      <c r="M778" s="88"/>
      <c r="N778" s="88"/>
      <c r="O778" s="88"/>
      <c r="P778" s="88"/>
      <c r="Q778" s="88"/>
      <c r="R778" s="88"/>
    </row>
    <row r="779" spans="3:18" ht="15" customHeight="1">
      <c r="C779" s="106"/>
      <c r="D779" s="106"/>
      <c r="E779" s="106"/>
      <c r="F779" s="106"/>
      <c r="G779" s="106"/>
      <c r="H779" s="106"/>
      <c r="I779" s="88"/>
      <c r="J779" s="88"/>
      <c r="K779" s="88"/>
      <c r="L779" s="88"/>
      <c r="M779" s="88"/>
      <c r="N779" s="88"/>
      <c r="O779" s="88"/>
      <c r="P779" s="88"/>
      <c r="Q779" s="88"/>
      <c r="R779" s="88"/>
    </row>
    <row r="780" spans="3:18" ht="15" customHeight="1">
      <c r="C780" s="106"/>
      <c r="D780" s="106"/>
      <c r="E780" s="106"/>
      <c r="F780" s="106"/>
      <c r="G780" s="106"/>
      <c r="H780" s="106"/>
      <c r="I780" s="88"/>
      <c r="J780" s="88"/>
      <c r="K780" s="88"/>
      <c r="L780" s="88"/>
      <c r="M780" s="88"/>
      <c r="N780" s="88"/>
      <c r="O780" s="88"/>
      <c r="P780" s="88"/>
      <c r="Q780" s="88"/>
      <c r="R780" s="88"/>
    </row>
    <row r="781" spans="3:18" ht="15" customHeight="1">
      <c r="C781" s="106"/>
      <c r="D781" s="106"/>
      <c r="E781" s="106"/>
      <c r="F781" s="106"/>
      <c r="G781" s="106"/>
      <c r="H781" s="106"/>
      <c r="I781" s="88"/>
      <c r="J781" s="88"/>
      <c r="K781" s="88"/>
      <c r="L781" s="88"/>
      <c r="M781" s="88"/>
      <c r="N781" s="88"/>
      <c r="O781" s="88"/>
      <c r="P781" s="88"/>
      <c r="Q781" s="88"/>
      <c r="R781" s="88"/>
    </row>
    <row r="782" spans="3:18" ht="15" customHeight="1">
      <c r="C782" s="106"/>
      <c r="D782" s="106"/>
      <c r="E782" s="106"/>
      <c r="F782" s="106"/>
      <c r="G782" s="106"/>
      <c r="H782" s="106"/>
      <c r="I782" s="88"/>
      <c r="J782" s="88"/>
      <c r="K782" s="88"/>
      <c r="L782" s="88"/>
      <c r="M782" s="88"/>
      <c r="N782" s="88"/>
      <c r="O782" s="88"/>
      <c r="P782" s="88"/>
      <c r="Q782" s="88"/>
      <c r="R782" s="88"/>
    </row>
    <row r="783" spans="3:18" ht="15" customHeight="1">
      <c r="C783" s="106"/>
      <c r="D783" s="106"/>
      <c r="E783" s="106"/>
      <c r="F783" s="106"/>
      <c r="G783" s="106"/>
      <c r="H783" s="106"/>
      <c r="I783" s="88"/>
      <c r="J783" s="88"/>
      <c r="K783" s="88"/>
      <c r="L783" s="88"/>
      <c r="M783" s="88"/>
      <c r="N783" s="88"/>
      <c r="O783" s="88"/>
      <c r="P783" s="88"/>
      <c r="Q783" s="88"/>
      <c r="R783" s="88"/>
    </row>
    <row r="784" spans="3:18" ht="15" customHeight="1">
      <c r="C784" s="106"/>
      <c r="D784" s="106"/>
      <c r="E784" s="106"/>
      <c r="F784" s="106"/>
      <c r="G784" s="106"/>
      <c r="H784" s="106"/>
      <c r="I784" s="88"/>
      <c r="J784" s="88"/>
      <c r="K784" s="88"/>
      <c r="L784" s="88"/>
      <c r="M784" s="88"/>
      <c r="N784" s="88"/>
      <c r="O784" s="88"/>
      <c r="P784" s="88"/>
      <c r="Q784" s="88"/>
      <c r="R784" s="88"/>
    </row>
    <row r="785" spans="3:18" ht="15" customHeight="1">
      <c r="C785" s="106"/>
      <c r="D785" s="106"/>
      <c r="E785" s="106"/>
      <c r="F785" s="106"/>
      <c r="G785" s="106"/>
      <c r="H785" s="106"/>
      <c r="I785" s="88"/>
      <c r="J785" s="88"/>
      <c r="K785" s="88"/>
      <c r="L785" s="88"/>
      <c r="M785" s="88"/>
      <c r="N785" s="88"/>
      <c r="O785" s="88"/>
      <c r="P785" s="88"/>
      <c r="Q785" s="88"/>
      <c r="R785" s="88"/>
    </row>
    <row r="786" spans="3:18" ht="15" customHeight="1">
      <c r="C786" s="106"/>
      <c r="D786" s="106"/>
      <c r="E786" s="106"/>
      <c r="F786" s="106"/>
      <c r="G786" s="106"/>
      <c r="H786" s="106"/>
      <c r="I786" s="88"/>
      <c r="J786" s="88"/>
      <c r="K786" s="88"/>
      <c r="L786" s="88"/>
      <c r="M786" s="88"/>
      <c r="N786" s="88"/>
      <c r="O786" s="88"/>
      <c r="P786" s="88"/>
      <c r="Q786" s="88"/>
      <c r="R786" s="88"/>
    </row>
    <row r="787" spans="3:18" ht="15" customHeight="1">
      <c r="C787" s="106"/>
      <c r="D787" s="106"/>
      <c r="E787" s="106"/>
      <c r="F787" s="106"/>
      <c r="G787" s="106"/>
      <c r="H787" s="106"/>
      <c r="I787" s="88"/>
      <c r="J787" s="88"/>
      <c r="K787" s="88"/>
      <c r="L787" s="88"/>
      <c r="M787" s="88"/>
      <c r="N787" s="88"/>
      <c r="O787" s="88"/>
      <c r="P787" s="88"/>
      <c r="Q787" s="88"/>
      <c r="R787" s="88"/>
    </row>
    <row r="788" spans="3:18" ht="15" customHeight="1">
      <c r="C788" s="106"/>
      <c r="D788" s="106"/>
      <c r="E788" s="106"/>
      <c r="F788" s="106"/>
      <c r="G788" s="106"/>
      <c r="H788" s="106"/>
      <c r="I788" s="88"/>
      <c r="J788" s="88"/>
      <c r="K788" s="88"/>
      <c r="L788" s="88"/>
      <c r="M788" s="88"/>
      <c r="N788" s="88"/>
      <c r="O788" s="88"/>
      <c r="P788" s="88"/>
      <c r="Q788" s="88"/>
      <c r="R788" s="88"/>
    </row>
    <row r="789" spans="3:18" ht="15" customHeight="1">
      <c r="C789" s="106"/>
      <c r="D789" s="106"/>
      <c r="E789" s="106"/>
      <c r="F789" s="106"/>
      <c r="G789" s="106"/>
      <c r="H789" s="106"/>
      <c r="I789" s="88"/>
      <c r="J789" s="88"/>
      <c r="K789" s="88"/>
      <c r="L789" s="88"/>
      <c r="M789" s="88"/>
      <c r="N789" s="88"/>
      <c r="O789" s="88"/>
      <c r="P789" s="88"/>
      <c r="Q789" s="88"/>
      <c r="R789" s="88"/>
    </row>
    <row r="790" spans="3:18" ht="15" customHeight="1">
      <c r="C790" s="106"/>
      <c r="D790" s="106"/>
      <c r="E790" s="106"/>
      <c r="F790" s="106"/>
      <c r="G790" s="106"/>
      <c r="H790" s="106"/>
      <c r="I790" s="88"/>
      <c r="J790" s="88"/>
      <c r="K790" s="88"/>
      <c r="L790" s="88"/>
      <c r="M790" s="88"/>
      <c r="N790" s="88"/>
      <c r="O790" s="88"/>
      <c r="P790" s="88"/>
      <c r="Q790" s="88"/>
      <c r="R790" s="88"/>
    </row>
    <row r="791" spans="3:18" ht="15" customHeight="1">
      <c r="C791" s="106"/>
      <c r="D791" s="106"/>
      <c r="E791" s="106"/>
      <c r="F791" s="106"/>
      <c r="G791" s="106"/>
      <c r="H791" s="106"/>
      <c r="I791" s="88"/>
      <c r="J791" s="88"/>
      <c r="K791" s="88"/>
      <c r="L791" s="88"/>
      <c r="M791" s="88"/>
      <c r="N791" s="88"/>
      <c r="O791" s="88"/>
      <c r="P791" s="88"/>
      <c r="Q791" s="88"/>
      <c r="R791" s="88"/>
    </row>
    <row r="792" spans="3:18" ht="15" customHeight="1">
      <c r="C792" s="106"/>
      <c r="D792" s="106"/>
      <c r="E792" s="106"/>
      <c r="F792" s="106"/>
      <c r="G792" s="106"/>
      <c r="H792" s="106"/>
      <c r="I792" s="88"/>
      <c r="J792" s="88"/>
      <c r="K792" s="88"/>
      <c r="L792" s="88"/>
      <c r="M792" s="88"/>
      <c r="N792" s="88"/>
      <c r="O792" s="88"/>
      <c r="P792" s="88"/>
      <c r="Q792" s="88"/>
      <c r="R792" s="88"/>
    </row>
    <row r="793" spans="3:18" ht="15" customHeight="1">
      <c r="C793" s="106"/>
      <c r="D793" s="106"/>
      <c r="E793" s="106"/>
      <c r="F793" s="106"/>
      <c r="G793" s="106"/>
      <c r="H793" s="106"/>
      <c r="I793" s="88"/>
      <c r="J793" s="88"/>
      <c r="K793" s="88"/>
      <c r="L793" s="88"/>
      <c r="M793" s="88"/>
      <c r="N793" s="88"/>
      <c r="O793" s="88"/>
      <c r="P793" s="88"/>
      <c r="Q793" s="88"/>
      <c r="R793" s="88"/>
    </row>
    <row r="794" spans="3:18" ht="15" customHeight="1">
      <c r="C794" s="106"/>
      <c r="D794" s="106"/>
      <c r="E794" s="106"/>
      <c r="F794" s="106"/>
      <c r="G794" s="106"/>
      <c r="H794" s="106"/>
      <c r="I794" s="88"/>
      <c r="J794" s="88"/>
      <c r="K794" s="88"/>
      <c r="L794" s="88"/>
      <c r="M794" s="88"/>
      <c r="N794" s="88"/>
      <c r="O794" s="88"/>
      <c r="P794" s="88"/>
      <c r="Q794" s="88"/>
      <c r="R794" s="88"/>
    </row>
    <row r="795" spans="3:18" ht="15" customHeight="1">
      <c r="C795" s="106"/>
      <c r="D795" s="106"/>
      <c r="E795" s="106"/>
      <c r="F795" s="106"/>
      <c r="G795" s="106"/>
      <c r="H795" s="106"/>
      <c r="I795" s="88"/>
      <c r="J795" s="88"/>
      <c r="K795" s="88"/>
      <c r="L795" s="88"/>
      <c r="M795" s="88"/>
      <c r="N795" s="88"/>
      <c r="O795" s="88"/>
      <c r="P795" s="88"/>
      <c r="Q795" s="88"/>
      <c r="R795" s="88"/>
    </row>
    <row r="796" spans="3:18" ht="15" customHeight="1">
      <c r="C796" s="106"/>
      <c r="D796" s="106"/>
      <c r="E796" s="106"/>
      <c r="F796" s="106"/>
      <c r="G796" s="106"/>
      <c r="H796" s="106"/>
      <c r="I796" s="88"/>
      <c r="J796" s="88"/>
      <c r="K796" s="88"/>
      <c r="L796" s="88"/>
      <c r="M796" s="88"/>
      <c r="N796" s="88"/>
      <c r="O796" s="88"/>
      <c r="P796" s="88"/>
      <c r="Q796" s="88"/>
      <c r="R796" s="88"/>
    </row>
    <row r="797" spans="3:18" ht="15" customHeight="1">
      <c r="C797" s="106"/>
      <c r="D797" s="106"/>
      <c r="E797" s="106"/>
      <c r="F797" s="106"/>
      <c r="G797" s="106"/>
      <c r="H797" s="106"/>
      <c r="I797" s="88"/>
      <c r="J797" s="88"/>
      <c r="K797" s="88"/>
      <c r="L797" s="88"/>
      <c r="M797" s="88"/>
      <c r="N797" s="88"/>
      <c r="O797" s="88"/>
      <c r="P797" s="88"/>
      <c r="Q797" s="88"/>
      <c r="R797" s="88"/>
    </row>
    <row r="798" spans="3:18" ht="15" customHeight="1">
      <c r="C798" s="106"/>
      <c r="D798" s="106"/>
      <c r="E798" s="106"/>
      <c r="F798" s="106"/>
      <c r="G798" s="106"/>
      <c r="H798" s="106"/>
      <c r="I798" s="88"/>
      <c r="J798" s="88"/>
      <c r="K798" s="88"/>
      <c r="L798" s="88"/>
      <c r="M798" s="88"/>
      <c r="N798" s="88"/>
      <c r="O798" s="88"/>
      <c r="P798" s="88"/>
      <c r="Q798" s="88"/>
      <c r="R798" s="88"/>
    </row>
    <row r="799" spans="3:18" ht="15" customHeight="1">
      <c r="C799" s="106"/>
      <c r="D799" s="106"/>
      <c r="E799" s="106"/>
      <c r="F799" s="106"/>
      <c r="G799" s="106"/>
      <c r="H799" s="106"/>
      <c r="I799" s="88"/>
      <c r="J799" s="88"/>
      <c r="K799" s="88"/>
      <c r="L799" s="88"/>
      <c r="M799" s="88"/>
      <c r="N799" s="88"/>
      <c r="O799" s="88"/>
      <c r="P799" s="88"/>
      <c r="Q799" s="88"/>
      <c r="R799" s="88"/>
    </row>
    <row r="800" spans="3:18" ht="15" customHeight="1">
      <c r="C800" s="106"/>
      <c r="D800" s="106"/>
      <c r="E800" s="106"/>
      <c r="F800" s="106"/>
      <c r="G800" s="106"/>
      <c r="H800" s="106"/>
      <c r="I800" s="88"/>
      <c r="J800" s="88"/>
      <c r="K800" s="88"/>
      <c r="L800" s="88"/>
      <c r="M800" s="88"/>
      <c r="N800" s="88"/>
      <c r="O800" s="88"/>
      <c r="P800" s="88"/>
      <c r="Q800" s="88"/>
      <c r="R800" s="88"/>
    </row>
    <row r="801" spans="3:18" ht="15" customHeight="1">
      <c r="C801" s="106"/>
      <c r="D801" s="106"/>
      <c r="E801" s="106"/>
      <c r="F801" s="106"/>
      <c r="G801" s="106"/>
      <c r="H801" s="106"/>
      <c r="I801" s="88"/>
      <c r="J801" s="88"/>
      <c r="K801" s="88"/>
      <c r="L801" s="88"/>
      <c r="M801" s="88"/>
      <c r="N801" s="88"/>
      <c r="O801" s="88"/>
      <c r="P801" s="88"/>
      <c r="Q801" s="88"/>
      <c r="R801" s="88"/>
    </row>
    <row r="802" spans="3:18" ht="15" customHeight="1">
      <c r="C802" s="106"/>
      <c r="D802" s="106"/>
      <c r="E802" s="106"/>
      <c r="F802" s="106"/>
      <c r="G802" s="106"/>
      <c r="H802" s="106"/>
      <c r="I802" s="88"/>
      <c r="J802" s="88"/>
      <c r="K802" s="88"/>
      <c r="L802" s="88"/>
      <c r="M802" s="88"/>
      <c r="N802" s="88"/>
      <c r="O802" s="88"/>
      <c r="P802" s="88"/>
      <c r="Q802" s="88"/>
      <c r="R802" s="88"/>
    </row>
    <row r="803" spans="3:18" ht="15" customHeight="1">
      <c r="C803" s="106"/>
      <c r="D803" s="106"/>
      <c r="E803" s="106"/>
      <c r="F803" s="106"/>
      <c r="G803" s="106"/>
      <c r="H803" s="106"/>
      <c r="I803" s="88"/>
      <c r="J803" s="88"/>
      <c r="K803" s="88"/>
      <c r="L803" s="88"/>
      <c r="M803" s="88"/>
      <c r="N803" s="88"/>
      <c r="O803" s="88"/>
      <c r="P803" s="88"/>
      <c r="Q803" s="88"/>
      <c r="R803" s="88"/>
    </row>
    <row r="804" spans="3:18" ht="15" customHeight="1">
      <c r="C804" s="106"/>
      <c r="D804" s="106"/>
      <c r="E804" s="106"/>
      <c r="F804" s="106"/>
      <c r="G804" s="106"/>
      <c r="H804" s="106"/>
      <c r="I804" s="88"/>
      <c r="J804" s="88"/>
      <c r="K804" s="88"/>
      <c r="L804" s="88"/>
      <c r="M804" s="88"/>
      <c r="N804" s="88"/>
      <c r="O804" s="88"/>
      <c r="P804" s="88"/>
      <c r="Q804" s="88"/>
      <c r="R804" s="88"/>
    </row>
    <row r="805" spans="3:18" ht="15" customHeight="1">
      <c r="C805" s="106"/>
      <c r="D805" s="106"/>
      <c r="E805" s="106"/>
      <c r="F805" s="106"/>
      <c r="G805" s="106"/>
      <c r="H805" s="106"/>
      <c r="I805" s="88"/>
      <c r="J805" s="88"/>
      <c r="K805" s="88"/>
      <c r="L805" s="88"/>
      <c r="M805" s="88"/>
      <c r="N805" s="88"/>
      <c r="O805" s="88"/>
      <c r="P805" s="88"/>
      <c r="Q805" s="88"/>
      <c r="R805" s="88"/>
    </row>
    <row r="806" spans="3:18" ht="15" customHeight="1">
      <c r="C806" s="106"/>
      <c r="D806" s="106"/>
      <c r="E806" s="106"/>
      <c r="F806" s="106"/>
      <c r="G806" s="106"/>
      <c r="H806" s="106"/>
      <c r="I806" s="88"/>
      <c r="J806" s="88"/>
      <c r="K806" s="88"/>
      <c r="L806" s="88"/>
      <c r="M806" s="88"/>
      <c r="N806" s="88"/>
      <c r="O806" s="88"/>
      <c r="P806" s="88"/>
      <c r="Q806" s="88"/>
      <c r="R806" s="88"/>
    </row>
    <row r="807" spans="3:18" ht="15" customHeight="1">
      <c r="C807" s="106"/>
      <c r="D807" s="106"/>
      <c r="E807" s="106"/>
      <c r="F807" s="106"/>
      <c r="G807" s="106"/>
      <c r="H807" s="106"/>
      <c r="I807" s="88"/>
      <c r="J807" s="88"/>
      <c r="K807" s="88"/>
      <c r="L807" s="88"/>
      <c r="M807" s="88"/>
      <c r="N807" s="88"/>
      <c r="O807" s="88"/>
      <c r="P807" s="88"/>
      <c r="Q807" s="88"/>
      <c r="R807" s="88"/>
    </row>
    <row r="808" spans="3:18" ht="15" customHeight="1">
      <c r="C808" s="106"/>
      <c r="D808" s="106"/>
      <c r="E808" s="106"/>
      <c r="F808" s="106"/>
      <c r="G808" s="106"/>
      <c r="H808" s="106"/>
      <c r="I808" s="88"/>
      <c r="J808" s="88"/>
      <c r="K808" s="88"/>
      <c r="L808" s="88"/>
      <c r="M808" s="88"/>
      <c r="N808" s="88"/>
      <c r="O808" s="88"/>
      <c r="P808" s="88"/>
      <c r="Q808" s="88"/>
      <c r="R808" s="88"/>
    </row>
    <row r="809" spans="3:18" ht="15" customHeight="1">
      <c r="C809" s="106"/>
      <c r="D809" s="106"/>
      <c r="E809" s="106"/>
      <c r="F809" s="106"/>
      <c r="G809" s="106"/>
      <c r="H809" s="106"/>
      <c r="I809" s="88"/>
      <c r="J809" s="88"/>
      <c r="K809" s="88"/>
      <c r="L809" s="88"/>
      <c r="M809" s="88"/>
      <c r="N809" s="88"/>
      <c r="O809" s="88"/>
      <c r="P809" s="88"/>
      <c r="Q809" s="88"/>
      <c r="R809" s="88"/>
    </row>
    <row r="810" spans="3:18" ht="15" customHeight="1">
      <c r="C810" s="106"/>
      <c r="D810" s="106"/>
      <c r="E810" s="106"/>
      <c r="F810" s="106"/>
      <c r="G810" s="106"/>
      <c r="H810" s="106"/>
      <c r="I810" s="88"/>
      <c r="J810" s="88"/>
      <c r="K810" s="88"/>
      <c r="L810" s="88"/>
      <c r="M810" s="88"/>
      <c r="N810" s="88"/>
      <c r="O810" s="88"/>
      <c r="P810" s="88"/>
      <c r="Q810" s="88"/>
      <c r="R810" s="88"/>
    </row>
    <row r="811" spans="3:18" ht="15" customHeight="1">
      <c r="C811" s="106"/>
      <c r="D811" s="106"/>
      <c r="E811" s="106"/>
      <c r="F811" s="106"/>
      <c r="G811" s="106"/>
      <c r="H811" s="106"/>
      <c r="I811" s="88"/>
      <c r="J811" s="88"/>
      <c r="K811" s="88"/>
      <c r="L811" s="88"/>
      <c r="M811" s="88"/>
      <c r="N811" s="88"/>
      <c r="O811" s="88"/>
      <c r="P811" s="88"/>
      <c r="Q811" s="88"/>
      <c r="R811" s="88"/>
    </row>
    <row r="812" spans="3:18" ht="15" customHeight="1">
      <c r="C812" s="106"/>
      <c r="D812" s="106"/>
      <c r="E812" s="106"/>
      <c r="F812" s="106"/>
      <c r="G812" s="106"/>
      <c r="H812" s="106"/>
      <c r="I812" s="88"/>
      <c r="J812" s="88"/>
      <c r="K812" s="88"/>
      <c r="L812" s="88"/>
      <c r="M812" s="88"/>
      <c r="N812" s="88"/>
      <c r="O812" s="88"/>
      <c r="P812" s="88"/>
      <c r="Q812" s="88"/>
      <c r="R812" s="88"/>
    </row>
    <row r="813" spans="3:18" ht="15" customHeight="1">
      <c r="C813" s="106"/>
      <c r="D813" s="106"/>
      <c r="E813" s="106"/>
      <c r="F813" s="106"/>
      <c r="G813" s="106"/>
      <c r="H813" s="106"/>
      <c r="I813" s="88"/>
      <c r="J813" s="88"/>
      <c r="K813" s="88"/>
      <c r="L813" s="88"/>
      <c r="M813" s="88"/>
      <c r="N813" s="88"/>
      <c r="O813" s="88"/>
      <c r="P813" s="88"/>
      <c r="Q813" s="88"/>
      <c r="R813" s="88"/>
    </row>
    <row r="814" spans="3:18" ht="15" customHeight="1">
      <c r="C814" s="106"/>
      <c r="D814" s="106"/>
      <c r="E814" s="106"/>
      <c r="F814" s="106"/>
      <c r="G814" s="106"/>
      <c r="H814" s="106"/>
      <c r="I814" s="88"/>
      <c r="J814" s="88"/>
      <c r="K814" s="88"/>
      <c r="L814" s="88"/>
      <c r="M814" s="88"/>
      <c r="N814" s="88"/>
      <c r="O814" s="88"/>
      <c r="P814" s="88"/>
      <c r="Q814" s="88"/>
      <c r="R814" s="88"/>
    </row>
    <row r="815" spans="3:18" ht="15" customHeight="1">
      <c r="C815" s="106"/>
      <c r="D815" s="106"/>
      <c r="E815" s="106"/>
      <c r="F815" s="106"/>
      <c r="G815" s="106"/>
      <c r="H815" s="106"/>
      <c r="I815" s="88"/>
      <c r="J815" s="88"/>
      <c r="K815" s="88"/>
      <c r="L815" s="88"/>
      <c r="M815" s="88"/>
      <c r="N815" s="88"/>
      <c r="O815" s="88"/>
      <c r="P815" s="88"/>
      <c r="Q815" s="88"/>
      <c r="R815" s="88"/>
    </row>
    <row r="816" spans="3:18" ht="15" customHeight="1">
      <c r="C816" s="106"/>
      <c r="D816" s="106"/>
      <c r="E816" s="106"/>
      <c r="F816" s="106"/>
      <c r="G816" s="106"/>
      <c r="H816" s="106"/>
      <c r="I816" s="88"/>
      <c r="J816" s="88"/>
      <c r="K816" s="88"/>
      <c r="L816" s="88"/>
      <c r="M816" s="88"/>
      <c r="N816" s="88"/>
      <c r="O816" s="88"/>
      <c r="P816" s="88"/>
      <c r="Q816" s="88"/>
      <c r="R816" s="88"/>
    </row>
    <row r="817" spans="3:18" ht="15" customHeight="1">
      <c r="C817" s="106"/>
      <c r="D817" s="106"/>
      <c r="E817" s="106"/>
      <c r="F817" s="106"/>
      <c r="G817" s="106"/>
      <c r="H817" s="106"/>
      <c r="I817" s="88"/>
      <c r="J817" s="88"/>
      <c r="K817" s="88"/>
      <c r="L817" s="88"/>
      <c r="M817" s="88"/>
      <c r="N817" s="88"/>
      <c r="O817" s="88"/>
      <c r="P817" s="88"/>
      <c r="Q817" s="88"/>
      <c r="R817" s="88"/>
    </row>
    <row r="818" spans="3:18" ht="15" customHeight="1">
      <c r="C818" s="106"/>
      <c r="D818" s="106"/>
      <c r="E818" s="106"/>
      <c r="F818" s="106"/>
      <c r="G818" s="106"/>
      <c r="H818" s="106"/>
      <c r="I818" s="88"/>
      <c r="J818" s="88"/>
      <c r="K818" s="88"/>
      <c r="L818" s="88"/>
      <c r="M818" s="88"/>
      <c r="N818" s="88"/>
      <c r="O818" s="88"/>
      <c r="P818" s="88"/>
      <c r="Q818" s="88"/>
      <c r="R818" s="88"/>
    </row>
    <row r="819" spans="3:18" ht="15" customHeight="1">
      <c r="C819" s="106"/>
      <c r="D819" s="106"/>
      <c r="E819" s="106"/>
      <c r="F819" s="106"/>
      <c r="G819" s="106"/>
      <c r="H819" s="106"/>
      <c r="I819" s="88"/>
      <c r="J819" s="88"/>
      <c r="K819" s="88"/>
      <c r="L819" s="88"/>
      <c r="M819" s="88"/>
      <c r="N819" s="88"/>
      <c r="O819" s="88"/>
      <c r="P819" s="88"/>
      <c r="Q819" s="88"/>
      <c r="R819" s="88"/>
    </row>
    <row r="820" spans="3:18" ht="15" customHeight="1">
      <c r="C820" s="106"/>
      <c r="D820" s="106"/>
      <c r="E820" s="106"/>
      <c r="F820" s="106"/>
      <c r="G820" s="106"/>
      <c r="H820" s="106"/>
      <c r="I820" s="88"/>
      <c r="J820" s="88"/>
      <c r="K820" s="88"/>
      <c r="L820" s="88"/>
      <c r="M820" s="88"/>
      <c r="N820" s="88"/>
      <c r="O820" s="88"/>
      <c r="P820" s="88"/>
      <c r="Q820" s="88"/>
      <c r="R820" s="88"/>
    </row>
    <row r="821" spans="3:18" ht="15" customHeight="1">
      <c r="C821" s="106"/>
      <c r="D821" s="106"/>
      <c r="E821" s="106"/>
      <c r="F821" s="106"/>
      <c r="G821" s="106"/>
      <c r="H821" s="106"/>
      <c r="I821" s="88"/>
      <c r="J821" s="88"/>
      <c r="K821" s="88"/>
      <c r="L821" s="88"/>
      <c r="M821" s="88"/>
      <c r="N821" s="88"/>
      <c r="O821" s="88"/>
      <c r="P821" s="88"/>
      <c r="Q821" s="88"/>
      <c r="R821" s="88"/>
    </row>
    <row r="822" spans="3:18" ht="15" customHeight="1">
      <c r="C822" s="106"/>
      <c r="D822" s="106"/>
      <c r="E822" s="106"/>
      <c r="F822" s="106"/>
      <c r="G822" s="106"/>
      <c r="H822" s="106"/>
      <c r="I822" s="88"/>
      <c r="J822" s="88"/>
      <c r="K822" s="88"/>
      <c r="L822" s="88"/>
      <c r="M822" s="88"/>
      <c r="N822" s="88"/>
      <c r="O822" s="88"/>
      <c r="P822" s="88"/>
      <c r="Q822" s="88"/>
      <c r="R822" s="88"/>
    </row>
    <row r="823" spans="3:18" ht="15" customHeight="1">
      <c r="C823" s="106"/>
      <c r="D823" s="106"/>
      <c r="E823" s="106"/>
      <c r="F823" s="106"/>
      <c r="G823" s="106"/>
      <c r="H823" s="106"/>
      <c r="I823" s="88"/>
      <c r="J823" s="88"/>
      <c r="K823" s="88"/>
      <c r="L823" s="88"/>
      <c r="M823" s="88"/>
      <c r="N823" s="88"/>
      <c r="O823" s="88"/>
      <c r="P823" s="88"/>
      <c r="Q823" s="88"/>
      <c r="R823" s="88"/>
    </row>
    <row r="824" spans="3:18" ht="15" customHeight="1">
      <c r="C824" s="106"/>
      <c r="D824" s="106"/>
      <c r="E824" s="106"/>
      <c r="F824" s="106"/>
      <c r="G824" s="106"/>
      <c r="H824" s="106"/>
      <c r="I824" s="88"/>
      <c r="J824" s="88"/>
      <c r="K824" s="88"/>
      <c r="L824" s="88"/>
      <c r="M824" s="88"/>
      <c r="N824" s="88"/>
      <c r="O824" s="88"/>
      <c r="P824" s="88"/>
      <c r="Q824" s="88"/>
      <c r="R824" s="88"/>
    </row>
    <row r="825" spans="3:18" ht="15" customHeight="1">
      <c r="C825" s="106"/>
      <c r="D825" s="106"/>
      <c r="E825" s="106"/>
      <c r="F825" s="106"/>
      <c r="G825" s="106"/>
      <c r="H825" s="106"/>
      <c r="I825" s="88"/>
      <c r="J825" s="88"/>
      <c r="K825" s="88"/>
      <c r="L825" s="88"/>
      <c r="M825" s="88"/>
      <c r="N825" s="88"/>
      <c r="O825" s="88"/>
      <c r="P825" s="88"/>
      <c r="Q825" s="88"/>
      <c r="R825" s="88"/>
    </row>
    <row r="826" spans="3:18" ht="15" customHeight="1">
      <c r="C826" s="106"/>
      <c r="D826" s="106"/>
      <c r="E826" s="106"/>
      <c r="F826" s="106"/>
      <c r="G826" s="106"/>
      <c r="H826" s="106"/>
      <c r="I826" s="88"/>
      <c r="J826" s="88"/>
      <c r="K826" s="88"/>
      <c r="L826" s="88"/>
      <c r="M826" s="88"/>
      <c r="N826" s="88"/>
      <c r="O826" s="88"/>
      <c r="P826" s="88"/>
      <c r="Q826" s="88"/>
      <c r="R826" s="88"/>
    </row>
    <row r="827" spans="3:18" ht="15" customHeight="1">
      <c r="C827" s="106"/>
      <c r="D827" s="106"/>
      <c r="E827" s="106"/>
      <c r="F827" s="106"/>
      <c r="G827" s="106"/>
      <c r="H827" s="106"/>
      <c r="I827" s="88"/>
      <c r="J827" s="88"/>
      <c r="K827" s="88"/>
      <c r="L827" s="88"/>
      <c r="M827" s="88"/>
      <c r="N827" s="88"/>
      <c r="O827" s="88"/>
      <c r="P827" s="88"/>
      <c r="Q827" s="88"/>
      <c r="R827" s="88"/>
    </row>
    <row r="828" spans="3:18" ht="15" customHeight="1">
      <c r="C828" s="106"/>
      <c r="D828" s="106"/>
      <c r="E828" s="106"/>
      <c r="F828" s="106"/>
      <c r="G828" s="106"/>
      <c r="H828" s="106"/>
      <c r="I828" s="88"/>
      <c r="J828" s="88"/>
      <c r="K828" s="88"/>
      <c r="L828" s="88"/>
      <c r="M828" s="88"/>
      <c r="N828" s="88"/>
      <c r="O828" s="88"/>
      <c r="P828" s="88"/>
      <c r="Q828" s="88"/>
      <c r="R828" s="88"/>
    </row>
    <row r="829" spans="3:18" ht="15" customHeight="1">
      <c r="C829" s="106"/>
      <c r="D829" s="106"/>
      <c r="E829" s="106"/>
      <c r="F829" s="106"/>
      <c r="G829" s="106"/>
      <c r="H829" s="106"/>
      <c r="I829" s="88"/>
      <c r="J829" s="88"/>
      <c r="K829" s="88"/>
      <c r="L829" s="88"/>
      <c r="M829" s="88"/>
      <c r="N829" s="88"/>
      <c r="O829" s="88"/>
      <c r="P829" s="88"/>
      <c r="Q829" s="88"/>
      <c r="R829" s="88"/>
    </row>
    <row r="830" spans="3:18" ht="15" customHeight="1">
      <c r="C830" s="106"/>
      <c r="D830" s="106"/>
      <c r="E830" s="106"/>
      <c r="F830" s="106"/>
      <c r="G830" s="106"/>
      <c r="H830" s="106"/>
      <c r="I830" s="88"/>
      <c r="J830" s="88"/>
      <c r="K830" s="88"/>
      <c r="L830" s="88"/>
      <c r="M830" s="88"/>
      <c r="N830" s="88"/>
      <c r="O830" s="88"/>
      <c r="P830" s="88"/>
      <c r="Q830" s="88"/>
      <c r="R830" s="88"/>
    </row>
    <row r="831" spans="3:18" ht="15" customHeight="1">
      <c r="C831" s="106"/>
      <c r="D831" s="106"/>
      <c r="E831" s="106"/>
      <c r="F831" s="106"/>
      <c r="G831" s="106"/>
      <c r="H831" s="106"/>
      <c r="I831" s="88"/>
      <c r="J831" s="88"/>
      <c r="K831" s="88"/>
      <c r="L831" s="88"/>
      <c r="M831" s="88"/>
      <c r="N831" s="88"/>
      <c r="O831" s="88"/>
      <c r="P831" s="88"/>
      <c r="Q831" s="88"/>
      <c r="R831" s="88"/>
    </row>
    <row r="832" spans="3:18" ht="15" customHeight="1">
      <c r="C832" s="106"/>
      <c r="D832" s="106"/>
      <c r="E832" s="106"/>
      <c r="F832" s="106"/>
      <c r="G832" s="106"/>
      <c r="H832" s="106"/>
      <c r="I832" s="88"/>
      <c r="J832" s="88"/>
      <c r="K832" s="88"/>
      <c r="L832" s="88"/>
      <c r="M832" s="88"/>
      <c r="N832" s="88"/>
      <c r="O832" s="88"/>
      <c r="P832" s="88"/>
      <c r="Q832" s="88"/>
      <c r="R832" s="88"/>
    </row>
    <row r="833" spans="3:18" ht="15" customHeight="1">
      <c r="C833" s="106"/>
      <c r="D833" s="106"/>
      <c r="E833" s="106"/>
      <c r="F833" s="106"/>
      <c r="G833" s="106"/>
      <c r="H833" s="106"/>
      <c r="I833" s="88"/>
      <c r="J833" s="88"/>
      <c r="K833" s="88"/>
      <c r="L833" s="88"/>
      <c r="M833" s="88"/>
      <c r="N833" s="88"/>
      <c r="O833" s="88"/>
      <c r="P833" s="88"/>
      <c r="Q833" s="88"/>
      <c r="R833" s="88"/>
    </row>
    <row r="834" spans="3:18" ht="15" customHeight="1">
      <c r="C834" s="106"/>
      <c r="D834" s="106"/>
      <c r="E834" s="106"/>
      <c r="F834" s="106"/>
      <c r="G834" s="106"/>
      <c r="H834" s="106"/>
      <c r="I834" s="88"/>
      <c r="J834" s="88"/>
      <c r="K834" s="88"/>
      <c r="L834" s="88"/>
      <c r="M834" s="88"/>
      <c r="N834" s="88"/>
      <c r="O834" s="88"/>
      <c r="P834" s="88"/>
      <c r="Q834" s="88"/>
      <c r="R834" s="88"/>
    </row>
    <row r="835" spans="3:18" ht="15" customHeight="1">
      <c r="C835" s="106"/>
      <c r="D835" s="106"/>
      <c r="E835" s="106"/>
      <c r="F835" s="106"/>
      <c r="G835" s="106"/>
      <c r="H835" s="106"/>
      <c r="I835" s="88"/>
      <c r="J835" s="88"/>
      <c r="K835" s="88"/>
      <c r="L835" s="88"/>
      <c r="M835" s="88"/>
      <c r="N835" s="88"/>
      <c r="O835" s="88"/>
      <c r="P835" s="88"/>
      <c r="Q835" s="88"/>
      <c r="R835" s="88"/>
    </row>
    <row r="836" spans="3:18" ht="15" customHeight="1">
      <c r="C836" s="106"/>
      <c r="D836" s="106"/>
      <c r="E836" s="106"/>
      <c r="F836" s="106"/>
      <c r="G836" s="106"/>
      <c r="H836" s="106"/>
      <c r="I836" s="88"/>
      <c r="J836" s="88"/>
      <c r="K836" s="88"/>
      <c r="L836" s="88"/>
      <c r="M836" s="88"/>
      <c r="N836" s="88"/>
      <c r="O836" s="88"/>
      <c r="P836" s="88"/>
      <c r="Q836" s="88"/>
      <c r="R836" s="88"/>
    </row>
    <row r="837" spans="3:18" ht="15" customHeight="1">
      <c r="C837" s="106"/>
      <c r="D837" s="106"/>
      <c r="E837" s="106"/>
      <c r="F837" s="106"/>
      <c r="G837" s="106"/>
      <c r="H837" s="106"/>
      <c r="I837" s="88"/>
      <c r="J837" s="88"/>
      <c r="K837" s="88"/>
      <c r="L837" s="88"/>
      <c r="M837" s="88"/>
      <c r="N837" s="88"/>
      <c r="O837" s="88"/>
      <c r="P837" s="88"/>
      <c r="Q837" s="88"/>
      <c r="R837" s="88"/>
    </row>
    <row r="838" spans="3:18" ht="15" customHeight="1">
      <c r="C838" s="106"/>
      <c r="D838" s="106"/>
      <c r="E838" s="106"/>
      <c r="F838" s="106"/>
      <c r="G838" s="106"/>
      <c r="H838" s="106"/>
      <c r="I838" s="88"/>
      <c r="J838" s="88"/>
      <c r="K838" s="88"/>
      <c r="L838" s="88"/>
      <c r="M838" s="88"/>
      <c r="N838" s="88"/>
      <c r="O838" s="88"/>
      <c r="P838" s="88"/>
      <c r="Q838" s="88"/>
      <c r="R838" s="88"/>
    </row>
    <row r="839" spans="3:18" ht="15" customHeight="1">
      <c r="C839" s="106"/>
      <c r="D839" s="106"/>
      <c r="E839" s="106"/>
      <c r="F839" s="106"/>
      <c r="G839" s="106"/>
      <c r="H839" s="106"/>
      <c r="I839" s="88"/>
      <c r="J839" s="88"/>
      <c r="K839" s="88"/>
      <c r="L839" s="88"/>
      <c r="M839" s="88"/>
      <c r="N839" s="88"/>
      <c r="O839" s="88"/>
      <c r="P839" s="88"/>
      <c r="Q839" s="88"/>
      <c r="R839" s="88"/>
    </row>
    <row r="840" spans="3:18" ht="15" customHeight="1">
      <c r="C840" s="106"/>
      <c r="D840" s="106"/>
      <c r="E840" s="106"/>
      <c r="F840" s="106"/>
      <c r="G840" s="106"/>
      <c r="H840" s="106"/>
      <c r="I840" s="88"/>
      <c r="J840" s="88"/>
      <c r="K840" s="88"/>
      <c r="L840" s="88"/>
      <c r="M840" s="88"/>
      <c r="N840" s="88"/>
      <c r="O840" s="88"/>
      <c r="P840" s="88"/>
      <c r="Q840" s="88"/>
      <c r="R840" s="88"/>
    </row>
    <row r="841" spans="3:18" ht="15" customHeight="1">
      <c r="C841" s="106"/>
      <c r="D841" s="106"/>
      <c r="E841" s="106"/>
      <c r="F841" s="106"/>
      <c r="G841" s="106"/>
      <c r="H841" s="106"/>
      <c r="I841" s="88"/>
      <c r="J841" s="88"/>
      <c r="K841" s="88"/>
      <c r="L841" s="88"/>
      <c r="M841" s="88"/>
      <c r="N841" s="88"/>
      <c r="O841" s="88"/>
      <c r="P841" s="88"/>
      <c r="Q841" s="88"/>
      <c r="R841" s="88"/>
    </row>
    <row r="842" spans="3:18" ht="15" customHeight="1">
      <c r="C842" s="106"/>
      <c r="D842" s="106"/>
      <c r="E842" s="106"/>
      <c r="F842" s="106"/>
      <c r="G842" s="106"/>
      <c r="H842" s="106"/>
      <c r="I842" s="88"/>
      <c r="J842" s="88"/>
      <c r="K842" s="88"/>
      <c r="L842" s="88"/>
      <c r="M842" s="88"/>
      <c r="N842" s="88"/>
      <c r="O842" s="88"/>
      <c r="P842" s="88"/>
      <c r="Q842" s="88"/>
      <c r="R842" s="88"/>
    </row>
    <row r="843" spans="3:18" ht="15" customHeight="1">
      <c r="C843" s="106"/>
      <c r="D843" s="106"/>
      <c r="E843" s="106"/>
      <c r="F843" s="106"/>
      <c r="G843" s="106"/>
      <c r="H843" s="106"/>
      <c r="I843" s="88"/>
      <c r="J843" s="88"/>
      <c r="K843" s="88"/>
      <c r="L843" s="88"/>
      <c r="M843" s="88"/>
      <c r="N843" s="88"/>
      <c r="O843" s="88"/>
      <c r="P843" s="88"/>
      <c r="Q843" s="88"/>
      <c r="R843" s="88"/>
    </row>
    <row r="844" spans="3:18" ht="15" customHeight="1">
      <c r="C844" s="106"/>
      <c r="D844" s="106"/>
      <c r="E844" s="106"/>
      <c r="F844" s="106"/>
      <c r="G844" s="106"/>
      <c r="H844" s="106"/>
      <c r="I844" s="88"/>
      <c r="J844" s="88"/>
      <c r="K844" s="88"/>
      <c r="L844" s="88"/>
      <c r="M844" s="88"/>
      <c r="N844" s="88"/>
      <c r="O844" s="88"/>
      <c r="P844" s="88"/>
      <c r="Q844" s="88"/>
      <c r="R844" s="88"/>
    </row>
    <row r="845" spans="3:18" ht="15" customHeight="1">
      <c r="C845" s="106"/>
      <c r="D845" s="106"/>
      <c r="E845" s="106"/>
      <c r="F845" s="106"/>
      <c r="G845" s="106"/>
      <c r="H845" s="106"/>
      <c r="I845" s="88"/>
      <c r="J845" s="88"/>
      <c r="K845" s="88"/>
      <c r="L845" s="88"/>
      <c r="M845" s="88"/>
      <c r="N845" s="88"/>
      <c r="O845" s="88"/>
      <c r="P845" s="88"/>
      <c r="Q845" s="88"/>
      <c r="R845" s="88"/>
    </row>
    <row r="846" spans="3:18" ht="15" customHeight="1">
      <c r="C846" s="106"/>
      <c r="D846" s="106"/>
      <c r="E846" s="106"/>
      <c r="F846" s="106"/>
      <c r="G846" s="106"/>
      <c r="H846" s="106"/>
      <c r="I846" s="88"/>
      <c r="J846" s="88"/>
      <c r="K846" s="88"/>
      <c r="L846" s="88"/>
      <c r="M846" s="88"/>
      <c r="N846" s="88"/>
      <c r="O846" s="88"/>
      <c r="P846" s="88"/>
      <c r="Q846" s="88"/>
      <c r="R846" s="88"/>
    </row>
    <row r="847" spans="3:18" ht="15" customHeight="1">
      <c r="C847" s="106"/>
      <c r="D847" s="106"/>
      <c r="E847" s="106"/>
      <c r="F847" s="106"/>
      <c r="G847" s="106"/>
      <c r="H847" s="106"/>
      <c r="I847" s="88"/>
      <c r="J847" s="88"/>
      <c r="K847" s="88"/>
      <c r="L847" s="88"/>
      <c r="M847" s="88"/>
      <c r="N847" s="88"/>
      <c r="O847" s="88"/>
      <c r="P847" s="88"/>
      <c r="Q847" s="88"/>
      <c r="R847" s="88"/>
    </row>
    <row r="848" spans="3:18" ht="15" customHeight="1">
      <c r="C848" s="106"/>
      <c r="D848" s="106"/>
      <c r="E848" s="106"/>
      <c r="F848" s="106"/>
      <c r="G848" s="106"/>
      <c r="H848" s="106"/>
      <c r="I848" s="88"/>
      <c r="J848" s="88"/>
      <c r="K848" s="88"/>
      <c r="L848" s="88"/>
      <c r="M848" s="88"/>
      <c r="N848" s="88"/>
      <c r="O848" s="88"/>
      <c r="P848" s="88"/>
      <c r="Q848" s="88"/>
      <c r="R848" s="88"/>
    </row>
    <row r="849" spans="3:18" ht="15" customHeight="1">
      <c r="C849" s="106"/>
      <c r="D849" s="106"/>
      <c r="E849" s="106"/>
      <c r="F849" s="106"/>
      <c r="G849" s="106"/>
      <c r="H849" s="106"/>
      <c r="I849" s="88"/>
      <c r="J849" s="88"/>
      <c r="K849" s="88"/>
      <c r="L849" s="88"/>
      <c r="M849" s="88"/>
      <c r="N849" s="88"/>
      <c r="O849" s="88"/>
      <c r="P849" s="88"/>
      <c r="Q849" s="88"/>
      <c r="R849" s="88"/>
    </row>
    <row r="850" spans="3:18" ht="15" customHeight="1">
      <c r="C850" s="106"/>
      <c r="D850" s="106"/>
      <c r="E850" s="106"/>
      <c r="F850" s="106"/>
      <c r="G850" s="106"/>
      <c r="H850" s="106"/>
      <c r="I850" s="88"/>
      <c r="J850" s="88"/>
      <c r="K850" s="88"/>
      <c r="L850" s="88"/>
      <c r="M850" s="88"/>
      <c r="N850" s="88"/>
      <c r="O850" s="88"/>
      <c r="P850" s="88"/>
      <c r="Q850" s="88"/>
      <c r="R850" s="88"/>
    </row>
    <row r="851" spans="3:18" ht="15" customHeight="1">
      <c r="C851" s="106"/>
      <c r="D851" s="106"/>
      <c r="E851" s="106"/>
      <c r="F851" s="106"/>
      <c r="G851" s="106"/>
      <c r="H851" s="106"/>
      <c r="I851" s="88"/>
      <c r="J851" s="88"/>
      <c r="K851" s="88"/>
      <c r="L851" s="88"/>
      <c r="M851" s="88"/>
      <c r="N851" s="88"/>
      <c r="O851" s="88"/>
      <c r="P851" s="88"/>
      <c r="Q851" s="88"/>
      <c r="R851" s="88"/>
    </row>
    <row r="852" spans="3:18" ht="15" customHeight="1">
      <c r="C852" s="106"/>
      <c r="D852" s="106"/>
      <c r="E852" s="106"/>
      <c r="F852" s="106"/>
      <c r="G852" s="106"/>
      <c r="H852" s="106"/>
      <c r="I852" s="88"/>
      <c r="J852" s="88"/>
      <c r="K852" s="88"/>
      <c r="L852" s="88"/>
      <c r="M852" s="88"/>
      <c r="N852" s="88"/>
      <c r="O852" s="88"/>
      <c r="P852" s="88"/>
      <c r="Q852" s="88"/>
      <c r="R852" s="88"/>
    </row>
    <row r="853" spans="3:18" ht="15" customHeight="1">
      <c r="C853" s="106"/>
      <c r="D853" s="106"/>
      <c r="E853" s="106"/>
      <c r="F853" s="106"/>
      <c r="G853" s="106"/>
      <c r="H853" s="106"/>
      <c r="I853" s="88"/>
      <c r="J853" s="88"/>
      <c r="K853" s="88"/>
      <c r="L853" s="88"/>
      <c r="M853" s="88"/>
      <c r="N853" s="88"/>
      <c r="O853" s="88"/>
      <c r="P853" s="88"/>
      <c r="Q853" s="88"/>
      <c r="R853" s="88"/>
    </row>
    <row r="854" spans="3:18" ht="15" customHeight="1">
      <c r="C854" s="106"/>
      <c r="D854" s="106"/>
      <c r="E854" s="106"/>
      <c r="F854" s="106"/>
      <c r="G854" s="106"/>
      <c r="H854" s="106"/>
      <c r="I854" s="88"/>
      <c r="J854" s="88"/>
      <c r="K854" s="88"/>
      <c r="L854" s="88"/>
      <c r="M854" s="88"/>
      <c r="N854" s="88"/>
      <c r="O854" s="88"/>
      <c r="P854" s="88"/>
      <c r="Q854" s="88"/>
      <c r="R854" s="88"/>
    </row>
    <row r="855" spans="3:18" ht="15" customHeight="1">
      <c r="C855" s="106"/>
      <c r="D855" s="106"/>
      <c r="E855" s="106"/>
      <c r="F855" s="106"/>
      <c r="G855" s="106"/>
      <c r="H855" s="106"/>
      <c r="I855" s="88"/>
      <c r="J855" s="88"/>
      <c r="K855" s="88"/>
      <c r="L855" s="88"/>
      <c r="M855" s="88"/>
      <c r="N855" s="88"/>
      <c r="O855" s="88"/>
      <c r="P855" s="88"/>
      <c r="Q855" s="88"/>
      <c r="R855" s="88"/>
    </row>
    <row r="856" spans="3:18" ht="15" customHeight="1">
      <c r="C856" s="106"/>
      <c r="D856" s="106"/>
      <c r="E856" s="106"/>
      <c r="F856" s="106"/>
      <c r="G856" s="106"/>
      <c r="H856" s="106"/>
      <c r="I856" s="88"/>
      <c r="J856" s="88"/>
      <c r="K856" s="88"/>
      <c r="L856" s="88"/>
      <c r="M856" s="88"/>
      <c r="N856" s="88"/>
      <c r="O856" s="88"/>
      <c r="P856" s="88"/>
      <c r="Q856" s="88"/>
      <c r="R856" s="88"/>
    </row>
    <row r="857" spans="3:18" ht="15" customHeight="1">
      <c r="C857" s="106"/>
      <c r="D857" s="106"/>
      <c r="E857" s="106"/>
      <c r="F857" s="106"/>
      <c r="G857" s="106"/>
      <c r="H857" s="106"/>
      <c r="I857" s="88"/>
      <c r="J857" s="88"/>
      <c r="K857" s="88"/>
      <c r="L857" s="88"/>
      <c r="M857" s="88"/>
      <c r="N857" s="88"/>
      <c r="O857" s="88"/>
      <c r="P857" s="88"/>
      <c r="Q857" s="88"/>
      <c r="R857" s="88"/>
    </row>
    <row r="858" spans="3:18" ht="15" customHeight="1">
      <c r="C858" s="106"/>
      <c r="D858" s="106"/>
      <c r="E858" s="106"/>
      <c r="F858" s="106"/>
      <c r="G858" s="106"/>
      <c r="H858" s="106"/>
      <c r="I858" s="88"/>
      <c r="J858" s="88"/>
      <c r="K858" s="88"/>
      <c r="L858" s="88"/>
      <c r="M858" s="88"/>
      <c r="N858" s="88"/>
      <c r="O858" s="88"/>
      <c r="P858" s="88"/>
      <c r="Q858" s="88"/>
      <c r="R858" s="88"/>
    </row>
    <row r="859" spans="3:18" ht="15" customHeight="1">
      <c r="C859" s="106"/>
      <c r="D859" s="106"/>
      <c r="E859" s="106"/>
      <c r="F859" s="106"/>
      <c r="G859" s="106"/>
      <c r="H859" s="106"/>
      <c r="I859" s="88"/>
      <c r="J859" s="88"/>
      <c r="K859" s="88"/>
      <c r="L859" s="88"/>
      <c r="M859" s="88"/>
      <c r="N859" s="88"/>
      <c r="O859" s="88"/>
      <c r="P859" s="88"/>
      <c r="Q859" s="88"/>
      <c r="R859" s="88"/>
    </row>
    <row r="860" spans="3:18" ht="15" customHeight="1">
      <c r="C860" s="106"/>
      <c r="D860" s="106"/>
      <c r="E860" s="106"/>
      <c r="F860" s="106"/>
      <c r="G860" s="106"/>
      <c r="H860" s="106"/>
      <c r="I860" s="88"/>
      <c r="J860" s="88"/>
      <c r="K860" s="88"/>
      <c r="L860" s="88"/>
      <c r="M860" s="88"/>
      <c r="N860" s="88"/>
      <c r="O860" s="88"/>
      <c r="P860" s="88"/>
      <c r="Q860" s="88"/>
      <c r="R860" s="88"/>
    </row>
    <row r="861" spans="3:18" ht="15" customHeight="1">
      <c r="C861" s="106"/>
      <c r="D861" s="106"/>
      <c r="E861" s="106"/>
      <c r="F861" s="106"/>
      <c r="G861" s="106"/>
      <c r="H861" s="106"/>
      <c r="I861" s="88"/>
      <c r="J861" s="88"/>
      <c r="K861" s="88"/>
      <c r="L861" s="88"/>
      <c r="M861" s="88"/>
      <c r="N861" s="88"/>
      <c r="O861" s="88"/>
      <c r="P861" s="88"/>
      <c r="Q861" s="88"/>
      <c r="R861" s="88"/>
    </row>
    <row r="862" spans="3:18" ht="15" customHeight="1">
      <c r="C862" s="106"/>
      <c r="D862" s="106"/>
      <c r="E862" s="106"/>
      <c r="F862" s="106"/>
      <c r="G862" s="106"/>
      <c r="H862" s="106"/>
      <c r="I862" s="88"/>
      <c r="J862" s="88"/>
      <c r="K862" s="88"/>
      <c r="L862" s="88"/>
      <c r="M862" s="88"/>
      <c r="N862" s="88"/>
      <c r="O862" s="88"/>
      <c r="P862" s="88"/>
      <c r="Q862" s="88"/>
      <c r="R862" s="88"/>
    </row>
    <row r="863" spans="3:18" ht="15" customHeight="1">
      <c r="C863" s="106"/>
      <c r="D863" s="106"/>
      <c r="E863" s="106"/>
      <c r="F863" s="106"/>
      <c r="G863" s="106"/>
      <c r="H863" s="106"/>
      <c r="I863" s="88"/>
      <c r="J863" s="88"/>
      <c r="K863" s="88"/>
      <c r="L863" s="88"/>
      <c r="M863" s="88"/>
      <c r="N863" s="88"/>
      <c r="O863" s="88"/>
      <c r="P863" s="88"/>
      <c r="Q863" s="88"/>
      <c r="R863" s="88"/>
    </row>
    <row r="864" spans="3:18" ht="15" customHeight="1">
      <c r="C864" s="106"/>
      <c r="D864" s="106"/>
      <c r="E864" s="106"/>
      <c r="F864" s="106"/>
      <c r="G864" s="106"/>
      <c r="H864" s="106"/>
      <c r="I864" s="88"/>
      <c r="J864" s="88"/>
      <c r="K864" s="88"/>
      <c r="L864" s="88"/>
      <c r="M864" s="88"/>
      <c r="N864" s="88"/>
      <c r="O864" s="88"/>
      <c r="P864" s="88"/>
      <c r="Q864" s="88"/>
      <c r="R864" s="88"/>
    </row>
    <row r="865" spans="3:18" ht="15" customHeight="1">
      <c r="C865" s="106"/>
      <c r="D865" s="106"/>
      <c r="E865" s="106"/>
      <c r="F865" s="106"/>
      <c r="G865" s="106"/>
      <c r="H865" s="106"/>
      <c r="I865" s="88"/>
      <c r="J865" s="88"/>
      <c r="K865" s="88"/>
      <c r="L865" s="88"/>
      <c r="M865" s="88"/>
      <c r="N865" s="88"/>
      <c r="O865" s="88"/>
      <c r="P865" s="88"/>
      <c r="Q865" s="88"/>
      <c r="R865" s="88"/>
    </row>
    <row r="866" spans="3:18" ht="15" customHeight="1">
      <c r="C866" s="106"/>
      <c r="D866" s="106"/>
      <c r="E866" s="106"/>
      <c r="F866" s="106"/>
      <c r="G866" s="106"/>
      <c r="H866" s="106"/>
      <c r="I866" s="88"/>
      <c r="J866" s="88"/>
      <c r="K866" s="88"/>
      <c r="L866" s="88"/>
      <c r="M866" s="88"/>
      <c r="N866" s="88"/>
      <c r="O866" s="88"/>
      <c r="P866" s="88"/>
      <c r="Q866" s="88"/>
      <c r="R866" s="88"/>
    </row>
    <row r="867" spans="3:18" ht="15" customHeight="1">
      <c r="C867" s="106"/>
      <c r="D867" s="106"/>
      <c r="E867" s="106"/>
      <c r="F867" s="106"/>
      <c r="G867" s="106"/>
      <c r="H867" s="106"/>
      <c r="I867" s="88"/>
      <c r="J867" s="88"/>
      <c r="K867" s="88"/>
      <c r="L867" s="88"/>
      <c r="M867" s="88"/>
      <c r="N867" s="88"/>
      <c r="O867" s="88"/>
      <c r="P867" s="88"/>
      <c r="Q867" s="88"/>
      <c r="R867" s="88"/>
    </row>
    <row r="868" spans="3:18" ht="15" customHeight="1">
      <c r="C868" s="106"/>
      <c r="D868" s="106"/>
      <c r="E868" s="106"/>
      <c r="F868" s="106"/>
      <c r="G868" s="106"/>
      <c r="H868" s="106"/>
      <c r="I868" s="88"/>
      <c r="J868" s="88"/>
      <c r="K868" s="88"/>
      <c r="L868" s="88"/>
      <c r="M868" s="88"/>
      <c r="N868" s="88"/>
      <c r="O868" s="88"/>
      <c r="P868" s="88"/>
      <c r="Q868" s="88"/>
      <c r="R868" s="88"/>
    </row>
    <row r="869" spans="3:18" ht="15" customHeight="1">
      <c r="C869" s="106"/>
      <c r="D869" s="106"/>
      <c r="E869" s="106"/>
      <c r="F869" s="106"/>
      <c r="G869" s="106"/>
      <c r="H869" s="106"/>
      <c r="I869" s="88"/>
      <c r="J869" s="88"/>
      <c r="K869" s="88"/>
      <c r="L869" s="88"/>
      <c r="M869" s="88"/>
      <c r="N869" s="88"/>
      <c r="O869" s="88"/>
      <c r="P869" s="88"/>
      <c r="Q869" s="88"/>
      <c r="R869" s="88"/>
    </row>
    <row r="870" spans="3:18" ht="15" customHeight="1">
      <c r="C870" s="106"/>
      <c r="D870" s="106"/>
      <c r="E870" s="106"/>
      <c r="F870" s="106"/>
      <c r="G870" s="106"/>
      <c r="H870" s="106"/>
      <c r="I870" s="88"/>
      <c r="J870" s="88"/>
      <c r="K870" s="88"/>
      <c r="L870" s="88"/>
      <c r="M870" s="88"/>
      <c r="N870" s="88"/>
      <c r="O870" s="88"/>
      <c r="P870" s="88"/>
      <c r="Q870" s="88"/>
      <c r="R870" s="88"/>
    </row>
    <row r="871" spans="3:18" ht="15" customHeight="1">
      <c r="C871" s="106"/>
      <c r="D871" s="106"/>
      <c r="E871" s="106"/>
      <c r="F871" s="106"/>
      <c r="G871" s="106"/>
      <c r="H871" s="106"/>
      <c r="I871" s="88"/>
      <c r="J871" s="88"/>
      <c r="K871" s="88"/>
      <c r="L871" s="88"/>
      <c r="M871" s="88"/>
      <c r="N871" s="88"/>
      <c r="O871" s="88"/>
      <c r="P871" s="88"/>
      <c r="Q871" s="88"/>
      <c r="R871" s="88"/>
    </row>
    <row r="872" spans="3:18" ht="15" customHeight="1">
      <c r="C872" s="106"/>
      <c r="D872" s="106"/>
      <c r="E872" s="106"/>
      <c r="F872" s="106"/>
      <c r="G872" s="106"/>
      <c r="H872" s="106"/>
      <c r="I872" s="88"/>
      <c r="J872" s="88"/>
      <c r="K872" s="88"/>
      <c r="L872" s="88"/>
      <c r="M872" s="88"/>
      <c r="N872" s="88"/>
      <c r="O872" s="88"/>
      <c r="P872" s="88"/>
      <c r="Q872" s="88"/>
      <c r="R872" s="88"/>
    </row>
    <row r="873" spans="3:18" ht="15" customHeight="1">
      <c r="C873" s="106"/>
      <c r="D873" s="106"/>
      <c r="E873" s="106"/>
      <c r="F873" s="106"/>
      <c r="G873" s="106"/>
      <c r="H873" s="106"/>
      <c r="I873" s="88"/>
      <c r="J873" s="88"/>
      <c r="K873" s="88"/>
      <c r="L873" s="88"/>
      <c r="M873" s="88"/>
      <c r="N873" s="88"/>
      <c r="O873" s="88"/>
      <c r="P873" s="88"/>
      <c r="Q873" s="88"/>
      <c r="R873" s="88"/>
    </row>
    <row r="874" spans="3:18" ht="15" customHeight="1">
      <c r="C874" s="106"/>
      <c r="D874" s="106"/>
      <c r="E874" s="106"/>
      <c r="F874" s="106"/>
      <c r="G874" s="106"/>
      <c r="H874" s="106"/>
      <c r="I874" s="88"/>
      <c r="J874" s="88"/>
      <c r="K874" s="88"/>
      <c r="L874" s="88"/>
      <c r="M874" s="88"/>
      <c r="N874" s="88"/>
      <c r="O874" s="88"/>
      <c r="P874" s="88"/>
      <c r="Q874" s="88"/>
      <c r="R874" s="88"/>
    </row>
    <row r="875" spans="3:18" ht="15" customHeight="1">
      <c r="C875" s="106"/>
      <c r="D875" s="106"/>
      <c r="E875" s="106"/>
      <c r="F875" s="106"/>
      <c r="G875" s="106"/>
      <c r="H875" s="106"/>
      <c r="I875" s="88"/>
      <c r="J875" s="88"/>
      <c r="K875" s="88"/>
      <c r="L875" s="88"/>
      <c r="M875" s="88"/>
      <c r="N875" s="88"/>
      <c r="O875" s="88"/>
      <c r="P875" s="88"/>
      <c r="Q875" s="88"/>
      <c r="R875" s="88"/>
    </row>
    <row r="876" spans="3:18" ht="15" customHeight="1">
      <c r="C876" s="106"/>
      <c r="D876" s="106"/>
      <c r="E876" s="106"/>
      <c r="F876" s="106"/>
      <c r="G876" s="106"/>
      <c r="H876" s="106"/>
      <c r="I876" s="88"/>
      <c r="J876" s="88"/>
      <c r="K876" s="88"/>
      <c r="L876" s="88"/>
      <c r="M876" s="88"/>
      <c r="N876" s="88"/>
      <c r="O876" s="88"/>
      <c r="P876" s="88"/>
      <c r="Q876" s="88"/>
      <c r="R876" s="88"/>
    </row>
    <row r="877" spans="3:18" ht="15" customHeight="1">
      <c r="C877" s="106"/>
      <c r="D877" s="106"/>
      <c r="E877" s="106"/>
      <c r="F877" s="106"/>
      <c r="G877" s="106"/>
      <c r="H877" s="106"/>
      <c r="I877" s="88"/>
      <c r="J877" s="88"/>
      <c r="K877" s="88"/>
      <c r="L877" s="88"/>
      <c r="M877" s="88"/>
      <c r="N877" s="88"/>
      <c r="O877" s="88"/>
      <c r="P877" s="88"/>
      <c r="Q877" s="88"/>
      <c r="R877" s="88"/>
    </row>
    <row r="878" spans="3:18" ht="15" customHeight="1">
      <c r="C878" s="106"/>
      <c r="D878" s="106"/>
      <c r="E878" s="106"/>
      <c r="F878" s="106"/>
      <c r="G878" s="106"/>
      <c r="H878" s="106"/>
      <c r="I878" s="88"/>
      <c r="J878" s="88"/>
      <c r="K878" s="88"/>
      <c r="L878" s="88"/>
      <c r="M878" s="88"/>
      <c r="N878" s="88"/>
      <c r="O878" s="88"/>
      <c r="P878" s="88"/>
      <c r="Q878" s="88"/>
      <c r="R878" s="88"/>
    </row>
    <row r="879" spans="3:18" ht="15" customHeight="1">
      <c r="C879" s="106"/>
      <c r="D879" s="106"/>
      <c r="E879" s="106"/>
      <c r="F879" s="106"/>
      <c r="G879" s="106"/>
      <c r="H879" s="106"/>
      <c r="I879" s="88"/>
      <c r="J879" s="88"/>
      <c r="K879" s="88"/>
      <c r="L879" s="88"/>
      <c r="M879" s="88"/>
      <c r="N879" s="88"/>
      <c r="O879" s="88"/>
      <c r="P879" s="88"/>
      <c r="Q879" s="88"/>
      <c r="R879" s="88"/>
    </row>
    <row r="880" spans="3:18" ht="15" customHeight="1">
      <c r="C880" s="106"/>
      <c r="D880" s="106"/>
      <c r="E880" s="106"/>
      <c r="F880" s="106"/>
      <c r="G880" s="106"/>
      <c r="H880" s="106"/>
      <c r="I880" s="88"/>
      <c r="J880" s="88"/>
      <c r="K880" s="88"/>
      <c r="L880" s="88"/>
      <c r="M880" s="88"/>
      <c r="N880" s="88"/>
      <c r="O880" s="88"/>
      <c r="P880" s="88"/>
      <c r="Q880" s="88"/>
      <c r="R880" s="88"/>
    </row>
    <row r="881" spans="3:18" ht="15" customHeight="1">
      <c r="C881" s="106"/>
      <c r="D881" s="106"/>
      <c r="E881" s="106"/>
      <c r="F881" s="106"/>
      <c r="G881" s="106"/>
      <c r="H881" s="106"/>
      <c r="I881" s="88"/>
      <c r="J881" s="88"/>
      <c r="K881" s="88"/>
      <c r="L881" s="88"/>
      <c r="M881" s="88"/>
      <c r="N881" s="88"/>
      <c r="O881" s="88"/>
      <c r="P881" s="88"/>
      <c r="Q881" s="88"/>
      <c r="R881" s="88"/>
    </row>
    <row r="882" spans="3:18" ht="15" customHeight="1">
      <c r="C882" s="106"/>
      <c r="D882" s="106"/>
      <c r="E882" s="106"/>
      <c r="F882" s="106"/>
      <c r="G882" s="106"/>
      <c r="H882" s="106"/>
      <c r="I882" s="88"/>
      <c r="J882" s="88"/>
      <c r="K882" s="88"/>
      <c r="L882" s="88"/>
      <c r="M882" s="88"/>
      <c r="N882" s="88"/>
      <c r="O882" s="88"/>
      <c r="P882" s="88"/>
      <c r="Q882" s="88"/>
      <c r="R882" s="88"/>
    </row>
    <row r="883" spans="3:18" ht="15" customHeight="1">
      <c r="C883" s="106"/>
      <c r="D883" s="106"/>
      <c r="E883" s="106"/>
      <c r="F883" s="106"/>
      <c r="G883" s="106"/>
      <c r="H883" s="106"/>
      <c r="I883" s="88"/>
      <c r="J883" s="88"/>
      <c r="K883" s="88"/>
      <c r="L883" s="88"/>
      <c r="M883" s="88"/>
      <c r="N883" s="88"/>
      <c r="O883" s="88"/>
      <c r="P883" s="88"/>
      <c r="Q883" s="88"/>
      <c r="R883" s="88"/>
    </row>
    <row r="884" spans="3:18" ht="15" customHeight="1">
      <c r="C884" s="106"/>
      <c r="D884" s="106"/>
      <c r="E884" s="106"/>
      <c r="F884" s="106"/>
      <c r="G884" s="106"/>
      <c r="H884" s="106"/>
      <c r="I884" s="88"/>
      <c r="J884" s="88"/>
      <c r="K884" s="88"/>
      <c r="L884" s="88"/>
      <c r="M884" s="88"/>
      <c r="N884" s="88"/>
      <c r="O884" s="88"/>
      <c r="P884" s="88"/>
      <c r="Q884" s="88"/>
      <c r="R884" s="88"/>
    </row>
    <row r="885" spans="3:18" ht="15" customHeight="1">
      <c r="C885" s="106"/>
      <c r="D885" s="106"/>
      <c r="E885" s="106"/>
      <c r="F885" s="106"/>
      <c r="G885" s="106"/>
      <c r="H885" s="106"/>
      <c r="I885" s="88"/>
      <c r="J885" s="88"/>
      <c r="K885" s="88"/>
      <c r="L885" s="88"/>
      <c r="M885" s="88"/>
      <c r="N885" s="88"/>
      <c r="O885" s="88"/>
      <c r="P885" s="88"/>
      <c r="Q885" s="88"/>
      <c r="R885" s="88"/>
    </row>
    <row r="886" spans="3:18" ht="15" customHeight="1">
      <c r="C886" s="106"/>
      <c r="D886" s="106"/>
      <c r="E886" s="106"/>
      <c r="F886" s="106"/>
      <c r="G886" s="106"/>
      <c r="H886" s="106"/>
      <c r="I886" s="88"/>
      <c r="J886" s="88"/>
      <c r="K886" s="88"/>
      <c r="L886" s="88"/>
      <c r="M886" s="88"/>
      <c r="N886" s="88"/>
      <c r="O886" s="88"/>
      <c r="P886" s="88"/>
      <c r="Q886" s="88"/>
      <c r="R886" s="88"/>
    </row>
    <row r="887" spans="3:18" ht="15" customHeight="1">
      <c r="C887" s="106"/>
      <c r="D887" s="106"/>
      <c r="E887" s="106"/>
      <c r="F887" s="106"/>
      <c r="G887" s="106"/>
      <c r="H887" s="106"/>
      <c r="I887" s="88"/>
      <c r="J887" s="88"/>
      <c r="K887" s="88"/>
      <c r="L887" s="88"/>
      <c r="M887" s="88"/>
      <c r="N887" s="88"/>
      <c r="O887" s="88"/>
      <c r="P887" s="88"/>
      <c r="Q887" s="88"/>
      <c r="R887" s="88"/>
    </row>
    <row r="888" spans="3:18" ht="15" customHeight="1">
      <c r="C888" s="106"/>
      <c r="D888" s="106"/>
      <c r="E888" s="106"/>
      <c r="F888" s="106"/>
      <c r="G888" s="106"/>
      <c r="H888" s="106"/>
      <c r="I888" s="88"/>
      <c r="J888" s="88"/>
      <c r="K888" s="88"/>
      <c r="L888" s="88"/>
      <c r="M888" s="88"/>
      <c r="N888" s="88"/>
      <c r="O888" s="88"/>
      <c r="P888" s="88"/>
      <c r="Q888" s="88"/>
      <c r="R888" s="88"/>
    </row>
    <row r="889" spans="3:18" ht="15" customHeight="1">
      <c r="C889" s="106"/>
      <c r="D889" s="106"/>
      <c r="E889" s="106"/>
      <c r="F889" s="106"/>
      <c r="G889" s="106"/>
      <c r="H889" s="106"/>
      <c r="I889" s="88"/>
      <c r="J889" s="88"/>
      <c r="K889" s="88"/>
      <c r="L889" s="88"/>
      <c r="M889" s="88"/>
      <c r="N889" s="88"/>
      <c r="O889" s="88"/>
      <c r="P889" s="88"/>
      <c r="Q889" s="88"/>
      <c r="R889" s="88"/>
    </row>
    <row r="890" spans="3:18" ht="15" customHeight="1">
      <c r="C890" s="106"/>
      <c r="D890" s="106"/>
      <c r="E890" s="106"/>
      <c r="F890" s="106"/>
      <c r="G890" s="106"/>
      <c r="H890" s="106"/>
      <c r="I890" s="88"/>
      <c r="J890" s="88"/>
      <c r="K890" s="88"/>
      <c r="L890" s="88"/>
      <c r="M890" s="88"/>
      <c r="N890" s="88"/>
      <c r="O890" s="88"/>
      <c r="P890" s="88"/>
      <c r="Q890" s="88"/>
      <c r="R890" s="88"/>
    </row>
    <row r="891" spans="3:18" ht="15" customHeight="1">
      <c r="C891" s="106"/>
      <c r="D891" s="106"/>
      <c r="E891" s="106"/>
      <c r="F891" s="106"/>
      <c r="G891" s="106"/>
      <c r="H891" s="106"/>
      <c r="I891" s="88"/>
      <c r="J891" s="88"/>
      <c r="K891" s="88"/>
      <c r="L891" s="88"/>
      <c r="M891" s="88"/>
      <c r="N891" s="88"/>
      <c r="O891" s="88"/>
      <c r="P891" s="88"/>
      <c r="Q891" s="88"/>
      <c r="R891" s="88"/>
    </row>
    <row r="892" spans="3:18" ht="15" customHeight="1">
      <c r="C892" s="106"/>
      <c r="D892" s="106"/>
      <c r="E892" s="106"/>
      <c r="F892" s="106"/>
      <c r="G892" s="106"/>
      <c r="H892" s="106"/>
      <c r="I892" s="88"/>
      <c r="J892" s="88"/>
      <c r="K892" s="88"/>
      <c r="L892" s="88"/>
      <c r="M892" s="88"/>
      <c r="N892" s="88"/>
      <c r="O892" s="88"/>
      <c r="P892" s="88"/>
      <c r="Q892" s="88"/>
      <c r="R892" s="88"/>
    </row>
    <row r="893" spans="3:18" ht="15" customHeight="1">
      <c r="C893" s="106"/>
      <c r="D893" s="106"/>
      <c r="E893" s="106"/>
      <c r="F893" s="106"/>
      <c r="G893" s="106"/>
      <c r="H893" s="106"/>
      <c r="I893" s="88"/>
      <c r="J893" s="88"/>
      <c r="K893" s="88"/>
      <c r="L893" s="88"/>
      <c r="M893" s="88"/>
      <c r="N893" s="88"/>
      <c r="O893" s="88"/>
      <c r="P893" s="88"/>
      <c r="Q893" s="88"/>
      <c r="R893" s="88"/>
    </row>
    <row r="894" spans="3:18" ht="15" customHeight="1">
      <c r="C894" s="106"/>
      <c r="D894" s="106"/>
      <c r="E894" s="106"/>
      <c r="F894" s="106"/>
      <c r="G894" s="106"/>
      <c r="H894" s="106"/>
      <c r="I894" s="88"/>
      <c r="J894" s="88"/>
      <c r="K894" s="88"/>
      <c r="L894" s="88"/>
      <c r="M894" s="88"/>
      <c r="N894" s="88"/>
      <c r="O894" s="88"/>
      <c r="P894" s="88"/>
      <c r="Q894" s="88"/>
      <c r="R894" s="88"/>
    </row>
    <row r="895" spans="3:18" ht="15" customHeight="1">
      <c r="C895" s="106"/>
      <c r="D895" s="106"/>
      <c r="E895" s="106"/>
      <c r="F895" s="106"/>
      <c r="G895" s="106"/>
      <c r="H895" s="106"/>
      <c r="I895" s="88"/>
      <c r="J895" s="88"/>
      <c r="K895" s="88"/>
      <c r="L895" s="88"/>
      <c r="M895" s="88"/>
      <c r="N895" s="88"/>
      <c r="O895" s="88"/>
      <c r="P895" s="88"/>
      <c r="Q895" s="88"/>
      <c r="R895" s="88"/>
    </row>
    <row r="896" spans="3:18" ht="15" customHeight="1">
      <c r="C896" s="106"/>
      <c r="D896" s="106"/>
      <c r="E896" s="106"/>
      <c r="F896" s="106"/>
      <c r="G896" s="106"/>
      <c r="H896" s="106"/>
      <c r="I896" s="88"/>
      <c r="J896" s="88"/>
      <c r="K896" s="88"/>
      <c r="L896" s="88"/>
      <c r="M896" s="88"/>
      <c r="N896" s="88"/>
      <c r="O896" s="88"/>
      <c r="P896" s="88"/>
      <c r="Q896" s="88"/>
      <c r="R896" s="88"/>
    </row>
    <row r="897" spans="3:18" ht="15" customHeight="1">
      <c r="C897" s="106"/>
      <c r="D897" s="106"/>
      <c r="E897" s="106"/>
      <c r="F897" s="106"/>
      <c r="G897" s="106"/>
      <c r="H897" s="106"/>
      <c r="I897" s="88"/>
      <c r="J897" s="88"/>
      <c r="K897" s="88"/>
      <c r="L897" s="88"/>
      <c r="M897" s="88"/>
      <c r="N897" s="88"/>
      <c r="O897" s="88"/>
      <c r="P897" s="88"/>
      <c r="Q897" s="88"/>
      <c r="R897" s="88"/>
    </row>
    <row r="898" spans="3:18" ht="15" customHeight="1">
      <c r="C898" s="106"/>
      <c r="D898" s="106"/>
      <c r="E898" s="106"/>
      <c r="F898" s="106"/>
      <c r="G898" s="106"/>
      <c r="H898" s="106"/>
      <c r="I898" s="88"/>
      <c r="J898" s="88"/>
      <c r="K898" s="88"/>
      <c r="L898" s="88"/>
      <c r="M898" s="88"/>
      <c r="N898" s="88"/>
      <c r="O898" s="88"/>
      <c r="P898" s="88"/>
      <c r="Q898" s="88"/>
      <c r="R898" s="88"/>
    </row>
    <row r="899" spans="3:18" ht="15" customHeight="1">
      <c r="C899" s="106"/>
      <c r="D899" s="106"/>
      <c r="E899" s="106"/>
      <c r="F899" s="106"/>
      <c r="G899" s="106"/>
      <c r="H899" s="106"/>
      <c r="I899" s="88"/>
      <c r="J899" s="88"/>
      <c r="K899" s="88"/>
      <c r="L899" s="88"/>
      <c r="M899" s="88"/>
      <c r="N899" s="88"/>
      <c r="O899" s="88"/>
      <c r="P899" s="88"/>
      <c r="Q899" s="88"/>
      <c r="R899" s="88"/>
    </row>
    <row r="900" spans="3:18" ht="15" customHeight="1">
      <c r="C900" s="106"/>
      <c r="D900" s="106"/>
      <c r="E900" s="106"/>
      <c r="F900" s="106"/>
      <c r="G900" s="106"/>
      <c r="H900" s="106"/>
      <c r="I900" s="88"/>
      <c r="J900" s="88"/>
      <c r="K900" s="88"/>
      <c r="L900" s="88"/>
      <c r="M900" s="88"/>
      <c r="N900" s="88"/>
      <c r="O900" s="88"/>
      <c r="P900" s="88"/>
      <c r="Q900" s="88"/>
      <c r="R900" s="88"/>
    </row>
    <row r="901" spans="3:18" ht="15" customHeight="1">
      <c r="C901" s="106"/>
      <c r="D901" s="106"/>
      <c r="E901" s="106"/>
      <c r="F901" s="106"/>
      <c r="G901" s="106"/>
      <c r="H901" s="106"/>
      <c r="I901" s="88"/>
      <c r="J901" s="88"/>
      <c r="K901" s="88"/>
      <c r="L901" s="88"/>
      <c r="M901" s="88"/>
      <c r="N901" s="88"/>
      <c r="O901" s="88"/>
      <c r="P901" s="88"/>
      <c r="Q901" s="88"/>
      <c r="R901" s="88"/>
    </row>
    <row r="902" spans="3:18" ht="15" customHeight="1">
      <c r="C902" s="106"/>
      <c r="D902" s="106"/>
      <c r="E902" s="106"/>
      <c r="F902" s="106"/>
      <c r="G902" s="106"/>
      <c r="H902" s="106"/>
      <c r="I902" s="88"/>
      <c r="J902" s="88"/>
      <c r="K902" s="88"/>
      <c r="L902" s="88"/>
      <c r="M902" s="88"/>
      <c r="N902" s="88"/>
      <c r="O902" s="88"/>
      <c r="P902" s="88"/>
      <c r="Q902" s="88"/>
      <c r="R902" s="88"/>
    </row>
    <row r="903" spans="3:18" ht="15" customHeight="1">
      <c r="C903" s="106"/>
      <c r="D903" s="106"/>
      <c r="E903" s="106"/>
      <c r="F903" s="106"/>
      <c r="G903" s="106"/>
      <c r="H903" s="106"/>
      <c r="I903" s="88"/>
      <c r="J903" s="88"/>
      <c r="K903" s="88"/>
      <c r="L903" s="88"/>
      <c r="M903" s="88"/>
      <c r="N903" s="88"/>
      <c r="O903" s="88"/>
      <c r="P903" s="88"/>
      <c r="Q903" s="88"/>
      <c r="R903" s="88"/>
    </row>
    <row r="904" spans="3:18" ht="15" customHeight="1">
      <c r="C904" s="106"/>
      <c r="D904" s="106"/>
      <c r="E904" s="106"/>
      <c r="F904" s="106"/>
      <c r="G904" s="106"/>
      <c r="H904" s="106"/>
      <c r="I904" s="88"/>
      <c r="J904" s="88"/>
      <c r="K904" s="88"/>
      <c r="L904" s="88"/>
      <c r="M904" s="88"/>
      <c r="N904" s="88"/>
      <c r="O904" s="88"/>
      <c r="P904" s="88"/>
      <c r="Q904" s="88"/>
      <c r="R904" s="88"/>
    </row>
    <row r="905" spans="3:18" ht="15" customHeight="1">
      <c r="C905" s="106"/>
      <c r="D905" s="106"/>
      <c r="E905" s="106"/>
      <c r="F905" s="106"/>
      <c r="G905" s="106"/>
      <c r="H905" s="106"/>
      <c r="I905" s="88"/>
      <c r="J905" s="88"/>
      <c r="K905" s="88"/>
      <c r="L905" s="88"/>
      <c r="M905" s="88"/>
      <c r="N905" s="88"/>
      <c r="O905" s="88"/>
      <c r="P905" s="88"/>
      <c r="Q905" s="88"/>
      <c r="R905" s="88"/>
    </row>
    <row r="906" spans="3:18" ht="15" customHeight="1">
      <c r="C906" s="106"/>
      <c r="D906" s="106"/>
      <c r="E906" s="106"/>
      <c r="F906" s="106"/>
      <c r="G906" s="106"/>
      <c r="H906" s="106"/>
      <c r="I906" s="88"/>
      <c r="J906" s="88"/>
      <c r="K906" s="88"/>
      <c r="L906" s="88"/>
      <c r="M906" s="88"/>
      <c r="N906" s="88"/>
      <c r="O906" s="88"/>
      <c r="P906" s="88"/>
      <c r="Q906" s="88"/>
      <c r="R906" s="88"/>
    </row>
    <row r="907" spans="3:18" ht="15" customHeight="1">
      <c r="C907" s="106"/>
      <c r="D907" s="106"/>
      <c r="E907" s="106"/>
      <c r="F907" s="106"/>
      <c r="G907" s="106"/>
      <c r="H907" s="106"/>
      <c r="I907" s="88"/>
      <c r="J907" s="88"/>
      <c r="K907" s="88"/>
      <c r="L907" s="88"/>
      <c r="M907" s="88"/>
      <c r="N907" s="88"/>
      <c r="O907" s="88"/>
      <c r="P907" s="88"/>
      <c r="Q907" s="88"/>
      <c r="R907" s="88"/>
    </row>
    <row r="908" spans="3:18" ht="15" customHeight="1">
      <c r="C908" s="106"/>
      <c r="D908" s="106"/>
      <c r="E908" s="106"/>
      <c r="F908" s="106"/>
      <c r="G908" s="106"/>
      <c r="H908" s="106"/>
      <c r="I908" s="88"/>
      <c r="J908" s="88"/>
      <c r="K908" s="88"/>
      <c r="L908" s="88"/>
      <c r="M908" s="88"/>
      <c r="N908" s="88"/>
      <c r="O908" s="88"/>
      <c r="P908" s="88"/>
      <c r="Q908" s="88"/>
      <c r="R908" s="88"/>
    </row>
    <row r="909" spans="3:18" ht="15" customHeight="1">
      <c r="C909" s="106"/>
      <c r="D909" s="106"/>
      <c r="E909" s="106"/>
      <c r="F909" s="106"/>
      <c r="G909" s="106"/>
      <c r="H909" s="106"/>
      <c r="I909" s="88"/>
      <c r="J909" s="88"/>
      <c r="K909" s="88"/>
      <c r="L909" s="88"/>
      <c r="M909" s="88"/>
      <c r="N909" s="88"/>
      <c r="O909" s="88"/>
      <c r="P909" s="88"/>
      <c r="Q909" s="88"/>
      <c r="R909" s="88"/>
    </row>
    <row r="910" spans="3:18" ht="15" customHeight="1">
      <c r="C910" s="106"/>
      <c r="D910" s="106"/>
      <c r="E910" s="106"/>
      <c r="F910" s="106"/>
      <c r="G910" s="106"/>
      <c r="H910" s="106"/>
      <c r="I910" s="88"/>
      <c r="J910" s="88"/>
      <c r="K910" s="88"/>
      <c r="L910" s="88"/>
      <c r="M910" s="88"/>
      <c r="N910" s="88"/>
      <c r="O910" s="88"/>
      <c r="P910" s="88"/>
      <c r="Q910" s="88"/>
      <c r="R910" s="88"/>
    </row>
    <row r="911" spans="3:18" ht="15" customHeight="1">
      <c r="C911" s="106"/>
      <c r="D911" s="106"/>
      <c r="E911" s="106"/>
      <c r="F911" s="106"/>
      <c r="G911" s="106"/>
      <c r="H911" s="106"/>
      <c r="I911" s="88"/>
      <c r="J911" s="88"/>
      <c r="K911" s="88"/>
      <c r="L911" s="88"/>
      <c r="M911" s="88"/>
      <c r="N911" s="88"/>
      <c r="O911" s="88"/>
      <c r="P911" s="88"/>
      <c r="Q911" s="88"/>
      <c r="R911" s="88"/>
    </row>
    <row r="912" spans="3:18" ht="15" customHeight="1">
      <c r="C912" s="106"/>
      <c r="D912" s="106"/>
      <c r="E912" s="106"/>
      <c r="F912" s="106"/>
      <c r="G912" s="106"/>
      <c r="H912" s="106"/>
      <c r="I912" s="88"/>
      <c r="J912" s="88"/>
      <c r="K912" s="88"/>
      <c r="L912" s="88"/>
      <c r="M912" s="88"/>
      <c r="N912" s="88"/>
      <c r="O912" s="88"/>
      <c r="P912" s="88"/>
      <c r="Q912" s="88"/>
      <c r="R912" s="88"/>
    </row>
    <row r="913" spans="3:18" ht="15" customHeight="1">
      <c r="C913" s="106"/>
      <c r="D913" s="106"/>
      <c r="E913" s="106"/>
      <c r="F913" s="106"/>
      <c r="G913" s="106"/>
      <c r="H913" s="106"/>
      <c r="I913" s="88"/>
      <c r="J913" s="88"/>
      <c r="K913" s="88"/>
      <c r="L913" s="88"/>
      <c r="M913" s="88"/>
      <c r="N913" s="88"/>
      <c r="O913" s="88"/>
      <c r="P913" s="88"/>
      <c r="Q913" s="88"/>
      <c r="R913" s="88"/>
    </row>
    <row r="914" spans="3:18" ht="15" customHeight="1">
      <c r="C914" s="106"/>
      <c r="D914" s="106"/>
      <c r="E914" s="106"/>
      <c r="F914" s="106"/>
      <c r="G914" s="106"/>
      <c r="H914" s="106"/>
      <c r="I914" s="88"/>
      <c r="J914" s="88"/>
      <c r="K914" s="88"/>
      <c r="L914" s="88"/>
      <c r="M914" s="88"/>
      <c r="N914" s="88"/>
      <c r="O914" s="88"/>
      <c r="P914" s="88"/>
      <c r="Q914" s="88"/>
      <c r="R914" s="88"/>
    </row>
    <row r="915" spans="3:18" ht="15" customHeight="1">
      <c r="C915" s="106"/>
      <c r="D915" s="106"/>
      <c r="E915" s="106"/>
      <c r="F915" s="106"/>
      <c r="G915" s="106"/>
      <c r="H915" s="106"/>
      <c r="I915" s="88"/>
      <c r="J915" s="88"/>
      <c r="K915" s="88"/>
      <c r="L915" s="88"/>
      <c r="M915" s="88"/>
      <c r="N915" s="88"/>
      <c r="O915" s="88"/>
      <c r="P915" s="88"/>
      <c r="Q915" s="88"/>
      <c r="R915" s="88"/>
    </row>
    <row r="916" spans="3:18" ht="15" customHeight="1">
      <c r="C916" s="106"/>
      <c r="D916" s="106"/>
      <c r="E916" s="106"/>
      <c r="F916" s="106"/>
      <c r="G916" s="106"/>
      <c r="H916" s="106"/>
      <c r="I916" s="88"/>
      <c r="J916" s="88"/>
      <c r="K916" s="88"/>
      <c r="L916" s="88"/>
      <c r="M916" s="88"/>
      <c r="N916" s="88"/>
      <c r="O916" s="88"/>
      <c r="P916" s="88"/>
      <c r="Q916" s="88"/>
      <c r="R916" s="88"/>
    </row>
    <row r="917" spans="3:18" ht="15" customHeight="1">
      <c r="C917" s="106"/>
      <c r="D917" s="106"/>
      <c r="E917" s="106"/>
      <c r="F917" s="106"/>
      <c r="G917" s="106"/>
      <c r="H917" s="106"/>
      <c r="I917" s="88"/>
      <c r="J917" s="88"/>
      <c r="K917" s="88"/>
      <c r="L917" s="88"/>
      <c r="M917" s="88"/>
      <c r="N917" s="88"/>
      <c r="O917" s="88"/>
      <c r="P917" s="88"/>
      <c r="Q917" s="88"/>
      <c r="R917" s="88"/>
    </row>
    <row r="918" spans="3:18" ht="15" customHeight="1">
      <c r="C918" s="106"/>
      <c r="D918" s="106"/>
      <c r="E918" s="106"/>
      <c r="F918" s="106"/>
      <c r="G918" s="106"/>
      <c r="H918" s="106"/>
      <c r="I918" s="88"/>
      <c r="J918" s="88"/>
      <c r="K918" s="88"/>
      <c r="L918" s="88"/>
      <c r="M918" s="88"/>
      <c r="N918" s="88"/>
      <c r="O918" s="88"/>
      <c r="P918" s="88"/>
      <c r="Q918" s="88"/>
      <c r="R918" s="88"/>
    </row>
    <row r="919" spans="3:18" ht="15" customHeight="1">
      <c r="C919" s="106"/>
      <c r="D919" s="106"/>
      <c r="E919" s="106"/>
      <c r="F919" s="106"/>
      <c r="G919" s="106"/>
      <c r="H919" s="106"/>
      <c r="I919" s="88"/>
      <c r="J919" s="88"/>
      <c r="K919" s="88"/>
      <c r="L919" s="88"/>
      <c r="M919" s="88"/>
      <c r="N919" s="88"/>
      <c r="O919" s="88"/>
      <c r="P919" s="88"/>
      <c r="Q919" s="88"/>
      <c r="R919" s="88"/>
    </row>
    <row r="920" spans="3:18" ht="15" customHeight="1">
      <c r="C920" s="106"/>
      <c r="D920" s="106"/>
      <c r="E920" s="106"/>
      <c r="F920" s="106"/>
      <c r="G920" s="106"/>
      <c r="H920" s="106"/>
      <c r="I920" s="88"/>
      <c r="J920" s="88"/>
      <c r="K920" s="88"/>
      <c r="L920" s="88"/>
      <c r="M920" s="88"/>
      <c r="N920" s="88"/>
      <c r="O920" s="88"/>
      <c r="P920" s="88"/>
      <c r="Q920" s="88"/>
      <c r="R920" s="88"/>
    </row>
    <row r="921" spans="3:18" ht="15" customHeight="1">
      <c r="C921" s="106"/>
      <c r="D921" s="106"/>
      <c r="E921" s="106"/>
      <c r="F921" s="106"/>
      <c r="G921" s="106"/>
      <c r="H921" s="106"/>
      <c r="I921" s="88"/>
      <c r="J921" s="88"/>
      <c r="K921" s="88"/>
      <c r="L921" s="88"/>
      <c r="M921" s="88"/>
      <c r="N921" s="88"/>
      <c r="O921" s="88"/>
      <c r="P921" s="88"/>
      <c r="Q921" s="88"/>
      <c r="R921" s="88"/>
    </row>
    <row r="922" spans="3:18" ht="15" customHeight="1">
      <c r="C922" s="106"/>
      <c r="D922" s="106"/>
      <c r="E922" s="106"/>
      <c r="F922" s="106"/>
      <c r="G922" s="106"/>
      <c r="H922" s="106"/>
      <c r="I922" s="88"/>
      <c r="J922" s="88"/>
      <c r="K922" s="88"/>
      <c r="L922" s="88"/>
      <c r="M922" s="88"/>
      <c r="N922" s="88"/>
      <c r="O922" s="88"/>
      <c r="P922" s="88"/>
      <c r="Q922" s="88"/>
      <c r="R922" s="88"/>
    </row>
    <row r="923" spans="3:18" ht="15" customHeight="1">
      <c r="C923" s="106"/>
      <c r="D923" s="106"/>
      <c r="E923" s="106"/>
      <c r="F923" s="106"/>
      <c r="G923" s="106"/>
      <c r="H923" s="106"/>
      <c r="I923" s="88"/>
      <c r="J923" s="88"/>
      <c r="K923" s="88"/>
      <c r="L923" s="88"/>
      <c r="M923" s="88"/>
      <c r="N923" s="88"/>
      <c r="O923" s="88"/>
      <c r="P923" s="88"/>
      <c r="Q923" s="88"/>
      <c r="R923" s="88"/>
    </row>
    <row r="924" spans="3:18" ht="15" customHeight="1">
      <c r="C924" s="106"/>
      <c r="D924" s="106"/>
      <c r="E924" s="106"/>
      <c r="F924" s="106"/>
      <c r="G924" s="106"/>
      <c r="H924" s="106"/>
      <c r="I924" s="88"/>
      <c r="J924" s="88"/>
      <c r="K924" s="88"/>
      <c r="L924" s="88"/>
      <c r="M924" s="88"/>
      <c r="N924" s="88"/>
      <c r="O924" s="88"/>
      <c r="P924" s="88"/>
      <c r="Q924" s="88"/>
      <c r="R924" s="88"/>
    </row>
    <row r="925" spans="3:18" ht="15" customHeight="1">
      <c r="C925" s="106"/>
      <c r="D925" s="106"/>
      <c r="E925" s="106"/>
      <c r="F925" s="106"/>
      <c r="G925" s="106"/>
      <c r="H925" s="106"/>
      <c r="I925" s="88"/>
      <c r="J925" s="88"/>
      <c r="K925" s="88"/>
      <c r="L925" s="88"/>
      <c r="M925" s="88"/>
      <c r="N925" s="88"/>
      <c r="O925" s="88"/>
      <c r="P925" s="88"/>
      <c r="Q925" s="88"/>
      <c r="R925" s="88"/>
    </row>
    <row r="926" spans="3:18" ht="15" customHeight="1">
      <c r="C926" s="106"/>
      <c r="D926" s="106"/>
      <c r="E926" s="106"/>
      <c r="F926" s="106"/>
      <c r="G926" s="106"/>
      <c r="H926" s="106"/>
      <c r="I926" s="88"/>
      <c r="J926" s="88"/>
      <c r="K926" s="88"/>
      <c r="L926" s="88"/>
      <c r="M926" s="88"/>
      <c r="N926" s="88"/>
      <c r="O926" s="88"/>
      <c r="P926" s="88"/>
      <c r="Q926" s="88"/>
      <c r="R926" s="88"/>
    </row>
    <row r="927" spans="3:18" ht="15" customHeight="1">
      <c r="C927" s="106"/>
      <c r="D927" s="106"/>
      <c r="E927" s="106"/>
      <c r="F927" s="106"/>
      <c r="G927" s="106"/>
      <c r="H927" s="106"/>
      <c r="I927" s="88"/>
      <c r="J927" s="88"/>
      <c r="K927" s="88"/>
      <c r="L927" s="88"/>
      <c r="M927" s="88"/>
      <c r="N927" s="88"/>
      <c r="O927" s="88"/>
      <c r="P927" s="88"/>
      <c r="Q927" s="88"/>
      <c r="R927" s="88"/>
    </row>
    <row r="928" spans="3:18" ht="15" customHeight="1">
      <c r="C928" s="106"/>
      <c r="D928" s="106"/>
      <c r="E928" s="106"/>
      <c r="F928" s="106"/>
      <c r="G928" s="106"/>
      <c r="H928" s="106"/>
      <c r="I928" s="88"/>
      <c r="J928" s="88"/>
      <c r="K928" s="88"/>
      <c r="L928" s="88"/>
      <c r="M928" s="88"/>
      <c r="N928" s="88"/>
      <c r="O928" s="88"/>
      <c r="P928" s="88"/>
      <c r="Q928" s="88"/>
      <c r="R928" s="88"/>
    </row>
    <row r="929" spans="3:18" ht="15" customHeight="1">
      <c r="C929" s="106"/>
      <c r="D929" s="106"/>
      <c r="E929" s="106"/>
      <c r="F929" s="106"/>
      <c r="G929" s="106"/>
      <c r="H929" s="106"/>
      <c r="I929" s="88"/>
      <c r="J929" s="88"/>
      <c r="K929" s="88"/>
      <c r="L929" s="88"/>
      <c r="M929" s="88"/>
      <c r="N929" s="88"/>
      <c r="O929" s="88"/>
      <c r="P929" s="88"/>
      <c r="Q929" s="88"/>
      <c r="R929" s="88"/>
    </row>
    <row r="930" spans="3:18" ht="15" customHeight="1">
      <c r="C930" s="106"/>
      <c r="D930" s="106"/>
      <c r="E930" s="106"/>
      <c r="F930" s="106"/>
      <c r="G930" s="106"/>
      <c r="H930" s="106"/>
      <c r="I930" s="88"/>
      <c r="J930" s="88"/>
      <c r="K930" s="88"/>
      <c r="L930" s="88"/>
      <c r="M930" s="88"/>
      <c r="N930" s="88"/>
      <c r="O930" s="88"/>
      <c r="P930" s="88"/>
      <c r="Q930" s="88"/>
      <c r="R930" s="88"/>
    </row>
    <row r="931" spans="3:18" ht="15" customHeight="1">
      <c r="C931" s="106"/>
      <c r="D931" s="106"/>
      <c r="E931" s="106"/>
      <c r="F931" s="106"/>
      <c r="G931" s="106"/>
      <c r="H931" s="106"/>
      <c r="I931" s="88"/>
      <c r="J931" s="88"/>
      <c r="K931" s="88"/>
      <c r="L931" s="88"/>
      <c r="M931" s="88"/>
      <c r="N931" s="88"/>
      <c r="O931" s="88"/>
      <c r="P931" s="88"/>
      <c r="Q931" s="88"/>
      <c r="R931" s="88"/>
    </row>
    <row r="932" spans="3:18" ht="15" customHeight="1">
      <c r="C932" s="106"/>
      <c r="D932" s="106"/>
      <c r="E932" s="106"/>
      <c r="F932" s="106"/>
      <c r="G932" s="106"/>
      <c r="H932" s="106"/>
      <c r="I932" s="88"/>
      <c r="J932" s="88"/>
      <c r="K932" s="88"/>
      <c r="L932" s="88"/>
      <c r="M932" s="88"/>
      <c r="N932" s="88"/>
      <c r="O932" s="88"/>
      <c r="P932" s="88"/>
      <c r="Q932" s="88"/>
      <c r="R932" s="88"/>
    </row>
    <row r="933" spans="3:18" ht="15" customHeight="1">
      <c r="C933" s="106"/>
      <c r="D933" s="106"/>
      <c r="E933" s="106"/>
      <c r="F933" s="106"/>
      <c r="G933" s="106"/>
      <c r="H933" s="106"/>
      <c r="I933" s="88"/>
      <c r="J933" s="88"/>
      <c r="K933" s="88"/>
      <c r="L933" s="88"/>
      <c r="M933" s="88"/>
      <c r="N933" s="88"/>
      <c r="O933" s="88"/>
      <c r="P933" s="88"/>
      <c r="Q933" s="88"/>
      <c r="R933" s="88"/>
    </row>
    <row r="934" spans="3:18" ht="15" customHeight="1">
      <c r="C934" s="106"/>
      <c r="D934" s="106"/>
      <c r="E934" s="106"/>
      <c r="F934" s="106"/>
      <c r="G934" s="106"/>
      <c r="H934" s="106"/>
      <c r="I934" s="88"/>
      <c r="J934" s="88"/>
      <c r="K934" s="88"/>
      <c r="L934" s="88"/>
      <c r="M934" s="88"/>
      <c r="N934" s="88"/>
      <c r="O934" s="88"/>
      <c r="P934" s="88"/>
      <c r="Q934" s="88"/>
      <c r="R934" s="88"/>
    </row>
    <row r="935" spans="3:18" ht="15" customHeight="1">
      <c r="C935" s="106"/>
      <c r="D935" s="106"/>
      <c r="E935" s="106"/>
      <c r="F935" s="106"/>
      <c r="G935" s="106"/>
      <c r="H935" s="106"/>
      <c r="I935" s="88"/>
      <c r="J935" s="88"/>
      <c r="K935" s="88"/>
      <c r="L935" s="88"/>
      <c r="M935" s="88"/>
      <c r="N935" s="88"/>
      <c r="O935" s="88"/>
      <c r="P935" s="88"/>
      <c r="Q935" s="88"/>
      <c r="R935" s="88"/>
    </row>
    <row r="936" spans="3:18" ht="15" customHeight="1">
      <c r="C936" s="106"/>
      <c r="D936" s="106"/>
      <c r="E936" s="106"/>
      <c r="F936" s="106"/>
      <c r="G936" s="106"/>
      <c r="H936" s="106"/>
      <c r="I936" s="88"/>
      <c r="J936" s="88"/>
      <c r="K936" s="88"/>
      <c r="L936" s="88"/>
      <c r="M936" s="88"/>
      <c r="N936" s="88"/>
      <c r="O936" s="88"/>
      <c r="P936" s="88"/>
      <c r="Q936" s="88"/>
      <c r="R936" s="88"/>
    </row>
    <row r="937" spans="3:18" ht="15" customHeight="1">
      <c r="C937" s="106"/>
      <c r="D937" s="106"/>
      <c r="E937" s="106"/>
      <c r="F937" s="106"/>
      <c r="G937" s="106"/>
      <c r="H937" s="106"/>
      <c r="I937" s="88"/>
      <c r="J937" s="88"/>
      <c r="K937" s="88"/>
      <c r="L937" s="88"/>
      <c r="M937" s="88"/>
      <c r="N937" s="88"/>
      <c r="O937" s="88"/>
      <c r="P937" s="88"/>
      <c r="Q937" s="88"/>
      <c r="R937" s="88"/>
    </row>
    <row r="938" spans="3:18" ht="15" customHeight="1">
      <c r="C938" s="106"/>
      <c r="D938" s="106"/>
      <c r="E938" s="106"/>
      <c r="F938" s="106"/>
      <c r="G938" s="106"/>
      <c r="H938" s="106"/>
      <c r="I938" s="88"/>
      <c r="J938" s="88"/>
      <c r="K938" s="88"/>
      <c r="L938" s="88"/>
      <c r="M938" s="88"/>
      <c r="N938" s="88"/>
      <c r="O938" s="88"/>
      <c r="P938" s="88"/>
      <c r="Q938" s="88"/>
      <c r="R938" s="88"/>
    </row>
    <row r="939" spans="3:18" ht="15" customHeight="1">
      <c r="C939" s="106"/>
      <c r="D939" s="106"/>
      <c r="E939" s="106"/>
      <c r="F939" s="106"/>
      <c r="G939" s="106"/>
      <c r="H939" s="106"/>
      <c r="I939" s="88"/>
      <c r="J939" s="88"/>
      <c r="K939" s="88"/>
      <c r="L939" s="88"/>
      <c r="M939" s="88"/>
      <c r="N939" s="88"/>
      <c r="O939" s="88"/>
      <c r="P939" s="88"/>
      <c r="Q939" s="88"/>
      <c r="R939" s="88"/>
    </row>
    <row r="940" spans="3:18" ht="15" customHeight="1">
      <c r="C940" s="106"/>
      <c r="D940" s="106"/>
      <c r="E940" s="106"/>
      <c r="F940" s="106"/>
      <c r="G940" s="106"/>
      <c r="H940" s="106"/>
      <c r="I940" s="88"/>
      <c r="J940" s="88"/>
      <c r="K940" s="88"/>
      <c r="L940" s="88"/>
      <c r="M940" s="88"/>
      <c r="N940" s="88"/>
      <c r="O940" s="88"/>
      <c r="P940" s="88"/>
      <c r="Q940" s="88"/>
      <c r="R940" s="88"/>
    </row>
    <row r="941" spans="3:18" ht="15" customHeight="1">
      <c r="C941" s="106"/>
      <c r="D941" s="106"/>
      <c r="E941" s="106"/>
      <c r="F941" s="106"/>
      <c r="G941" s="106"/>
      <c r="H941" s="106"/>
      <c r="I941" s="88"/>
      <c r="J941" s="88"/>
      <c r="K941" s="88"/>
      <c r="L941" s="88"/>
      <c r="M941" s="88"/>
      <c r="N941" s="88"/>
      <c r="O941" s="88"/>
      <c r="P941" s="88"/>
      <c r="Q941" s="88"/>
      <c r="R941" s="88"/>
    </row>
    <row r="942" spans="3:18" ht="15" customHeight="1">
      <c r="C942" s="106"/>
      <c r="D942" s="106"/>
      <c r="E942" s="106"/>
      <c r="F942" s="106"/>
      <c r="G942" s="106"/>
      <c r="H942" s="106"/>
      <c r="I942" s="88"/>
      <c r="J942" s="88"/>
      <c r="K942" s="88"/>
      <c r="L942" s="88"/>
      <c r="M942" s="88"/>
      <c r="N942" s="88"/>
      <c r="O942" s="88"/>
      <c r="P942" s="88"/>
      <c r="Q942" s="88"/>
      <c r="R942" s="88"/>
    </row>
    <row r="943" spans="3:18" ht="15" customHeight="1">
      <c r="C943" s="106"/>
      <c r="D943" s="106"/>
      <c r="E943" s="106"/>
      <c r="F943" s="106"/>
      <c r="G943" s="106"/>
      <c r="H943" s="106"/>
      <c r="I943" s="88"/>
      <c r="J943" s="88"/>
      <c r="K943" s="88"/>
      <c r="L943" s="88"/>
      <c r="M943" s="88"/>
      <c r="N943" s="88"/>
      <c r="O943" s="88"/>
      <c r="P943" s="88"/>
      <c r="Q943" s="88"/>
      <c r="R943" s="88"/>
    </row>
    <row r="944" spans="3:18" ht="15" customHeight="1">
      <c r="C944" s="106"/>
      <c r="D944" s="106"/>
      <c r="E944" s="106"/>
      <c r="F944" s="106"/>
      <c r="G944" s="106"/>
      <c r="H944" s="106"/>
      <c r="I944" s="88"/>
      <c r="J944" s="88"/>
      <c r="K944" s="88"/>
      <c r="L944" s="88"/>
      <c r="M944" s="88"/>
      <c r="N944" s="88"/>
      <c r="O944" s="88"/>
      <c r="P944" s="88"/>
      <c r="Q944" s="88"/>
      <c r="R944" s="88"/>
    </row>
    <row r="945" spans="3:18" ht="15" customHeight="1">
      <c r="C945" s="106"/>
      <c r="D945" s="106"/>
      <c r="E945" s="106"/>
      <c r="F945" s="106"/>
      <c r="G945" s="106"/>
      <c r="H945" s="106"/>
      <c r="I945" s="88"/>
      <c r="J945" s="88"/>
      <c r="K945" s="88"/>
      <c r="L945" s="88"/>
      <c r="M945" s="88"/>
      <c r="N945" s="88"/>
      <c r="O945" s="88"/>
      <c r="P945" s="88"/>
      <c r="Q945" s="88"/>
      <c r="R945" s="88"/>
    </row>
    <row r="946" spans="3:18" ht="15" customHeight="1">
      <c r="C946" s="106"/>
      <c r="D946" s="106"/>
      <c r="E946" s="106"/>
      <c r="F946" s="106"/>
      <c r="G946" s="106"/>
      <c r="H946" s="106"/>
      <c r="I946" s="88"/>
      <c r="J946" s="88"/>
      <c r="K946" s="88"/>
      <c r="L946" s="88"/>
      <c r="M946" s="88"/>
      <c r="N946" s="88"/>
      <c r="O946" s="88"/>
      <c r="P946" s="88"/>
      <c r="Q946" s="88"/>
      <c r="R946" s="88"/>
    </row>
    <row r="947" spans="3:18" ht="15" customHeight="1">
      <c r="C947" s="106"/>
      <c r="D947" s="106"/>
      <c r="E947" s="106"/>
      <c r="F947" s="106"/>
      <c r="G947" s="106"/>
      <c r="H947" s="106"/>
      <c r="I947" s="88"/>
      <c r="J947" s="88"/>
      <c r="K947" s="88"/>
      <c r="L947" s="88"/>
      <c r="M947" s="88"/>
      <c r="N947" s="88"/>
      <c r="O947" s="88"/>
      <c r="P947" s="88"/>
      <c r="Q947" s="88"/>
      <c r="R947" s="88"/>
    </row>
    <row r="948" spans="3:18" ht="15" customHeight="1">
      <c r="C948" s="106"/>
      <c r="D948" s="106"/>
      <c r="E948" s="106"/>
      <c r="F948" s="106"/>
      <c r="G948" s="106"/>
      <c r="H948" s="106"/>
      <c r="I948" s="88"/>
      <c r="J948" s="88"/>
      <c r="K948" s="88"/>
      <c r="L948" s="88"/>
      <c r="M948" s="88"/>
      <c r="N948" s="88"/>
      <c r="O948" s="88"/>
      <c r="P948" s="88"/>
      <c r="Q948" s="88"/>
      <c r="R948" s="88"/>
    </row>
    <row r="949" spans="3:18" ht="15" customHeight="1">
      <c r="C949" s="106"/>
      <c r="D949" s="106"/>
      <c r="E949" s="106"/>
      <c r="F949" s="106"/>
      <c r="G949" s="106"/>
      <c r="H949" s="106"/>
      <c r="I949" s="88"/>
      <c r="J949" s="88"/>
      <c r="K949" s="88"/>
      <c r="L949" s="88"/>
      <c r="M949" s="88"/>
      <c r="N949" s="88"/>
      <c r="O949" s="88"/>
      <c r="P949" s="88"/>
      <c r="Q949" s="88"/>
      <c r="R949" s="88"/>
    </row>
    <row r="950" spans="3:18" ht="15" customHeight="1">
      <c r="C950" s="106"/>
      <c r="D950" s="106"/>
      <c r="E950" s="106"/>
      <c r="F950" s="106"/>
      <c r="G950" s="106"/>
      <c r="H950" s="106"/>
      <c r="I950" s="88"/>
      <c r="J950" s="88"/>
      <c r="K950" s="88"/>
      <c r="L950" s="88"/>
      <c r="M950" s="88"/>
      <c r="N950" s="88"/>
      <c r="O950" s="88"/>
      <c r="P950" s="88"/>
      <c r="Q950" s="88"/>
      <c r="R950" s="88"/>
    </row>
    <row r="951" spans="3:18" ht="15" customHeight="1">
      <c r="C951" s="106"/>
      <c r="D951" s="106"/>
      <c r="E951" s="106"/>
      <c r="F951" s="106"/>
      <c r="G951" s="106"/>
      <c r="H951" s="106"/>
      <c r="I951" s="88"/>
      <c r="J951" s="88"/>
      <c r="K951" s="88"/>
      <c r="L951" s="88"/>
      <c r="M951" s="88"/>
      <c r="N951" s="88"/>
      <c r="O951" s="88"/>
      <c r="P951" s="88"/>
      <c r="Q951" s="88"/>
      <c r="R951" s="88"/>
    </row>
    <row r="952" spans="3:18" ht="15" customHeight="1">
      <c r="C952" s="106"/>
      <c r="D952" s="106"/>
      <c r="E952" s="106"/>
      <c r="F952" s="106"/>
      <c r="G952" s="106"/>
      <c r="H952" s="106"/>
      <c r="I952" s="88"/>
      <c r="J952" s="88"/>
      <c r="K952" s="88"/>
      <c r="L952" s="88"/>
      <c r="M952" s="88"/>
      <c r="N952" s="88"/>
      <c r="O952" s="88"/>
      <c r="P952" s="88"/>
      <c r="Q952" s="88"/>
      <c r="R952" s="88"/>
    </row>
    <row r="953" spans="3:18" ht="15" customHeight="1">
      <c r="C953" s="106"/>
      <c r="D953" s="106"/>
      <c r="E953" s="106"/>
      <c r="F953" s="106"/>
      <c r="G953" s="106"/>
      <c r="H953" s="106"/>
      <c r="I953" s="88"/>
      <c r="J953" s="88"/>
      <c r="K953" s="88"/>
      <c r="L953" s="88"/>
      <c r="M953" s="88"/>
      <c r="N953" s="88"/>
      <c r="O953" s="88"/>
      <c r="P953" s="88"/>
      <c r="Q953" s="88"/>
      <c r="R953" s="88"/>
    </row>
    <row r="954" spans="3:18" ht="15" customHeight="1">
      <c r="C954" s="106"/>
      <c r="D954" s="106"/>
      <c r="E954" s="106"/>
      <c r="F954" s="106"/>
      <c r="G954" s="106"/>
      <c r="H954" s="106"/>
      <c r="I954" s="88"/>
      <c r="J954" s="88"/>
      <c r="K954" s="88"/>
      <c r="L954" s="88"/>
      <c r="M954" s="88"/>
      <c r="N954" s="88"/>
      <c r="O954" s="88"/>
      <c r="P954" s="88"/>
      <c r="Q954" s="88"/>
      <c r="R954" s="88"/>
    </row>
    <row r="955" spans="3:18" ht="15" customHeight="1">
      <c r="C955" s="106"/>
      <c r="D955" s="106"/>
      <c r="E955" s="106"/>
      <c r="F955" s="106"/>
      <c r="G955" s="106"/>
      <c r="H955" s="106"/>
      <c r="I955" s="88"/>
      <c r="J955" s="88"/>
      <c r="K955" s="88"/>
      <c r="L955" s="88"/>
      <c r="M955" s="88"/>
      <c r="N955" s="88"/>
      <c r="O955" s="88"/>
      <c r="P955" s="88"/>
      <c r="Q955" s="88"/>
      <c r="R955" s="88"/>
    </row>
    <row r="956" spans="3:18" ht="15" customHeight="1">
      <c r="C956" s="106"/>
      <c r="D956" s="106"/>
      <c r="E956" s="106"/>
      <c r="F956" s="106"/>
      <c r="G956" s="106"/>
      <c r="H956" s="106"/>
      <c r="I956" s="88"/>
      <c r="J956" s="88"/>
      <c r="K956" s="88"/>
      <c r="L956" s="88"/>
      <c r="M956" s="88"/>
      <c r="N956" s="88"/>
      <c r="O956" s="88"/>
      <c r="P956" s="88"/>
      <c r="Q956" s="88"/>
      <c r="R956" s="88"/>
    </row>
    <row r="957" spans="3:18" ht="15" customHeight="1">
      <c r="C957" s="106"/>
      <c r="D957" s="106"/>
      <c r="E957" s="106"/>
      <c r="F957" s="106"/>
      <c r="G957" s="106"/>
      <c r="H957" s="106"/>
      <c r="I957" s="88"/>
      <c r="J957" s="88"/>
      <c r="K957" s="88"/>
      <c r="L957" s="88"/>
      <c r="M957" s="88"/>
      <c r="N957" s="88"/>
      <c r="O957" s="88"/>
      <c r="P957" s="88"/>
      <c r="Q957" s="88"/>
      <c r="R957" s="88"/>
    </row>
    <row r="958" spans="3:18" ht="15" customHeight="1">
      <c r="C958" s="106"/>
      <c r="D958" s="106"/>
      <c r="E958" s="106"/>
      <c r="F958" s="106"/>
      <c r="G958" s="106"/>
      <c r="H958" s="106"/>
      <c r="I958" s="88"/>
      <c r="J958" s="88"/>
      <c r="K958" s="88"/>
      <c r="L958" s="88"/>
      <c r="M958" s="88"/>
      <c r="N958" s="88"/>
      <c r="O958" s="88"/>
      <c r="P958" s="88"/>
      <c r="Q958" s="88"/>
      <c r="R958" s="88"/>
    </row>
    <row r="959" spans="3:18" ht="15" customHeight="1">
      <c r="C959" s="106"/>
      <c r="D959" s="106"/>
      <c r="E959" s="106"/>
      <c r="F959" s="106"/>
      <c r="G959" s="106"/>
      <c r="H959" s="106"/>
      <c r="I959" s="88"/>
      <c r="J959" s="88"/>
      <c r="K959" s="88"/>
      <c r="L959" s="88"/>
      <c r="M959" s="88"/>
      <c r="N959" s="88"/>
      <c r="O959" s="88"/>
      <c r="P959" s="88"/>
      <c r="Q959" s="88"/>
      <c r="R959" s="88"/>
    </row>
    <row r="960" spans="3:18" ht="15" customHeight="1">
      <c r="C960" s="106"/>
      <c r="D960" s="106"/>
      <c r="E960" s="106"/>
      <c r="F960" s="106"/>
      <c r="G960" s="106"/>
      <c r="H960" s="106"/>
      <c r="I960" s="88"/>
      <c r="J960" s="88"/>
      <c r="K960" s="88"/>
      <c r="L960" s="88"/>
      <c r="M960" s="88"/>
      <c r="N960" s="88"/>
      <c r="O960" s="88"/>
      <c r="P960" s="88"/>
      <c r="Q960" s="88"/>
      <c r="R960" s="88"/>
    </row>
    <row r="961" spans="3:18" ht="15" customHeight="1">
      <c r="C961" s="106"/>
      <c r="D961" s="106"/>
      <c r="E961" s="106"/>
      <c r="F961" s="106"/>
      <c r="G961" s="106"/>
      <c r="H961" s="106"/>
      <c r="I961" s="88"/>
      <c r="J961" s="88"/>
      <c r="K961" s="88"/>
      <c r="L961" s="88"/>
      <c r="M961" s="88"/>
      <c r="N961" s="88"/>
      <c r="O961" s="88"/>
      <c r="P961" s="88"/>
      <c r="Q961" s="88"/>
      <c r="R961" s="88"/>
    </row>
    <row r="962" spans="3:18" ht="15" customHeight="1">
      <c r="C962" s="106"/>
      <c r="D962" s="106"/>
      <c r="E962" s="106"/>
      <c r="F962" s="106"/>
      <c r="G962" s="106"/>
      <c r="H962" s="106"/>
      <c r="I962" s="88"/>
      <c r="J962" s="88"/>
      <c r="K962" s="88"/>
      <c r="L962" s="88"/>
      <c r="M962" s="88"/>
      <c r="N962" s="88"/>
      <c r="O962" s="88"/>
      <c r="P962" s="88"/>
      <c r="Q962" s="88"/>
      <c r="R962" s="88"/>
    </row>
    <row r="963" spans="3:18" ht="15" customHeight="1">
      <c r="C963" s="106"/>
      <c r="D963" s="106"/>
      <c r="E963" s="106"/>
      <c r="F963" s="106"/>
      <c r="G963" s="106"/>
      <c r="H963" s="106"/>
      <c r="I963" s="88"/>
      <c r="J963" s="88"/>
      <c r="K963" s="88"/>
      <c r="L963" s="88"/>
      <c r="M963" s="88"/>
      <c r="N963" s="88"/>
      <c r="O963" s="88"/>
      <c r="P963" s="88"/>
      <c r="Q963" s="88"/>
      <c r="R963" s="88"/>
    </row>
    <row r="964" spans="3:18" ht="15" customHeight="1">
      <c r="C964" s="106"/>
      <c r="D964" s="106"/>
      <c r="E964" s="106"/>
      <c r="F964" s="106"/>
      <c r="G964" s="106"/>
      <c r="H964" s="106"/>
      <c r="I964" s="88"/>
      <c r="J964" s="88"/>
      <c r="K964" s="88"/>
      <c r="L964" s="88"/>
      <c r="M964" s="88"/>
      <c r="N964" s="88"/>
      <c r="O964" s="88"/>
      <c r="P964" s="88"/>
      <c r="Q964" s="88"/>
      <c r="R964" s="88"/>
    </row>
    <row r="965" spans="3:18" ht="15" customHeight="1">
      <c r="C965" s="106"/>
      <c r="D965" s="106"/>
      <c r="E965" s="106"/>
      <c r="F965" s="106"/>
      <c r="G965" s="106"/>
      <c r="H965" s="106"/>
      <c r="I965" s="88"/>
      <c r="J965" s="88"/>
      <c r="K965" s="88"/>
      <c r="L965" s="88"/>
      <c r="M965" s="88"/>
      <c r="N965" s="88"/>
      <c r="O965" s="88"/>
      <c r="P965" s="88"/>
      <c r="Q965" s="88"/>
      <c r="R965" s="88"/>
    </row>
    <row r="966" spans="3:18" ht="15" customHeight="1">
      <c r="C966" s="106"/>
      <c r="D966" s="106"/>
      <c r="E966" s="106"/>
      <c r="F966" s="106"/>
      <c r="G966" s="106"/>
      <c r="H966" s="106"/>
      <c r="I966" s="88"/>
      <c r="J966" s="88"/>
      <c r="K966" s="88"/>
      <c r="L966" s="88"/>
      <c r="M966" s="88"/>
      <c r="N966" s="88"/>
      <c r="O966" s="88"/>
      <c r="P966" s="88"/>
      <c r="Q966" s="88"/>
      <c r="R966" s="88"/>
    </row>
    <row r="967" spans="3:18" ht="15" customHeight="1">
      <c r="C967" s="106"/>
      <c r="D967" s="106"/>
      <c r="E967" s="106"/>
      <c r="F967" s="106"/>
      <c r="G967" s="106"/>
      <c r="H967" s="106"/>
      <c r="I967" s="88"/>
      <c r="J967" s="88"/>
      <c r="K967" s="88"/>
      <c r="L967" s="88"/>
      <c r="M967" s="88"/>
      <c r="N967" s="88"/>
      <c r="O967" s="88"/>
      <c r="P967" s="88"/>
      <c r="Q967" s="88"/>
      <c r="R967" s="88"/>
    </row>
    <row r="968" spans="3:18" ht="15" customHeight="1">
      <c r="C968" s="106"/>
      <c r="D968" s="106"/>
      <c r="E968" s="106"/>
      <c r="F968" s="106"/>
      <c r="G968" s="106"/>
      <c r="H968" s="106"/>
      <c r="I968" s="88"/>
      <c r="J968" s="88"/>
      <c r="K968" s="88"/>
      <c r="L968" s="88"/>
      <c r="M968" s="88"/>
      <c r="N968" s="88"/>
      <c r="O968" s="88"/>
      <c r="P968" s="88"/>
      <c r="Q968" s="88"/>
      <c r="R968" s="88"/>
    </row>
    <row r="969" spans="3:18" ht="15" customHeight="1">
      <c r="C969" s="106"/>
      <c r="D969" s="106"/>
      <c r="E969" s="106"/>
      <c r="F969" s="106"/>
      <c r="G969" s="106"/>
      <c r="H969" s="106"/>
      <c r="I969" s="88"/>
      <c r="J969" s="88"/>
      <c r="K969" s="88"/>
      <c r="L969" s="88"/>
      <c r="M969" s="88"/>
      <c r="N969" s="88"/>
      <c r="O969" s="88"/>
      <c r="P969" s="88"/>
      <c r="Q969" s="88"/>
      <c r="R969" s="88"/>
    </row>
    <row r="970" spans="3:18" ht="15" customHeight="1">
      <c r="C970" s="106"/>
      <c r="D970" s="106"/>
      <c r="E970" s="106"/>
      <c r="F970" s="106"/>
      <c r="G970" s="106"/>
      <c r="H970" s="106"/>
      <c r="I970" s="88"/>
      <c r="J970" s="88"/>
      <c r="K970" s="88"/>
      <c r="L970" s="88"/>
      <c r="M970" s="88"/>
      <c r="N970" s="88"/>
      <c r="O970" s="88"/>
      <c r="P970" s="88"/>
      <c r="Q970" s="88"/>
      <c r="R970" s="88"/>
    </row>
    <row r="971" spans="3:18" ht="15" customHeight="1">
      <c r="C971" s="106"/>
      <c r="D971" s="106"/>
      <c r="E971" s="106"/>
      <c r="F971" s="106"/>
      <c r="G971" s="106"/>
      <c r="H971" s="106"/>
      <c r="I971" s="88"/>
      <c r="J971" s="88"/>
      <c r="K971" s="88"/>
      <c r="L971" s="88"/>
      <c r="M971" s="88"/>
      <c r="N971" s="88"/>
      <c r="O971" s="88"/>
      <c r="P971" s="88"/>
      <c r="Q971" s="88"/>
      <c r="R971" s="88"/>
    </row>
    <row r="972" spans="3:18" ht="15" customHeight="1">
      <c r="C972" s="106"/>
      <c r="D972" s="106"/>
      <c r="E972" s="106"/>
      <c r="F972" s="106"/>
      <c r="G972" s="106"/>
      <c r="H972" s="106"/>
      <c r="I972" s="88"/>
      <c r="J972" s="88"/>
      <c r="K972" s="88"/>
      <c r="L972" s="88"/>
      <c r="M972" s="88"/>
      <c r="N972" s="88"/>
      <c r="O972" s="88"/>
      <c r="P972" s="88"/>
      <c r="Q972" s="88"/>
      <c r="R972" s="88"/>
    </row>
    <row r="973" spans="3:18" ht="15" customHeight="1">
      <c r="C973" s="106"/>
      <c r="D973" s="106"/>
      <c r="E973" s="106"/>
      <c r="F973" s="106"/>
      <c r="G973" s="106"/>
      <c r="H973" s="106"/>
      <c r="I973" s="88"/>
      <c r="J973" s="88"/>
      <c r="K973" s="88"/>
      <c r="L973" s="88"/>
      <c r="M973" s="88"/>
      <c r="N973" s="88"/>
      <c r="O973" s="88"/>
      <c r="P973" s="88"/>
      <c r="Q973" s="88"/>
      <c r="R973" s="88"/>
    </row>
    <row r="974" spans="3:18" ht="15" customHeight="1">
      <c r="C974" s="106"/>
      <c r="D974" s="106"/>
      <c r="E974" s="106"/>
      <c r="F974" s="106"/>
      <c r="G974" s="106"/>
      <c r="H974" s="106"/>
      <c r="I974" s="88"/>
      <c r="J974" s="88"/>
      <c r="K974" s="88"/>
      <c r="L974" s="88"/>
      <c r="M974" s="88"/>
      <c r="N974" s="88"/>
      <c r="O974" s="88"/>
      <c r="P974" s="88"/>
      <c r="Q974" s="88"/>
      <c r="R974" s="88"/>
    </row>
    <row r="975" spans="3:18" ht="15" customHeight="1">
      <c r="C975" s="106"/>
      <c r="D975" s="106"/>
      <c r="E975" s="106"/>
      <c r="F975" s="106"/>
      <c r="G975" s="106"/>
      <c r="H975" s="106"/>
      <c r="I975" s="88"/>
      <c r="J975" s="88"/>
      <c r="K975" s="88"/>
      <c r="L975" s="88"/>
      <c r="M975" s="88"/>
      <c r="N975" s="88"/>
      <c r="O975" s="88"/>
      <c r="P975" s="88"/>
      <c r="Q975" s="88"/>
      <c r="R975" s="88"/>
    </row>
    <row r="976" spans="3:18" ht="15" customHeight="1">
      <c r="C976" s="106"/>
      <c r="D976" s="106"/>
      <c r="E976" s="106"/>
      <c r="F976" s="106"/>
      <c r="G976" s="106"/>
      <c r="H976" s="106"/>
      <c r="I976" s="88"/>
      <c r="J976" s="88"/>
      <c r="K976" s="88"/>
      <c r="L976" s="88"/>
      <c r="M976" s="88"/>
      <c r="N976" s="88"/>
      <c r="O976" s="88"/>
      <c r="P976" s="88"/>
      <c r="Q976" s="88"/>
      <c r="R976" s="88"/>
    </row>
    <row r="977" spans="3:18" ht="15" customHeight="1">
      <c r="C977" s="106"/>
      <c r="D977" s="106"/>
      <c r="E977" s="106"/>
      <c r="F977" s="106"/>
      <c r="G977" s="106"/>
      <c r="H977" s="106"/>
      <c r="I977" s="88"/>
      <c r="J977" s="88"/>
      <c r="K977" s="88"/>
      <c r="L977" s="88"/>
      <c r="M977" s="88"/>
      <c r="N977" s="88"/>
      <c r="O977" s="88"/>
      <c r="P977" s="88"/>
      <c r="Q977" s="88"/>
      <c r="R977" s="88"/>
    </row>
    <row r="978" spans="3:18" ht="15" customHeight="1">
      <c r="C978" s="106"/>
      <c r="D978" s="106"/>
      <c r="E978" s="106"/>
      <c r="F978" s="106"/>
      <c r="G978" s="106"/>
      <c r="H978" s="106"/>
      <c r="I978" s="88"/>
      <c r="J978" s="88"/>
      <c r="K978" s="88"/>
      <c r="L978" s="88"/>
      <c r="M978" s="88"/>
      <c r="N978" s="88"/>
      <c r="O978" s="88"/>
      <c r="P978" s="88"/>
      <c r="Q978" s="88"/>
      <c r="R978" s="88"/>
    </row>
    <row r="979" spans="3:18" ht="15" customHeight="1">
      <c r="C979" s="106"/>
      <c r="D979" s="106"/>
      <c r="E979" s="106"/>
      <c r="F979" s="106"/>
      <c r="G979" s="106"/>
      <c r="H979" s="106"/>
      <c r="I979" s="88"/>
      <c r="J979" s="88"/>
      <c r="K979" s="88"/>
      <c r="L979" s="88"/>
      <c r="M979" s="88"/>
      <c r="N979" s="88"/>
      <c r="O979" s="88"/>
      <c r="P979" s="88"/>
      <c r="Q979" s="88"/>
      <c r="R979" s="88"/>
    </row>
    <row r="980" spans="3:18" ht="15" customHeight="1">
      <c r="C980" s="106"/>
      <c r="D980" s="106"/>
      <c r="E980" s="106"/>
      <c r="F980" s="106"/>
      <c r="G980" s="106"/>
      <c r="H980" s="106"/>
      <c r="I980" s="88"/>
      <c r="J980" s="88"/>
      <c r="K980" s="88"/>
      <c r="L980" s="88"/>
      <c r="M980" s="88"/>
      <c r="N980" s="88"/>
      <c r="O980" s="88"/>
      <c r="P980" s="88"/>
      <c r="Q980" s="88"/>
      <c r="R980" s="88"/>
    </row>
    <row r="981" spans="3:18" ht="15" customHeight="1">
      <c r="C981" s="106"/>
      <c r="D981" s="106"/>
      <c r="E981" s="106"/>
      <c r="F981" s="106"/>
      <c r="G981" s="106"/>
      <c r="H981" s="106"/>
      <c r="I981" s="88"/>
      <c r="J981" s="88"/>
      <c r="K981" s="88"/>
      <c r="L981" s="88"/>
      <c r="M981" s="88"/>
      <c r="N981" s="88"/>
      <c r="O981" s="88"/>
      <c r="P981" s="88"/>
      <c r="Q981" s="88"/>
      <c r="R981" s="88"/>
    </row>
    <row r="982" spans="3:18" ht="15" customHeight="1">
      <c r="C982" s="106"/>
      <c r="D982" s="106"/>
      <c r="E982" s="106"/>
      <c r="F982" s="106"/>
      <c r="G982" s="106"/>
      <c r="H982" s="106"/>
      <c r="I982" s="88"/>
      <c r="J982" s="88"/>
      <c r="K982" s="88"/>
      <c r="L982" s="88"/>
      <c r="M982" s="88"/>
      <c r="N982" s="88"/>
      <c r="O982" s="88"/>
      <c r="P982" s="88"/>
      <c r="Q982" s="88"/>
      <c r="R982" s="88"/>
    </row>
    <row r="983" spans="3:18" ht="15" customHeight="1">
      <c r="C983" s="106"/>
      <c r="D983" s="106"/>
      <c r="E983" s="106"/>
      <c r="F983" s="106"/>
      <c r="G983" s="106"/>
      <c r="H983" s="106"/>
      <c r="I983" s="88"/>
      <c r="J983" s="88"/>
      <c r="K983" s="88"/>
      <c r="L983" s="88"/>
      <c r="M983" s="88"/>
      <c r="N983" s="88"/>
      <c r="O983" s="88"/>
      <c r="P983" s="88"/>
      <c r="Q983" s="88"/>
      <c r="R983" s="88"/>
    </row>
    <row r="984" spans="3:18" ht="15" customHeight="1">
      <c r="C984" s="106"/>
      <c r="D984" s="106"/>
      <c r="E984" s="106"/>
      <c r="F984" s="106"/>
      <c r="G984" s="106"/>
      <c r="H984" s="106"/>
      <c r="I984" s="88"/>
      <c r="J984" s="88"/>
      <c r="K984" s="88"/>
      <c r="L984" s="88"/>
      <c r="M984" s="88"/>
      <c r="N984" s="88"/>
      <c r="O984" s="88"/>
      <c r="P984" s="88"/>
      <c r="Q984" s="88"/>
      <c r="R984" s="88"/>
    </row>
    <row r="985" spans="3:18" ht="15" customHeight="1">
      <c r="C985" s="106"/>
      <c r="D985" s="106"/>
      <c r="E985" s="106"/>
      <c r="F985" s="106"/>
      <c r="G985" s="106"/>
      <c r="H985" s="106"/>
      <c r="I985" s="88"/>
      <c r="J985" s="88"/>
      <c r="K985" s="88"/>
      <c r="L985" s="88"/>
      <c r="M985" s="88"/>
      <c r="N985" s="88"/>
      <c r="O985" s="88"/>
      <c r="P985" s="88"/>
      <c r="Q985" s="88"/>
      <c r="R985" s="88"/>
    </row>
    <row r="986" spans="3:18" ht="15" customHeight="1">
      <c r="C986" s="106"/>
      <c r="D986" s="106"/>
      <c r="E986" s="106"/>
      <c r="F986" s="106"/>
      <c r="G986" s="106"/>
      <c r="H986" s="106"/>
      <c r="I986" s="88"/>
      <c r="J986" s="88"/>
      <c r="K986" s="88"/>
      <c r="L986" s="88"/>
      <c r="M986" s="88"/>
      <c r="N986" s="88"/>
      <c r="O986" s="88"/>
      <c r="P986" s="88"/>
      <c r="Q986" s="88"/>
      <c r="R986" s="88"/>
    </row>
    <row r="987" spans="3:18" ht="15" customHeight="1">
      <c r="C987" s="106"/>
      <c r="D987" s="106"/>
      <c r="E987" s="106"/>
      <c r="F987" s="106"/>
      <c r="G987" s="106"/>
      <c r="H987" s="106"/>
      <c r="I987" s="88"/>
      <c r="J987" s="88"/>
      <c r="K987" s="88"/>
      <c r="L987" s="88"/>
      <c r="M987" s="88"/>
      <c r="N987" s="88"/>
      <c r="O987" s="88"/>
      <c r="P987" s="88"/>
      <c r="Q987" s="88"/>
      <c r="R987" s="88"/>
    </row>
    <row r="988" spans="3:18" ht="15" customHeight="1">
      <c r="C988" s="106"/>
      <c r="D988" s="106"/>
      <c r="E988" s="106"/>
      <c r="F988" s="106"/>
      <c r="G988" s="106"/>
      <c r="H988" s="106"/>
      <c r="I988" s="88"/>
      <c r="J988" s="88"/>
      <c r="K988" s="88"/>
      <c r="L988" s="88"/>
      <c r="M988" s="88"/>
      <c r="N988" s="88"/>
      <c r="O988" s="88"/>
      <c r="P988" s="88"/>
      <c r="Q988" s="88"/>
      <c r="R988" s="88"/>
    </row>
    <row r="989" spans="3:18" ht="15" customHeight="1">
      <c r="C989" s="106"/>
      <c r="D989" s="106"/>
      <c r="E989" s="106"/>
      <c r="F989" s="106"/>
      <c r="G989" s="106"/>
      <c r="H989" s="106"/>
      <c r="I989" s="88"/>
      <c r="J989" s="88"/>
      <c r="K989" s="88"/>
      <c r="L989" s="88"/>
      <c r="M989" s="88"/>
      <c r="N989" s="88"/>
      <c r="O989" s="88"/>
      <c r="P989" s="88"/>
      <c r="Q989" s="88"/>
      <c r="R989" s="88"/>
    </row>
    <row r="990" spans="3:18" ht="15" customHeight="1">
      <c r="C990" s="106"/>
      <c r="D990" s="106"/>
      <c r="E990" s="106"/>
      <c r="F990" s="106"/>
      <c r="G990" s="106"/>
      <c r="H990" s="106"/>
      <c r="I990" s="88"/>
      <c r="J990" s="88"/>
      <c r="K990" s="88"/>
      <c r="L990" s="88"/>
      <c r="M990" s="88"/>
      <c r="N990" s="88"/>
      <c r="O990" s="88"/>
      <c r="P990" s="88"/>
      <c r="Q990" s="88"/>
      <c r="R990" s="88"/>
    </row>
    <row r="991" spans="3:18" ht="15" customHeight="1">
      <c r="C991" s="106"/>
      <c r="D991" s="106"/>
      <c r="E991" s="106"/>
      <c r="F991" s="106"/>
      <c r="G991" s="106"/>
      <c r="H991" s="106"/>
      <c r="I991" s="88"/>
      <c r="J991" s="88"/>
      <c r="K991" s="88"/>
      <c r="L991" s="88"/>
      <c r="M991" s="88"/>
      <c r="N991" s="88"/>
      <c r="O991" s="88"/>
      <c r="P991" s="88"/>
      <c r="Q991" s="88"/>
      <c r="R991" s="88"/>
    </row>
    <row r="992" spans="3:18" ht="15" customHeight="1">
      <c r="C992" s="106"/>
      <c r="D992" s="106"/>
      <c r="E992" s="106"/>
      <c r="F992" s="106"/>
      <c r="G992" s="106"/>
      <c r="H992" s="106"/>
      <c r="I992" s="88"/>
      <c r="J992" s="88"/>
      <c r="K992" s="88"/>
      <c r="L992" s="88"/>
      <c r="M992" s="88"/>
      <c r="N992" s="88"/>
      <c r="O992" s="88"/>
      <c r="P992" s="88"/>
      <c r="Q992" s="88"/>
      <c r="R992" s="88"/>
    </row>
    <row r="993" spans="3:18" ht="15" customHeight="1">
      <c r="C993" s="106"/>
      <c r="D993" s="106"/>
      <c r="E993" s="106"/>
      <c r="F993" s="106"/>
      <c r="G993" s="106"/>
      <c r="H993" s="106"/>
      <c r="I993" s="88"/>
      <c r="J993" s="88"/>
      <c r="K993" s="88"/>
      <c r="L993" s="88"/>
      <c r="M993" s="88"/>
      <c r="N993" s="88"/>
      <c r="O993" s="88"/>
      <c r="P993" s="88"/>
      <c r="Q993" s="88"/>
      <c r="R993" s="88"/>
    </row>
    <row r="994" spans="3:18" ht="15" customHeight="1">
      <c r="C994" s="106"/>
      <c r="D994" s="106"/>
      <c r="E994" s="106"/>
      <c r="F994" s="106"/>
      <c r="G994" s="106"/>
      <c r="H994" s="106"/>
      <c r="I994" s="88"/>
      <c r="J994" s="88"/>
      <c r="K994" s="88"/>
      <c r="L994" s="88"/>
      <c r="M994" s="88"/>
      <c r="N994" s="88"/>
      <c r="O994" s="88"/>
      <c r="P994" s="88"/>
      <c r="Q994" s="88"/>
      <c r="R994" s="88"/>
    </row>
    <row r="995" spans="3:18" ht="15" customHeight="1">
      <c r="C995" s="106"/>
      <c r="D995" s="106"/>
      <c r="E995" s="106"/>
      <c r="F995" s="106"/>
      <c r="G995" s="106"/>
      <c r="H995" s="106"/>
      <c r="I995" s="88"/>
      <c r="J995" s="88"/>
      <c r="K995" s="88"/>
      <c r="L995" s="88"/>
      <c r="M995" s="88"/>
      <c r="N995" s="88"/>
      <c r="O995" s="88"/>
      <c r="P995" s="88"/>
      <c r="Q995" s="88"/>
      <c r="R995" s="88"/>
    </row>
    <row r="996" spans="3:18" ht="15" customHeight="1">
      <c r="C996" s="106"/>
      <c r="D996" s="106"/>
      <c r="E996" s="106"/>
      <c r="F996" s="106"/>
      <c r="G996" s="106"/>
      <c r="H996" s="106"/>
      <c r="I996" s="88"/>
      <c r="J996" s="88"/>
      <c r="K996" s="88"/>
      <c r="L996" s="88"/>
      <c r="M996" s="88"/>
      <c r="N996" s="88"/>
      <c r="O996" s="88"/>
      <c r="P996" s="88"/>
      <c r="Q996" s="88"/>
      <c r="R996" s="88"/>
    </row>
    <row r="997" spans="3:18" ht="15" customHeight="1">
      <c r="C997" s="106"/>
      <c r="D997" s="106"/>
      <c r="E997" s="106"/>
      <c r="F997" s="106"/>
      <c r="G997" s="106"/>
      <c r="H997" s="106"/>
      <c r="I997" s="88"/>
      <c r="J997" s="88"/>
      <c r="K997" s="88"/>
      <c r="L997" s="88"/>
      <c r="M997" s="88"/>
      <c r="N997" s="88"/>
      <c r="O997" s="88"/>
      <c r="P997" s="88"/>
      <c r="Q997" s="88"/>
      <c r="R997" s="88"/>
    </row>
    <row r="998" spans="3:18" ht="15" customHeight="1">
      <c r="C998" s="106"/>
      <c r="D998" s="106"/>
      <c r="E998" s="106"/>
      <c r="F998" s="106"/>
      <c r="G998" s="106"/>
      <c r="H998" s="106"/>
      <c r="I998" s="88"/>
      <c r="J998" s="88"/>
      <c r="K998" s="88"/>
      <c r="L998" s="88"/>
      <c r="M998" s="88"/>
      <c r="N998" s="88"/>
      <c r="O998" s="88"/>
      <c r="P998" s="88"/>
      <c r="Q998" s="88"/>
      <c r="R998" s="88"/>
    </row>
    <row r="999" spans="3:18" ht="15" customHeight="1">
      <c r="C999" s="106"/>
      <c r="D999" s="106"/>
      <c r="E999" s="106"/>
      <c r="F999" s="106"/>
      <c r="G999" s="106"/>
      <c r="H999" s="106"/>
      <c r="I999" s="88"/>
      <c r="J999" s="88"/>
      <c r="K999" s="88"/>
      <c r="L999" s="88"/>
      <c r="M999" s="88"/>
      <c r="N999" s="88"/>
      <c r="O999" s="88"/>
      <c r="P999" s="88"/>
      <c r="Q999" s="88"/>
      <c r="R999" s="88"/>
    </row>
    <row r="1000" spans="3:18" ht="15" customHeight="1">
      <c r="C1000" s="106"/>
      <c r="D1000" s="106"/>
      <c r="E1000" s="106"/>
      <c r="F1000" s="106"/>
      <c r="G1000" s="106"/>
      <c r="H1000" s="106"/>
      <c r="I1000" s="88"/>
      <c r="J1000" s="88"/>
      <c r="K1000" s="88"/>
      <c r="L1000" s="88"/>
      <c r="M1000" s="88"/>
      <c r="N1000" s="88"/>
      <c r="O1000" s="88"/>
      <c r="P1000" s="88"/>
      <c r="Q1000" s="88"/>
      <c r="R1000" s="88"/>
    </row>
    <row r="1001" spans="3:18" ht="15" customHeight="1">
      <c r="C1001" s="106"/>
      <c r="D1001" s="106"/>
      <c r="E1001" s="106"/>
      <c r="F1001" s="106"/>
      <c r="G1001" s="106"/>
      <c r="H1001" s="106"/>
      <c r="I1001" s="88"/>
      <c r="J1001" s="88"/>
      <c r="K1001" s="88"/>
      <c r="L1001" s="88"/>
      <c r="M1001" s="88"/>
      <c r="N1001" s="88"/>
      <c r="O1001" s="88"/>
      <c r="P1001" s="88"/>
      <c r="Q1001" s="88"/>
      <c r="R1001" s="88"/>
    </row>
    <row r="1002" spans="3:18" ht="15" customHeight="1">
      <c r="C1002" s="106"/>
      <c r="D1002" s="106"/>
      <c r="E1002" s="106"/>
      <c r="F1002" s="106"/>
      <c r="G1002" s="106"/>
      <c r="H1002" s="106"/>
      <c r="I1002" s="88"/>
      <c r="J1002" s="88"/>
      <c r="K1002" s="88"/>
      <c r="L1002" s="88"/>
      <c r="M1002" s="88"/>
      <c r="N1002" s="88"/>
      <c r="O1002" s="88"/>
      <c r="P1002" s="88"/>
      <c r="Q1002" s="88"/>
      <c r="R1002" s="88"/>
    </row>
    <row r="1003" spans="3:18" ht="15" customHeight="1">
      <c r="C1003" s="106"/>
      <c r="D1003" s="106"/>
      <c r="E1003" s="106"/>
      <c r="F1003" s="106"/>
      <c r="G1003" s="106"/>
      <c r="H1003" s="106"/>
      <c r="I1003" s="88"/>
      <c r="J1003" s="88"/>
      <c r="K1003" s="88"/>
      <c r="L1003" s="88"/>
      <c r="M1003" s="88"/>
      <c r="N1003" s="88"/>
      <c r="O1003" s="88"/>
      <c r="P1003" s="88"/>
      <c r="Q1003" s="88"/>
      <c r="R1003" s="88"/>
    </row>
    <row r="1004" spans="3:18" ht="15" customHeight="1">
      <c r="C1004" s="106"/>
      <c r="D1004" s="106"/>
      <c r="E1004" s="106"/>
      <c r="F1004" s="106"/>
      <c r="G1004" s="106"/>
      <c r="H1004" s="106"/>
      <c r="I1004" s="88"/>
      <c r="J1004" s="88"/>
      <c r="K1004" s="88"/>
      <c r="L1004" s="88"/>
      <c r="M1004" s="88"/>
      <c r="N1004" s="88"/>
      <c r="O1004" s="88"/>
      <c r="P1004" s="88"/>
      <c r="Q1004" s="88"/>
      <c r="R1004" s="88"/>
    </row>
    <row r="1005" spans="3:18" ht="15" customHeight="1">
      <c r="C1005" s="106"/>
      <c r="D1005" s="106"/>
      <c r="E1005" s="106"/>
      <c r="F1005" s="106"/>
      <c r="G1005" s="106"/>
      <c r="H1005" s="106"/>
      <c r="I1005" s="88"/>
      <c r="J1005" s="88"/>
      <c r="K1005" s="88"/>
      <c r="L1005" s="88"/>
      <c r="M1005" s="88"/>
      <c r="N1005" s="88"/>
      <c r="O1005" s="88"/>
      <c r="P1005" s="88"/>
      <c r="Q1005" s="88"/>
      <c r="R1005" s="88"/>
    </row>
    <row r="1006" spans="3:18" ht="15" customHeight="1">
      <c r="C1006" s="106"/>
      <c r="D1006" s="106"/>
      <c r="E1006" s="106"/>
      <c r="F1006" s="106"/>
      <c r="G1006" s="106"/>
      <c r="H1006" s="106"/>
      <c r="I1006" s="88"/>
      <c r="J1006" s="88"/>
      <c r="K1006" s="88"/>
      <c r="L1006" s="88"/>
      <c r="M1006" s="88"/>
      <c r="N1006" s="88"/>
      <c r="O1006" s="88"/>
      <c r="P1006" s="88"/>
      <c r="Q1006" s="88"/>
      <c r="R1006" s="88"/>
    </row>
    <row r="1007" spans="3:18" ht="15" customHeight="1">
      <c r="C1007" s="106"/>
      <c r="D1007" s="106"/>
      <c r="E1007" s="106"/>
      <c r="F1007" s="106"/>
      <c r="G1007" s="106"/>
      <c r="H1007" s="106"/>
      <c r="I1007" s="88"/>
      <c r="J1007" s="88"/>
      <c r="K1007" s="88"/>
      <c r="L1007" s="88"/>
      <c r="M1007" s="88"/>
      <c r="N1007" s="88"/>
      <c r="O1007" s="88"/>
      <c r="P1007" s="88"/>
      <c r="Q1007" s="88"/>
      <c r="R1007" s="88"/>
    </row>
    <row r="1008" spans="3:18" ht="15" customHeight="1">
      <c r="C1008" s="106"/>
      <c r="D1008" s="106"/>
      <c r="E1008" s="106"/>
      <c r="F1008" s="106"/>
      <c r="G1008" s="106"/>
      <c r="H1008" s="106"/>
      <c r="I1008" s="88"/>
      <c r="J1008" s="88"/>
      <c r="K1008" s="88"/>
      <c r="L1008" s="88"/>
      <c r="M1008" s="88"/>
      <c r="N1008" s="88"/>
      <c r="O1008" s="88"/>
      <c r="P1008" s="88"/>
      <c r="Q1008" s="88"/>
      <c r="R1008" s="88"/>
    </row>
    <row r="1009" spans="3:18" ht="15" customHeight="1">
      <c r="C1009" s="106"/>
      <c r="D1009" s="106"/>
      <c r="E1009" s="106"/>
      <c r="F1009" s="106"/>
      <c r="G1009" s="106"/>
      <c r="H1009" s="106"/>
      <c r="I1009" s="88"/>
      <c r="J1009" s="88"/>
      <c r="K1009" s="88"/>
      <c r="L1009" s="88"/>
      <c r="M1009" s="88"/>
      <c r="N1009" s="88"/>
      <c r="O1009" s="88"/>
      <c r="P1009" s="88"/>
      <c r="Q1009" s="88"/>
      <c r="R1009" s="88"/>
    </row>
    <row r="1010" spans="3:18" ht="15" customHeight="1">
      <c r="C1010" s="106"/>
      <c r="D1010" s="106"/>
      <c r="E1010" s="106"/>
      <c r="F1010" s="106"/>
      <c r="G1010" s="106"/>
      <c r="H1010" s="106"/>
      <c r="I1010" s="88"/>
      <c r="J1010" s="88"/>
      <c r="K1010" s="88"/>
      <c r="L1010" s="88"/>
      <c r="M1010" s="88"/>
      <c r="N1010" s="88"/>
      <c r="O1010" s="88"/>
      <c r="P1010" s="88"/>
      <c r="Q1010" s="88"/>
      <c r="R1010" s="88"/>
    </row>
    <row r="1011" spans="3:18" ht="15" customHeight="1">
      <c r="C1011" s="106"/>
      <c r="D1011" s="106"/>
      <c r="E1011" s="106"/>
      <c r="F1011" s="106"/>
      <c r="G1011" s="106"/>
      <c r="H1011" s="106"/>
      <c r="I1011" s="88"/>
      <c r="J1011" s="88"/>
      <c r="K1011" s="88"/>
      <c r="L1011" s="88"/>
      <c r="M1011" s="88"/>
      <c r="N1011" s="88"/>
      <c r="O1011" s="88"/>
      <c r="P1011" s="88"/>
      <c r="Q1011" s="88"/>
      <c r="R1011" s="88"/>
    </row>
    <row r="1012" spans="3:18" ht="15" customHeight="1">
      <c r="C1012" s="106"/>
      <c r="D1012" s="106"/>
      <c r="E1012" s="106"/>
      <c r="F1012" s="106"/>
      <c r="G1012" s="106"/>
      <c r="H1012" s="106"/>
      <c r="I1012" s="88"/>
      <c r="J1012" s="88"/>
      <c r="K1012" s="88"/>
      <c r="L1012" s="88"/>
      <c r="M1012" s="88"/>
      <c r="N1012" s="88"/>
      <c r="O1012" s="88"/>
      <c r="P1012" s="88"/>
      <c r="Q1012" s="88"/>
      <c r="R1012" s="88"/>
    </row>
    <row r="1013" spans="3:18" ht="15" customHeight="1">
      <c r="C1013" s="106"/>
      <c r="D1013" s="106"/>
      <c r="E1013" s="106"/>
      <c r="F1013" s="106"/>
      <c r="G1013" s="106"/>
      <c r="H1013" s="106"/>
      <c r="I1013" s="88"/>
      <c r="J1013" s="88"/>
      <c r="K1013" s="88"/>
      <c r="L1013" s="88"/>
      <c r="M1013" s="88"/>
      <c r="N1013" s="88"/>
      <c r="O1013" s="88"/>
      <c r="P1013" s="88"/>
      <c r="Q1013" s="88"/>
      <c r="R1013" s="88"/>
    </row>
    <row r="1014" spans="3:18" ht="15" customHeight="1">
      <c r="C1014" s="106"/>
      <c r="D1014" s="106"/>
      <c r="E1014" s="106"/>
      <c r="F1014" s="106"/>
      <c r="G1014" s="106"/>
      <c r="H1014" s="106"/>
      <c r="I1014" s="88"/>
      <c r="J1014" s="88"/>
      <c r="K1014" s="88"/>
      <c r="L1014" s="88"/>
      <c r="M1014" s="88"/>
      <c r="N1014" s="88"/>
      <c r="O1014" s="88"/>
      <c r="P1014" s="88"/>
      <c r="Q1014" s="88"/>
      <c r="R1014" s="88"/>
    </row>
    <row r="1015" spans="3:18" ht="15" customHeight="1">
      <c r="C1015" s="106"/>
      <c r="D1015" s="106"/>
      <c r="E1015" s="106"/>
      <c r="F1015" s="106"/>
      <c r="G1015" s="106"/>
      <c r="H1015" s="106"/>
      <c r="I1015" s="88"/>
      <c r="J1015" s="88"/>
      <c r="K1015" s="88"/>
      <c r="L1015" s="88"/>
      <c r="M1015" s="88"/>
      <c r="N1015" s="88"/>
      <c r="O1015" s="88"/>
      <c r="P1015" s="88"/>
      <c r="Q1015" s="88"/>
      <c r="R1015" s="88"/>
    </row>
    <row r="1016" spans="3:18" ht="15" customHeight="1">
      <c r="C1016" s="106"/>
      <c r="D1016" s="106"/>
      <c r="E1016" s="106"/>
      <c r="F1016" s="106"/>
      <c r="G1016" s="106"/>
      <c r="H1016" s="106"/>
      <c r="I1016" s="88"/>
      <c r="J1016" s="88"/>
      <c r="K1016" s="88"/>
      <c r="L1016" s="88"/>
      <c r="M1016" s="88"/>
      <c r="N1016" s="88"/>
      <c r="O1016" s="88"/>
      <c r="P1016" s="88"/>
      <c r="Q1016" s="88"/>
      <c r="R1016" s="88"/>
    </row>
    <row r="1017" spans="3:18" ht="15" customHeight="1">
      <c r="C1017" s="106"/>
      <c r="D1017" s="106"/>
      <c r="E1017" s="106"/>
      <c r="F1017" s="106"/>
      <c r="G1017" s="106"/>
      <c r="H1017" s="106"/>
      <c r="I1017" s="88"/>
      <c r="J1017" s="88"/>
      <c r="K1017" s="88"/>
      <c r="L1017" s="88"/>
      <c r="M1017" s="88"/>
      <c r="N1017" s="88"/>
      <c r="O1017" s="88"/>
      <c r="P1017" s="88"/>
      <c r="Q1017" s="88"/>
      <c r="R1017" s="88"/>
    </row>
    <row r="1018" spans="3:18" ht="15" customHeight="1">
      <c r="C1018" s="106"/>
      <c r="D1018" s="106"/>
      <c r="E1018" s="106"/>
      <c r="F1018" s="106"/>
      <c r="G1018" s="106"/>
      <c r="H1018" s="106"/>
      <c r="I1018" s="88"/>
      <c r="J1018" s="88"/>
      <c r="K1018" s="88"/>
      <c r="L1018" s="88"/>
      <c r="M1018" s="88"/>
      <c r="N1018" s="88"/>
      <c r="O1018" s="88"/>
      <c r="P1018" s="88"/>
      <c r="Q1018" s="88"/>
      <c r="R1018" s="88"/>
    </row>
  </sheetData>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4"/>
  <sheetViews>
    <sheetView workbookViewId="0">
      <selection activeCell="L48" sqref="L48"/>
    </sheetView>
  </sheetViews>
  <sheetFormatPr baseColWidth="10" defaultColWidth="9" defaultRowHeight="12" x14ac:dyDescent="0"/>
  <cols>
    <col min="1" max="1" width="29.796875" customWidth="1"/>
    <col min="11" max="11" width="12.59765625" bestFit="1" customWidth="1"/>
    <col min="12" max="15" width="13.796875" bestFit="1" customWidth="1"/>
  </cols>
  <sheetData>
    <row r="1" spans="1:15" ht="24">
      <c r="A1" s="115" t="s">
        <v>500</v>
      </c>
      <c r="B1" s="115" t="s">
        <v>501</v>
      </c>
      <c r="C1" s="115" t="s">
        <v>502</v>
      </c>
      <c r="D1" s="115" t="s">
        <v>503</v>
      </c>
      <c r="E1" s="115" t="s">
        <v>504</v>
      </c>
      <c r="H1" s="1">
        <v>2013</v>
      </c>
      <c r="I1" s="1">
        <v>2014</v>
      </c>
      <c r="J1" s="1">
        <v>2015</v>
      </c>
      <c r="K1" s="1">
        <v>2016</v>
      </c>
      <c r="L1" s="1">
        <v>2017</v>
      </c>
      <c r="M1" s="1">
        <v>2018</v>
      </c>
      <c r="N1" s="1">
        <v>2019</v>
      </c>
      <c r="O1" s="1">
        <v>2020</v>
      </c>
    </row>
    <row r="2" spans="1:15" ht="12" customHeight="1">
      <c r="A2" s="163" t="s">
        <v>505</v>
      </c>
      <c r="B2" s="163"/>
      <c r="C2" s="163"/>
      <c r="D2" s="163"/>
      <c r="E2" s="163"/>
      <c r="G2" s="1" t="s">
        <v>510</v>
      </c>
      <c r="H2">
        <f>H15+H20+H17-H22</f>
        <v>950034</v>
      </c>
      <c r="I2">
        <f>I15+I17+I20-I22</f>
        <v>1647704</v>
      </c>
      <c r="J2">
        <f>J15+J17+J20+-J22</f>
        <v>1132292</v>
      </c>
      <c r="K2">
        <f>K15+K17+K20-K22</f>
        <v>1136075</v>
      </c>
      <c r="L2">
        <f>L15+L17+L20-L22</f>
        <v>1103542.5</v>
      </c>
      <c r="M2">
        <f t="shared" ref="M2:O2" si="0">M15+M17+M20-M22</f>
        <v>1072636.625</v>
      </c>
      <c r="N2">
        <f t="shared" si="0"/>
        <v>1043276.04375</v>
      </c>
      <c r="O2">
        <f t="shared" si="0"/>
        <v>1015383.4915624999</v>
      </c>
    </row>
    <row r="3" spans="1:15" ht="24" customHeight="1">
      <c r="I3">
        <f>I2-H2</f>
        <v>697670</v>
      </c>
      <c r="J3" s="144" t="s">
        <v>514</v>
      </c>
      <c r="K3">
        <f>K2-J2</f>
        <v>3783</v>
      </c>
    </row>
    <row r="4" spans="1:15">
      <c r="K4" s="145">
        <f t="shared" ref="K4:N4" si="1">+K2*1000</f>
        <v>1136075000</v>
      </c>
      <c r="L4" s="145">
        <f t="shared" si="1"/>
        <v>1103542500</v>
      </c>
      <c r="M4" s="145">
        <f t="shared" si="1"/>
        <v>1072636625</v>
      </c>
      <c r="N4" s="145">
        <f t="shared" si="1"/>
        <v>1043276043.75</v>
      </c>
      <c r="O4" s="145">
        <f>+O2*1000</f>
        <v>1015383491.5624999</v>
      </c>
    </row>
    <row r="5" spans="1:15" ht="12" customHeight="1">
      <c r="L5" s="145">
        <f>+L4-K4</f>
        <v>-32532500</v>
      </c>
      <c r="M5" s="145">
        <f>+M4-L4</f>
        <v>-30905875</v>
      </c>
      <c r="N5" s="145">
        <f t="shared" ref="N5:O5" si="2">+N4-M4</f>
        <v>-29360581.25</v>
      </c>
      <c r="O5" s="145">
        <f t="shared" si="2"/>
        <v>-27892552.187500119</v>
      </c>
    </row>
    <row r="14" spans="1:15" ht="24">
      <c r="H14" s="115" t="s">
        <v>504</v>
      </c>
      <c r="I14" s="115" t="s">
        <v>503</v>
      </c>
      <c r="J14" s="115" t="s">
        <v>502</v>
      </c>
      <c r="K14" s="115" t="s">
        <v>501</v>
      </c>
      <c r="L14" s="115" t="s">
        <v>511</v>
      </c>
      <c r="M14" s="115" t="s">
        <v>512</v>
      </c>
      <c r="N14" s="115" t="s">
        <v>513</v>
      </c>
      <c r="O14" s="115" t="s">
        <v>515</v>
      </c>
    </row>
    <row r="15" spans="1:15">
      <c r="A15" s="117" t="s">
        <v>506</v>
      </c>
      <c r="H15" s="116">
        <v>841010</v>
      </c>
      <c r="I15" s="116">
        <v>1510724</v>
      </c>
      <c r="J15" s="116">
        <v>911471</v>
      </c>
      <c r="K15" s="116">
        <v>988598</v>
      </c>
      <c r="L15">
        <f>+K15</f>
        <v>988598</v>
      </c>
      <c r="M15">
        <f t="shared" ref="M15:N15" si="3">+L15</f>
        <v>988598</v>
      </c>
      <c r="N15">
        <f t="shared" si="3"/>
        <v>988598</v>
      </c>
      <c r="O15">
        <f t="shared" ref="O15" si="4">+N15</f>
        <v>988598</v>
      </c>
    </row>
    <row r="16" spans="1:15">
      <c r="A16" s="117"/>
      <c r="H16" s="116"/>
      <c r="I16" s="116"/>
      <c r="J16" s="116"/>
      <c r="K16" s="116"/>
    </row>
    <row r="17" spans="1:15">
      <c r="A17" s="117" t="s">
        <v>507</v>
      </c>
      <c r="H17" s="116">
        <v>247328</v>
      </c>
      <c r="I17" s="116">
        <v>418454</v>
      </c>
      <c r="J17" s="116">
        <v>638694</v>
      </c>
      <c r="K17" s="116">
        <v>650650</v>
      </c>
      <c r="L17">
        <f>+K17*0.95</f>
        <v>618117.5</v>
      </c>
      <c r="M17">
        <f t="shared" ref="M17:N17" si="5">+L17*0.95</f>
        <v>587211.625</v>
      </c>
      <c r="N17">
        <f t="shared" si="5"/>
        <v>557851.04374999995</v>
      </c>
      <c r="O17">
        <f t="shared" ref="O17" si="6">+N17*0.95</f>
        <v>529958.4915624999</v>
      </c>
    </row>
    <row r="18" spans="1:15">
      <c r="A18" s="117"/>
      <c r="H18" s="116"/>
      <c r="I18" s="116"/>
      <c r="J18" s="116"/>
      <c r="K18" s="116"/>
    </row>
    <row r="19" spans="1:15">
      <c r="A19" s="117"/>
      <c r="H19" s="116"/>
      <c r="I19" s="116"/>
      <c r="J19" s="116"/>
      <c r="K19" s="116"/>
    </row>
    <row r="20" spans="1:15">
      <c r="A20" s="117" t="s">
        <v>508</v>
      </c>
      <c r="H20" s="116">
        <v>0</v>
      </c>
      <c r="I20" s="116">
        <v>0</v>
      </c>
      <c r="J20" s="116">
        <v>0</v>
      </c>
      <c r="K20" s="116">
        <v>0</v>
      </c>
    </row>
    <row r="21" spans="1:15">
      <c r="A21" s="117"/>
      <c r="H21" s="116"/>
      <c r="I21" s="116"/>
      <c r="J21" s="116"/>
      <c r="K21" s="116"/>
    </row>
    <row r="22" spans="1:15">
      <c r="A22" s="117" t="s">
        <v>509</v>
      </c>
      <c r="H22" s="116">
        <v>138304</v>
      </c>
      <c r="I22" s="116">
        <v>281474</v>
      </c>
      <c r="J22" s="116">
        <v>417873</v>
      </c>
      <c r="K22" s="116">
        <v>503173</v>
      </c>
      <c r="L22">
        <f>+K22</f>
        <v>503173</v>
      </c>
      <c r="M22">
        <f>+L22</f>
        <v>503173</v>
      </c>
      <c r="N22">
        <f>+M22</f>
        <v>503173</v>
      </c>
      <c r="O22">
        <f>+N22</f>
        <v>503173</v>
      </c>
    </row>
    <row r="23" spans="1:15">
      <c r="A23" s="117"/>
      <c r="H23" s="116"/>
      <c r="I23" s="116"/>
      <c r="J23" s="116"/>
      <c r="K23" s="116"/>
    </row>
    <row r="24" spans="1:15">
      <c r="A24" s="117"/>
      <c r="D24" s="116"/>
      <c r="H24" s="116"/>
      <c r="J24" s="116"/>
      <c r="K24" s="116"/>
    </row>
  </sheetData>
  <mergeCells count="1">
    <mergeCell ref="A2:E2"/>
  </mergeCells>
  <pageMargins left="0.7" right="0.7" top="0.75" bottom="0.75"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sheetPr>
  <dimension ref="B2:D4"/>
  <sheetViews>
    <sheetView showGridLines="0" workbookViewId="0">
      <selection activeCell="D4" sqref="D4"/>
    </sheetView>
  </sheetViews>
  <sheetFormatPr baseColWidth="10" defaultColWidth="9" defaultRowHeight="12" x14ac:dyDescent="0"/>
  <cols>
    <col min="4" max="4" width="14.3984375" bestFit="1" customWidth="1"/>
  </cols>
  <sheetData>
    <row r="2" spans="2:4">
      <c r="B2" t="s">
        <v>67</v>
      </c>
    </row>
    <row r="3" spans="2:4">
      <c r="B3" t="s">
        <v>26</v>
      </c>
    </row>
    <row r="4" spans="2:4" ht="14">
      <c r="B4" t="s">
        <v>516</v>
      </c>
      <c r="D4" s="51">
        <f>+'1. WACC'!E20</f>
        <v>1539000000</v>
      </c>
    </row>
  </sheetData>
  <pageMargins left="0.7" right="0.7" top="0.75" bottom="0.75" header="0.3" footer="0.3"/>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sheetPr>
  <dimension ref="B2:D2"/>
  <sheetViews>
    <sheetView showGridLines="0" workbookViewId="0">
      <selection activeCell="C2" sqref="C2"/>
    </sheetView>
  </sheetViews>
  <sheetFormatPr baseColWidth="10" defaultColWidth="9" defaultRowHeight="12" x14ac:dyDescent="0"/>
  <cols>
    <col min="2" max="2" width="15" bestFit="1" customWidth="1"/>
    <col min="3" max="3" width="15.3984375" bestFit="1" customWidth="1"/>
  </cols>
  <sheetData>
    <row r="2" spans="2:4" ht="14">
      <c r="B2" t="s">
        <v>519</v>
      </c>
      <c r="C2" s="51">
        <f>+-'4. Value of Debt (D)'!D4</f>
        <v>-1539000000</v>
      </c>
      <c r="D2" t="s">
        <v>521</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heetViews>
  <sheetFormatPr baseColWidth="10" defaultColWidth="9" defaultRowHeight="12" x14ac:dyDescent="0"/>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56"/>
  <sheetViews>
    <sheetView showGridLines="0" workbookViewId="0">
      <selection activeCell="E60" sqref="E60"/>
    </sheetView>
  </sheetViews>
  <sheetFormatPr baseColWidth="10" defaultColWidth="9" defaultRowHeight="12" x14ac:dyDescent="0"/>
  <sheetData>
    <row r="2" spans="2:4">
      <c r="B2" s="1" t="s">
        <v>2</v>
      </c>
    </row>
    <row r="9" spans="2:4">
      <c r="B9" s="1" t="s">
        <v>3</v>
      </c>
    </row>
    <row r="14" spans="2:4">
      <c r="C14" s="3" t="s">
        <v>18</v>
      </c>
      <c r="D14" t="s">
        <v>19</v>
      </c>
    </row>
    <row r="23" spans="2:2">
      <c r="B23" s="1" t="s">
        <v>17</v>
      </c>
    </row>
    <row r="36" spans="2:4">
      <c r="B36" s="1" t="s">
        <v>16</v>
      </c>
    </row>
    <row r="38" spans="2:4">
      <c r="B38" s="2" t="s">
        <v>4</v>
      </c>
    </row>
    <row r="44" spans="2:4">
      <c r="C44" t="s">
        <v>5</v>
      </c>
      <c r="D44" t="s">
        <v>6</v>
      </c>
    </row>
    <row r="45" spans="2:4">
      <c r="C45" t="s">
        <v>7</v>
      </c>
      <c r="D45" t="s">
        <v>8</v>
      </c>
    </row>
    <row r="46" spans="2:4">
      <c r="C46" s="3" t="s">
        <v>9</v>
      </c>
      <c r="D46" t="s">
        <v>10</v>
      </c>
    </row>
    <row r="49" spans="2:4">
      <c r="B49" s="2" t="s">
        <v>11</v>
      </c>
    </row>
    <row r="55" spans="2:4">
      <c r="C55" t="s">
        <v>12</v>
      </c>
      <c r="D55" t="s">
        <v>13</v>
      </c>
    </row>
    <row r="56" spans="2:4">
      <c r="C56" t="s">
        <v>14</v>
      </c>
      <c r="D56" t="s">
        <v>15</v>
      </c>
    </row>
  </sheetData>
  <pageMargins left="0.7" right="0.7" top="0.75" bottom="0.75" header="0.3" footer="0.3"/>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sheetPr>
  <dimension ref="C2:J54"/>
  <sheetViews>
    <sheetView showGridLines="0" topLeftCell="A3" zoomScale="125" zoomScaleNormal="125" zoomScalePageLayoutView="125" workbookViewId="0">
      <selection activeCell="E30" sqref="E30"/>
    </sheetView>
  </sheetViews>
  <sheetFormatPr baseColWidth="10" defaultColWidth="9" defaultRowHeight="12" x14ac:dyDescent="0"/>
  <cols>
    <col min="5" max="5" width="22.796875" bestFit="1" customWidth="1"/>
    <col min="6" max="6" width="28.19921875" customWidth="1"/>
  </cols>
  <sheetData>
    <row r="2" spans="3:3">
      <c r="C2" s="1" t="s">
        <v>45</v>
      </c>
    </row>
    <row r="17" spans="3:10" ht="14">
      <c r="D17" t="s">
        <v>60</v>
      </c>
      <c r="E17" s="75">
        <f>+(E19/(E19+E20)*E22+E20/(E19+E20)*E23*(1-E21))</f>
        <v>8.7987661130748893E-2</v>
      </c>
      <c r="G17" t="s">
        <v>437</v>
      </c>
    </row>
    <row r="18" spans="3:10">
      <c r="E18" t="s">
        <v>26</v>
      </c>
    </row>
    <row r="19" spans="3:10" ht="14">
      <c r="D19" t="s">
        <v>46</v>
      </c>
      <c r="E19" s="51">
        <f>4728*1000000</f>
        <v>4728000000</v>
      </c>
      <c r="F19" t="s">
        <v>48</v>
      </c>
      <c r="G19" s="2" t="s">
        <v>438</v>
      </c>
      <c r="J19">
        <f>+E20/E19</f>
        <v>0.32550761421319796</v>
      </c>
    </row>
    <row r="20" spans="3:10" ht="14">
      <c r="D20" t="s">
        <v>47</v>
      </c>
      <c r="E20" s="51">
        <v>1539000000</v>
      </c>
      <c r="F20" t="s">
        <v>0</v>
      </c>
      <c r="G20" s="2" t="s">
        <v>438</v>
      </c>
    </row>
    <row r="21" spans="3:10" ht="14">
      <c r="D21" t="s">
        <v>61</v>
      </c>
      <c r="E21" s="52">
        <v>0.4</v>
      </c>
      <c r="F21" t="s">
        <v>62</v>
      </c>
    </row>
    <row r="22" spans="3:10" ht="14">
      <c r="D22" t="s">
        <v>51</v>
      </c>
      <c r="E22" s="74">
        <f>+E48</f>
        <v>0.10999349999999999</v>
      </c>
      <c r="F22" t="s">
        <v>49</v>
      </c>
    </row>
    <row r="23" spans="3:10" ht="14">
      <c r="D23" t="s">
        <v>50</v>
      </c>
      <c r="E23" s="74">
        <f>+E30</f>
        <v>3.3971631260995616E-2</v>
      </c>
      <c r="F23" t="s">
        <v>52</v>
      </c>
    </row>
    <row r="27" spans="3:10">
      <c r="C27" s="1" t="s">
        <v>53</v>
      </c>
    </row>
    <row r="30" spans="3:10" ht="14">
      <c r="D30" t="s">
        <v>50</v>
      </c>
      <c r="E30" s="75">
        <f>+E39-E36*E38</f>
        <v>3.3971631260995616E-2</v>
      </c>
      <c r="F30" t="s">
        <v>52</v>
      </c>
    </row>
    <row r="36" spans="3:7" ht="14">
      <c r="D36" t="s">
        <v>54</v>
      </c>
      <c r="E36" s="60">
        <v>3.6799999999999999E-2</v>
      </c>
      <c r="F36" t="s">
        <v>55</v>
      </c>
      <c r="G36" s="2" t="s">
        <v>445</v>
      </c>
    </row>
    <row r="37" spans="3:7" ht="14">
      <c r="E37" s="49"/>
      <c r="F37" t="s">
        <v>59</v>
      </c>
    </row>
    <row r="38" spans="3:7" ht="14">
      <c r="D38" t="s">
        <v>56</v>
      </c>
      <c r="E38" s="50">
        <v>0.6</v>
      </c>
      <c r="F38" t="s">
        <v>57</v>
      </c>
      <c r="G38" s="2" t="s">
        <v>445</v>
      </c>
    </row>
    <row r="39" spans="3:7" ht="14">
      <c r="D39" t="s">
        <v>440</v>
      </c>
      <c r="E39" s="74">
        <f>+'1.1 YTM Twitter'!B4</f>
        <v>5.6051631260995619E-2</v>
      </c>
      <c r="F39" t="s">
        <v>58</v>
      </c>
    </row>
    <row r="42" spans="3:7">
      <c r="C42" s="1" t="s">
        <v>63</v>
      </c>
    </row>
    <row r="48" spans="3:7" ht="14">
      <c r="D48" t="s">
        <v>64</v>
      </c>
      <c r="E48" s="61">
        <f>+E51+E52*(E53-E51)</f>
        <v>0.10999349999999999</v>
      </c>
      <c r="F48" t="s">
        <v>52</v>
      </c>
    </row>
    <row r="51" spans="4:7" ht="14">
      <c r="D51" t="s">
        <v>7</v>
      </c>
      <c r="E51" s="60">
        <v>5.0280000000000005E-2</v>
      </c>
      <c r="F51" s="53" t="s">
        <v>66</v>
      </c>
      <c r="G51" s="82" t="s">
        <v>444</v>
      </c>
    </row>
    <row r="52" spans="4:7" ht="14">
      <c r="D52" s="3" t="s">
        <v>9</v>
      </c>
      <c r="E52" s="49">
        <v>1.65</v>
      </c>
      <c r="F52" t="s">
        <v>65</v>
      </c>
      <c r="G52" s="2" t="s">
        <v>443</v>
      </c>
    </row>
    <row r="53" spans="4:7" ht="14">
      <c r="D53" t="s">
        <v>5</v>
      </c>
      <c r="E53" s="60">
        <v>8.6470000000000005E-2</v>
      </c>
      <c r="F53" t="s">
        <v>441</v>
      </c>
      <c r="G53" s="81" t="s">
        <v>442</v>
      </c>
    </row>
    <row r="54" spans="4:7" ht="14">
      <c r="E54" s="74">
        <f>+E53-E51</f>
        <v>3.619E-2</v>
      </c>
      <c r="G54" s="81" t="s">
        <v>442</v>
      </c>
    </row>
  </sheetData>
  <pageMargins left="0.7" right="0.7" top="0.75" bottom="0.75" header="0.3" footer="0.3"/>
  <pageSetup paperSize="9" orientation="portrait" horizontalDpi="300" verticalDpi="0" copies="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election activeCell="B12" sqref="B12"/>
    </sheetView>
  </sheetViews>
  <sheetFormatPr baseColWidth="10" defaultColWidth="9" defaultRowHeight="13" x14ac:dyDescent="0"/>
  <cols>
    <col min="1" max="1" width="26.3984375" style="64" customWidth="1"/>
    <col min="2" max="2" width="12.19921875" style="64" bestFit="1" customWidth="1"/>
    <col min="3" max="3" width="5.3984375" style="64" customWidth="1"/>
    <col min="4" max="7" width="9" style="64"/>
    <col min="8" max="8" width="7.59765625" style="64" customWidth="1"/>
    <col min="9" max="256" width="9" style="64"/>
    <col min="257" max="257" width="26.3984375" style="64" customWidth="1"/>
    <col min="258" max="258" width="12.19921875" style="64" bestFit="1" customWidth="1"/>
    <col min="259" max="259" width="5.3984375" style="64" customWidth="1"/>
    <col min="260" max="263" width="9" style="64"/>
    <col min="264" max="264" width="7.59765625" style="64" customWidth="1"/>
    <col min="265" max="512" width="9" style="64"/>
    <col min="513" max="513" width="26.3984375" style="64" customWidth="1"/>
    <col min="514" max="514" width="12.19921875" style="64" bestFit="1" customWidth="1"/>
    <col min="515" max="515" width="5.3984375" style="64" customWidth="1"/>
    <col min="516" max="519" width="9" style="64"/>
    <col min="520" max="520" width="7.59765625" style="64" customWidth="1"/>
    <col min="521" max="768" width="9" style="64"/>
    <col min="769" max="769" width="26.3984375" style="64" customWidth="1"/>
    <col min="770" max="770" width="12.19921875" style="64" bestFit="1" customWidth="1"/>
    <col min="771" max="771" width="5.3984375" style="64" customWidth="1"/>
    <col min="772" max="775" width="9" style="64"/>
    <col min="776" max="776" width="7.59765625" style="64" customWidth="1"/>
    <col min="777" max="1024" width="9" style="64"/>
    <col min="1025" max="1025" width="26.3984375" style="64" customWidth="1"/>
    <col min="1026" max="1026" width="12.19921875" style="64" bestFit="1" customWidth="1"/>
    <col min="1027" max="1027" width="5.3984375" style="64" customWidth="1"/>
    <col min="1028" max="1031" width="9" style="64"/>
    <col min="1032" max="1032" width="7.59765625" style="64" customWidth="1"/>
    <col min="1033" max="1280" width="9" style="64"/>
    <col min="1281" max="1281" width="26.3984375" style="64" customWidth="1"/>
    <col min="1282" max="1282" width="12.19921875" style="64" bestFit="1" customWidth="1"/>
    <col min="1283" max="1283" width="5.3984375" style="64" customWidth="1"/>
    <col min="1284" max="1287" width="9" style="64"/>
    <col min="1288" max="1288" width="7.59765625" style="64" customWidth="1"/>
    <col min="1289" max="1536" width="9" style="64"/>
    <col min="1537" max="1537" width="26.3984375" style="64" customWidth="1"/>
    <col min="1538" max="1538" width="12.19921875" style="64" bestFit="1" customWidth="1"/>
    <col min="1539" max="1539" width="5.3984375" style="64" customWidth="1"/>
    <col min="1540" max="1543" width="9" style="64"/>
    <col min="1544" max="1544" width="7.59765625" style="64" customWidth="1"/>
    <col min="1545" max="1792" width="9" style="64"/>
    <col min="1793" max="1793" width="26.3984375" style="64" customWidth="1"/>
    <col min="1794" max="1794" width="12.19921875" style="64" bestFit="1" customWidth="1"/>
    <col min="1795" max="1795" width="5.3984375" style="64" customWidth="1"/>
    <col min="1796" max="1799" width="9" style="64"/>
    <col min="1800" max="1800" width="7.59765625" style="64" customWidth="1"/>
    <col min="1801" max="2048" width="9" style="64"/>
    <col min="2049" max="2049" width="26.3984375" style="64" customWidth="1"/>
    <col min="2050" max="2050" width="12.19921875" style="64" bestFit="1" customWidth="1"/>
    <col min="2051" max="2051" width="5.3984375" style="64" customWidth="1"/>
    <col min="2052" max="2055" width="9" style="64"/>
    <col min="2056" max="2056" width="7.59765625" style="64" customWidth="1"/>
    <col min="2057" max="2304" width="9" style="64"/>
    <col min="2305" max="2305" width="26.3984375" style="64" customWidth="1"/>
    <col min="2306" max="2306" width="12.19921875" style="64" bestFit="1" customWidth="1"/>
    <col min="2307" max="2307" width="5.3984375" style="64" customWidth="1"/>
    <col min="2308" max="2311" width="9" style="64"/>
    <col min="2312" max="2312" width="7.59765625" style="64" customWidth="1"/>
    <col min="2313" max="2560" width="9" style="64"/>
    <col min="2561" max="2561" width="26.3984375" style="64" customWidth="1"/>
    <col min="2562" max="2562" width="12.19921875" style="64" bestFit="1" customWidth="1"/>
    <col min="2563" max="2563" width="5.3984375" style="64" customWidth="1"/>
    <col min="2564" max="2567" width="9" style="64"/>
    <col min="2568" max="2568" width="7.59765625" style="64" customWidth="1"/>
    <col min="2569" max="2816" width="9" style="64"/>
    <col min="2817" max="2817" width="26.3984375" style="64" customWidth="1"/>
    <col min="2818" max="2818" width="12.19921875" style="64" bestFit="1" customWidth="1"/>
    <col min="2819" max="2819" width="5.3984375" style="64" customWidth="1"/>
    <col min="2820" max="2823" width="9" style="64"/>
    <col min="2824" max="2824" width="7.59765625" style="64" customWidth="1"/>
    <col min="2825" max="3072" width="9" style="64"/>
    <col min="3073" max="3073" width="26.3984375" style="64" customWidth="1"/>
    <col min="3074" max="3074" width="12.19921875" style="64" bestFit="1" customWidth="1"/>
    <col min="3075" max="3075" width="5.3984375" style="64" customWidth="1"/>
    <col min="3076" max="3079" width="9" style="64"/>
    <col min="3080" max="3080" width="7.59765625" style="64" customWidth="1"/>
    <col min="3081" max="3328" width="9" style="64"/>
    <col min="3329" max="3329" width="26.3984375" style="64" customWidth="1"/>
    <col min="3330" max="3330" width="12.19921875" style="64" bestFit="1" customWidth="1"/>
    <col min="3331" max="3331" width="5.3984375" style="64" customWidth="1"/>
    <col min="3332" max="3335" width="9" style="64"/>
    <col min="3336" max="3336" width="7.59765625" style="64" customWidth="1"/>
    <col min="3337" max="3584" width="9" style="64"/>
    <col min="3585" max="3585" width="26.3984375" style="64" customWidth="1"/>
    <col min="3586" max="3586" width="12.19921875" style="64" bestFit="1" customWidth="1"/>
    <col min="3587" max="3587" width="5.3984375" style="64" customWidth="1"/>
    <col min="3588" max="3591" width="9" style="64"/>
    <col min="3592" max="3592" width="7.59765625" style="64" customWidth="1"/>
    <col min="3593" max="3840" width="9" style="64"/>
    <col min="3841" max="3841" width="26.3984375" style="64" customWidth="1"/>
    <col min="3842" max="3842" width="12.19921875" style="64" bestFit="1" customWidth="1"/>
    <col min="3843" max="3843" width="5.3984375" style="64" customWidth="1"/>
    <col min="3844" max="3847" width="9" style="64"/>
    <col min="3848" max="3848" width="7.59765625" style="64" customWidth="1"/>
    <col min="3849" max="4096" width="9" style="64"/>
    <col min="4097" max="4097" width="26.3984375" style="64" customWidth="1"/>
    <col min="4098" max="4098" width="12.19921875" style="64" bestFit="1" customWidth="1"/>
    <col min="4099" max="4099" width="5.3984375" style="64" customWidth="1"/>
    <col min="4100" max="4103" width="9" style="64"/>
    <col min="4104" max="4104" width="7.59765625" style="64" customWidth="1"/>
    <col min="4105" max="4352" width="9" style="64"/>
    <col min="4353" max="4353" width="26.3984375" style="64" customWidth="1"/>
    <col min="4354" max="4354" width="12.19921875" style="64" bestFit="1" customWidth="1"/>
    <col min="4355" max="4355" width="5.3984375" style="64" customWidth="1"/>
    <col min="4356" max="4359" width="9" style="64"/>
    <col min="4360" max="4360" width="7.59765625" style="64" customWidth="1"/>
    <col min="4361" max="4608" width="9" style="64"/>
    <col min="4609" max="4609" width="26.3984375" style="64" customWidth="1"/>
    <col min="4610" max="4610" width="12.19921875" style="64" bestFit="1" customWidth="1"/>
    <col min="4611" max="4611" width="5.3984375" style="64" customWidth="1"/>
    <col min="4612" max="4615" width="9" style="64"/>
    <col min="4616" max="4616" width="7.59765625" style="64" customWidth="1"/>
    <col min="4617" max="4864" width="9" style="64"/>
    <col min="4865" max="4865" width="26.3984375" style="64" customWidth="1"/>
    <col min="4866" max="4866" width="12.19921875" style="64" bestFit="1" customWidth="1"/>
    <col min="4867" max="4867" width="5.3984375" style="64" customWidth="1"/>
    <col min="4868" max="4871" width="9" style="64"/>
    <col min="4872" max="4872" width="7.59765625" style="64" customWidth="1"/>
    <col min="4873" max="5120" width="9" style="64"/>
    <col min="5121" max="5121" width="26.3984375" style="64" customWidth="1"/>
    <col min="5122" max="5122" width="12.19921875" style="64" bestFit="1" customWidth="1"/>
    <col min="5123" max="5123" width="5.3984375" style="64" customWidth="1"/>
    <col min="5124" max="5127" width="9" style="64"/>
    <col min="5128" max="5128" width="7.59765625" style="64" customWidth="1"/>
    <col min="5129" max="5376" width="9" style="64"/>
    <col min="5377" max="5377" width="26.3984375" style="64" customWidth="1"/>
    <col min="5378" max="5378" width="12.19921875" style="64" bestFit="1" customWidth="1"/>
    <col min="5379" max="5379" width="5.3984375" style="64" customWidth="1"/>
    <col min="5380" max="5383" width="9" style="64"/>
    <col min="5384" max="5384" width="7.59765625" style="64" customWidth="1"/>
    <col min="5385" max="5632" width="9" style="64"/>
    <col min="5633" max="5633" width="26.3984375" style="64" customWidth="1"/>
    <col min="5634" max="5634" width="12.19921875" style="64" bestFit="1" customWidth="1"/>
    <col min="5635" max="5635" width="5.3984375" style="64" customWidth="1"/>
    <col min="5636" max="5639" width="9" style="64"/>
    <col min="5640" max="5640" width="7.59765625" style="64" customWidth="1"/>
    <col min="5641" max="5888" width="9" style="64"/>
    <col min="5889" max="5889" width="26.3984375" style="64" customWidth="1"/>
    <col min="5890" max="5890" width="12.19921875" style="64" bestFit="1" customWidth="1"/>
    <col min="5891" max="5891" width="5.3984375" style="64" customWidth="1"/>
    <col min="5892" max="5895" width="9" style="64"/>
    <col min="5896" max="5896" width="7.59765625" style="64" customWidth="1"/>
    <col min="5897" max="6144" width="9" style="64"/>
    <col min="6145" max="6145" width="26.3984375" style="64" customWidth="1"/>
    <col min="6146" max="6146" width="12.19921875" style="64" bestFit="1" customWidth="1"/>
    <col min="6147" max="6147" width="5.3984375" style="64" customWidth="1"/>
    <col min="6148" max="6151" width="9" style="64"/>
    <col min="6152" max="6152" width="7.59765625" style="64" customWidth="1"/>
    <col min="6153" max="6400" width="9" style="64"/>
    <col min="6401" max="6401" width="26.3984375" style="64" customWidth="1"/>
    <col min="6402" max="6402" width="12.19921875" style="64" bestFit="1" customWidth="1"/>
    <col min="6403" max="6403" width="5.3984375" style="64" customWidth="1"/>
    <col min="6404" max="6407" width="9" style="64"/>
    <col min="6408" max="6408" width="7.59765625" style="64" customWidth="1"/>
    <col min="6409" max="6656" width="9" style="64"/>
    <col min="6657" max="6657" width="26.3984375" style="64" customWidth="1"/>
    <col min="6658" max="6658" width="12.19921875" style="64" bestFit="1" customWidth="1"/>
    <col min="6659" max="6659" width="5.3984375" style="64" customWidth="1"/>
    <col min="6660" max="6663" width="9" style="64"/>
    <col min="6664" max="6664" width="7.59765625" style="64" customWidth="1"/>
    <col min="6665" max="6912" width="9" style="64"/>
    <col min="6913" max="6913" width="26.3984375" style="64" customWidth="1"/>
    <col min="6914" max="6914" width="12.19921875" style="64" bestFit="1" customWidth="1"/>
    <col min="6915" max="6915" width="5.3984375" style="64" customWidth="1"/>
    <col min="6916" max="6919" width="9" style="64"/>
    <col min="6920" max="6920" width="7.59765625" style="64" customWidth="1"/>
    <col min="6921" max="7168" width="9" style="64"/>
    <col min="7169" max="7169" width="26.3984375" style="64" customWidth="1"/>
    <col min="7170" max="7170" width="12.19921875" style="64" bestFit="1" customWidth="1"/>
    <col min="7171" max="7171" width="5.3984375" style="64" customWidth="1"/>
    <col min="7172" max="7175" width="9" style="64"/>
    <col min="7176" max="7176" width="7.59765625" style="64" customWidth="1"/>
    <col min="7177" max="7424" width="9" style="64"/>
    <col min="7425" max="7425" width="26.3984375" style="64" customWidth="1"/>
    <col min="7426" max="7426" width="12.19921875" style="64" bestFit="1" customWidth="1"/>
    <col min="7427" max="7427" width="5.3984375" style="64" customWidth="1"/>
    <col min="7428" max="7431" width="9" style="64"/>
    <col min="7432" max="7432" width="7.59765625" style="64" customWidth="1"/>
    <col min="7433" max="7680" width="9" style="64"/>
    <col min="7681" max="7681" width="26.3984375" style="64" customWidth="1"/>
    <col min="7682" max="7682" width="12.19921875" style="64" bestFit="1" customWidth="1"/>
    <col min="7683" max="7683" width="5.3984375" style="64" customWidth="1"/>
    <col min="7684" max="7687" width="9" style="64"/>
    <col min="7688" max="7688" width="7.59765625" style="64" customWidth="1"/>
    <col min="7689" max="7936" width="9" style="64"/>
    <col min="7937" max="7937" width="26.3984375" style="64" customWidth="1"/>
    <col min="7938" max="7938" width="12.19921875" style="64" bestFit="1" customWidth="1"/>
    <col min="7939" max="7939" width="5.3984375" style="64" customWidth="1"/>
    <col min="7940" max="7943" width="9" style="64"/>
    <col min="7944" max="7944" width="7.59765625" style="64" customWidth="1"/>
    <col min="7945" max="8192" width="9" style="64"/>
    <col min="8193" max="8193" width="26.3984375" style="64" customWidth="1"/>
    <col min="8194" max="8194" width="12.19921875" style="64" bestFit="1" customWidth="1"/>
    <col min="8195" max="8195" width="5.3984375" style="64" customWidth="1"/>
    <col min="8196" max="8199" width="9" style="64"/>
    <col min="8200" max="8200" width="7.59765625" style="64" customWidth="1"/>
    <col min="8201" max="8448" width="9" style="64"/>
    <col min="8449" max="8449" width="26.3984375" style="64" customWidth="1"/>
    <col min="8450" max="8450" width="12.19921875" style="64" bestFit="1" customWidth="1"/>
    <col min="8451" max="8451" width="5.3984375" style="64" customWidth="1"/>
    <col min="8452" max="8455" width="9" style="64"/>
    <col min="8456" max="8456" width="7.59765625" style="64" customWidth="1"/>
    <col min="8457" max="8704" width="9" style="64"/>
    <col min="8705" max="8705" width="26.3984375" style="64" customWidth="1"/>
    <col min="8706" max="8706" width="12.19921875" style="64" bestFit="1" customWidth="1"/>
    <col min="8707" max="8707" width="5.3984375" style="64" customWidth="1"/>
    <col min="8708" max="8711" width="9" style="64"/>
    <col min="8712" max="8712" width="7.59765625" style="64" customWidth="1"/>
    <col min="8713" max="8960" width="9" style="64"/>
    <col min="8961" max="8961" width="26.3984375" style="64" customWidth="1"/>
    <col min="8962" max="8962" width="12.19921875" style="64" bestFit="1" customWidth="1"/>
    <col min="8963" max="8963" width="5.3984375" style="64" customWidth="1"/>
    <col min="8964" max="8967" width="9" style="64"/>
    <col min="8968" max="8968" width="7.59765625" style="64" customWidth="1"/>
    <col min="8969" max="9216" width="9" style="64"/>
    <col min="9217" max="9217" width="26.3984375" style="64" customWidth="1"/>
    <col min="9218" max="9218" width="12.19921875" style="64" bestFit="1" customWidth="1"/>
    <col min="9219" max="9219" width="5.3984375" style="64" customWidth="1"/>
    <col min="9220" max="9223" width="9" style="64"/>
    <col min="9224" max="9224" width="7.59765625" style="64" customWidth="1"/>
    <col min="9225" max="9472" width="9" style="64"/>
    <col min="9473" max="9473" width="26.3984375" style="64" customWidth="1"/>
    <col min="9474" max="9474" width="12.19921875" style="64" bestFit="1" customWidth="1"/>
    <col min="9475" max="9475" width="5.3984375" style="64" customWidth="1"/>
    <col min="9476" max="9479" width="9" style="64"/>
    <col min="9480" max="9480" width="7.59765625" style="64" customWidth="1"/>
    <col min="9481" max="9728" width="9" style="64"/>
    <col min="9729" max="9729" width="26.3984375" style="64" customWidth="1"/>
    <col min="9730" max="9730" width="12.19921875" style="64" bestFit="1" customWidth="1"/>
    <col min="9731" max="9731" width="5.3984375" style="64" customWidth="1"/>
    <col min="9732" max="9735" width="9" style="64"/>
    <col min="9736" max="9736" width="7.59765625" style="64" customWidth="1"/>
    <col min="9737" max="9984" width="9" style="64"/>
    <col min="9985" max="9985" width="26.3984375" style="64" customWidth="1"/>
    <col min="9986" max="9986" width="12.19921875" style="64" bestFit="1" customWidth="1"/>
    <col min="9987" max="9987" width="5.3984375" style="64" customWidth="1"/>
    <col min="9988" max="9991" width="9" style="64"/>
    <col min="9992" max="9992" width="7.59765625" style="64" customWidth="1"/>
    <col min="9993" max="10240" width="9" style="64"/>
    <col min="10241" max="10241" width="26.3984375" style="64" customWidth="1"/>
    <col min="10242" max="10242" width="12.19921875" style="64" bestFit="1" customWidth="1"/>
    <col min="10243" max="10243" width="5.3984375" style="64" customWidth="1"/>
    <col min="10244" max="10247" width="9" style="64"/>
    <col min="10248" max="10248" width="7.59765625" style="64" customWidth="1"/>
    <col min="10249" max="10496" width="9" style="64"/>
    <col min="10497" max="10497" width="26.3984375" style="64" customWidth="1"/>
    <col min="10498" max="10498" width="12.19921875" style="64" bestFit="1" customWidth="1"/>
    <col min="10499" max="10499" width="5.3984375" style="64" customWidth="1"/>
    <col min="10500" max="10503" width="9" style="64"/>
    <col min="10504" max="10504" width="7.59765625" style="64" customWidth="1"/>
    <col min="10505" max="10752" width="9" style="64"/>
    <col min="10753" max="10753" width="26.3984375" style="64" customWidth="1"/>
    <col min="10754" max="10754" width="12.19921875" style="64" bestFit="1" customWidth="1"/>
    <col min="10755" max="10755" width="5.3984375" style="64" customWidth="1"/>
    <col min="10756" max="10759" width="9" style="64"/>
    <col min="10760" max="10760" width="7.59765625" style="64" customWidth="1"/>
    <col min="10761" max="11008" width="9" style="64"/>
    <col min="11009" max="11009" width="26.3984375" style="64" customWidth="1"/>
    <col min="11010" max="11010" width="12.19921875" style="64" bestFit="1" customWidth="1"/>
    <col min="11011" max="11011" width="5.3984375" style="64" customWidth="1"/>
    <col min="11012" max="11015" width="9" style="64"/>
    <col min="11016" max="11016" width="7.59765625" style="64" customWidth="1"/>
    <col min="11017" max="11264" width="9" style="64"/>
    <col min="11265" max="11265" width="26.3984375" style="64" customWidth="1"/>
    <col min="11266" max="11266" width="12.19921875" style="64" bestFit="1" customWidth="1"/>
    <col min="11267" max="11267" width="5.3984375" style="64" customWidth="1"/>
    <col min="11268" max="11271" width="9" style="64"/>
    <col min="11272" max="11272" width="7.59765625" style="64" customWidth="1"/>
    <col min="11273" max="11520" width="9" style="64"/>
    <col min="11521" max="11521" width="26.3984375" style="64" customWidth="1"/>
    <col min="11522" max="11522" width="12.19921875" style="64" bestFit="1" customWidth="1"/>
    <col min="11523" max="11523" width="5.3984375" style="64" customWidth="1"/>
    <col min="11524" max="11527" width="9" style="64"/>
    <col min="11528" max="11528" width="7.59765625" style="64" customWidth="1"/>
    <col min="11529" max="11776" width="9" style="64"/>
    <col min="11777" max="11777" width="26.3984375" style="64" customWidth="1"/>
    <col min="11778" max="11778" width="12.19921875" style="64" bestFit="1" customWidth="1"/>
    <col min="11779" max="11779" width="5.3984375" style="64" customWidth="1"/>
    <col min="11780" max="11783" width="9" style="64"/>
    <col min="11784" max="11784" width="7.59765625" style="64" customWidth="1"/>
    <col min="11785" max="12032" width="9" style="64"/>
    <col min="12033" max="12033" width="26.3984375" style="64" customWidth="1"/>
    <col min="12034" max="12034" width="12.19921875" style="64" bestFit="1" customWidth="1"/>
    <col min="12035" max="12035" width="5.3984375" style="64" customWidth="1"/>
    <col min="12036" max="12039" width="9" style="64"/>
    <col min="12040" max="12040" width="7.59765625" style="64" customWidth="1"/>
    <col min="12041" max="12288" width="9" style="64"/>
    <col min="12289" max="12289" width="26.3984375" style="64" customWidth="1"/>
    <col min="12290" max="12290" width="12.19921875" style="64" bestFit="1" customWidth="1"/>
    <col min="12291" max="12291" width="5.3984375" style="64" customWidth="1"/>
    <col min="12292" max="12295" width="9" style="64"/>
    <col min="12296" max="12296" width="7.59765625" style="64" customWidth="1"/>
    <col min="12297" max="12544" width="9" style="64"/>
    <col min="12545" max="12545" width="26.3984375" style="64" customWidth="1"/>
    <col min="12546" max="12546" width="12.19921875" style="64" bestFit="1" customWidth="1"/>
    <col min="12547" max="12547" width="5.3984375" style="64" customWidth="1"/>
    <col min="12548" max="12551" width="9" style="64"/>
    <col min="12552" max="12552" width="7.59765625" style="64" customWidth="1"/>
    <col min="12553" max="12800" width="9" style="64"/>
    <col min="12801" max="12801" width="26.3984375" style="64" customWidth="1"/>
    <col min="12802" max="12802" width="12.19921875" style="64" bestFit="1" customWidth="1"/>
    <col min="12803" max="12803" width="5.3984375" style="64" customWidth="1"/>
    <col min="12804" max="12807" width="9" style="64"/>
    <col min="12808" max="12808" width="7.59765625" style="64" customWidth="1"/>
    <col min="12809" max="13056" width="9" style="64"/>
    <col min="13057" max="13057" width="26.3984375" style="64" customWidth="1"/>
    <col min="13058" max="13058" width="12.19921875" style="64" bestFit="1" customWidth="1"/>
    <col min="13059" max="13059" width="5.3984375" style="64" customWidth="1"/>
    <col min="13060" max="13063" width="9" style="64"/>
    <col min="13064" max="13064" width="7.59765625" style="64" customWidth="1"/>
    <col min="13065" max="13312" width="9" style="64"/>
    <col min="13313" max="13313" width="26.3984375" style="64" customWidth="1"/>
    <col min="13314" max="13314" width="12.19921875" style="64" bestFit="1" customWidth="1"/>
    <col min="13315" max="13315" width="5.3984375" style="64" customWidth="1"/>
    <col min="13316" max="13319" width="9" style="64"/>
    <col min="13320" max="13320" width="7.59765625" style="64" customWidth="1"/>
    <col min="13321" max="13568" width="9" style="64"/>
    <col min="13569" max="13569" width="26.3984375" style="64" customWidth="1"/>
    <col min="13570" max="13570" width="12.19921875" style="64" bestFit="1" customWidth="1"/>
    <col min="13571" max="13571" width="5.3984375" style="64" customWidth="1"/>
    <col min="13572" max="13575" width="9" style="64"/>
    <col min="13576" max="13576" width="7.59765625" style="64" customWidth="1"/>
    <col min="13577" max="13824" width="9" style="64"/>
    <col min="13825" max="13825" width="26.3984375" style="64" customWidth="1"/>
    <col min="13826" max="13826" width="12.19921875" style="64" bestFit="1" customWidth="1"/>
    <col min="13827" max="13827" width="5.3984375" style="64" customWidth="1"/>
    <col min="13828" max="13831" width="9" style="64"/>
    <col min="13832" max="13832" width="7.59765625" style="64" customWidth="1"/>
    <col min="13833" max="14080" width="9" style="64"/>
    <col min="14081" max="14081" width="26.3984375" style="64" customWidth="1"/>
    <col min="14082" max="14082" width="12.19921875" style="64" bestFit="1" customWidth="1"/>
    <col min="14083" max="14083" width="5.3984375" style="64" customWidth="1"/>
    <col min="14084" max="14087" width="9" style="64"/>
    <col min="14088" max="14088" width="7.59765625" style="64" customWidth="1"/>
    <col min="14089" max="14336" width="9" style="64"/>
    <col min="14337" max="14337" width="26.3984375" style="64" customWidth="1"/>
    <col min="14338" max="14338" width="12.19921875" style="64" bestFit="1" customWidth="1"/>
    <col min="14339" max="14339" width="5.3984375" style="64" customWidth="1"/>
    <col min="14340" max="14343" width="9" style="64"/>
    <col min="14344" max="14344" width="7.59765625" style="64" customWidth="1"/>
    <col min="14345" max="14592" width="9" style="64"/>
    <col min="14593" max="14593" width="26.3984375" style="64" customWidth="1"/>
    <col min="14594" max="14594" width="12.19921875" style="64" bestFit="1" customWidth="1"/>
    <col min="14595" max="14595" width="5.3984375" style="64" customWidth="1"/>
    <col min="14596" max="14599" width="9" style="64"/>
    <col min="14600" max="14600" width="7.59765625" style="64" customWidth="1"/>
    <col min="14601" max="14848" width="9" style="64"/>
    <col min="14849" max="14849" width="26.3984375" style="64" customWidth="1"/>
    <col min="14850" max="14850" width="12.19921875" style="64" bestFit="1" customWidth="1"/>
    <col min="14851" max="14851" width="5.3984375" style="64" customWidth="1"/>
    <col min="14852" max="14855" width="9" style="64"/>
    <col min="14856" max="14856" width="7.59765625" style="64" customWidth="1"/>
    <col min="14857" max="15104" width="9" style="64"/>
    <col min="15105" max="15105" width="26.3984375" style="64" customWidth="1"/>
    <col min="15106" max="15106" width="12.19921875" style="64" bestFit="1" customWidth="1"/>
    <col min="15107" max="15107" width="5.3984375" style="64" customWidth="1"/>
    <col min="15108" max="15111" width="9" style="64"/>
    <col min="15112" max="15112" width="7.59765625" style="64" customWidth="1"/>
    <col min="15113" max="15360" width="9" style="64"/>
    <col min="15361" max="15361" width="26.3984375" style="64" customWidth="1"/>
    <col min="15362" max="15362" width="12.19921875" style="64" bestFit="1" customWidth="1"/>
    <col min="15363" max="15363" width="5.3984375" style="64" customWidth="1"/>
    <col min="15364" max="15367" width="9" style="64"/>
    <col min="15368" max="15368" width="7.59765625" style="64" customWidth="1"/>
    <col min="15369" max="15616" width="9" style="64"/>
    <col min="15617" max="15617" width="26.3984375" style="64" customWidth="1"/>
    <col min="15618" max="15618" width="12.19921875" style="64" bestFit="1" customWidth="1"/>
    <col min="15619" max="15619" width="5.3984375" style="64" customWidth="1"/>
    <col min="15620" max="15623" width="9" style="64"/>
    <col min="15624" max="15624" width="7.59765625" style="64" customWidth="1"/>
    <col min="15625" max="15872" width="9" style="64"/>
    <col min="15873" max="15873" width="26.3984375" style="64" customWidth="1"/>
    <col min="15874" max="15874" width="12.19921875" style="64" bestFit="1" customWidth="1"/>
    <col min="15875" max="15875" width="5.3984375" style="64" customWidth="1"/>
    <col min="15876" max="15879" width="9" style="64"/>
    <col min="15880" max="15880" width="7.59765625" style="64" customWidth="1"/>
    <col min="15881" max="16128" width="9" style="64"/>
    <col min="16129" max="16129" width="26.3984375" style="64" customWidth="1"/>
    <col min="16130" max="16130" width="12.19921875" style="64" bestFit="1" customWidth="1"/>
    <col min="16131" max="16131" width="5.3984375" style="64" customWidth="1"/>
    <col min="16132" max="16135" width="9" style="64"/>
    <col min="16136" max="16136" width="7.59765625" style="64" customWidth="1"/>
    <col min="16137" max="16384" width="9" style="64"/>
  </cols>
  <sheetData>
    <row r="1" spans="1:4" ht="14" thickBot="1">
      <c r="A1" s="62" t="s">
        <v>413</v>
      </c>
      <c r="B1" s="63"/>
      <c r="D1" s="64" t="s">
        <v>437</v>
      </c>
    </row>
    <row r="2" spans="1:4">
      <c r="A2" s="65" t="s">
        <v>414</v>
      </c>
      <c r="B2" s="66">
        <v>1000</v>
      </c>
    </row>
    <row r="3" spans="1:4">
      <c r="A3" s="64" t="s">
        <v>415</v>
      </c>
      <c r="B3" s="67">
        <v>2.5000000000000001E-3</v>
      </c>
    </row>
    <row r="4" spans="1:4">
      <c r="A4" s="64" t="s">
        <v>416</v>
      </c>
      <c r="B4" s="78">
        <v>5.6051631260995619E-2</v>
      </c>
      <c r="C4" s="64" t="s">
        <v>430</v>
      </c>
    </row>
    <row r="5" spans="1:4">
      <c r="A5" s="64" t="s">
        <v>431</v>
      </c>
      <c r="B5" s="79">
        <v>900</v>
      </c>
      <c r="D5" s="80" t="s">
        <v>439</v>
      </c>
    </row>
    <row r="6" spans="1:4">
      <c r="A6" s="64" t="s">
        <v>417</v>
      </c>
      <c r="B6" s="68">
        <v>2</v>
      </c>
    </row>
    <row r="7" spans="1:4">
      <c r="A7" s="64" t="s">
        <v>418</v>
      </c>
      <c r="B7" s="68">
        <v>1</v>
      </c>
    </row>
    <row r="8" spans="1:4">
      <c r="A8" s="64" t="s">
        <v>419</v>
      </c>
      <c r="B8" s="69">
        <v>0</v>
      </c>
    </row>
    <row r="9" spans="1:4">
      <c r="A9" s="64" t="s">
        <v>420</v>
      </c>
      <c r="B9" s="70">
        <v>2</v>
      </c>
    </row>
    <row r="11" spans="1:4">
      <c r="A11" s="64" t="s">
        <v>421</v>
      </c>
      <c r="B11" s="71">
        <f>-PV(B4/B9,B6*B9,B3/B9*B2,B2)</f>
        <v>900.00000056278395</v>
      </c>
    </row>
    <row r="12" spans="1:4">
      <c r="A12" s="64" t="s">
        <v>429</v>
      </c>
      <c r="B12" s="77">
        <f>+B11-B5</f>
        <v>5.6278395277331583E-7</v>
      </c>
    </row>
    <row r="13" spans="1:4" ht="14" thickBot="1">
      <c r="A13" s="62" t="s">
        <v>422</v>
      </c>
      <c r="B13" s="63"/>
    </row>
    <row r="14" spans="1:4">
      <c r="A14" s="64" t="s">
        <v>423</v>
      </c>
      <c r="B14" s="72">
        <f>(B3*B2)/B11</f>
        <v>2.7777777760407902E-3</v>
      </c>
      <c r="D14" s="73" t="s">
        <v>424</v>
      </c>
    </row>
    <row r="15" spans="1:4">
      <c r="A15" s="64" t="s">
        <v>425</v>
      </c>
      <c r="B15" s="72">
        <f>RATE(B6*B9,B3/B9*B2,-B11,B2)*B9</f>
        <v>5.6051631261131774E-2</v>
      </c>
      <c r="D15" s="73" t="s">
        <v>426</v>
      </c>
    </row>
    <row r="16" spans="1:4">
      <c r="A16" s="64" t="s">
        <v>427</v>
      </c>
      <c r="B16" s="72">
        <f>RATE(B7*B9,B3/B9*B2,-B11,B2*(1+B8))*B9</f>
        <v>0.11089165642125011</v>
      </c>
      <c r="D16" s="73" t="s">
        <v>428</v>
      </c>
    </row>
  </sheetData>
  <pageMargins left="0.75" right="0.75" top="1" bottom="1" header="0.5" footer="0.5"/>
  <pageSetup orientation="portrait" horizontalDpi="0" verticalDpi="0"/>
  <headerFooter alignWithMargins="0"/>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119"/>
  <sheetViews>
    <sheetView topLeftCell="A79" workbookViewId="0">
      <selection activeCell="E99" sqref="E99"/>
    </sheetView>
  </sheetViews>
  <sheetFormatPr baseColWidth="10" defaultColWidth="9" defaultRowHeight="14" x14ac:dyDescent="0"/>
  <cols>
    <col min="1" max="1" width="9" style="58"/>
    <col min="2" max="2" width="12.796875" style="58" customWidth="1"/>
    <col min="3" max="16384" width="9" style="58"/>
  </cols>
  <sheetData>
    <row r="2" spans="2:10">
      <c r="B2" s="58" t="s">
        <v>87</v>
      </c>
    </row>
    <row r="5" spans="2:10">
      <c r="B5" s="58" t="s">
        <v>88</v>
      </c>
    </row>
    <row r="7" spans="2:10">
      <c r="B7" s="58" t="s">
        <v>89</v>
      </c>
    </row>
    <row r="9" spans="2:10">
      <c r="C9" s="58" t="s">
        <v>90</v>
      </c>
      <c r="F9" s="58" t="s">
        <v>91</v>
      </c>
    </row>
    <row r="10" spans="2:10">
      <c r="B10" s="58" t="s">
        <v>1</v>
      </c>
      <c r="C10" s="58" t="s">
        <v>92</v>
      </c>
      <c r="D10" s="58" t="s">
        <v>93</v>
      </c>
      <c r="E10" s="58" t="s">
        <v>94</v>
      </c>
      <c r="F10" s="58" t="s">
        <v>95</v>
      </c>
      <c r="G10" s="58" t="s">
        <v>96</v>
      </c>
      <c r="H10" s="58" t="s">
        <v>97</v>
      </c>
      <c r="I10" s="58" t="s">
        <v>98</v>
      </c>
      <c r="J10" s="58" t="s">
        <v>99</v>
      </c>
    </row>
    <row r="11" spans="2:10">
      <c r="B11" s="58">
        <v>1928</v>
      </c>
      <c r="C11" s="59">
        <v>0.43809999999999999</v>
      </c>
      <c r="D11" s="59">
        <v>3.0800000000000001E-2</v>
      </c>
      <c r="E11" s="59">
        <v>8.3999999999999995E-3</v>
      </c>
      <c r="F11" s="58" t="s">
        <v>147</v>
      </c>
      <c r="G11" s="58" t="s">
        <v>148</v>
      </c>
      <c r="H11" s="58" t="s">
        <v>149</v>
      </c>
      <c r="I11" s="59">
        <v>0.4073</v>
      </c>
      <c r="J11" s="59">
        <v>0.42980000000000002</v>
      </c>
    </row>
    <row r="12" spans="2:10">
      <c r="B12" s="58">
        <v>1929</v>
      </c>
      <c r="C12" s="59">
        <v>-8.3000000000000004E-2</v>
      </c>
      <c r="D12" s="59">
        <v>3.1600000000000003E-2</v>
      </c>
      <c r="E12" s="59">
        <v>4.2000000000000003E-2</v>
      </c>
      <c r="F12" s="58" t="s">
        <v>150</v>
      </c>
      <c r="G12" s="58" t="s">
        <v>151</v>
      </c>
      <c r="H12" s="58" t="s">
        <v>152</v>
      </c>
      <c r="I12" s="59">
        <v>-0.11459999999999999</v>
      </c>
      <c r="J12" s="59">
        <v>-0.125</v>
      </c>
    </row>
    <row r="13" spans="2:10">
      <c r="B13" s="58">
        <v>1930</v>
      </c>
      <c r="C13" s="59">
        <v>-0.25119999999999998</v>
      </c>
      <c r="D13" s="59">
        <v>4.5499999999999999E-2</v>
      </c>
      <c r="E13" s="59">
        <v>4.5400000000000003E-2</v>
      </c>
      <c r="F13" s="58" t="s">
        <v>153</v>
      </c>
      <c r="G13" s="58" t="s">
        <v>154</v>
      </c>
      <c r="H13" s="58" t="s">
        <v>155</v>
      </c>
      <c r="I13" s="59">
        <v>-0.29670000000000002</v>
      </c>
      <c r="J13" s="59">
        <v>-0.29659999999999997</v>
      </c>
    </row>
    <row r="14" spans="2:10">
      <c r="B14" s="58">
        <v>1931</v>
      </c>
      <c r="C14" s="59">
        <v>-0.43840000000000001</v>
      </c>
      <c r="D14" s="59">
        <v>2.3099999999999999E-2</v>
      </c>
      <c r="E14" s="59">
        <v>-2.5600000000000001E-2</v>
      </c>
      <c r="F14" s="58" t="s">
        <v>156</v>
      </c>
      <c r="G14" s="58" t="s">
        <v>157</v>
      </c>
      <c r="H14" s="58" t="s">
        <v>158</v>
      </c>
      <c r="I14" s="59">
        <v>-0.46150000000000002</v>
      </c>
      <c r="J14" s="59">
        <v>-0.4128</v>
      </c>
    </row>
    <row r="15" spans="2:10">
      <c r="B15" s="58">
        <v>1932</v>
      </c>
      <c r="C15" s="59">
        <v>-8.6400000000000005E-2</v>
      </c>
      <c r="D15" s="59">
        <v>1.0699999999999999E-2</v>
      </c>
      <c r="E15" s="59">
        <v>8.7900000000000006E-2</v>
      </c>
      <c r="F15" s="58" t="s">
        <v>159</v>
      </c>
      <c r="G15" s="58" t="s">
        <v>160</v>
      </c>
      <c r="H15" s="58" t="s">
        <v>161</v>
      </c>
      <c r="I15" s="59">
        <v>-9.7100000000000006E-2</v>
      </c>
      <c r="J15" s="59">
        <v>-0.17430000000000001</v>
      </c>
    </row>
    <row r="16" spans="2:10">
      <c r="B16" s="58">
        <v>1933</v>
      </c>
      <c r="C16" s="59">
        <v>0.49980000000000002</v>
      </c>
      <c r="D16" s="59">
        <v>9.5999999999999992E-3</v>
      </c>
      <c r="E16" s="59">
        <v>1.8599999999999998E-2</v>
      </c>
      <c r="F16" s="58" t="s">
        <v>162</v>
      </c>
      <c r="G16" s="58" t="s">
        <v>163</v>
      </c>
      <c r="H16" s="58" t="s">
        <v>164</v>
      </c>
      <c r="I16" s="59">
        <v>0.49020000000000002</v>
      </c>
      <c r="J16" s="59">
        <v>0.48130000000000001</v>
      </c>
    </row>
    <row r="17" spans="2:10">
      <c r="B17" s="58">
        <v>1934</v>
      </c>
      <c r="C17" s="59">
        <v>-1.1900000000000001E-2</v>
      </c>
      <c r="D17" s="59">
        <v>3.2000000000000002E-3</v>
      </c>
      <c r="E17" s="59">
        <v>7.9600000000000004E-2</v>
      </c>
      <c r="F17" s="58" t="s">
        <v>165</v>
      </c>
      <c r="G17" s="58" t="s">
        <v>161</v>
      </c>
      <c r="H17" s="58" t="s">
        <v>166</v>
      </c>
      <c r="I17" s="59">
        <v>-1.5100000000000001E-2</v>
      </c>
      <c r="J17" s="59">
        <v>-9.1499999999999998E-2</v>
      </c>
    </row>
    <row r="18" spans="2:10">
      <c r="B18" s="58">
        <v>1935</v>
      </c>
      <c r="C18" s="59">
        <v>0.46739999999999998</v>
      </c>
      <c r="D18" s="59">
        <v>1.8E-3</v>
      </c>
      <c r="E18" s="59">
        <v>4.4699999999999997E-2</v>
      </c>
      <c r="F18" s="58" t="s">
        <v>167</v>
      </c>
      <c r="G18" s="58" t="s">
        <v>168</v>
      </c>
      <c r="H18" s="58" t="s">
        <v>169</v>
      </c>
      <c r="I18" s="59">
        <v>0.4657</v>
      </c>
      <c r="J18" s="59">
        <v>0.42270000000000002</v>
      </c>
    </row>
    <row r="19" spans="2:10">
      <c r="B19" s="58">
        <v>1936</v>
      </c>
      <c r="C19" s="59">
        <v>0.31940000000000002</v>
      </c>
      <c r="D19" s="59">
        <v>1.6999999999999999E-3</v>
      </c>
      <c r="E19" s="59">
        <v>5.0200000000000002E-2</v>
      </c>
      <c r="F19" s="58" t="s">
        <v>170</v>
      </c>
      <c r="G19" s="58" t="s">
        <v>171</v>
      </c>
      <c r="H19" s="58" t="s">
        <v>172</v>
      </c>
      <c r="I19" s="59">
        <v>0.31769999999999998</v>
      </c>
      <c r="J19" s="59">
        <v>0.26929999999999998</v>
      </c>
    </row>
    <row r="20" spans="2:10">
      <c r="B20" s="58">
        <v>1937</v>
      </c>
      <c r="C20" s="59">
        <v>-0.35339999999999999</v>
      </c>
      <c r="D20" s="59">
        <v>3.0000000000000001E-3</v>
      </c>
      <c r="E20" s="59">
        <v>1.38E-2</v>
      </c>
      <c r="F20" s="58" t="s">
        <v>173</v>
      </c>
      <c r="G20" s="58" t="s">
        <v>174</v>
      </c>
      <c r="H20" s="58" t="s">
        <v>175</v>
      </c>
      <c r="I20" s="59">
        <v>-0.35639999999999999</v>
      </c>
      <c r="J20" s="59">
        <v>-0.36720000000000003</v>
      </c>
    </row>
    <row r="21" spans="2:10">
      <c r="B21" s="58">
        <v>1938</v>
      </c>
      <c r="C21" s="59">
        <v>0.2928</v>
      </c>
      <c r="D21" s="59">
        <v>8.0000000000000004E-4</v>
      </c>
      <c r="E21" s="59">
        <v>4.2099999999999999E-2</v>
      </c>
      <c r="F21" s="58" t="s">
        <v>176</v>
      </c>
      <c r="G21" s="58" t="s">
        <v>177</v>
      </c>
      <c r="H21" s="58" t="s">
        <v>178</v>
      </c>
      <c r="I21" s="59">
        <v>0.29210000000000003</v>
      </c>
      <c r="J21" s="59">
        <v>0.25069999999999998</v>
      </c>
    </row>
    <row r="22" spans="2:10">
      <c r="B22" s="58">
        <v>1939</v>
      </c>
      <c r="C22" s="59">
        <v>-1.0999999999999999E-2</v>
      </c>
      <c r="D22" s="59">
        <v>4.0000000000000002E-4</v>
      </c>
      <c r="E22" s="59">
        <v>4.41E-2</v>
      </c>
      <c r="F22" s="58" t="s">
        <v>179</v>
      </c>
      <c r="G22" s="58" t="s">
        <v>180</v>
      </c>
      <c r="H22" s="58" t="s">
        <v>181</v>
      </c>
      <c r="I22" s="59">
        <v>-1.14E-2</v>
      </c>
      <c r="J22" s="59">
        <v>-5.5100000000000003E-2</v>
      </c>
    </row>
    <row r="23" spans="2:10">
      <c r="B23" s="58">
        <v>1940</v>
      </c>
      <c r="C23" s="59">
        <v>-0.1067</v>
      </c>
      <c r="D23" s="59">
        <v>2.9999999999999997E-4</v>
      </c>
      <c r="E23" s="59">
        <v>5.3999999999999999E-2</v>
      </c>
      <c r="F23" s="58" t="s">
        <v>182</v>
      </c>
      <c r="G23" s="58" t="s">
        <v>183</v>
      </c>
      <c r="H23" s="58" t="s">
        <v>184</v>
      </c>
      <c r="I23" s="59">
        <v>-0.107</v>
      </c>
      <c r="J23" s="59">
        <v>-0.1608</v>
      </c>
    </row>
    <row r="24" spans="2:10">
      <c r="B24" s="58">
        <v>1941</v>
      </c>
      <c r="C24" s="59">
        <v>-0.12770000000000001</v>
      </c>
      <c r="D24" s="59">
        <v>8.0000000000000004E-4</v>
      </c>
      <c r="E24" s="59">
        <v>-2.0199999999999999E-2</v>
      </c>
      <c r="F24" s="58" t="s">
        <v>185</v>
      </c>
      <c r="G24" s="58" t="s">
        <v>186</v>
      </c>
      <c r="H24" s="58" t="s">
        <v>187</v>
      </c>
      <c r="I24" s="59">
        <v>-0.1285</v>
      </c>
      <c r="J24" s="59">
        <v>-0.1075</v>
      </c>
    </row>
    <row r="25" spans="2:10">
      <c r="B25" s="58">
        <v>1942</v>
      </c>
      <c r="C25" s="59">
        <v>0.19170000000000001</v>
      </c>
      <c r="D25" s="59">
        <v>3.3999999999999998E-3</v>
      </c>
      <c r="E25" s="59">
        <v>2.29E-2</v>
      </c>
      <c r="F25" s="58" t="s">
        <v>188</v>
      </c>
      <c r="G25" s="58" t="s">
        <v>189</v>
      </c>
      <c r="H25" s="58" t="s">
        <v>190</v>
      </c>
      <c r="I25" s="59">
        <v>0.18840000000000001</v>
      </c>
      <c r="J25" s="59">
        <v>0.16880000000000001</v>
      </c>
    </row>
    <row r="26" spans="2:10">
      <c r="B26" s="58">
        <v>1943</v>
      </c>
      <c r="C26" s="59">
        <v>0.25059999999999999</v>
      </c>
      <c r="D26" s="59">
        <v>3.8E-3</v>
      </c>
      <c r="E26" s="59">
        <v>2.4899999999999999E-2</v>
      </c>
      <c r="F26" s="58" t="s">
        <v>191</v>
      </c>
      <c r="G26" s="58" t="s">
        <v>192</v>
      </c>
      <c r="H26" s="58" t="s">
        <v>193</v>
      </c>
      <c r="I26" s="59">
        <v>0.24679999999999999</v>
      </c>
      <c r="J26" s="59">
        <v>0.22570000000000001</v>
      </c>
    </row>
    <row r="27" spans="2:10">
      <c r="B27" s="58">
        <v>1944</v>
      </c>
      <c r="C27" s="59">
        <v>0.1903</v>
      </c>
      <c r="D27" s="59">
        <v>3.8E-3</v>
      </c>
      <c r="E27" s="59">
        <v>2.58E-2</v>
      </c>
      <c r="F27" s="58" t="s">
        <v>194</v>
      </c>
      <c r="G27" s="58" t="s">
        <v>195</v>
      </c>
      <c r="H27" s="58" t="s">
        <v>196</v>
      </c>
      <c r="I27" s="59">
        <v>0.1865</v>
      </c>
      <c r="J27" s="59">
        <v>0.16450000000000001</v>
      </c>
    </row>
    <row r="28" spans="2:10">
      <c r="B28" s="58">
        <v>1945</v>
      </c>
      <c r="C28" s="59">
        <v>0.35820000000000002</v>
      </c>
      <c r="D28" s="59">
        <v>3.8E-3</v>
      </c>
      <c r="E28" s="59">
        <v>3.7999999999999999E-2</v>
      </c>
      <c r="F28" s="58" t="s">
        <v>197</v>
      </c>
      <c r="G28" s="58" t="s">
        <v>198</v>
      </c>
      <c r="H28" s="58" t="s">
        <v>199</v>
      </c>
      <c r="I28" s="59">
        <v>0.35439999999999999</v>
      </c>
      <c r="J28" s="59">
        <v>0.32019999999999998</v>
      </c>
    </row>
    <row r="29" spans="2:10">
      <c r="B29" s="58">
        <v>1946</v>
      </c>
      <c r="C29" s="59">
        <v>-8.43E-2</v>
      </c>
      <c r="D29" s="59">
        <v>3.8E-3</v>
      </c>
      <c r="E29" s="59">
        <v>3.1300000000000001E-2</v>
      </c>
      <c r="F29" s="58" t="s">
        <v>200</v>
      </c>
      <c r="G29" s="58" t="s">
        <v>201</v>
      </c>
      <c r="H29" s="58" t="s">
        <v>202</v>
      </c>
      <c r="I29" s="59">
        <v>-8.8099999999999998E-2</v>
      </c>
      <c r="J29" s="59">
        <v>-0.11559999999999999</v>
      </c>
    </row>
    <row r="30" spans="2:10">
      <c r="B30" s="58">
        <v>1947</v>
      </c>
      <c r="C30" s="59">
        <v>5.1999999999999998E-2</v>
      </c>
      <c r="D30" s="59">
        <v>5.7000000000000002E-3</v>
      </c>
      <c r="E30" s="59">
        <v>9.1999999999999998E-3</v>
      </c>
      <c r="F30" s="58" t="s">
        <v>203</v>
      </c>
      <c r="G30" s="58" t="s">
        <v>204</v>
      </c>
      <c r="H30" s="58" t="s">
        <v>205</v>
      </c>
      <c r="I30" s="59">
        <v>4.6300000000000001E-2</v>
      </c>
      <c r="J30" s="59">
        <v>4.2799999999999998E-2</v>
      </c>
    </row>
    <row r="31" spans="2:10">
      <c r="B31" s="58">
        <v>1948</v>
      </c>
      <c r="C31" s="59">
        <v>5.7000000000000002E-2</v>
      </c>
      <c r="D31" s="59">
        <v>1.0200000000000001E-2</v>
      </c>
      <c r="E31" s="59">
        <v>1.95E-2</v>
      </c>
      <c r="F31" s="58" t="s">
        <v>206</v>
      </c>
      <c r="G31" s="58" t="s">
        <v>207</v>
      </c>
      <c r="H31" s="58" t="s">
        <v>208</v>
      </c>
      <c r="I31" s="59">
        <v>4.6800000000000001E-2</v>
      </c>
      <c r="J31" s="59">
        <v>3.7499999999999999E-2</v>
      </c>
    </row>
    <row r="32" spans="2:10">
      <c r="B32" s="58">
        <v>1949</v>
      </c>
      <c r="C32" s="59">
        <v>0.183</v>
      </c>
      <c r="D32" s="59">
        <v>1.0999999999999999E-2</v>
      </c>
      <c r="E32" s="59">
        <v>4.6600000000000003E-2</v>
      </c>
      <c r="F32" s="58" t="s">
        <v>209</v>
      </c>
      <c r="G32" s="58" t="s">
        <v>210</v>
      </c>
      <c r="H32" s="58" t="s">
        <v>211</v>
      </c>
      <c r="I32" s="59">
        <v>0.17199999999999999</v>
      </c>
      <c r="J32" s="59">
        <v>0.13639999999999999</v>
      </c>
    </row>
    <row r="33" spans="2:10">
      <c r="B33" s="58">
        <v>1950</v>
      </c>
      <c r="C33" s="59">
        <v>0.30809999999999998</v>
      </c>
      <c r="D33" s="59">
        <v>1.17E-2</v>
      </c>
      <c r="E33" s="59">
        <v>4.3E-3</v>
      </c>
      <c r="F33" s="58" t="s">
        <v>212</v>
      </c>
      <c r="G33" s="58" t="s">
        <v>213</v>
      </c>
      <c r="H33" s="58" t="s">
        <v>214</v>
      </c>
      <c r="I33" s="59">
        <v>0.29630000000000001</v>
      </c>
      <c r="J33" s="59">
        <v>0.30380000000000001</v>
      </c>
    </row>
    <row r="34" spans="2:10">
      <c r="B34" s="58">
        <v>1951</v>
      </c>
      <c r="C34" s="59">
        <v>0.23680000000000001</v>
      </c>
      <c r="D34" s="59">
        <v>1.4800000000000001E-2</v>
      </c>
      <c r="E34" s="59">
        <v>-3.0000000000000001E-3</v>
      </c>
      <c r="F34" s="58" t="s">
        <v>215</v>
      </c>
      <c r="G34" s="58" t="s">
        <v>216</v>
      </c>
      <c r="H34" s="58" t="s">
        <v>217</v>
      </c>
      <c r="I34" s="59">
        <v>0.222</v>
      </c>
      <c r="J34" s="59">
        <v>0.2397</v>
      </c>
    </row>
    <row r="35" spans="2:10">
      <c r="B35" s="58">
        <v>1952</v>
      </c>
      <c r="C35" s="59">
        <v>0.18149999999999999</v>
      </c>
      <c r="D35" s="59">
        <v>1.67E-2</v>
      </c>
      <c r="E35" s="59">
        <v>2.2700000000000001E-2</v>
      </c>
      <c r="F35" s="58" t="s">
        <v>218</v>
      </c>
      <c r="G35" s="58" t="s">
        <v>219</v>
      </c>
      <c r="H35" s="58" t="s">
        <v>220</v>
      </c>
      <c r="I35" s="59">
        <v>0.1648</v>
      </c>
      <c r="J35" s="59">
        <v>0.1588</v>
      </c>
    </row>
    <row r="36" spans="2:10">
      <c r="B36" s="58">
        <v>1953</v>
      </c>
      <c r="C36" s="59">
        <v>-1.21E-2</v>
      </c>
      <c r="D36" s="59">
        <v>1.89E-2</v>
      </c>
      <c r="E36" s="59">
        <v>4.1399999999999999E-2</v>
      </c>
      <c r="F36" s="58" t="s">
        <v>221</v>
      </c>
      <c r="G36" s="58" t="s">
        <v>222</v>
      </c>
      <c r="H36" s="58" t="s">
        <v>223</v>
      </c>
      <c r="I36" s="59">
        <v>-3.1E-2</v>
      </c>
      <c r="J36" s="59">
        <v>-5.3499999999999999E-2</v>
      </c>
    </row>
    <row r="37" spans="2:10">
      <c r="B37" s="58">
        <v>1954</v>
      </c>
      <c r="C37" s="59">
        <v>0.52559999999999996</v>
      </c>
      <c r="D37" s="59">
        <v>9.5999999999999992E-3</v>
      </c>
      <c r="E37" s="59">
        <v>3.2899999999999999E-2</v>
      </c>
      <c r="F37" s="58" t="s">
        <v>224</v>
      </c>
      <c r="G37" s="58" t="s">
        <v>225</v>
      </c>
      <c r="H37" s="58" t="s">
        <v>226</v>
      </c>
      <c r="I37" s="59">
        <v>0.51600000000000001</v>
      </c>
      <c r="J37" s="59">
        <v>0.49270000000000003</v>
      </c>
    </row>
    <row r="38" spans="2:10">
      <c r="B38" s="58">
        <v>1955</v>
      </c>
      <c r="C38" s="59">
        <v>0.32600000000000001</v>
      </c>
      <c r="D38" s="59">
        <v>1.66E-2</v>
      </c>
      <c r="E38" s="59">
        <v>-1.34E-2</v>
      </c>
      <c r="F38" s="58" t="s">
        <v>227</v>
      </c>
      <c r="G38" s="58" t="s">
        <v>228</v>
      </c>
      <c r="H38" s="58" t="s">
        <v>229</v>
      </c>
      <c r="I38" s="59">
        <v>0.30940000000000001</v>
      </c>
      <c r="J38" s="59">
        <v>0.33929999999999999</v>
      </c>
    </row>
    <row r="39" spans="2:10">
      <c r="B39" s="58">
        <v>1956</v>
      </c>
      <c r="C39" s="59">
        <v>7.4399999999999994E-2</v>
      </c>
      <c r="D39" s="59">
        <v>2.5600000000000001E-2</v>
      </c>
      <c r="E39" s="59">
        <v>-2.2599999999999999E-2</v>
      </c>
      <c r="F39" s="58" t="s">
        <v>230</v>
      </c>
      <c r="G39" s="58" t="s">
        <v>231</v>
      </c>
      <c r="H39" s="58" t="s">
        <v>232</v>
      </c>
      <c r="I39" s="59">
        <v>4.8800000000000003E-2</v>
      </c>
      <c r="J39" s="59">
        <v>9.7000000000000003E-2</v>
      </c>
    </row>
    <row r="40" spans="2:10">
      <c r="B40" s="58">
        <v>1957</v>
      </c>
      <c r="C40" s="59">
        <v>-0.1046</v>
      </c>
      <c r="D40" s="59">
        <v>3.2300000000000002E-2</v>
      </c>
      <c r="E40" s="59">
        <v>6.8000000000000005E-2</v>
      </c>
      <c r="F40" s="58" t="s">
        <v>233</v>
      </c>
      <c r="G40" s="58" t="s">
        <v>234</v>
      </c>
      <c r="H40" s="58" t="s">
        <v>235</v>
      </c>
      <c r="I40" s="59">
        <v>-0.13689999999999999</v>
      </c>
      <c r="J40" s="59">
        <v>-0.17249999999999999</v>
      </c>
    </row>
    <row r="41" spans="2:10">
      <c r="B41" s="58">
        <v>1958</v>
      </c>
      <c r="C41" s="59">
        <v>0.43719999999999998</v>
      </c>
      <c r="D41" s="59">
        <v>1.78E-2</v>
      </c>
      <c r="E41" s="59">
        <v>-2.1000000000000001E-2</v>
      </c>
      <c r="F41" s="58" t="s">
        <v>236</v>
      </c>
      <c r="G41" s="58" t="s">
        <v>237</v>
      </c>
      <c r="H41" s="58" t="s">
        <v>238</v>
      </c>
      <c r="I41" s="59">
        <v>0.4194</v>
      </c>
      <c r="J41" s="59">
        <v>0.4582</v>
      </c>
    </row>
    <row r="42" spans="2:10">
      <c r="B42" s="58">
        <v>1959</v>
      </c>
      <c r="C42" s="59">
        <v>0.1206</v>
      </c>
      <c r="D42" s="59">
        <v>3.2599999999999997E-2</v>
      </c>
      <c r="E42" s="59">
        <v>-2.6499999999999999E-2</v>
      </c>
      <c r="F42" s="58" t="s">
        <v>239</v>
      </c>
      <c r="G42" s="58" t="s">
        <v>240</v>
      </c>
      <c r="H42" s="58" t="s">
        <v>241</v>
      </c>
      <c r="I42" s="59">
        <v>8.7999999999999995E-2</v>
      </c>
      <c r="J42" s="59">
        <v>0.14699999999999999</v>
      </c>
    </row>
    <row r="43" spans="2:10">
      <c r="B43" s="58">
        <v>1960</v>
      </c>
      <c r="C43" s="59">
        <v>3.3999999999999998E-3</v>
      </c>
      <c r="D43" s="59">
        <v>3.0499999999999999E-2</v>
      </c>
      <c r="E43" s="59">
        <v>0.1164</v>
      </c>
      <c r="F43" s="58" t="s">
        <v>242</v>
      </c>
      <c r="G43" s="58" t="s">
        <v>243</v>
      </c>
      <c r="H43" s="58" t="s">
        <v>244</v>
      </c>
      <c r="I43" s="59">
        <v>-2.7099999999999999E-2</v>
      </c>
      <c r="J43" s="59">
        <v>-0.113</v>
      </c>
    </row>
    <row r="44" spans="2:10">
      <c r="B44" s="58">
        <v>1961</v>
      </c>
      <c r="C44" s="59">
        <v>0.26640000000000003</v>
      </c>
      <c r="D44" s="59">
        <v>2.2700000000000001E-2</v>
      </c>
      <c r="E44" s="59">
        <v>2.06E-2</v>
      </c>
      <c r="F44" s="58" t="s">
        <v>245</v>
      </c>
      <c r="G44" s="58" t="s">
        <v>246</v>
      </c>
      <c r="H44" s="58" t="s">
        <v>247</v>
      </c>
      <c r="I44" s="59">
        <v>0.2437</v>
      </c>
      <c r="J44" s="59">
        <v>0.24579999999999999</v>
      </c>
    </row>
    <row r="45" spans="2:10">
      <c r="B45" s="58">
        <v>1962</v>
      </c>
      <c r="C45" s="59">
        <v>-8.8099999999999998E-2</v>
      </c>
      <c r="D45" s="59">
        <v>2.7799999999999998E-2</v>
      </c>
      <c r="E45" s="59">
        <v>5.6899999999999999E-2</v>
      </c>
      <c r="F45" s="58" t="s">
        <v>248</v>
      </c>
      <c r="G45" s="58" t="s">
        <v>249</v>
      </c>
      <c r="H45" s="58" t="s">
        <v>250</v>
      </c>
      <c r="I45" s="59">
        <v>-0.1159</v>
      </c>
      <c r="J45" s="59">
        <v>-0.14510000000000001</v>
      </c>
    </row>
    <row r="46" spans="2:10">
      <c r="B46" s="58">
        <v>1963</v>
      </c>
      <c r="C46" s="59">
        <v>0.2261</v>
      </c>
      <c r="D46" s="59">
        <v>3.1099999999999999E-2</v>
      </c>
      <c r="E46" s="59">
        <v>1.6799999999999999E-2</v>
      </c>
      <c r="F46" s="58" t="s">
        <v>251</v>
      </c>
      <c r="G46" s="58" t="s">
        <v>252</v>
      </c>
      <c r="H46" s="58" t="s">
        <v>253</v>
      </c>
      <c r="I46" s="59">
        <v>0.19500000000000001</v>
      </c>
      <c r="J46" s="59">
        <v>0.20930000000000001</v>
      </c>
    </row>
    <row r="47" spans="2:10">
      <c r="B47" s="58">
        <v>1964</v>
      </c>
      <c r="C47" s="59">
        <v>0.16420000000000001</v>
      </c>
      <c r="D47" s="59">
        <v>3.5099999999999999E-2</v>
      </c>
      <c r="E47" s="59">
        <v>3.73E-2</v>
      </c>
      <c r="F47" s="58" t="s">
        <v>254</v>
      </c>
      <c r="G47" s="58" t="s">
        <v>255</v>
      </c>
      <c r="H47" s="58" t="s">
        <v>256</v>
      </c>
      <c r="I47" s="59">
        <v>0.12909999999999999</v>
      </c>
      <c r="J47" s="59">
        <v>0.12690000000000001</v>
      </c>
    </row>
    <row r="48" spans="2:10">
      <c r="B48" s="58">
        <v>1965</v>
      </c>
      <c r="C48" s="59">
        <v>0.124</v>
      </c>
      <c r="D48" s="59">
        <v>3.9E-2</v>
      </c>
      <c r="E48" s="59">
        <v>7.1999999999999998E-3</v>
      </c>
      <c r="F48" s="58" t="s">
        <v>257</v>
      </c>
      <c r="G48" s="58" t="s">
        <v>258</v>
      </c>
      <c r="H48" s="58" t="s">
        <v>259</v>
      </c>
      <c r="I48" s="59">
        <v>8.5000000000000006E-2</v>
      </c>
      <c r="J48" s="59">
        <v>0.1168</v>
      </c>
    </row>
    <row r="49" spans="2:10">
      <c r="B49" s="58">
        <v>1966</v>
      </c>
      <c r="C49" s="59">
        <v>-9.9699999999999997E-2</v>
      </c>
      <c r="D49" s="59">
        <v>4.8399999999999999E-2</v>
      </c>
      <c r="E49" s="59">
        <v>2.9100000000000001E-2</v>
      </c>
      <c r="F49" s="58" t="s">
        <v>260</v>
      </c>
      <c r="G49" s="58" t="s">
        <v>261</v>
      </c>
      <c r="H49" s="58" t="s">
        <v>262</v>
      </c>
      <c r="I49" s="59">
        <v>-0.14810000000000001</v>
      </c>
      <c r="J49" s="59">
        <v>-0.1288</v>
      </c>
    </row>
    <row r="50" spans="2:10">
      <c r="B50" s="58">
        <v>1967</v>
      </c>
      <c r="C50" s="59">
        <v>0.23799999999999999</v>
      </c>
      <c r="D50" s="59">
        <v>4.3299999999999998E-2</v>
      </c>
      <c r="E50" s="59">
        <v>-1.5800000000000002E-2</v>
      </c>
      <c r="F50" s="58" t="s">
        <v>263</v>
      </c>
      <c r="G50" s="58" t="s">
        <v>264</v>
      </c>
      <c r="H50" s="58" t="s">
        <v>265</v>
      </c>
      <c r="I50" s="59">
        <v>0.19470000000000001</v>
      </c>
      <c r="J50" s="59">
        <v>0.25380000000000003</v>
      </c>
    </row>
    <row r="51" spans="2:10">
      <c r="B51" s="58">
        <v>1968</v>
      </c>
      <c r="C51" s="59">
        <v>0.1081</v>
      </c>
      <c r="D51" s="59">
        <v>5.2600000000000001E-2</v>
      </c>
      <c r="E51" s="59">
        <v>3.27E-2</v>
      </c>
      <c r="F51" s="58" t="s">
        <v>266</v>
      </c>
      <c r="G51" s="58" t="s">
        <v>267</v>
      </c>
      <c r="H51" s="58" t="s">
        <v>268</v>
      </c>
      <c r="I51" s="59">
        <v>5.5500000000000001E-2</v>
      </c>
      <c r="J51" s="59">
        <v>7.5399999999999995E-2</v>
      </c>
    </row>
    <row r="52" spans="2:10">
      <c r="B52" s="58">
        <v>1969</v>
      </c>
      <c r="C52" s="59">
        <v>-8.2400000000000001E-2</v>
      </c>
      <c r="D52" s="59">
        <v>6.5600000000000006E-2</v>
      </c>
      <c r="E52" s="59">
        <v>-5.0099999999999999E-2</v>
      </c>
      <c r="F52" s="58" t="s">
        <v>269</v>
      </c>
      <c r="G52" s="58" t="s">
        <v>270</v>
      </c>
      <c r="H52" s="58" t="s">
        <v>271</v>
      </c>
      <c r="I52" s="59">
        <v>-0.14799999999999999</v>
      </c>
      <c r="J52" s="59">
        <v>-3.2300000000000002E-2</v>
      </c>
    </row>
    <row r="53" spans="2:10">
      <c r="B53" s="58">
        <v>1970</v>
      </c>
      <c r="C53" s="59">
        <v>3.56E-2</v>
      </c>
      <c r="D53" s="59">
        <v>6.6900000000000001E-2</v>
      </c>
      <c r="E53" s="59">
        <v>0.16750000000000001</v>
      </c>
      <c r="F53" s="58" t="s">
        <v>272</v>
      </c>
      <c r="G53" s="58" t="s">
        <v>273</v>
      </c>
      <c r="H53" s="58" t="s">
        <v>274</v>
      </c>
      <c r="I53" s="59">
        <v>-3.1199999999999999E-2</v>
      </c>
      <c r="J53" s="59">
        <v>-0.13189999999999999</v>
      </c>
    </row>
    <row r="54" spans="2:10">
      <c r="B54" s="58">
        <v>1971</v>
      </c>
      <c r="C54" s="59">
        <v>0.14219999999999999</v>
      </c>
      <c r="D54" s="59">
        <v>4.5400000000000003E-2</v>
      </c>
      <c r="E54" s="59">
        <v>9.7900000000000001E-2</v>
      </c>
      <c r="F54" s="58" t="s">
        <v>275</v>
      </c>
      <c r="G54" s="58" t="s">
        <v>276</v>
      </c>
      <c r="H54" s="58" t="s">
        <v>277</v>
      </c>
      <c r="I54" s="59">
        <v>9.6799999999999997E-2</v>
      </c>
      <c r="J54" s="59">
        <v>4.4299999999999999E-2</v>
      </c>
    </row>
    <row r="55" spans="2:10">
      <c r="B55" s="58">
        <v>1972</v>
      </c>
      <c r="C55" s="59">
        <v>0.18759999999999999</v>
      </c>
      <c r="D55" s="59">
        <v>3.95E-2</v>
      </c>
      <c r="E55" s="59">
        <v>2.8199999999999999E-2</v>
      </c>
      <c r="F55" s="58" t="s">
        <v>278</v>
      </c>
      <c r="G55" s="58" t="s">
        <v>279</v>
      </c>
      <c r="H55" s="58" t="s">
        <v>280</v>
      </c>
      <c r="I55" s="59">
        <v>0.14799999999999999</v>
      </c>
      <c r="J55" s="59">
        <v>0.15939999999999999</v>
      </c>
    </row>
    <row r="56" spans="2:10">
      <c r="B56" s="58">
        <v>1973</v>
      </c>
      <c r="C56" s="59">
        <v>-0.1431</v>
      </c>
      <c r="D56" s="59">
        <v>6.7299999999999999E-2</v>
      </c>
      <c r="E56" s="59">
        <v>3.6600000000000001E-2</v>
      </c>
      <c r="F56" s="58" t="s">
        <v>281</v>
      </c>
      <c r="G56" s="58" t="s">
        <v>282</v>
      </c>
      <c r="H56" s="58" t="s">
        <v>283</v>
      </c>
      <c r="I56" s="59">
        <v>-0.21029999999999999</v>
      </c>
      <c r="J56" s="59">
        <v>-0.1797</v>
      </c>
    </row>
    <row r="57" spans="2:10">
      <c r="B57" s="58">
        <v>1974</v>
      </c>
      <c r="C57" s="59">
        <v>-0.25900000000000001</v>
      </c>
      <c r="D57" s="59">
        <v>7.7799999999999994E-2</v>
      </c>
      <c r="E57" s="59">
        <v>1.9900000000000001E-2</v>
      </c>
      <c r="F57" s="58" t="s">
        <v>284</v>
      </c>
      <c r="G57" s="58" t="s">
        <v>285</v>
      </c>
      <c r="H57" s="58" t="s">
        <v>286</v>
      </c>
      <c r="I57" s="59">
        <v>-0.33679999999999999</v>
      </c>
      <c r="J57" s="59">
        <v>-0.27889999999999998</v>
      </c>
    </row>
    <row r="58" spans="2:10">
      <c r="B58" s="58">
        <v>1975</v>
      </c>
      <c r="C58" s="59">
        <v>0.37</v>
      </c>
      <c r="D58" s="59">
        <v>5.9900000000000002E-2</v>
      </c>
      <c r="E58" s="59">
        <v>3.61E-2</v>
      </c>
      <c r="F58" s="58" t="s">
        <v>287</v>
      </c>
      <c r="G58" s="58" t="s">
        <v>288</v>
      </c>
      <c r="H58" s="58" t="s">
        <v>289</v>
      </c>
      <c r="I58" s="59">
        <v>0.31009999999999999</v>
      </c>
      <c r="J58" s="59">
        <v>0.33389999999999997</v>
      </c>
    </row>
    <row r="59" spans="2:10">
      <c r="B59" s="58">
        <v>1976</v>
      </c>
      <c r="C59" s="59">
        <v>0.23830000000000001</v>
      </c>
      <c r="D59" s="59">
        <v>4.9700000000000001E-2</v>
      </c>
      <c r="E59" s="59">
        <v>0.1598</v>
      </c>
      <c r="F59" s="58" t="s">
        <v>290</v>
      </c>
      <c r="G59" s="58" t="s">
        <v>291</v>
      </c>
      <c r="H59" s="58" t="s">
        <v>292</v>
      </c>
      <c r="I59" s="59">
        <v>0.18859999999999999</v>
      </c>
      <c r="J59" s="59">
        <v>7.85E-2</v>
      </c>
    </row>
    <row r="60" spans="2:10">
      <c r="B60" s="58">
        <v>1977</v>
      </c>
      <c r="C60" s="59">
        <v>-6.9800000000000001E-2</v>
      </c>
      <c r="D60" s="59">
        <v>5.1299999999999998E-2</v>
      </c>
      <c r="E60" s="59">
        <v>1.29E-2</v>
      </c>
      <c r="F60" s="58" t="s">
        <v>293</v>
      </c>
      <c r="G60" s="58" t="s">
        <v>294</v>
      </c>
      <c r="H60" s="58" t="s">
        <v>295</v>
      </c>
      <c r="I60" s="59">
        <v>-0.1211</v>
      </c>
      <c r="J60" s="59">
        <v>-8.2699999999999996E-2</v>
      </c>
    </row>
    <row r="61" spans="2:10">
      <c r="B61" s="58">
        <v>1978</v>
      </c>
      <c r="C61" s="59">
        <v>6.5100000000000005E-2</v>
      </c>
      <c r="D61" s="59">
        <v>6.93E-2</v>
      </c>
      <c r="E61" s="59">
        <v>-7.7999999999999996E-3</v>
      </c>
      <c r="F61" s="58" t="s">
        <v>296</v>
      </c>
      <c r="G61" s="58" t="s">
        <v>297</v>
      </c>
      <c r="H61" s="58" t="s">
        <v>298</v>
      </c>
      <c r="I61" s="59">
        <v>-4.1999999999999997E-3</v>
      </c>
      <c r="J61" s="59">
        <v>7.2900000000000006E-2</v>
      </c>
    </row>
    <row r="62" spans="2:10">
      <c r="B62" s="58">
        <v>1979</v>
      </c>
      <c r="C62" s="59">
        <v>0.1852</v>
      </c>
      <c r="D62" s="59">
        <v>9.9400000000000002E-2</v>
      </c>
      <c r="E62" s="59">
        <v>6.7000000000000002E-3</v>
      </c>
      <c r="F62" s="58" t="s">
        <v>299</v>
      </c>
      <c r="G62" s="58" t="s">
        <v>300</v>
      </c>
      <c r="H62" s="58" t="s">
        <v>301</v>
      </c>
      <c r="I62" s="59">
        <v>8.5800000000000001E-2</v>
      </c>
      <c r="J62" s="59">
        <v>0.17849999999999999</v>
      </c>
    </row>
    <row r="63" spans="2:10">
      <c r="B63" s="58">
        <v>1980</v>
      </c>
      <c r="C63" s="59">
        <v>0.31740000000000002</v>
      </c>
      <c r="D63" s="59">
        <v>0.11219999999999999</v>
      </c>
      <c r="E63" s="59">
        <v>-2.9899999999999999E-2</v>
      </c>
      <c r="F63" s="58" t="s">
        <v>302</v>
      </c>
      <c r="G63" s="58" t="s">
        <v>303</v>
      </c>
      <c r="H63" s="58" t="s">
        <v>304</v>
      </c>
      <c r="I63" s="59">
        <v>0.20519999999999999</v>
      </c>
      <c r="J63" s="59">
        <v>0.34720000000000001</v>
      </c>
    </row>
    <row r="64" spans="2:10">
      <c r="B64" s="58">
        <v>1981</v>
      </c>
      <c r="C64" s="59">
        <v>-4.7E-2</v>
      </c>
      <c r="D64" s="59">
        <v>0.14299999999999999</v>
      </c>
      <c r="E64" s="59">
        <v>8.2000000000000003E-2</v>
      </c>
      <c r="F64" s="58" t="s">
        <v>305</v>
      </c>
      <c r="G64" s="58" t="s">
        <v>306</v>
      </c>
      <c r="H64" s="58" t="s">
        <v>307</v>
      </c>
      <c r="I64" s="59">
        <v>-0.19</v>
      </c>
      <c r="J64" s="59">
        <v>-0.129</v>
      </c>
    </row>
    <row r="65" spans="2:10">
      <c r="B65" s="58">
        <v>1982</v>
      </c>
      <c r="C65" s="59">
        <v>0.20419999999999999</v>
      </c>
      <c r="D65" s="59">
        <v>0.1101</v>
      </c>
      <c r="E65" s="59">
        <v>0.3281</v>
      </c>
      <c r="F65" s="58" t="s">
        <v>308</v>
      </c>
      <c r="G65" s="58" t="s">
        <v>309</v>
      </c>
      <c r="H65" s="58" t="s">
        <v>310</v>
      </c>
      <c r="I65" s="59">
        <v>9.4100000000000003E-2</v>
      </c>
      <c r="J65" s="59">
        <v>-0.124</v>
      </c>
    </row>
    <row r="66" spans="2:10">
      <c r="B66" s="58">
        <v>1983</v>
      </c>
      <c r="C66" s="59">
        <v>0.22339999999999999</v>
      </c>
      <c r="D66" s="59">
        <v>8.4500000000000006E-2</v>
      </c>
      <c r="E66" s="59">
        <v>3.2000000000000001E-2</v>
      </c>
      <c r="F66" s="58" t="s">
        <v>311</v>
      </c>
      <c r="G66" s="58" t="s">
        <v>312</v>
      </c>
      <c r="H66" s="58" t="s">
        <v>313</v>
      </c>
      <c r="I66" s="59">
        <v>0.1389</v>
      </c>
      <c r="J66" s="59">
        <v>0.19139999999999999</v>
      </c>
    </row>
    <row r="67" spans="2:10">
      <c r="B67" s="58">
        <v>1984</v>
      </c>
      <c r="C67" s="59">
        <v>6.1499999999999999E-2</v>
      </c>
      <c r="D67" s="59">
        <v>9.6100000000000005E-2</v>
      </c>
      <c r="E67" s="59">
        <v>0.13730000000000001</v>
      </c>
      <c r="F67" s="58" t="s">
        <v>314</v>
      </c>
      <c r="G67" s="58" t="s">
        <v>315</v>
      </c>
      <c r="H67" s="58" t="s">
        <v>316</v>
      </c>
      <c r="I67" s="59">
        <v>-3.4700000000000002E-2</v>
      </c>
      <c r="J67" s="59">
        <v>-7.5899999999999995E-2</v>
      </c>
    </row>
    <row r="68" spans="2:10">
      <c r="B68" s="58">
        <v>1985</v>
      </c>
      <c r="C68" s="59">
        <v>0.31240000000000001</v>
      </c>
      <c r="D68" s="59">
        <v>7.4899999999999994E-2</v>
      </c>
      <c r="E68" s="59">
        <v>0.2571</v>
      </c>
      <c r="F68" s="58" t="s">
        <v>317</v>
      </c>
      <c r="G68" s="58" t="s">
        <v>318</v>
      </c>
      <c r="H68" s="58" t="s">
        <v>319</v>
      </c>
      <c r="I68" s="59">
        <v>0.23749999999999999</v>
      </c>
      <c r="J68" s="59">
        <v>5.5199999999999999E-2</v>
      </c>
    </row>
    <row r="69" spans="2:10">
      <c r="B69" s="58">
        <v>1986</v>
      </c>
      <c r="C69" s="59">
        <v>0.18490000000000001</v>
      </c>
      <c r="D69" s="59">
        <v>6.0400000000000002E-2</v>
      </c>
      <c r="E69" s="59">
        <v>0.24279999999999999</v>
      </c>
      <c r="F69" s="58" t="s">
        <v>320</v>
      </c>
      <c r="G69" s="58" t="s">
        <v>321</v>
      </c>
      <c r="H69" s="58" t="s">
        <v>322</v>
      </c>
      <c r="I69" s="59">
        <v>0.1246</v>
      </c>
      <c r="J69" s="59">
        <v>-5.79E-2</v>
      </c>
    </row>
    <row r="70" spans="2:10">
      <c r="B70" s="58">
        <v>1987</v>
      </c>
      <c r="C70" s="59">
        <v>5.8099999999999999E-2</v>
      </c>
      <c r="D70" s="59">
        <v>5.7200000000000001E-2</v>
      </c>
      <c r="E70" s="59">
        <v>-4.9599999999999998E-2</v>
      </c>
      <c r="F70" s="58" t="s">
        <v>323</v>
      </c>
      <c r="G70" s="58" t="s">
        <v>324</v>
      </c>
      <c r="H70" s="58" t="s">
        <v>325</v>
      </c>
      <c r="I70" s="59">
        <v>8.9999999999999998E-4</v>
      </c>
      <c r="J70" s="59">
        <v>0.1077</v>
      </c>
    </row>
    <row r="71" spans="2:10">
      <c r="B71" s="58">
        <v>1988</v>
      </c>
      <c r="C71" s="59">
        <v>0.16539999999999999</v>
      </c>
      <c r="D71" s="59">
        <v>6.4500000000000002E-2</v>
      </c>
      <c r="E71" s="59">
        <v>8.2199999999999995E-2</v>
      </c>
      <c r="F71" s="58" t="s">
        <v>326</v>
      </c>
      <c r="G71" s="58" t="s">
        <v>327</v>
      </c>
      <c r="H71" s="58" t="s">
        <v>328</v>
      </c>
      <c r="I71" s="59">
        <v>0.1009</v>
      </c>
      <c r="J71" s="59">
        <v>8.3099999999999993E-2</v>
      </c>
    </row>
    <row r="72" spans="2:10">
      <c r="B72" s="58">
        <v>1989</v>
      </c>
      <c r="C72" s="59">
        <v>0.31480000000000002</v>
      </c>
      <c r="D72" s="59">
        <v>8.1100000000000005E-2</v>
      </c>
      <c r="E72" s="59">
        <v>0.1769</v>
      </c>
      <c r="F72" s="58" t="s">
        <v>329</v>
      </c>
      <c r="G72" s="58" t="s">
        <v>330</v>
      </c>
      <c r="H72" s="58" t="s">
        <v>331</v>
      </c>
      <c r="I72" s="59">
        <v>0.23369999999999999</v>
      </c>
      <c r="J72" s="59">
        <v>0.13780000000000001</v>
      </c>
    </row>
    <row r="73" spans="2:10">
      <c r="B73" s="58">
        <v>1990</v>
      </c>
      <c r="C73" s="59">
        <v>-3.0599999999999999E-2</v>
      </c>
      <c r="D73" s="59">
        <v>7.5499999999999998E-2</v>
      </c>
      <c r="E73" s="59">
        <v>6.2399999999999997E-2</v>
      </c>
      <c r="F73" s="58" t="s">
        <v>332</v>
      </c>
      <c r="G73" s="58" t="s">
        <v>333</v>
      </c>
      <c r="H73" s="58" t="s">
        <v>334</v>
      </c>
      <c r="I73" s="59">
        <v>-0.1061</v>
      </c>
      <c r="J73" s="59">
        <v>-9.2999999999999999E-2</v>
      </c>
    </row>
    <row r="74" spans="2:10">
      <c r="B74" s="58">
        <v>1991</v>
      </c>
      <c r="C74" s="59">
        <v>0.30230000000000001</v>
      </c>
      <c r="D74" s="59">
        <v>5.6099999999999997E-2</v>
      </c>
      <c r="E74" s="59">
        <v>0.15</v>
      </c>
      <c r="F74" s="58" t="s">
        <v>335</v>
      </c>
      <c r="G74" s="58" t="s">
        <v>336</v>
      </c>
      <c r="H74" s="58" t="s">
        <v>337</v>
      </c>
      <c r="I74" s="59">
        <v>0.2462</v>
      </c>
      <c r="J74" s="59">
        <v>0.15229999999999999</v>
      </c>
    </row>
    <row r="75" spans="2:10">
      <c r="B75" s="58">
        <v>1992</v>
      </c>
      <c r="C75" s="59">
        <v>7.4899999999999994E-2</v>
      </c>
      <c r="D75" s="59">
        <v>3.4099999999999998E-2</v>
      </c>
      <c r="E75" s="59">
        <v>9.3600000000000003E-2</v>
      </c>
      <c r="F75" s="58" t="s">
        <v>338</v>
      </c>
      <c r="G75" s="58" t="s">
        <v>339</v>
      </c>
      <c r="H75" s="58" t="s">
        <v>340</v>
      </c>
      <c r="I75" s="59">
        <v>4.0899999999999999E-2</v>
      </c>
      <c r="J75" s="59">
        <v>-1.8700000000000001E-2</v>
      </c>
    </row>
    <row r="76" spans="2:10">
      <c r="B76" s="58">
        <v>1993</v>
      </c>
      <c r="C76" s="59">
        <v>9.9699999999999997E-2</v>
      </c>
      <c r="D76" s="59">
        <v>2.98E-2</v>
      </c>
      <c r="E76" s="59">
        <v>0.1421</v>
      </c>
      <c r="F76" s="58" t="s">
        <v>341</v>
      </c>
      <c r="G76" s="58" t="s">
        <v>342</v>
      </c>
      <c r="H76" s="58" t="s">
        <v>343</v>
      </c>
      <c r="I76" s="59">
        <v>6.9800000000000001E-2</v>
      </c>
      <c r="J76" s="59">
        <v>-4.24E-2</v>
      </c>
    </row>
    <row r="77" spans="2:10">
      <c r="B77" s="58">
        <v>1994</v>
      </c>
      <c r="C77" s="59">
        <v>1.3299999999999999E-2</v>
      </c>
      <c r="D77" s="59">
        <v>3.9899999999999998E-2</v>
      </c>
      <c r="E77" s="59">
        <v>-8.0399999999999999E-2</v>
      </c>
      <c r="F77" s="58" t="s">
        <v>344</v>
      </c>
      <c r="G77" s="58" t="s">
        <v>345</v>
      </c>
      <c r="H77" s="58" t="s">
        <v>346</v>
      </c>
      <c r="I77" s="59">
        <v>-2.6599999999999999E-2</v>
      </c>
      <c r="J77" s="59">
        <v>9.3600000000000003E-2</v>
      </c>
    </row>
    <row r="78" spans="2:10">
      <c r="B78" s="58">
        <v>1995</v>
      </c>
      <c r="C78" s="59">
        <v>0.372</v>
      </c>
      <c r="D78" s="59">
        <v>5.5199999999999999E-2</v>
      </c>
      <c r="E78" s="59">
        <v>0.23480000000000001</v>
      </c>
      <c r="F78" s="58" t="s">
        <v>347</v>
      </c>
      <c r="G78" s="58" t="s">
        <v>348</v>
      </c>
      <c r="H78" s="58" t="s">
        <v>349</v>
      </c>
      <c r="I78" s="59">
        <v>0.31680000000000003</v>
      </c>
      <c r="J78" s="59">
        <v>0.1371</v>
      </c>
    </row>
    <row r="79" spans="2:10">
      <c r="B79" s="58">
        <v>1996</v>
      </c>
      <c r="C79" s="59">
        <v>0.2268</v>
      </c>
      <c r="D79" s="59">
        <v>5.0200000000000002E-2</v>
      </c>
      <c r="E79" s="59">
        <v>1.43E-2</v>
      </c>
      <c r="F79" s="58" t="s">
        <v>350</v>
      </c>
      <c r="G79" s="58" t="s">
        <v>351</v>
      </c>
      <c r="H79" s="58" t="s">
        <v>352</v>
      </c>
      <c r="I79" s="59">
        <v>0.17660000000000001</v>
      </c>
      <c r="J79" s="59">
        <v>0.21249999999999999</v>
      </c>
    </row>
    <row r="80" spans="2:10">
      <c r="B80" s="58">
        <v>1997</v>
      </c>
      <c r="C80" s="59">
        <v>0.33100000000000002</v>
      </c>
      <c r="D80" s="59">
        <v>5.0500000000000003E-2</v>
      </c>
      <c r="E80" s="59">
        <v>9.9400000000000002E-2</v>
      </c>
      <c r="F80" s="58" t="s">
        <v>353</v>
      </c>
      <c r="G80" s="58" t="s">
        <v>354</v>
      </c>
      <c r="H80" s="58" t="s">
        <v>355</v>
      </c>
      <c r="I80" s="59">
        <v>0.28050000000000003</v>
      </c>
      <c r="J80" s="59">
        <v>0.2316</v>
      </c>
    </row>
    <row r="81" spans="2:10">
      <c r="B81" s="58">
        <v>1998</v>
      </c>
      <c r="C81" s="59">
        <v>0.28339999999999999</v>
      </c>
      <c r="D81" s="59">
        <v>4.7300000000000002E-2</v>
      </c>
      <c r="E81" s="59">
        <v>0.1492</v>
      </c>
      <c r="F81" s="58" t="s">
        <v>356</v>
      </c>
      <c r="G81" s="58" t="s">
        <v>357</v>
      </c>
      <c r="H81" s="58" t="s">
        <v>358</v>
      </c>
      <c r="I81" s="59">
        <v>0.2361</v>
      </c>
      <c r="J81" s="59">
        <v>0.13420000000000001</v>
      </c>
    </row>
    <row r="82" spans="2:10">
      <c r="B82" s="58">
        <v>1999</v>
      </c>
      <c r="C82" s="59">
        <v>0.2089</v>
      </c>
      <c r="D82" s="59">
        <v>4.5100000000000001E-2</v>
      </c>
      <c r="E82" s="59">
        <v>-8.2500000000000004E-2</v>
      </c>
      <c r="F82" s="58" t="s">
        <v>359</v>
      </c>
      <c r="G82" s="58" t="s">
        <v>360</v>
      </c>
      <c r="H82" s="58" t="s">
        <v>361</v>
      </c>
      <c r="I82" s="59">
        <v>0.1638</v>
      </c>
      <c r="J82" s="59">
        <v>0.29139999999999999</v>
      </c>
    </row>
    <row r="83" spans="2:10">
      <c r="B83" s="58">
        <v>2000</v>
      </c>
      <c r="C83" s="59">
        <v>-9.0300000000000005E-2</v>
      </c>
      <c r="D83" s="59">
        <v>5.7599999999999998E-2</v>
      </c>
      <c r="E83" s="59">
        <v>0.1666</v>
      </c>
      <c r="F83" s="58" t="s">
        <v>362</v>
      </c>
      <c r="G83" s="58" t="s">
        <v>363</v>
      </c>
      <c r="H83" s="58" t="s">
        <v>364</v>
      </c>
      <c r="I83" s="59">
        <v>-0.1479</v>
      </c>
      <c r="J83" s="59">
        <v>-0.25690000000000002</v>
      </c>
    </row>
    <row r="84" spans="2:10">
      <c r="B84" s="58">
        <v>2001</v>
      </c>
      <c r="C84" s="59">
        <v>-0.11849999999999999</v>
      </c>
      <c r="D84" s="59">
        <v>3.6700000000000003E-2</v>
      </c>
      <c r="E84" s="59">
        <v>5.57E-2</v>
      </c>
      <c r="F84" s="58" t="s">
        <v>365</v>
      </c>
      <c r="G84" s="58" t="s">
        <v>366</v>
      </c>
      <c r="H84" s="58" t="s">
        <v>367</v>
      </c>
      <c r="I84" s="59">
        <v>-0.1552</v>
      </c>
      <c r="J84" s="59">
        <v>-0.17419999999999999</v>
      </c>
    </row>
    <row r="85" spans="2:10">
      <c r="B85" s="58">
        <v>2002</v>
      </c>
      <c r="C85" s="59">
        <v>-0.21970000000000001</v>
      </c>
      <c r="D85" s="59">
        <v>1.66E-2</v>
      </c>
      <c r="E85" s="59">
        <v>0.1512</v>
      </c>
      <c r="F85" s="58" t="s">
        <v>368</v>
      </c>
      <c r="G85" s="58" t="s">
        <v>369</v>
      </c>
      <c r="H85" s="58" t="s">
        <v>370</v>
      </c>
      <c r="I85" s="59">
        <v>-0.23619999999999999</v>
      </c>
      <c r="J85" s="59">
        <v>-0.37080000000000002</v>
      </c>
    </row>
    <row r="86" spans="2:10">
      <c r="B86" s="58">
        <v>2003</v>
      </c>
      <c r="C86" s="59">
        <v>0.28360000000000002</v>
      </c>
      <c r="D86" s="59">
        <v>1.03E-2</v>
      </c>
      <c r="E86" s="59">
        <v>3.8E-3</v>
      </c>
      <c r="F86" s="58" t="s">
        <v>371</v>
      </c>
      <c r="G86" s="58" t="s">
        <v>372</v>
      </c>
      <c r="H86" s="58" t="s">
        <v>373</v>
      </c>
      <c r="I86" s="59">
        <v>0.27329999999999999</v>
      </c>
      <c r="J86" s="59">
        <v>0.27979999999999999</v>
      </c>
    </row>
    <row r="87" spans="2:10">
      <c r="B87" s="58">
        <v>2004</v>
      </c>
      <c r="C87" s="59">
        <v>0.1074</v>
      </c>
      <c r="D87" s="59">
        <v>1.23E-2</v>
      </c>
      <c r="E87" s="59">
        <v>4.4900000000000002E-2</v>
      </c>
      <c r="F87" s="58" t="s">
        <v>374</v>
      </c>
      <c r="G87" s="58" t="s">
        <v>375</v>
      </c>
      <c r="H87" s="58" t="s">
        <v>376</v>
      </c>
      <c r="I87" s="59">
        <v>9.5200000000000007E-2</v>
      </c>
      <c r="J87" s="59">
        <v>6.25E-2</v>
      </c>
    </row>
    <row r="88" spans="2:10">
      <c r="B88" s="58">
        <v>2005</v>
      </c>
      <c r="C88" s="59">
        <v>4.8300000000000003E-2</v>
      </c>
      <c r="D88" s="59">
        <v>3.0099999999999998E-2</v>
      </c>
      <c r="E88" s="59">
        <v>2.87E-2</v>
      </c>
      <c r="F88" s="58" t="s">
        <v>377</v>
      </c>
      <c r="G88" s="58" t="s">
        <v>378</v>
      </c>
      <c r="H88" s="58" t="s">
        <v>379</v>
      </c>
      <c r="I88" s="59">
        <v>1.8200000000000001E-2</v>
      </c>
      <c r="J88" s="59">
        <v>1.9699999999999999E-2</v>
      </c>
    </row>
    <row r="89" spans="2:10">
      <c r="B89" s="58">
        <v>2006</v>
      </c>
      <c r="C89" s="59">
        <v>0.15609999999999999</v>
      </c>
      <c r="D89" s="59">
        <v>4.6800000000000001E-2</v>
      </c>
      <c r="E89" s="59">
        <v>1.9599999999999999E-2</v>
      </c>
      <c r="F89" s="58" t="s">
        <v>380</v>
      </c>
      <c r="G89" s="58" t="s">
        <v>381</v>
      </c>
      <c r="H89" s="58" t="s">
        <v>382</v>
      </c>
      <c r="I89" s="59">
        <v>0.1094</v>
      </c>
      <c r="J89" s="59">
        <v>0.13650000000000001</v>
      </c>
    </row>
    <row r="90" spans="2:10">
      <c r="B90" s="58">
        <v>2007</v>
      </c>
      <c r="C90" s="59">
        <v>5.4800000000000001E-2</v>
      </c>
      <c r="D90" s="59">
        <v>4.6399999999999997E-2</v>
      </c>
      <c r="E90" s="59">
        <v>0.1021</v>
      </c>
      <c r="F90" s="58" t="s">
        <v>383</v>
      </c>
      <c r="G90" s="58" t="s">
        <v>384</v>
      </c>
      <c r="H90" s="58" t="s">
        <v>385</v>
      </c>
      <c r="I90" s="59">
        <v>8.3999999999999995E-3</v>
      </c>
      <c r="J90" s="59">
        <v>-4.7300000000000002E-2</v>
      </c>
    </row>
    <row r="91" spans="2:10">
      <c r="B91" s="58">
        <v>2008</v>
      </c>
      <c r="C91" s="59">
        <v>-0.36549999999999999</v>
      </c>
      <c r="D91" s="59">
        <v>1.5900000000000001E-2</v>
      </c>
      <c r="E91" s="59">
        <v>0.20100000000000001</v>
      </c>
      <c r="F91" s="58" t="s">
        <v>386</v>
      </c>
      <c r="G91" s="58" t="s">
        <v>387</v>
      </c>
      <c r="H91" s="58" t="s">
        <v>388</v>
      </c>
      <c r="I91" s="59">
        <v>-0.38140000000000002</v>
      </c>
      <c r="J91" s="59">
        <v>-0.5665</v>
      </c>
    </row>
    <row r="92" spans="2:10">
      <c r="B92" s="58">
        <v>2009</v>
      </c>
      <c r="C92" s="59">
        <v>0.25940000000000002</v>
      </c>
      <c r="D92" s="59">
        <v>1.4E-3</v>
      </c>
      <c r="E92" s="59">
        <v>-0.11119999999999999</v>
      </c>
      <c r="F92" s="58" t="s">
        <v>389</v>
      </c>
      <c r="G92" s="58" t="s">
        <v>390</v>
      </c>
      <c r="H92" s="58" t="s">
        <v>391</v>
      </c>
      <c r="I92" s="59">
        <v>0.25800000000000001</v>
      </c>
      <c r="J92" s="59">
        <v>0.3705</v>
      </c>
    </row>
    <row r="93" spans="2:10">
      <c r="B93" s="58">
        <v>2010</v>
      </c>
      <c r="C93" s="59">
        <v>0.1482</v>
      </c>
      <c r="D93" s="59">
        <v>1.2999999999999999E-3</v>
      </c>
      <c r="E93" s="59">
        <v>8.4599999999999995E-2</v>
      </c>
      <c r="F93" s="58" t="s">
        <v>392</v>
      </c>
      <c r="G93" s="58" t="s">
        <v>393</v>
      </c>
      <c r="H93" s="58" t="s">
        <v>394</v>
      </c>
      <c r="I93" s="59">
        <v>0.1469</v>
      </c>
      <c r="J93" s="59">
        <v>6.3600000000000004E-2</v>
      </c>
    </row>
    <row r="94" spans="2:10">
      <c r="B94" s="58">
        <v>2011</v>
      </c>
      <c r="C94" s="59">
        <v>2.1000000000000001E-2</v>
      </c>
      <c r="D94" s="59">
        <v>2.9999999999999997E-4</v>
      </c>
      <c r="E94" s="59">
        <v>0.16039999999999999</v>
      </c>
      <c r="F94" s="58" t="s">
        <v>395</v>
      </c>
      <c r="G94" s="58" t="s">
        <v>396</v>
      </c>
      <c r="H94" s="58" t="s">
        <v>397</v>
      </c>
      <c r="I94" s="59">
        <v>2.07E-2</v>
      </c>
      <c r="J94" s="59">
        <v>-0.1394</v>
      </c>
    </row>
    <row r="95" spans="2:10">
      <c r="B95" s="58">
        <v>2012</v>
      </c>
      <c r="C95" s="59">
        <v>0.15890000000000001</v>
      </c>
      <c r="D95" s="59">
        <v>5.0000000000000001E-4</v>
      </c>
      <c r="E95" s="59">
        <v>2.9700000000000001E-2</v>
      </c>
      <c r="F95" s="58" t="s">
        <v>398</v>
      </c>
      <c r="G95" s="58" t="s">
        <v>399</v>
      </c>
      <c r="H95" s="58" t="s">
        <v>400</v>
      </c>
      <c r="I95" s="59">
        <v>0.15840000000000001</v>
      </c>
      <c r="J95" s="59">
        <v>0.12920000000000001</v>
      </c>
    </row>
    <row r="96" spans="2:10">
      <c r="B96" s="58">
        <v>2013</v>
      </c>
      <c r="C96" s="59">
        <v>0.32150000000000001</v>
      </c>
      <c r="D96" s="59">
        <v>6.9999999999999999E-4</v>
      </c>
      <c r="E96" s="59">
        <v>-9.0999999999999998E-2</v>
      </c>
      <c r="F96" s="58" t="s">
        <v>401</v>
      </c>
      <c r="G96" s="58" t="s">
        <v>402</v>
      </c>
      <c r="H96" s="58" t="s">
        <v>403</v>
      </c>
      <c r="I96" s="59">
        <v>0.32079999999999997</v>
      </c>
      <c r="J96" s="59">
        <v>0.41249999999999998</v>
      </c>
    </row>
    <row r="97" spans="2:10">
      <c r="B97" s="58">
        <v>2014</v>
      </c>
      <c r="C97" s="59">
        <v>0.13519999999999999</v>
      </c>
      <c r="D97" s="59">
        <v>5.0000000000000001E-4</v>
      </c>
      <c r="E97" s="59">
        <v>0.1075</v>
      </c>
      <c r="F97" s="58" t="s">
        <v>404</v>
      </c>
      <c r="G97" s="58" t="s">
        <v>405</v>
      </c>
      <c r="H97" s="58" t="s">
        <v>406</v>
      </c>
      <c r="I97" s="59">
        <v>0.13469999999999999</v>
      </c>
      <c r="J97" s="59">
        <v>2.7799999999999998E-2</v>
      </c>
    </row>
    <row r="98" spans="2:10">
      <c r="B98" s="58">
        <v>2015</v>
      </c>
      <c r="C98" s="59">
        <v>1.38E-2</v>
      </c>
      <c r="D98" s="59">
        <v>2.0999999999999999E-3</v>
      </c>
      <c r="E98" s="59">
        <v>1.2800000000000001E-2</v>
      </c>
      <c r="F98" s="58" t="s">
        <v>407</v>
      </c>
      <c r="G98" s="58" t="s">
        <v>408</v>
      </c>
      <c r="H98" s="58" t="s">
        <v>409</v>
      </c>
      <c r="I98" s="59">
        <v>1.17E-2</v>
      </c>
      <c r="J98" s="59">
        <v>8.9999999999999998E-4</v>
      </c>
    </row>
    <row r="99" spans="2:10">
      <c r="B99" s="58">
        <v>2016</v>
      </c>
      <c r="C99" s="59">
        <v>0.1174</v>
      </c>
      <c r="D99" s="59">
        <v>5.1000000000000004E-3</v>
      </c>
      <c r="E99" s="59">
        <v>6.8999999999999999E-3</v>
      </c>
      <c r="F99" s="58" t="s">
        <v>410</v>
      </c>
      <c r="G99" s="58" t="s">
        <v>411</v>
      </c>
      <c r="H99" s="58" t="s">
        <v>412</v>
      </c>
      <c r="I99" s="59">
        <v>0.1123</v>
      </c>
      <c r="J99" s="59">
        <v>0.1105</v>
      </c>
    </row>
    <row r="101" spans="2:10">
      <c r="B101" s="58" t="s">
        <v>125</v>
      </c>
      <c r="C101" s="83">
        <f>+AVERAGE(C90:C99)</f>
        <v>8.6470000000000005E-2</v>
      </c>
      <c r="D101" s="59">
        <f t="shared" ref="D101:J101" si="0">+AVERAGE(D90:D99)</f>
        <v>7.4199999999999986E-3</v>
      </c>
      <c r="E101" s="83">
        <f>+AVERAGE(E90:E99)</f>
        <v>5.0280000000000005E-2</v>
      </c>
      <c r="F101" s="59" t="e">
        <f t="shared" si="0"/>
        <v>#DIV/0!</v>
      </c>
      <c r="G101" s="59" t="e">
        <f t="shared" si="0"/>
        <v>#DIV/0!</v>
      </c>
      <c r="H101" s="59" t="e">
        <f t="shared" si="0"/>
        <v>#DIV/0!</v>
      </c>
      <c r="I101" s="59">
        <f t="shared" si="0"/>
        <v>7.9050000000000009E-2</v>
      </c>
      <c r="J101" s="59">
        <f t="shared" si="0"/>
        <v>3.6179999999999997E-2</v>
      </c>
    </row>
    <row r="103" spans="2:10">
      <c r="G103" s="58" t="s">
        <v>107</v>
      </c>
      <c r="I103" s="58" t="s">
        <v>108</v>
      </c>
    </row>
    <row r="104" spans="2:10">
      <c r="B104" s="58" t="s">
        <v>109</v>
      </c>
      <c r="G104" s="58" t="s">
        <v>110</v>
      </c>
      <c r="H104" s="58" t="s">
        <v>111</v>
      </c>
      <c r="I104" s="58" t="s">
        <v>110</v>
      </c>
      <c r="J104" s="58" t="s">
        <v>111</v>
      </c>
    </row>
    <row r="105" spans="2:10">
      <c r="B105" s="58" t="s">
        <v>112</v>
      </c>
      <c r="C105" s="58" t="s">
        <v>113</v>
      </c>
      <c r="D105" s="58" t="s">
        <v>114</v>
      </c>
      <c r="E105" s="58" t="s">
        <v>115</v>
      </c>
      <c r="G105" s="58" t="s">
        <v>100</v>
      </c>
      <c r="H105" s="58" t="s">
        <v>105</v>
      </c>
      <c r="I105" s="58" t="s">
        <v>116</v>
      </c>
      <c r="J105" s="58" t="s">
        <v>117</v>
      </c>
    </row>
    <row r="106" spans="2:10">
      <c r="B106" s="58" t="s">
        <v>118</v>
      </c>
      <c r="C106" s="58" t="s">
        <v>119</v>
      </c>
      <c r="D106" s="58" t="s">
        <v>101</v>
      </c>
      <c r="E106" s="58" t="s">
        <v>120</v>
      </c>
      <c r="G106" s="58" t="s">
        <v>121</v>
      </c>
      <c r="H106" s="58" t="s">
        <v>122</v>
      </c>
      <c r="I106" s="58" t="s">
        <v>123</v>
      </c>
      <c r="J106" s="58" t="s">
        <v>124</v>
      </c>
    </row>
    <row r="107" spans="2:10">
      <c r="B107" s="58" t="s">
        <v>125</v>
      </c>
      <c r="C107" s="58" t="s">
        <v>126</v>
      </c>
      <c r="D107" s="58" t="s">
        <v>127</v>
      </c>
      <c r="E107" s="58" t="s">
        <v>128</v>
      </c>
      <c r="G107" s="58" t="s">
        <v>129</v>
      </c>
      <c r="H107" s="58" t="s">
        <v>130</v>
      </c>
      <c r="I107" s="58" t="s">
        <v>131</v>
      </c>
      <c r="J107" s="58" t="s">
        <v>132</v>
      </c>
    </row>
    <row r="108" spans="2:10">
      <c r="G108" s="58" t="s">
        <v>107</v>
      </c>
    </row>
    <row r="109" spans="2:10">
      <c r="B109" s="58" t="s">
        <v>133</v>
      </c>
      <c r="G109" s="58" t="s">
        <v>110</v>
      </c>
      <c r="H109" s="58" t="s">
        <v>111</v>
      </c>
    </row>
    <row r="110" spans="2:10">
      <c r="B110" s="58" t="s">
        <v>112</v>
      </c>
      <c r="C110" s="58" t="s">
        <v>134</v>
      </c>
      <c r="D110" s="58" t="s">
        <v>135</v>
      </c>
      <c r="E110" s="58" t="s">
        <v>136</v>
      </c>
      <c r="G110" s="58" t="s">
        <v>137</v>
      </c>
      <c r="H110" s="58" t="s">
        <v>138</v>
      </c>
    </row>
    <row r="111" spans="2:10">
      <c r="B111" s="58" t="s">
        <v>118</v>
      </c>
      <c r="C111" s="58" t="s">
        <v>104</v>
      </c>
      <c r="D111" s="58" t="s">
        <v>106</v>
      </c>
      <c r="E111" s="58" t="s">
        <v>139</v>
      </c>
      <c r="G111" s="58" t="s">
        <v>102</v>
      </c>
      <c r="H111" s="58" t="s">
        <v>135</v>
      </c>
    </row>
    <row r="112" spans="2:10">
      <c r="B112" s="58" t="s">
        <v>125</v>
      </c>
      <c r="C112" s="58" t="s">
        <v>140</v>
      </c>
      <c r="D112" s="58" t="s">
        <v>141</v>
      </c>
      <c r="E112" s="58" t="s">
        <v>142</v>
      </c>
      <c r="G112" s="58" t="s">
        <v>103</v>
      </c>
      <c r="H112" s="58" t="s">
        <v>143</v>
      </c>
    </row>
    <row r="117" spans="2:2">
      <c r="B117" s="58" t="s">
        <v>144</v>
      </c>
    </row>
    <row r="118" spans="2:2">
      <c r="B118" s="58" t="s">
        <v>145</v>
      </c>
    </row>
    <row r="119" spans="2:2">
      <c r="B119" s="58" t="s">
        <v>146</v>
      </c>
    </row>
  </sheetData>
  <pageMargins left="0.7" right="0.7" top="0.75" bottom="0.75" header="0.3" footer="0.3"/>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5"/>
  </sheetPr>
  <dimension ref="A1:S73"/>
  <sheetViews>
    <sheetView showGridLines="0" tabSelected="1" topLeftCell="A4" zoomScale="125" zoomScaleNormal="125" zoomScalePageLayoutView="125" workbookViewId="0">
      <selection activeCell="D31" sqref="D31"/>
    </sheetView>
  </sheetViews>
  <sheetFormatPr baseColWidth="10" defaultColWidth="9" defaultRowHeight="12" outlineLevelRow="1" x14ac:dyDescent="0"/>
  <cols>
    <col min="1" max="1" width="5.3984375" style="5" customWidth="1"/>
    <col min="2" max="2" width="6" style="4" bestFit="1" customWidth="1"/>
    <col min="3" max="3" width="42.59765625" style="5" bestFit="1" customWidth="1"/>
    <col min="4" max="4" width="25.3984375" style="5" customWidth="1"/>
    <col min="5" max="5" width="18.59765625" style="5" customWidth="1"/>
    <col min="6" max="6" width="21.59765625" style="5" customWidth="1"/>
    <col min="7" max="7" width="22.19921875" style="5" customWidth="1"/>
    <col min="8" max="8" width="18.3984375" style="5" customWidth="1"/>
    <col min="9" max="9" width="19.796875" style="130" customWidth="1"/>
    <col min="10" max="10" width="19" style="5" customWidth="1"/>
    <col min="11" max="11" width="17.3984375" style="5" customWidth="1"/>
    <col min="12" max="12" width="23.59765625" style="5" customWidth="1"/>
    <col min="13" max="14" width="18.3984375" style="5" customWidth="1"/>
    <col min="15" max="19" width="14.796875" style="5" customWidth="1"/>
    <col min="20" max="16384" width="9" style="5"/>
  </cols>
  <sheetData>
    <row r="1" spans="2:19" ht="60" customHeight="1"/>
    <row r="2" spans="2:19">
      <c r="I2" s="152"/>
    </row>
    <row r="3" spans="2:19" ht="15" customHeight="1">
      <c r="C3" s="7" t="s">
        <v>20</v>
      </c>
      <c r="I3" s="152"/>
    </row>
    <row r="4" spans="2:19">
      <c r="C4" s="8" t="s">
        <v>21</v>
      </c>
    </row>
    <row r="5" spans="2:19">
      <c r="C5" s="9"/>
    </row>
    <row r="6" spans="2:19">
      <c r="C6" s="10" t="s">
        <v>22</v>
      </c>
      <c r="D6" s="11"/>
      <c r="E6" s="12"/>
      <c r="F6" s="12"/>
      <c r="G6" s="12"/>
      <c r="H6" s="13"/>
    </row>
    <row r="7" spans="2:19">
      <c r="C7" s="10" t="s">
        <v>23</v>
      </c>
      <c r="D7" s="11"/>
      <c r="E7" s="12"/>
      <c r="F7" s="12"/>
      <c r="G7" s="12"/>
      <c r="H7" s="13"/>
      <c r="I7" s="152"/>
    </row>
    <row r="8" spans="2:19">
      <c r="C8" s="10" t="s">
        <v>24</v>
      </c>
      <c r="D8" s="11"/>
      <c r="E8" s="12"/>
      <c r="F8" s="12"/>
      <c r="G8" s="12"/>
      <c r="H8" s="13"/>
    </row>
    <row r="9" spans="2:19">
      <c r="C9" s="10" t="s">
        <v>25</v>
      </c>
      <c r="D9" s="11"/>
      <c r="E9" s="12"/>
      <c r="F9" s="12"/>
      <c r="G9" s="12"/>
      <c r="H9" s="13"/>
    </row>
    <row r="11" spans="2:19" ht="14">
      <c r="C11" s="5" t="s">
        <v>79</v>
      </c>
      <c r="D11" s="54">
        <v>0</v>
      </c>
      <c r="E11" s="14">
        <f>+D11+1</f>
        <v>1</v>
      </c>
      <c r="F11" s="14">
        <f t="shared" ref="F11:S11" si="0">+E11+1</f>
        <v>2</v>
      </c>
      <c r="G11" s="118">
        <f t="shared" si="0"/>
        <v>3</v>
      </c>
      <c r="H11" s="151">
        <f t="shared" si="0"/>
        <v>4</v>
      </c>
      <c r="I11" s="129">
        <f t="shared" si="0"/>
        <v>5</v>
      </c>
      <c r="J11" s="14">
        <f t="shared" si="0"/>
        <v>6</v>
      </c>
      <c r="K11" s="14">
        <f t="shared" si="0"/>
        <v>7</v>
      </c>
      <c r="L11" s="14">
        <f t="shared" si="0"/>
        <v>8</v>
      </c>
      <c r="M11" s="14">
        <f t="shared" si="0"/>
        <v>9</v>
      </c>
      <c r="N11" s="14">
        <f t="shared" si="0"/>
        <v>10</v>
      </c>
      <c r="O11" s="14">
        <f t="shared" si="0"/>
        <v>11</v>
      </c>
      <c r="P11" s="14">
        <f t="shared" si="0"/>
        <v>12</v>
      </c>
      <c r="Q11" s="14">
        <f t="shared" si="0"/>
        <v>13</v>
      </c>
      <c r="R11" s="14">
        <f t="shared" si="0"/>
        <v>14</v>
      </c>
      <c r="S11" s="14">
        <f t="shared" si="0"/>
        <v>15</v>
      </c>
    </row>
    <row r="12" spans="2:19" ht="14">
      <c r="C12" s="5" t="s">
        <v>78</v>
      </c>
      <c r="D12" s="54">
        <v>2017</v>
      </c>
      <c r="E12" s="14">
        <f>+D12+1</f>
        <v>2018</v>
      </c>
      <c r="F12" s="14">
        <f t="shared" ref="F12:S12" si="1">+E12+1</f>
        <v>2019</v>
      </c>
      <c r="G12" s="118">
        <f t="shared" si="1"/>
        <v>2020</v>
      </c>
      <c r="H12" s="151">
        <f t="shared" si="1"/>
        <v>2021</v>
      </c>
      <c r="I12" s="129">
        <f t="shared" si="1"/>
        <v>2022</v>
      </c>
      <c r="J12" s="14">
        <f t="shared" si="1"/>
        <v>2023</v>
      </c>
      <c r="K12" s="14">
        <f t="shared" si="1"/>
        <v>2024</v>
      </c>
      <c r="L12" s="14">
        <f t="shared" si="1"/>
        <v>2025</v>
      </c>
      <c r="M12" s="14">
        <f t="shared" si="1"/>
        <v>2026</v>
      </c>
      <c r="N12" s="14">
        <f t="shared" si="1"/>
        <v>2027</v>
      </c>
      <c r="O12" s="14">
        <f t="shared" si="1"/>
        <v>2028</v>
      </c>
      <c r="P12" s="14">
        <f t="shared" si="1"/>
        <v>2029</v>
      </c>
      <c r="Q12" s="14">
        <f t="shared" si="1"/>
        <v>2030</v>
      </c>
      <c r="R12" s="14">
        <f t="shared" si="1"/>
        <v>2031</v>
      </c>
      <c r="S12" s="14">
        <f t="shared" si="1"/>
        <v>2032</v>
      </c>
    </row>
    <row r="13" spans="2:19">
      <c r="H13" s="130"/>
    </row>
    <row r="14" spans="2:19">
      <c r="H14" s="130"/>
    </row>
    <row r="15" spans="2:19" ht="15.75" customHeight="1">
      <c r="B15" s="17" t="s">
        <v>30</v>
      </c>
      <c r="C15" s="11" t="s">
        <v>525</v>
      </c>
      <c r="D15" s="16">
        <f>+D16+D27</f>
        <v>2446560000</v>
      </c>
      <c r="E15" s="16">
        <f t="shared" ref="E15:N15" si="2">+E16+E27</f>
        <v>2360434500</v>
      </c>
      <c r="F15" s="16">
        <f t="shared" si="2"/>
        <v>2269320299.9999995</v>
      </c>
      <c r="G15" s="119">
        <f t="shared" si="2"/>
        <v>2166819592.5</v>
      </c>
      <c r="H15" s="119">
        <f t="shared" ref="H15" si="3">+H16+H27</f>
        <v>2038903877.8124998</v>
      </c>
      <c r="I15" s="131">
        <f t="shared" si="2"/>
        <v>711063654.84000003</v>
      </c>
      <c r="J15" s="16">
        <f t="shared" si="2"/>
        <v>895940205.0984</v>
      </c>
      <c r="K15" s="16">
        <f t="shared" si="2"/>
        <v>1128884658.4239841</v>
      </c>
      <c r="L15" s="16">
        <f t="shared" si="2"/>
        <v>1422394669.6142199</v>
      </c>
      <c r="M15" s="16">
        <f t="shared" si="2"/>
        <v>1792217283.713917</v>
      </c>
      <c r="N15" s="16">
        <f t="shared" si="2"/>
        <v>2258193777.4795356</v>
      </c>
      <c r="O15" s="16">
        <f t="shared" ref="O15:S15" si="4">N15</f>
        <v>2258193777.4795356</v>
      </c>
      <c r="P15" s="16">
        <f t="shared" si="4"/>
        <v>2258193777.4795356</v>
      </c>
      <c r="Q15" s="16">
        <f t="shared" si="4"/>
        <v>2258193777.4795356</v>
      </c>
      <c r="R15" s="16">
        <f t="shared" si="4"/>
        <v>2258193777.4795356</v>
      </c>
      <c r="S15" s="16">
        <f t="shared" si="4"/>
        <v>2258193777.4795356</v>
      </c>
    </row>
    <row r="16" spans="2:19">
      <c r="B16" s="26" t="s">
        <v>34</v>
      </c>
      <c r="C16" s="41" t="s">
        <v>455</v>
      </c>
      <c r="D16" s="86">
        <f>2250000000*(1+D17)</f>
        <v>2092499999.9999998</v>
      </c>
      <c r="E16" s="32">
        <f>+D16*(1+E17)</f>
        <v>1935562499.9999998</v>
      </c>
      <c r="F16" s="32">
        <f t="shared" ref="F16:H16" si="5">+E16*(1+F17)</f>
        <v>1780717499.9999998</v>
      </c>
      <c r="G16" s="120">
        <f t="shared" si="5"/>
        <v>1629356512.4999998</v>
      </c>
      <c r="H16" s="120">
        <f t="shared" si="5"/>
        <v>1474567643.8124998</v>
      </c>
      <c r="I16" s="132"/>
      <c r="J16" s="32"/>
      <c r="K16" s="32"/>
      <c r="L16" s="32"/>
      <c r="M16" s="32"/>
      <c r="N16" s="32"/>
      <c r="O16" s="32"/>
      <c r="P16" s="32"/>
      <c r="Q16" s="32"/>
      <c r="R16" s="32"/>
      <c r="S16" s="32"/>
    </row>
    <row r="17" spans="2:19">
      <c r="B17" s="26"/>
      <c r="C17" s="31" t="s">
        <v>499</v>
      </c>
      <c r="D17" s="114">
        <f>+-0.07</f>
        <v>-7.0000000000000007E-2</v>
      </c>
      <c r="E17" s="114">
        <v>-7.4999999999999997E-2</v>
      </c>
      <c r="F17" s="114">
        <v>-0.08</v>
      </c>
      <c r="G17" s="121">
        <v>-8.5000000000000006E-2</v>
      </c>
      <c r="H17" s="121">
        <v>-9.5000000000000001E-2</v>
      </c>
      <c r="I17" s="133"/>
      <c r="J17" s="114"/>
      <c r="K17" s="114"/>
      <c r="L17" s="114"/>
      <c r="M17" s="114"/>
      <c r="N17" s="114"/>
      <c r="O17" s="32"/>
      <c r="P17" s="32"/>
      <c r="Q17" s="32"/>
      <c r="R17" s="32"/>
      <c r="S17" s="32"/>
    </row>
    <row r="18" spans="2:19">
      <c r="B18" s="26"/>
      <c r="C18" s="41" t="s">
        <v>454</v>
      </c>
      <c r="D18" s="57">
        <v>1259</v>
      </c>
      <c r="E18" s="32"/>
      <c r="F18" s="32"/>
      <c r="G18" s="120"/>
      <c r="H18" s="120"/>
      <c r="I18" s="132"/>
      <c r="J18" s="32"/>
      <c r="K18" s="32"/>
      <c r="L18" s="32"/>
      <c r="M18" s="32"/>
      <c r="N18" s="32"/>
      <c r="O18" s="32"/>
      <c r="P18" s="32"/>
      <c r="Q18" s="32"/>
      <c r="R18" s="32"/>
      <c r="S18" s="32"/>
    </row>
    <row r="19" spans="2:19" hidden="1" outlineLevel="1">
      <c r="B19" s="26" t="s">
        <v>34</v>
      </c>
      <c r="C19" s="41" t="s">
        <v>432</v>
      </c>
      <c r="D19" s="32"/>
      <c r="E19" s="32"/>
      <c r="F19" s="32"/>
      <c r="G19" s="120"/>
      <c r="H19" s="120"/>
      <c r="I19" s="132"/>
      <c r="J19" s="32"/>
      <c r="K19" s="32"/>
      <c r="L19" s="32"/>
      <c r="M19" s="32"/>
      <c r="N19" s="32"/>
      <c r="O19" s="32"/>
      <c r="P19" s="32"/>
      <c r="Q19" s="32"/>
      <c r="R19" s="32"/>
      <c r="S19" s="32"/>
    </row>
    <row r="20" spans="2:19" hidden="1" outlineLevel="1">
      <c r="B20" s="26"/>
      <c r="C20" s="31" t="s">
        <v>433</v>
      </c>
      <c r="D20" s="57" t="s">
        <v>86</v>
      </c>
      <c r="E20" s="32"/>
      <c r="F20" s="32"/>
      <c r="G20" s="120"/>
      <c r="H20" s="120"/>
      <c r="I20" s="132"/>
      <c r="J20" s="32"/>
      <c r="K20" s="32"/>
      <c r="L20" s="32"/>
      <c r="M20" s="32"/>
      <c r="N20" s="32"/>
      <c r="O20" s="32"/>
      <c r="P20" s="32"/>
      <c r="Q20" s="32"/>
      <c r="R20" s="32"/>
      <c r="S20" s="32"/>
    </row>
    <row r="21" spans="2:19" hidden="1" outlineLevel="1">
      <c r="B21" s="26" t="s">
        <v>34</v>
      </c>
      <c r="C21" s="41" t="s">
        <v>436</v>
      </c>
      <c r="D21" s="32">
        <v>10</v>
      </c>
      <c r="E21" s="32"/>
      <c r="F21" s="32"/>
      <c r="G21" s="120"/>
      <c r="H21" s="120"/>
      <c r="I21" s="132"/>
      <c r="J21" s="32"/>
      <c r="K21" s="32"/>
      <c r="L21" s="32"/>
      <c r="M21" s="32"/>
      <c r="N21" s="32"/>
      <c r="O21" s="32"/>
      <c r="P21" s="32"/>
      <c r="Q21" s="32"/>
      <c r="R21" s="32"/>
      <c r="S21" s="32"/>
    </row>
    <row r="22" spans="2:19" hidden="1" outlineLevel="1">
      <c r="B22" s="26"/>
      <c r="C22" s="31" t="s">
        <v>84</v>
      </c>
      <c r="D22" s="57" t="s">
        <v>86</v>
      </c>
      <c r="E22" s="32"/>
      <c r="F22" s="32"/>
      <c r="G22" s="120"/>
      <c r="H22" s="120"/>
      <c r="I22" s="132"/>
      <c r="J22" s="32"/>
      <c r="K22" s="32"/>
      <c r="L22" s="32"/>
      <c r="M22" s="32"/>
      <c r="N22" s="32"/>
      <c r="O22" s="32"/>
      <c r="P22" s="32"/>
      <c r="Q22" s="32"/>
      <c r="R22" s="32"/>
      <c r="S22" s="32"/>
    </row>
    <row r="23" spans="2:19" hidden="1" outlineLevel="1">
      <c r="B23" s="26" t="s">
        <v>34</v>
      </c>
      <c r="C23" s="41" t="s">
        <v>435</v>
      </c>
      <c r="D23" s="32">
        <v>1</v>
      </c>
      <c r="E23" s="32"/>
      <c r="F23" s="32"/>
      <c r="G23" s="120"/>
      <c r="H23" s="120"/>
      <c r="I23" s="132"/>
      <c r="J23" s="32"/>
      <c r="K23" s="32"/>
      <c r="L23" s="32"/>
      <c r="M23" s="32"/>
      <c r="N23" s="32"/>
      <c r="O23" s="32"/>
      <c r="P23" s="32"/>
      <c r="Q23" s="32"/>
      <c r="R23" s="32"/>
      <c r="S23" s="32"/>
    </row>
    <row r="24" spans="2:19" hidden="1" outlineLevel="1">
      <c r="B24" s="26"/>
      <c r="C24" s="31" t="s">
        <v>85</v>
      </c>
      <c r="D24" s="32"/>
      <c r="E24" s="32"/>
      <c r="F24" s="32"/>
      <c r="G24" s="120"/>
      <c r="H24" s="120"/>
      <c r="I24" s="132"/>
      <c r="J24" s="32"/>
      <c r="K24" s="32"/>
      <c r="L24" s="32"/>
      <c r="M24" s="32"/>
      <c r="N24" s="32"/>
      <c r="O24" s="32"/>
      <c r="P24" s="32"/>
      <c r="Q24" s="32"/>
      <c r="R24" s="32"/>
      <c r="S24" s="32"/>
    </row>
    <row r="25" spans="2:19" hidden="1" outlineLevel="1">
      <c r="B25" s="26" t="s">
        <v>34</v>
      </c>
      <c r="C25" s="41" t="s">
        <v>434</v>
      </c>
      <c r="D25" s="32"/>
      <c r="E25" s="32"/>
      <c r="F25" s="32"/>
      <c r="G25" s="120"/>
      <c r="H25" s="120"/>
      <c r="I25" s="132"/>
      <c r="J25" s="32"/>
      <c r="K25" s="32"/>
      <c r="L25" s="32"/>
      <c r="M25" s="32"/>
      <c r="N25" s="32"/>
      <c r="O25" s="32"/>
      <c r="P25" s="32"/>
      <c r="Q25" s="32"/>
      <c r="R25" s="32"/>
      <c r="S25" s="32"/>
    </row>
    <row r="26" spans="2:19" hidden="1" outlineLevel="1">
      <c r="B26" s="26"/>
      <c r="C26" s="31" t="s">
        <v>83</v>
      </c>
      <c r="D26" s="32"/>
      <c r="E26" s="32"/>
      <c r="F26" s="32"/>
      <c r="G26" s="120"/>
      <c r="H26" s="120"/>
      <c r="I26" s="132"/>
      <c r="J26" s="32"/>
      <c r="K26" s="32"/>
      <c r="L26" s="32"/>
      <c r="M26" s="32"/>
      <c r="N26" s="32"/>
      <c r="O26" s="32"/>
      <c r="P26" s="32"/>
      <c r="Q26" s="32"/>
      <c r="R26" s="32"/>
      <c r="S26" s="32"/>
    </row>
    <row r="27" spans="2:19" collapsed="1">
      <c r="B27" s="26" t="s">
        <v>34</v>
      </c>
      <c r="C27" s="41" t="s">
        <v>456</v>
      </c>
      <c r="D27" s="32">
        <f>281000000*(100%+D28)</f>
        <v>354060000</v>
      </c>
      <c r="E27" s="32">
        <f>+D27*(1+E28)</f>
        <v>424872000</v>
      </c>
      <c r="F27" s="32">
        <f>+E27*(1+F28)</f>
        <v>488602799.99999994</v>
      </c>
      <c r="G27" s="32">
        <f>+F27*(1+G28)</f>
        <v>537463080</v>
      </c>
      <c r="H27" s="32">
        <f>+G27*(1+H28)</f>
        <v>564336234</v>
      </c>
      <c r="I27" s="132">
        <f t="shared" ref="I27:N27" si="6">+H27*1.26</f>
        <v>711063654.84000003</v>
      </c>
      <c r="J27" s="32">
        <f t="shared" si="6"/>
        <v>895940205.0984</v>
      </c>
      <c r="K27" s="32">
        <f t="shared" si="6"/>
        <v>1128884658.4239841</v>
      </c>
      <c r="L27" s="32">
        <f t="shared" si="6"/>
        <v>1422394669.6142199</v>
      </c>
      <c r="M27" s="32">
        <f t="shared" si="6"/>
        <v>1792217283.713917</v>
      </c>
      <c r="N27" s="32">
        <f t="shared" si="6"/>
        <v>2258193777.4795356</v>
      </c>
      <c r="O27" s="32"/>
      <c r="P27" s="32"/>
      <c r="Q27" s="32"/>
      <c r="R27" s="32"/>
      <c r="S27" s="32"/>
    </row>
    <row r="28" spans="2:19">
      <c r="B28" s="26"/>
      <c r="C28" s="31" t="s">
        <v>499</v>
      </c>
      <c r="D28" s="149">
        <v>0.26</v>
      </c>
      <c r="E28" s="149">
        <v>0.2</v>
      </c>
      <c r="F28" s="149">
        <v>0.15</v>
      </c>
      <c r="G28" s="150">
        <v>0.1</v>
      </c>
      <c r="H28" s="150">
        <v>0.05</v>
      </c>
      <c r="I28" s="132"/>
      <c r="J28" s="32"/>
      <c r="K28" s="32"/>
      <c r="L28" s="32"/>
      <c r="M28" s="32"/>
      <c r="N28" s="32"/>
      <c r="O28" s="32"/>
      <c r="P28" s="32"/>
      <c r="Q28" s="32"/>
      <c r="R28" s="32"/>
      <c r="S28" s="32"/>
    </row>
    <row r="29" spans="2:19">
      <c r="B29" s="15" t="s">
        <v>34</v>
      </c>
      <c r="C29" s="11" t="s">
        <v>526</v>
      </c>
      <c r="D29" s="16">
        <f>+D30+D31</f>
        <v>-502560800</v>
      </c>
      <c r="E29" s="16">
        <f>+E30+E31</f>
        <v>-476823897.5</v>
      </c>
      <c r="F29" s="16">
        <f>+F30+F31</f>
        <v>-449812616.5</v>
      </c>
      <c r="G29" s="16">
        <f>+G30+G31</f>
        <v>-420175077.58749998</v>
      </c>
      <c r="H29" s="119">
        <f>+H30+H31</f>
        <v>-413139713.27968752</v>
      </c>
      <c r="I29" s="131" t="e">
        <f>+I35+I36+I37+#REF!+I30+I31</f>
        <v>#REF!</v>
      </c>
      <c r="J29" s="16" t="e">
        <f>+J35+J36+J37+#REF!+J30+J31</f>
        <v>#REF!</v>
      </c>
      <c r="K29" s="16" t="e">
        <f>+K35+K36+K37+#REF!+K30+K31</f>
        <v>#REF!</v>
      </c>
      <c r="L29" s="16" t="e">
        <f>+L35+L36+L37+#REF!+L30+L31</f>
        <v>#REF!</v>
      </c>
      <c r="M29" s="16" t="e">
        <f>+M35+M36+M37+#REF!+M30+M31</f>
        <v>#REF!</v>
      </c>
      <c r="N29" s="16" t="e">
        <f>+N35+N36+N37+#REF!+N30+N31</f>
        <v>#REF!</v>
      </c>
      <c r="O29" s="16" t="e">
        <f>+O35+O36+O37+#REF!+O30+O31</f>
        <v>#REF!</v>
      </c>
      <c r="P29" s="16" t="e">
        <f>+P35+P36+P37+#REF!+P30+P31</f>
        <v>#REF!</v>
      </c>
      <c r="Q29" s="16" t="e">
        <f>+Q35+Q36+Q37+#REF!+Q30+Q31</f>
        <v>#REF!</v>
      </c>
      <c r="R29" s="16" t="e">
        <f>+R35+R36+R37+#REF!+R30+R31</f>
        <v>#REF!</v>
      </c>
      <c r="S29" s="16" t="e">
        <f>+S35+S36+S37+#REF!+S30+S31</f>
        <v>#REF!</v>
      </c>
    </row>
    <row r="30" spans="2:19">
      <c r="B30" s="26" t="s">
        <v>30</v>
      </c>
      <c r="C30" s="31" t="s">
        <v>529</v>
      </c>
      <c r="D30" s="32">
        <f>+-790000000-D39</f>
        <v>-368000000</v>
      </c>
      <c r="E30" s="32">
        <f t="shared" ref="E30:H30" si="7">+-790000000-E39</f>
        <v>-347000000</v>
      </c>
      <c r="F30" s="32">
        <f t="shared" si="7"/>
        <v>-325000000</v>
      </c>
      <c r="G30" s="32">
        <f>+-790000000-G39</f>
        <v>-301000000</v>
      </c>
      <c r="H30" s="32">
        <f t="shared" si="7"/>
        <v>-301000000</v>
      </c>
      <c r="I30" s="132">
        <f t="shared" ref="I30:N30" si="8">+-790000000</f>
        <v>-790000000</v>
      </c>
      <c r="J30" s="32">
        <f t="shared" si="8"/>
        <v>-790000000</v>
      </c>
      <c r="K30" s="32">
        <f t="shared" si="8"/>
        <v>-790000000</v>
      </c>
      <c r="L30" s="32">
        <f t="shared" si="8"/>
        <v>-790000000</v>
      </c>
      <c r="M30" s="32">
        <f t="shared" si="8"/>
        <v>-790000000</v>
      </c>
      <c r="N30" s="32">
        <f t="shared" si="8"/>
        <v>-790000000</v>
      </c>
      <c r="O30" s="32"/>
      <c r="P30" s="32"/>
      <c r="Q30" s="32"/>
      <c r="R30" s="32"/>
      <c r="S30" s="32"/>
    </row>
    <row r="31" spans="2:19">
      <c r="B31" s="26" t="s">
        <v>30</v>
      </c>
      <c r="C31" s="31" t="s">
        <v>496</v>
      </c>
      <c r="D31" s="32">
        <f>-D32*$D$15</f>
        <v>-134560800</v>
      </c>
      <c r="E31" s="162">
        <f>-E32*$E$15</f>
        <v>-129823897.5</v>
      </c>
      <c r="F31" s="162">
        <f>-F32*$F$15</f>
        <v>-124812616.49999997</v>
      </c>
      <c r="G31" s="162">
        <f>-G32*$G$15</f>
        <v>-119175077.58750001</v>
      </c>
      <c r="H31" s="162">
        <f>-H32*$H$15</f>
        <v>-112139713.27968749</v>
      </c>
      <c r="I31" s="132">
        <f t="shared" ref="I31:N31" si="9">-I32*$D$15</f>
        <v>-122328000</v>
      </c>
      <c r="J31" s="32">
        <f t="shared" si="9"/>
        <v>-122328000</v>
      </c>
      <c r="K31" s="32">
        <f t="shared" si="9"/>
        <v>-122328000</v>
      </c>
      <c r="L31" s="32">
        <f t="shared" si="9"/>
        <v>-122328000</v>
      </c>
      <c r="M31" s="32">
        <f t="shared" si="9"/>
        <v>-122328000</v>
      </c>
      <c r="N31" s="32">
        <f t="shared" si="9"/>
        <v>-122328000</v>
      </c>
      <c r="O31" s="32"/>
      <c r="P31" s="32"/>
      <c r="Q31" s="32"/>
      <c r="R31" s="32"/>
      <c r="S31" s="32"/>
    </row>
    <row r="32" spans="2:19">
      <c r="B32" s="26"/>
      <c r="C32" s="31" t="s">
        <v>497</v>
      </c>
      <c r="D32" s="111">
        <v>5.5E-2</v>
      </c>
      <c r="E32" s="111">
        <f>+D32</f>
        <v>5.5E-2</v>
      </c>
      <c r="F32" s="111">
        <f t="shared" ref="F32:H32" si="10">+E32</f>
        <v>5.5E-2</v>
      </c>
      <c r="G32" s="111">
        <f t="shared" si="10"/>
        <v>5.5E-2</v>
      </c>
      <c r="H32" s="122">
        <f t="shared" si="10"/>
        <v>5.5E-2</v>
      </c>
      <c r="I32" s="134">
        <v>0.05</v>
      </c>
      <c r="J32" s="111">
        <v>0.05</v>
      </c>
      <c r="K32" s="111">
        <v>0.05</v>
      </c>
      <c r="L32" s="111">
        <v>0.05</v>
      </c>
      <c r="M32" s="111">
        <v>0.05</v>
      </c>
      <c r="N32" s="111">
        <v>0.05</v>
      </c>
      <c r="O32" s="32"/>
      <c r="P32" s="32"/>
      <c r="Q32" s="32"/>
      <c r="R32" s="32"/>
      <c r="S32" s="32"/>
    </row>
    <row r="33" spans="1:19">
      <c r="D33" s="18"/>
      <c r="E33" s="18"/>
      <c r="F33" s="18"/>
      <c r="G33" s="18"/>
      <c r="H33" s="18"/>
      <c r="I33" s="135"/>
      <c r="J33" s="18"/>
      <c r="K33" s="18"/>
      <c r="L33" s="18"/>
      <c r="M33" s="18"/>
      <c r="N33" s="18"/>
      <c r="O33" s="19"/>
      <c r="P33" s="19"/>
      <c r="Q33" s="19"/>
      <c r="R33" s="19"/>
      <c r="S33" s="19"/>
    </row>
    <row r="34" spans="1:19" s="9" customFormat="1">
      <c r="B34" s="20"/>
      <c r="C34" s="21" t="s">
        <v>70</v>
      </c>
      <c r="D34" s="22">
        <f>D15+D29</f>
        <v>1943999200</v>
      </c>
      <c r="E34" s="22">
        <f>E15+E29</f>
        <v>1883610602.5</v>
      </c>
      <c r="F34" s="22">
        <f>F15+F29</f>
        <v>1819507683.4999995</v>
      </c>
      <c r="G34" s="22">
        <f>G15+G29</f>
        <v>1746644514.9124999</v>
      </c>
      <c r="H34" s="123">
        <f>H15+H29</f>
        <v>1625764164.5328121</v>
      </c>
      <c r="I34" s="136" t="e">
        <f>+SUM(I29:I31)</f>
        <v>#REF!</v>
      </c>
      <c r="J34" s="22" t="e">
        <f>+SUM(J29:J31)</f>
        <v>#REF!</v>
      </c>
      <c r="K34" s="22" t="e">
        <f>+SUM(K29:K31)</f>
        <v>#REF!</v>
      </c>
      <c r="L34" s="22" t="e">
        <f>+SUM(L29:L31)</f>
        <v>#REF!</v>
      </c>
      <c r="M34" s="22" t="e">
        <f>+SUM(M29:M31)</f>
        <v>#REF!</v>
      </c>
      <c r="N34" s="22" t="e">
        <f>+SUM(N29:N31)</f>
        <v>#REF!</v>
      </c>
      <c r="O34" s="22" t="e">
        <f>+SUM(O29:O31)</f>
        <v>#REF!</v>
      </c>
      <c r="P34" s="22" t="e">
        <f>+SUM(P29:P31)</f>
        <v>#REF!</v>
      </c>
      <c r="Q34" s="22" t="e">
        <f>+SUM(Q29:Q31)</f>
        <v>#REF!</v>
      </c>
      <c r="R34" s="22" t="e">
        <f>+SUM(R29:R31)</f>
        <v>#REF!</v>
      </c>
      <c r="S34" s="22" t="e">
        <f>+SUM(S29:S31)</f>
        <v>#REF!</v>
      </c>
    </row>
    <row r="35" spans="1:19">
      <c r="B35" s="26" t="s">
        <v>30</v>
      </c>
      <c r="C35" s="31" t="s">
        <v>491</v>
      </c>
      <c r="D35" s="32">
        <f>-D36*$D$15</f>
        <v>-905227200</v>
      </c>
      <c r="E35" s="32">
        <f>-E36*E15</f>
        <v>-873360765</v>
      </c>
      <c r="F35" s="32">
        <f>-F36*F15</f>
        <v>-839648510.99999976</v>
      </c>
      <c r="G35" s="120">
        <f>-G36*G15</f>
        <v>-801723249.22500002</v>
      </c>
      <c r="H35" s="120">
        <f>-H36*H15</f>
        <v>-754394434.79062486</v>
      </c>
      <c r="I35" s="132">
        <f>-I36*I15</f>
        <v>-263093552.29080001</v>
      </c>
      <c r="J35" s="32">
        <f>-J36*J15</f>
        <v>-331497875.88640797</v>
      </c>
      <c r="K35" s="32">
        <f>-K36*K15</f>
        <v>-417687323.6168741</v>
      </c>
      <c r="L35" s="32">
        <f>-L36*L15</f>
        <v>-526286027.75726134</v>
      </c>
      <c r="M35" s="32">
        <f>-M36*M15</f>
        <v>-663120394.97414935</v>
      </c>
      <c r="N35" s="32">
        <f>-N36*N15</f>
        <v>-835531697.66742814</v>
      </c>
      <c r="O35" s="32"/>
      <c r="P35" s="32"/>
      <c r="Q35" s="32"/>
      <c r="R35" s="32"/>
      <c r="S35" s="32"/>
    </row>
    <row r="36" spans="1:19">
      <c r="B36" s="26" t="s">
        <v>30</v>
      </c>
      <c r="C36" s="31" t="s">
        <v>493</v>
      </c>
      <c r="D36" s="111">
        <v>0.37</v>
      </c>
      <c r="E36" s="111">
        <v>0.37</v>
      </c>
      <c r="F36" s="111">
        <v>0.37</v>
      </c>
      <c r="G36" s="122">
        <v>0.37</v>
      </c>
      <c r="H36" s="122">
        <f>+G36</f>
        <v>0.37</v>
      </c>
      <c r="I36" s="134">
        <v>0.37</v>
      </c>
      <c r="J36" s="111">
        <v>0.37</v>
      </c>
      <c r="K36" s="111">
        <v>0.37</v>
      </c>
      <c r="L36" s="111">
        <v>0.37</v>
      </c>
      <c r="M36" s="111">
        <v>0.37</v>
      </c>
      <c r="N36" s="111">
        <v>0.37</v>
      </c>
      <c r="O36" s="32"/>
      <c r="P36" s="32"/>
      <c r="Q36" s="32"/>
      <c r="R36" s="32"/>
      <c r="S36" s="32"/>
    </row>
    <row r="37" spans="1:19">
      <c r="B37" s="26" t="s">
        <v>30</v>
      </c>
      <c r="C37" s="31" t="s">
        <v>492</v>
      </c>
      <c r="D37" s="32">
        <v>-300000000</v>
      </c>
      <c r="E37" s="32">
        <f>+D37*1.01</f>
        <v>-303000000</v>
      </c>
      <c r="F37" s="32">
        <f>+E37*1.01</f>
        <v>-306030000</v>
      </c>
      <c r="G37" s="120">
        <f>+F37*1.01</f>
        <v>-309090300</v>
      </c>
      <c r="H37" s="120">
        <f>+G37*1.01</f>
        <v>-312181203</v>
      </c>
      <c r="I37" s="132">
        <f t="shared" ref="I37:N37" si="11">+H37*1.01</f>
        <v>-315303015.03000003</v>
      </c>
      <c r="J37" s="32">
        <f t="shared" si="11"/>
        <v>-318456045.18030006</v>
      </c>
      <c r="K37" s="32">
        <f t="shared" si="11"/>
        <v>-321640605.63210309</v>
      </c>
      <c r="L37" s="32">
        <f t="shared" si="11"/>
        <v>-324857011.68842411</v>
      </c>
      <c r="M37" s="32">
        <f t="shared" si="11"/>
        <v>-328105581.80530834</v>
      </c>
      <c r="N37" s="32">
        <f t="shared" si="11"/>
        <v>-331386637.62336141</v>
      </c>
      <c r="O37" s="32"/>
      <c r="P37" s="32"/>
      <c r="Q37" s="32"/>
      <c r="R37" s="32"/>
      <c r="S37" s="32"/>
    </row>
    <row r="38" spans="1:19">
      <c r="B38" s="26" t="s">
        <v>30</v>
      </c>
      <c r="C38" s="31" t="s">
        <v>71</v>
      </c>
      <c r="D38" s="32">
        <v>-698000000</v>
      </c>
      <c r="E38" s="32">
        <v>-600000000</v>
      </c>
      <c r="F38" s="32">
        <v>-600000000</v>
      </c>
      <c r="G38" s="120">
        <v>-600000000</v>
      </c>
      <c r="H38" s="120">
        <v>-600000000</v>
      </c>
      <c r="I38" s="132">
        <v>-600000000</v>
      </c>
      <c r="J38" s="32">
        <v>-600000000</v>
      </c>
      <c r="K38" s="32">
        <v>-600000000</v>
      </c>
      <c r="L38" s="32">
        <v>-600000000</v>
      </c>
      <c r="M38" s="32">
        <v>-600000000</v>
      </c>
      <c r="N38" s="32">
        <v>-600000000</v>
      </c>
      <c r="O38" s="32"/>
      <c r="P38" s="32"/>
      <c r="Q38" s="32"/>
      <c r="R38" s="32"/>
      <c r="S38" s="32"/>
    </row>
    <row r="39" spans="1:19">
      <c r="A39" s="55" t="s">
        <v>523</v>
      </c>
      <c r="B39" s="26" t="s">
        <v>30</v>
      </c>
      <c r="C39" s="31" t="s">
        <v>31</v>
      </c>
      <c r="D39" s="32">
        <v>-422000000</v>
      </c>
      <c r="E39" s="32">
        <v>-443000000</v>
      </c>
      <c r="F39" s="32">
        <v>-465000000</v>
      </c>
      <c r="G39" s="120">
        <v>-489000000</v>
      </c>
      <c r="H39" s="120">
        <v>-489000000</v>
      </c>
      <c r="I39" s="132">
        <f t="shared" ref="I39:S39" si="12">+I51*-1</f>
        <v>-11.643801574335555</v>
      </c>
      <c r="J39" s="32">
        <f t="shared" si="12"/>
        <v>-11.643801574335555</v>
      </c>
      <c r="K39" s="32">
        <f t="shared" si="12"/>
        <v>-11.643801574335555</v>
      </c>
      <c r="L39" s="32">
        <f t="shared" si="12"/>
        <v>-11.643801574335555</v>
      </c>
      <c r="M39" s="32">
        <f t="shared" si="12"/>
        <v>-11.643801574335555</v>
      </c>
      <c r="N39" s="32">
        <f t="shared" si="12"/>
        <v>-11.643801574335555</v>
      </c>
      <c r="O39" s="32">
        <f t="shared" si="12"/>
        <v>-11.643801574335555</v>
      </c>
      <c r="P39" s="32">
        <f t="shared" si="12"/>
        <v>-11.643801574335555</v>
      </c>
      <c r="Q39" s="32">
        <f t="shared" si="12"/>
        <v>-11.643801574335555</v>
      </c>
      <c r="R39" s="32">
        <f t="shared" si="12"/>
        <v>-11.643801574335555</v>
      </c>
      <c r="S39" s="32">
        <f t="shared" si="12"/>
        <v>-11.643801574335555</v>
      </c>
    </row>
    <row r="40" spans="1:19" s="9" customFormat="1">
      <c r="B40" s="20" t="s">
        <v>28</v>
      </c>
      <c r="C40" s="21" t="s">
        <v>72</v>
      </c>
      <c r="D40" s="123">
        <f>+D34+SUM(D37:D39,D35)</f>
        <v>-381228000</v>
      </c>
      <c r="E40" s="123">
        <f>+E34+SUM(E37:E39,E35)</f>
        <v>-335750162.5</v>
      </c>
      <c r="F40" s="123">
        <f t="shared" ref="F40" si="13">+F34+SUM(F37:F39,F35)</f>
        <v>-391170827.50000048</v>
      </c>
      <c r="G40" s="123">
        <f>+G34+SUM(G37:G39,G35)</f>
        <v>-453169034.3125</v>
      </c>
      <c r="H40" s="123">
        <f>+H34+SUM(H37:H39,H35)</f>
        <v>-529811473.2578125</v>
      </c>
      <c r="I40" s="136" t="e">
        <f t="shared" ref="I40:S40" si="14">+I34+SUM(I35:I39)</f>
        <v>#REF!</v>
      </c>
      <c r="J40" s="22" t="e">
        <f t="shared" si="14"/>
        <v>#REF!</v>
      </c>
      <c r="K40" s="22" t="e">
        <f t="shared" si="14"/>
        <v>#REF!</v>
      </c>
      <c r="L40" s="22" t="e">
        <f t="shared" si="14"/>
        <v>#REF!</v>
      </c>
      <c r="M40" s="22" t="e">
        <f t="shared" si="14"/>
        <v>#REF!</v>
      </c>
      <c r="N40" s="22" t="e">
        <f t="shared" si="14"/>
        <v>#REF!</v>
      </c>
      <c r="O40" s="22" t="e">
        <f t="shared" si="14"/>
        <v>#REF!</v>
      </c>
      <c r="P40" s="22" t="e">
        <f t="shared" si="14"/>
        <v>#REF!</v>
      </c>
      <c r="Q40" s="22" t="e">
        <f t="shared" si="14"/>
        <v>#REF!</v>
      </c>
      <c r="R40" s="22" t="e">
        <f t="shared" si="14"/>
        <v>#REF!</v>
      </c>
      <c r="S40" s="22" t="e">
        <f t="shared" si="14"/>
        <v>#REF!</v>
      </c>
    </row>
    <row r="41" spans="1:19">
      <c r="B41" s="26" t="s">
        <v>30</v>
      </c>
      <c r="C41" s="31" t="s">
        <v>73</v>
      </c>
      <c r="D41" s="32"/>
      <c r="E41" s="32"/>
      <c r="F41" s="32"/>
      <c r="G41" s="120"/>
      <c r="H41" s="120"/>
      <c r="I41" s="132"/>
      <c r="J41" s="32"/>
      <c r="K41" s="32"/>
      <c r="L41" s="32"/>
      <c r="M41" s="32"/>
      <c r="N41" s="32"/>
      <c r="O41" s="32"/>
      <c r="P41" s="32"/>
      <c r="Q41" s="32"/>
      <c r="R41" s="32"/>
      <c r="S41" s="32"/>
    </row>
    <row r="42" spans="1:19" s="9" customFormat="1">
      <c r="B42" s="20" t="s">
        <v>28</v>
      </c>
      <c r="C42" s="21" t="s">
        <v>74</v>
      </c>
      <c r="D42" s="22"/>
      <c r="E42" s="22">
        <f>+E40+E41</f>
        <v>-335750162.5</v>
      </c>
      <c r="F42" s="22">
        <f>+F40+F41</f>
        <v>-391170827.50000048</v>
      </c>
      <c r="G42" s="123">
        <f>+G40+G41</f>
        <v>-453169034.3125</v>
      </c>
      <c r="H42" s="123">
        <f>+H40+H41</f>
        <v>-529811473.2578125</v>
      </c>
      <c r="I42" s="136" t="e">
        <f t="shared" ref="I42:S42" si="15">+I40+I41</f>
        <v>#REF!</v>
      </c>
      <c r="J42" s="22" t="e">
        <f t="shared" si="15"/>
        <v>#REF!</v>
      </c>
      <c r="K42" s="22" t="e">
        <f t="shared" si="15"/>
        <v>#REF!</v>
      </c>
      <c r="L42" s="22" t="e">
        <f t="shared" si="15"/>
        <v>#REF!</v>
      </c>
      <c r="M42" s="22" t="e">
        <f t="shared" si="15"/>
        <v>#REF!</v>
      </c>
      <c r="N42" s="22" t="e">
        <f t="shared" si="15"/>
        <v>#REF!</v>
      </c>
      <c r="O42" s="22" t="e">
        <f t="shared" si="15"/>
        <v>#REF!</v>
      </c>
      <c r="P42" s="22" t="e">
        <f t="shared" si="15"/>
        <v>#REF!</v>
      </c>
      <c r="Q42" s="22" t="e">
        <f t="shared" si="15"/>
        <v>#REF!</v>
      </c>
      <c r="R42" s="22" t="e">
        <f t="shared" si="15"/>
        <v>#REF!</v>
      </c>
      <c r="S42" s="22" t="e">
        <f t="shared" si="15"/>
        <v>#REF!</v>
      </c>
    </row>
    <row r="43" spans="1:19">
      <c r="B43" s="26" t="s">
        <v>30</v>
      </c>
      <c r="C43" s="31" t="s">
        <v>32</v>
      </c>
      <c r="D43" s="32"/>
      <c r="E43" s="32"/>
      <c r="F43" s="32"/>
      <c r="G43" s="120"/>
      <c r="H43" s="120"/>
      <c r="I43" s="132"/>
      <c r="J43" s="32"/>
      <c r="K43" s="32"/>
      <c r="L43" s="32"/>
      <c r="M43" s="32"/>
      <c r="N43" s="32"/>
      <c r="O43" s="32"/>
      <c r="P43" s="32"/>
      <c r="Q43" s="32"/>
      <c r="R43" s="32"/>
      <c r="S43" s="32"/>
    </row>
    <row r="44" spans="1:19" s="9" customFormat="1">
      <c r="B44" s="20" t="s">
        <v>28</v>
      </c>
      <c r="C44" s="21" t="s">
        <v>27</v>
      </c>
      <c r="D44" s="22">
        <v>0</v>
      </c>
      <c r="E44" s="22">
        <f>+E42+E43</f>
        <v>-335750162.5</v>
      </c>
      <c r="F44" s="22">
        <f>+F42+F43</f>
        <v>-391170827.50000048</v>
      </c>
      <c r="G44" s="123">
        <f>+G42+G43</f>
        <v>-453169034.3125</v>
      </c>
      <c r="H44" s="123">
        <f>+H42+H43</f>
        <v>-529811473.2578125</v>
      </c>
      <c r="I44" s="136" t="e">
        <f t="shared" ref="I44:S44" si="16">+I42+I43</f>
        <v>#REF!</v>
      </c>
      <c r="J44" s="22" t="e">
        <f t="shared" si="16"/>
        <v>#REF!</v>
      </c>
      <c r="K44" s="22" t="e">
        <f t="shared" si="16"/>
        <v>#REF!</v>
      </c>
      <c r="L44" s="22" t="e">
        <f t="shared" si="16"/>
        <v>#REF!</v>
      </c>
      <c r="M44" s="22" t="e">
        <f t="shared" si="16"/>
        <v>#REF!</v>
      </c>
      <c r="N44" s="22" t="e">
        <f t="shared" si="16"/>
        <v>#REF!</v>
      </c>
      <c r="O44" s="22" t="e">
        <f t="shared" si="16"/>
        <v>#REF!</v>
      </c>
      <c r="P44" s="22" t="e">
        <f t="shared" si="16"/>
        <v>#REF!</v>
      </c>
      <c r="Q44" s="22" t="e">
        <f t="shared" si="16"/>
        <v>#REF!</v>
      </c>
      <c r="R44" s="22" t="e">
        <f t="shared" si="16"/>
        <v>#REF!</v>
      </c>
      <c r="S44" s="22" t="e">
        <f t="shared" si="16"/>
        <v>#REF!</v>
      </c>
    </row>
    <row r="45" spans="1:19" s="9" customFormat="1">
      <c r="B45" s="20" t="s">
        <v>28</v>
      </c>
      <c r="C45" s="24" t="s">
        <v>75</v>
      </c>
      <c r="D45" s="25"/>
      <c r="E45" s="25">
        <f>+E40+E43</f>
        <v>-335750162.5</v>
      </c>
      <c r="F45" s="25">
        <f t="shared" ref="F45:S45" si="17">+F40+F43</f>
        <v>-391170827.50000048</v>
      </c>
      <c r="G45" s="124">
        <f>+G40+G43</f>
        <v>-453169034.3125</v>
      </c>
      <c r="H45" s="124">
        <f>+H40+H43</f>
        <v>-529811473.2578125</v>
      </c>
      <c r="I45" s="137" t="e">
        <f t="shared" si="17"/>
        <v>#REF!</v>
      </c>
      <c r="J45" s="25" t="e">
        <f t="shared" si="17"/>
        <v>#REF!</v>
      </c>
      <c r="K45" s="25" t="e">
        <f t="shared" si="17"/>
        <v>#REF!</v>
      </c>
      <c r="L45" s="25" t="e">
        <f t="shared" si="17"/>
        <v>#REF!</v>
      </c>
      <c r="M45" s="25" t="e">
        <f t="shared" si="17"/>
        <v>#REF!</v>
      </c>
      <c r="N45" s="25" t="e">
        <f t="shared" si="17"/>
        <v>#REF!</v>
      </c>
      <c r="O45" s="25" t="e">
        <f t="shared" si="17"/>
        <v>#REF!</v>
      </c>
      <c r="P45" s="25" t="e">
        <f t="shared" si="17"/>
        <v>#REF!</v>
      </c>
      <c r="Q45" s="25" t="e">
        <f t="shared" si="17"/>
        <v>#REF!</v>
      </c>
      <c r="R45" s="25" t="e">
        <f t="shared" si="17"/>
        <v>#REF!</v>
      </c>
      <c r="S45" s="25" t="e">
        <f t="shared" si="17"/>
        <v>#REF!</v>
      </c>
    </row>
    <row r="46" spans="1:19">
      <c r="B46" s="26" t="s">
        <v>34</v>
      </c>
      <c r="C46" s="31" t="s">
        <v>31</v>
      </c>
      <c r="D46" s="32"/>
      <c r="E46" s="32">
        <f>+E39*-1</f>
        <v>443000000</v>
      </c>
      <c r="F46" s="32">
        <f t="shared" ref="F46:S46" si="18">+F39*-1</f>
        <v>465000000</v>
      </c>
      <c r="G46" s="120">
        <f t="shared" si="18"/>
        <v>489000000</v>
      </c>
      <c r="H46" s="120">
        <f t="shared" ref="H46" si="19">+H39*-1</f>
        <v>489000000</v>
      </c>
      <c r="I46" s="132">
        <f t="shared" si="18"/>
        <v>11.643801574335555</v>
      </c>
      <c r="J46" s="32">
        <f t="shared" si="18"/>
        <v>11.643801574335555</v>
      </c>
      <c r="K46" s="32">
        <f t="shared" si="18"/>
        <v>11.643801574335555</v>
      </c>
      <c r="L46" s="32">
        <f t="shared" si="18"/>
        <v>11.643801574335555</v>
      </c>
      <c r="M46" s="32">
        <f t="shared" si="18"/>
        <v>11.643801574335555</v>
      </c>
      <c r="N46" s="32">
        <f t="shared" si="18"/>
        <v>11.643801574335555</v>
      </c>
      <c r="O46" s="32">
        <f t="shared" si="18"/>
        <v>11.643801574335555</v>
      </c>
      <c r="P46" s="32">
        <f t="shared" si="18"/>
        <v>11.643801574335555</v>
      </c>
      <c r="Q46" s="32">
        <f t="shared" si="18"/>
        <v>11.643801574335555</v>
      </c>
      <c r="R46" s="32">
        <f t="shared" si="18"/>
        <v>11.643801574335555</v>
      </c>
      <c r="S46" s="32">
        <f t="shared" si="18"/>
        <v>11.643801574335555</v>
      </c>
    </row>
    <row r="47" spans="1:19">
      <c r="B47" s="26" t="s">
        <v>30</v>
      </c>
      <c r="C47" s="31" t="s">
        <v>77</v>
      </c>
      <c r="D47" s="32"/>
      <c r="E47" s="32">
        <v>0</v>
      </c>
      <c r="F47" s="32">
        <v>0</v>
      </c>
      <c r="G47" s="120">
        <v>0</v>
      </c>
      <c r="H47" s="120">
        <v>0</v>
      </c>
      <c r="I47" s="132"/>
      <c r="J47" s="32"/>
      <c r="K47" s="32"/>
      <c r="L47" s="32"/>
      <c r="M47" s="32"/>
      <c r="N47" s="32"/>
      <c r="O47" s="32"/>
      <c r="P47" s="32"/>
      <c r="Q47" s="32"/>
      <c r="R47" s="32"/>
      <c r="S47" s="32"/>
    </row>
    <row r="48" spans="1:19">
      <c r="B48" s="26" t="s">
        <v>30</v>
      </c>
      <c r="C48" s="31" t="s">
        <v>76</v>
      </c>
      <c r="D48" s="32"/>
      <c r="E48" s="32">
        <v>-30905875</v>
      </c>
      <c r="F48" s="32">
        <v>-29360581.25</v>
      </c>
      <c r="G48" s="120">
        <v>-27892552.187500119</v>
      </c>
      <c r="H48" s="120">
        <v>-27892552.187500119</v>
      </c>
      <c r="I48" s="132"/>
      <c r="J48" s="32"/>
      <c r="K48" s="32"/>
      <c r="L48" s="32"/>
      <c r="M48" s="32"/>
      <c r="N48" s="32"/>
      <c r="O48" s="32"/>
      <c r="P48" s="32"/>
      <c r="Q48" s="32"/>
      <c r="R48" s="32"/>
      <c r="S48" s="32"/>
    </row>
    <row r="49" spans="1:19" s="9" customFormat="1">
      <c r="B49" s="23"/>
      <c r="C49" s="24" t="s">
        <v>39</v>
      </c>
      <c r="D49" s="25">
        <f>+D45+SUM(D46:D48)</f>
        <v>0</v>
      </c>
      <c r="E49" s="25">
        <f>+E45+SUM(E46:E48)</f>
        <v>76343962.5</v>
      </c>
      <c r="F49" s="25">
        <f>+F45+SUM(F46:F48)</f>
        <v>44468591.249999523</v>
      </c>
      <c r="G49" s="124">
        <f>+G45+SUM(G46:G48)</f>
        <v>7938413.4999998808</v>
      </c>
      <c r="H49" s="124">
        <f>+H45+SUM(H46:H48)</f>
        <v>-68704025.445312619</v>
      </c>
      <c r="I49" s="137" t="e">
        <f t="shared" ref="I49:S49" si="20">+I45+SUM(I46:I48)</f>
        <v>#REF!</v>
      </c>
      <c r="J49" s="25" t="e">
        <f t="shared" si="20"/>
        <v>#REF!</v>
      </c>
      <c r="K49" s="25" t="e">
        <f t="shared" si="20"/>
        <v>#REF!</v>
      </c>
      <c r="L49" s="25" t="e">
        <f t="shared" si="20"/>
        <v>#REF!</v>
      </c>
      <c r="M49" s="25" t="e">
        <f t="shared" si="20"/>
        <v>#REF!</v>
      </c>
      <c r="N49" s="25" t="e">
        <f t="shared" si="20"/>
        <v>#REF!</v>
      </c>
      <c r="O49" s="25" t="e">
        <f t="shared" si="20"/>
        <v>#REF!</v>
      </c>
      <c r="P49" s="25" t="e">
        <f t="shared" si="20"/>
        <v>#REF!</v>
      </c>
      <c r="Q49" s="25" t="e">
        <f t="shared" si="20"/>
        <v>#REF!</v>
      </c>
      <c r="R49" s="25" t="e">
        <f t="shared" si="20"/>
        <v>#REF!</v>
      </c>
      <c r="S49" s="25" t="e">
        <f t="shared" si="20"/>
        <v>#REF!</v>
      </c>
    </row>
    <row r="50" spans="1:19" s="9" customFormat="1" hidden="1">
      <c r="A50" s="9" t="s">
        <v>26</v>
      </c>
      <c r="B50" s="23" t="s">
        <v>28</v>
      </c>
      <c r="C50" s="24" t="s">
        <v>29</v>
      </c>
      <c r="D50" s="25"/>
      <c r="E50" s="25">
        <f t="shared" ref="E50:S50" si="21">E44</f>
        <v>-335750162.5</v>
      </c>
      <c r="F50" s="25">
        <f t="shared" si="21"/>
        <v>-391170827.50000048</v>
      </c>
      <c r="G50" s="124">
        <f t="shared" si="21"/>
        <v>-453169034.3125</v>
      </c>
      <c r="H50" s="124">
        <f t="shared" ref="H50" si="22">H44</f>
        <v>-529811473.2578125</v>
      </c>
      <c r="I50" s="137" t="e">
        <f t="shared" si="21"/>
        <v>#REF!</v>
      </c>
      <c r="J50" s="25" t="e">
        <f t="shared" si="21"/>
        <v>#REF!</v>
      </c>
      <c r="K50" s="25" t="e">
        <f t="shared" si="21"/>
        <v>#REF!</v>
      </c>
      <c r="L50" s="25" t="e">
        <f t="shared" si="21"/>
        <v>#REF!</v>
      </c>
      <c r="M50" s="25" t="e">
        <f t="shared" si="21"/>
        <v>#REF!</v>
      </c>
      <c r="N50" s="25" t="e">
        <f t="shared" si="21"/>
        <v>#REF!</v>
      </c>
      <c r="O50" s="25" t="e">
        <f t="shared" si="21"/>
        <v>#REF!</v>
      </c>
      <c r="P50" s="25" t="e">
        <f t="shared" si="21"/>
        <v>#REF!</v>
      </c>
      <c r="Q50" s="25" t="e">
        <f t="shared" si="21"/>
        <v>#REF!</v>
      </c>
      <c r="R50" s="25" t="e">
        <f t="shared" si="21"/>
        <v>#REF!</v>
      </c>
      <c r="S50" s="25" t="e">
        <f t="shared" si="21"/>
        <v>#REF!</v>
      </c>
    </row>
    <row r="51" spans="1:19" s="9" customFormat="1" hidden="1">
      <c r="A51" s="9" t="s">
        <v>26</v>
      </c>
      <c r="B51" s="26" t="s">
        <v>30</v>
      </c>
      <c r="C51" s="27" t="s">
        <v>31</v>
      </c>
      <c r="D51" s="28"/>
      <c r="E51" s="28">
        <f>E54</f>
        <v>11.643801574335555</v>
      </c>
      <c r="F51" s="28">
        <f t="shared" ref="F51:S51" si="23">F54</f>
        <v>11.643801574335555</v>
      </c>
      <c r="G51" s="125">
        <f t="shared" si="23"/>
        <v>11.643801574335555</v>
      </c>
      <c r="H51" s="125">
        <f t="shared" ref="H51" si="24">H54</f>
        <v>11.643801574335555</v>
      </c>
      <c r="I51" s="138">
        <f t="shared" si="23"/>
        <v>11.643801574335555</v>
      </c>
      <c r="J51" s="28">
        <f t="shared" si="23"/>
        <v>11.643801574335555</v>
      </c>
      <c r="K51" s="28">
        <f t="shared" si="23"/>
        <v>11.643801574335555</v>
      </c>
      <c r="L51" s="28">
        <f t="shared" si="23"/>
        <v>11.643801574335555</v>
      </c>
      <c r="M51" s="28">
        <f t="shared" si="23"/>
        <v>11.643801574335555</v>
      </c>
      <c r="N51" s="28">
        <f t="shared" si="23"/>
        <v>11.643801574335555</v>
      </c>
      <c r="O51" s="28">
        <f t="shared" si="23"/>
        <v>11.643801574335555</v>
      </c>
      <c r="P51" s="28">
        <f t="shared" si="23"/>
        <v>11.643801574335555</v>
      </c>
      <c r="Q51" s="28">
        <f t="shared" si="23"/>
        <v>11.643801574335555</v>
      </c>
      <c r="R51" s="28">
        <f t="shared" si="23"/>
        <v>11.643801574335555</v>
      </c>
      <c r="S51" s="28">
        <f t="shared" si="23"/>
        <v>11.643801574335555</v>
      </c>
    </row>
    <row r="52" spans="1:19" ht="13" hidden="1" thickBot="1">
      <c r="A52" s="5" t="s">
        <v>26</v>
      </c>
      <c r="B52" s="26" t="s">
        <v>30</v>
      </c>
      <c r="C52" s="29" t="s">
        <v>32</v>
      </c>
      <c r="D52" s="30"/>
      <c r="E52" s="30">
        <f>(E50-E51)*0.4</f>
        <v>-134300069.65752062</v>
      </c>
      <c r="F52" s="30">
        <f t="shared" ref="F52:S52" si="25">(F50-F51)*0.4</f>
        <v>-156468335.65752083</v>
      </c>
      <c r="G52" s="126">
        <f t="shared" si="25"/>
        <v>-181267618.38252065</v>
      </c>
      <c r="H52" s="126">
        <f t="shared" ref="H52" si="26">(H50-H51)*0.4</f>
        <v>-211924593.96064565</v>
      </c>
      <c r="I52" s="139" t="e">
        <f t="shared" si="25"/>
        <v>#REF!</v>
      </c>
      <c r="J52" s="30" t="e">
        <f t="shared" si="25"/>
        <v>#REF!</v>
      </c>
      <c r="K52" s="30" t="e">
        <f t="shared" si="25"/>
        <v>#REF!</v>
      </c>
      <c r="L52" s="30" t="e">
        <f t="shared" si="25"/>
        <v>#REF!</v>
      </c>
      <c r="M52" s="30" t="e">
        <f t="shared" si="25"/>
        <v>#REF!</v>
      </c>
      <c r="N52" s="30" t="e">
        <f t="shared" si="25"/>
        <v>#REF!</v>
      </c>
      <c r="O52" s="30" t="e">
        <f t="shared" si="25"/>
        <v>#REF!</v>
      </c>
      <c r="P52" s="30" t="e">
        <f t="shared" si="25"/>
        <v>#REF!</v>
      </c>
      <c r="Q52" s="30" t="e">
        <f t="shared" si="25"/>
        <v>#REF!</v>
      </c>
      <c r="R52" s="30" t="e">
        <f t="shared" si="25"/>
        <v>#REF!</v>
      </c>
      <c r="S52" s="30" t="e">
        <f t="shared" si="25"/>
        <v>#REF!</v>
      </c>
    </row>
    <row r="53" spans="1:19" s="9" customFormat="1" ht="13" hidden="1" thickTop="1">
      <c r="A53" s="9" t="s">
        <v>26</v>
      </c>
      <c r="B53" s="23" t="s">
        <v>28</v>
      </c>
      <c r="C53" s="24" t="s">
        <v>33</v>
      </c>
      <c r="D53" s="25">
        <f t="shared" ref="D53:S53" si="27">D50-D51-D52</f>
        <v>0</v>
      </c>
      <c r="E53" s="25">
        <f>E50-E51-E52</f>
        <v>-201450104.48628095</v>
      </c>
      <c r="F53" s="25">
        <f t="shared" si="27"/>
        <v>-234702503.48628122</v>
      </c>
      <c r="G53" s="124">
        <f t="shared" si="27"/>
        <v>-271901427.57378089</v>
      </c>
      <c r="H53" s="124">
        <f t="shared" ref="H53" si="28">H50-H51-H52</f>
        <v>-317886890.94096839</v>
      </c>
      <c r="I53" s="137" t="e">
        <f t="shared" si="27"/>
        <v>#REF!</v>
      </c>
      <c r="J53" s="25" t="e">
        <f t="shared" si="27"/>
        <v>#REF!</v>
      </c>
      <c r="K53" s="25" t="e">
        <f t="shared" si="27"/>
        <v>#REF!</v>
      </c>
      <c r="L53" s="25" t="e">
        <f t="shared" si="27"/>
        <v>#REF!</v>
      </c>
      <c r="M53" s="25" t="e">
        <f t="shared" si="27"/>
        <v>#REF!</v>
      </c>
      <c r="N53" s="25" t="e">
        <f t="shared" si="27"/>
        <v>#REF!</v>
      </c>
      <c r="O53" s="25" t="e">
        <f t="shared" si="27"/>
        <v>#REF!</v>
      </c>
      <c r="P53" s="25" t="e">
        <f t="shared" si="27"/>
        <v>#REF!</v>
      </c>
      <c r="Q53" s="25" t="e">
        <f t="shared" si="27"/>
        <v>#REF!</v>
      </c>
      <c r="R53" s="25" t="e">
        <f t="shared" si="27"/>
        <v>#REF!</v>
      </c>
      <c r="S53" s="25" t="e">
        <f t="shared" si="27"/>
        <v>#REF!</v>
      </c>
    </row>
    <row r="54" spans="1:19" hidden="1">
      <c r="B54" s="26" t="s">
        <v>34</v>
      </c>
      <c r="C54" s="31" t="s">
        <v>31</v>
      </c>
      <c r="D54" s="32"/>
      <c r="E54" s="32">
        <f t="shared" ref="E54:S54" si="29">$D$55/15</f>
        <v>11.643801574335555</v>
      </c>
      <c r="F54" s="32">
        <f t="shared" si="29"/>
        <v>11.643801574335555</v>
      </c>
      <c r="G54" s="120">
        <f t="shared" si="29"/>
        <v>11.643801574335555</v>
      </c>
      <c r="H54" s="120">
        <f t="shared" si="29"/>
        <v>11.643801574335555</v>
      </c>
      <c r="I54" s="132">
        <f t="shared" si="29"/>
        <v>11.643801574335555</v>
      </c>
      <c r="J54" s="32">
        <f t="shared" si="29"/>
        <v>11.643801574335555</v>
      </c>
      <c r="K54" s="32">
        <f t="shared" si="29"/>
        <v>11.643801574335555</v>
      </c>
      <c r="L54" s="32">
        <f t="shared" si="29"/>
        <v>11.643801574335555</v>
      </c>
      <c r="M54" s="32">
        <f t="shared" si="29"/>
        <v>11.643801574335555</v>
      </c>
      <c r="N54" s="32">
        <f t="shared" si="29"/>
        <v>11.643801574335555</v>
      </c>
      <c r="O54" s="32">
        <f t="shared" si="29"/>
        <v>11.643801574335555</v>
      </c>
      <c r="P54" s="32">
        <f t="shared" si="29"/>
        <v>11.643801574335555</v>
      </c>
      <c r="Q54" s="32">
        <f t="shared" si="29"/>
        <v>11.643801574335555</v>
      </c>
      <c r="R54" s="32">
        <f t="shared" si="29"/>
        <v>11.643801574335555</v>
      </c>
      <c r="S54" s="32">
        <f t="shared" si="29"/>
        <v>11.643801574335555</v>
      </c>
    </row>
    <row r="55" spans="1:19" hidden="1">
      <c r="B55" s="26" t="s">
        <v>30</v>
      </c>
      <c r="C55" s="31" t="s">
        <v>35</v>
      </c>
      <c r="D55" s="33">
        <v>174.65702361503332</v>
      </c>
      <c r="E55" s="33">
        <v>0</v>
      </c>
      <c r="F55" s="33">
        <v>0</v>
      </c>
      <c r="G55" s="127">
        <v>0</v>
      </c>
      <c r="H55" s="127">
        <v>1</v>
      </c>
      <c r="I55" s="140">
        <v>0</v>
      </c>
      <c r="J55" s="33">
        <v>0</v>
      </c>
      <c r="K55" s="33">
        <v>0</v>
      </c>
      <c r="L55" s="33">
        <v>0</v>
      </c>
      <c r="M55" s="33">
        <v>0</v>
      </c>
      <c r="N55" s="33">
        <v>0</v>
      </c>
      <c r="O55" s="33">
        <v>0</v>
      </c>
      <c r="P55" s="33">
        <v>0</v>
      </c>
      <c r="Q55" s="33">
        <v>0</v>
      </c>
      <c r="R55" s="33">
        <v>0</v>
      </c>
      <c r="S55" s="33">
        <v>0</v>
      </c>
    </row>
    <row r="56" spans="1:19" hidden="1">
      <c r="B56" s="26" t="s">
        <v>34</v>
      </c>
      <c r="C56" s="31" t="s">
        <v>36</v>
      </c>
      <c r="D56" s="34"/>
      <c r="E56" s="34"/>
      <c r="F56" s="34"/>
      <c r="G56" s="128"/>
      <c r="H56" s="128"/>
      <c r="I56" s="141"/>
      <c r="J56" s="34"/>
      <c r="K56" s="34"/>
      <c r="L56" s="34"/>
      <c r="M56" s="34"/>
      <c r="N56" s="34"/>
      <c r="O56" s="34"/>
      <c r="P56" s="34"/>
      <c r="Q56" s="34"/>
      <c r="R56" s="34"/>
      <c r="S56" s="34"/>
    </row>
    <row r="57" spans="1:19" hidden="1">
      <c r="A57" s="5" t="s">
        <v>26</v>
      </c>
      <c r="B57" s="26" t="s">
        <v>30</v>
      </c>
      <c r="C57" s="31" t="s">
        <v>37</v>
      </c>
      <c r="D57" s="34">
        <v>0</v>
      </c>
      <c r="E57" s="34">
        <v>0</v>
      </c>
      <c r="F57" s="34">
        <v>0</v>
      </c>
      <c r="G57" s="127">
        <f t="shared" ref="G57:S57" si="30">F57</f>
        <v>0</v>
      </c>
      <c r="H57" s="127">
        <f t="shared" si="30"/>
        <v>0</v>
      </c>
      <c r="I57" s="140">
        <f t="shared" si="30"/>
        <v>0</v>
      </c>
      <c r="J57" s="33">
        <f t="shared" si="30"/>
        <v>0</v>
      </c>
      <c r="K57" s="33">
        <f t="shared" si="30"/>
        <v>0</v>
      </c>
      <c r="L57" s="33">
        <f t="shared" si="30"/>
        <v>0</v>
      </c>
      <c r="M57" s="33">
        <f t="shared" si="30"/>
        <v>0</v>
      </c>
      <c r="N57" s="33">
        <f t="shared" si="30"/>
        <v>0</v>
      </c>
      <c r="O57" s="33">
        <f t="shared" si="30"/>
        <v>0</v>
      </c>
      <c r="P57" s="33">
        <f t="shared" si="30"/>
        <v>0</v>
      </c>
      <c r="Q57" s="33">
        <f t="shared" si="30"/>
        <v>0</v>
      </c>
      <c r="R57" s="33">
        <f t="shared" si="30"/>
        <v>0</v>
      </c>
      <c r="S57" s="33">
        <f t="shared" si="30"/>
        <v>0</v>
      </c>
    </row>
    <row r="58" spans="1:19" ht="13" hidden="1" thickBot="1">
      <c r="B58" s="26" t="s">
        <v>30</v>
      </c>
      <c r="C58" s="29" t="s">
        <v>38</v>
      </c>
      <c r="D58" s="35">
        <v>0</v>
      </c>
      <c r="E58" s="30"/>
      <c r="F58" s="30"/>
      <c r="G58" s="126"/>
      <c r="H58" s="126"/>
      <c r="I58" s="139"/>
      <c r="J58" s="30"/>
      <c r="K58" s="30"/>
      <c r="L58" s="30"/>
      <c r="M58" s="30"/>
      <c r="N58" s="30"/>
      <c r="O58" s="30"/>
      <c r="P58" s="30"/>
      <c r="Q58" s="30"/>
      <c r="R58" s="30"/>
      <c r="S58" s="30"/>
    </row>
    <row r="59" spans="1:19" s="9" customFormat="1">
      <c r="B59" s="36"/>
      <c r="D59" s="37"/>
      <c r="E59" s="38"/>
      <c r="F59" s="38"/>
      <c r="G59" s="38"/>
      <c r="H59" s="38"/>
      <c r="I59" s="142"/>
      <c r="J59" s="38"/>
      <c r="K59" s="38"/>
      <c r="L59" s="38"/>
      <c r="M59" s="38"/>
      <c r="N59" s="38"/>
      <c r="O59" s="38"/>
      <c r="P59" s="38"/>
      <c r="Q59" s="38"/>
      <c r="R59" s="38"/>
      <c r="S59" s="38"/>
    </row>
    <row r="60" spans="1:19" s="9" customFormat="1">
      <c r="B60" s="36"/>
      <c r="C60" s="9" t="s">
        <v>80</v>
      </c>
      <c r="D60" s="39">
        <f>D49</f>
        <v>0</v>
      </c>
      <c r="E60" s="39">
        <f>+E49/(1+$D$67)^E11</f>
        <v>70169878.967795908</v>
      </c>
      <c r="F60" s="39">
        <f>+F49/(1+$D$67)^F11</f>
        <v>37566906.267235734</v>
      </c>
      <c r="G60" s="39">
        <f>+G49/(1+$D$67)^G11</f>
        <v>6163988.3146834923</v>
      </c>
      <c r="H60" s="39">
        <f>+H49/(1+$D$67)^H11</f>
        <v>-49032755.87757007</v>
      </c>
      <c r="I60" s="143" t="e">
        <f>+I49/(1+$D$67)^I11</f>
        <v>#REF!</v>
      </c>
      <c r="J60" s="39" t="e">
        <f>+J49/(1+$D$67)^J11</f>
        <v>#REF!</v>
      </c>
      <c r="K60" s="39" t="e">
        <f>+K49/(1+$D$67)^K11</f>
        <v>#REF!</v>
      </c>
      <c r="L60" s="39" t="e">
        <f>+L49/(1+$D$67)^L11</f>
        <v>#REF!</v>
      </c>
      <c r="M60" s="39" t="e">
        <f>+M49/(1+$D$67)^M11</f>
        <v>#REF!</v>
      </c>
      <c r="N60" s="39" t="e">
        <f>+N49/(1+$D$67)^N11</f>
        <v>#REF!</v>
      </c>
      <c r="O60" s="39" t="e">
        <f>+O49/(1+$D$67)^O11</f>
        <v>#REF!</v>
      </c>
      <c r="P60" s="39" t="e">
        <f>+P49/(1+$D$67)^P11</f>
        <v>#REF!</v>
      </c>
      <c r="Q60" s="39" t="e">
        <f>+Q49/(1+$D$67)^Q11</f>
        <v>#REF!</v>
      </c>
      <c r="R60" s="39" t="e">
        <f>+R49/(1+$D$67)^R11</f>
        <v>#REF!</v>
      </c>
      <c r="S60" s="39" t="e">
        <f>+S49/(1+$D$67)^S11</f>
        <v>#REF!</v>
      </c>
    </row>
    <row r="61" spans="1:19" s="9" customFormat="1">
      <c r="B61" s="36"/>
      <c r="D61" s="37"/>
      <c r="E61" s="38"/>
      <c r="F61" s="38"/>
      <c r="G61" s="38"/>
      <c r="H61" s="38"/>
      <c r="I61" s="142"/>
      <c r="J61" s="38"/>
      <c r="K61" s="38"/>
      <c r="L61" s="38"/>
      <c r="M61" s="38"/>
      <c r="N61" s="38"/>
      <c r="O61" s="38"/>
      <c r="P61" s="38"/>
      <c r="Q61" s="38"/>
      <c r="R61" s="38"/>
      <c r="S61" s="38"/>
    </row>
    <row r="62" spans="1:19" s="9" customFormat="1">
      <c r="B62" s="36"/>
      <c r="D62" s="37"/>
      <c r="E62" s="38"/>
      <c r="F62" s="38"/>
      <c r="G62" s="38"/>
      <c r="H62" s="38"/>
      <c r="I62" s="142"/>
      <c r="J62" s="38"/>
      <c r="K62" s="38"/>
      <c r="L62" s="38"/>
      <c r="M62" s="38"/>
      <c r="N62" s="38"/>
      <c r="O62" s="38"/>
      <c r="P62" s="38"/>
      <c r="Q62" s="38"/>
      <c r="R62" s="38"/>
      <c r="S62" s="38"/>
    </row>
    <row r="63" spans="1:19" s="9" customFormat="1">
      <c r="B63" s="36"/>
      <c r="D63" s="37"/>
      <c r="E63" s="38"/>
      <c r="F63" s="55" t="s">
        <v>81</v>
      </c>
      <c r="G63" s="38"/>
      <c r="H63" s="38"/>
      <c r="I63" s="142"/>
      <c r="J63" s="38"/>
      <c r="K63" s="38"/>
      <c r="L63" s="38"/>
      <c r="M63" s="38"/>
      <c r="N63" s="38"/>
      <c r="O63" s="38"/>
      <c r="P63" s="38"/>
      <c r="Q63" s="38"/>
      <c r="R63" s="38"/>
      <c r="S63" s="38"/>
    </row>
    <row r="64" spans="1:19" s="9" customFormat="1">
      <c r="B64" s="36"/>
      <c r="C64" s="40" t="s">
        <v>40</v>
      </c>
      <c r="D64" s="40"/>
      <c r="E64" s="38"/>
      <c r="F64" s="56" t="s">
        <v>82</v>
      </c>
      <c r="G64" s="38"/>
      <c r="H64" s="38"/>
      <c r="I64" s="142"/>
      <c r="J64" s="38"/>
      <c r="K64" s="38"/>
      <c r="L64" s="38"/>
      <c r="M64" s="38"/>
      <c r="N64" s="38"/>
      <c r="O64" s="38"/>
      <c r="P64" s="38"/>
      <c r="Q64" s="38"/>
      <c r="R64" s="38"/>
      <c r="S64" s="38"/>
    </row>
    <row r="65" spans="2:19" s="9" customFormat="1">
      <c r="B65" s="36"/>
      <c r="C65" s="41" t="s">
        <v>520</v>
      </c>
      <c r="D65" s="42">
        <f>+SUM($D$60:$G$60)</f>
        <v>113900773.54971513</v>
      </c>
      <c r="E65" s="38"/>
      <c r="F65" s="38"/>
      <c r="G65" s="43"/>
      <c r="H65" s="38"/>
      <c r="I65" s="142"/>
      <c r="J65" s="38"/>
      <c r="K65" s="38"/>
      <c r="L65" s="38"/>
      <c r="M65" s="38"/>
      <c r="N65" s="38"/>
      <c r="O65" s="38"/>
      <c r="P65" s="38"/>
      <c r="Q65" s="38"/>
      <c r="R65" s="38"/>
      <c r="S65" s="38"/>
    </row>
    <row r="66" spans="2:19" s="9" customFormat="1">
      <c r="B66" s="36"/>
      <c r="C66" s="41" t="s">
        <v>522</v>
      </c>
      <c r="D66" s="42">
        <f>+$H$60/('1. WACC'!$E$17-0.035)/(1+'1. WACC'!$E$17)^3</f>
        <v>-718521293.38481903</v>
      </c>
      <c r="E66" s="38"/>
      <c r="F66" s="38"/>
      <c r="G66" s="43"/>
      <c r="H66" s="38"/>
      <c r="I66" s="142"/>
      <c r="J66" s="38"/>
      <c r="K66" s="38"/>
      <c r="L66" s="38"/>
      <c r="M66" s="38"/>
      <c r="N66" s="38"/>
      <c r="O66" s="38"/>
      <c r="P66" s="38"/>
      <c r="Q66" s="38"/>
      <c r="R66" s="38"/>
      <c r="S66" s="38"/>
    </row>
    <row r="67" spans="2:19" s="9" customFormat="1">
      <c r="B67" s="36"/>
      <c r="C67" s="41" t="s">
        <v>41</v>
      </c>
      <c r="D67" s="76">
        <f>+'1. WACC'!E17</f>
        <v>8.7987661130748893E-2</v>
      </c>
      <c r="E67" s="38"/>
      <c r="F67" s="38"/>
      <c r="G67" s="38"/>
      <c r="H67" s="43"/>
      <c r="I67" s="142"/>
      <c r="J67" s="38"/>
      <c r="K67" s="38"/>
      <c r="L67" s="38"/>
      <c r="M67" s="38"/>
      <c r="N67" s="38"/>
      <c r="O67" s="38"/>
      <c r="P67" s="38"/>
      <c r="Q67" s="38"/>
      <c r="R67" s="38"/>
      <c r="S67" s="38"/>
    </row>
    <row r="68" spans="2:19" s="9" customFormat="1">
      <c r="B68" s="36"/>
      <c r="C68" s="41" t="s">
        <v>42</v>
      </c>
      <c r="D68" s="44" t="e">
        <f>IRR(D49:G49,0.2)</f>
        <v>#NUM!</v>
      </c>
      <c r="E68" s="38"/>
      <c r="F68" s="38"/>
      <c r="G68" s="38"/>
      <c r="H68" s="38"/>
      <c r="I68" s="142"/>
      <c r="J68" s="38"/>
      <c r="K68" s="38"/>
      <c r="L68" s="38"/>
      <c r="M68" s="38"/>
      <c r="N68" s="38"/>
      <c r="O68" s="38"/>
      <c r="P68" s="38"/>
      <c r="Q68" s="38"/>
      <c r="R68" s="38"/>
      <c r="S68" s="38"/>
    </row>
    <row r="69" spans="2:19" s="9" customFormat="1">
      <c r="B69" s="36"/>
      <c r="C69" s="41" t="s">
        <v>43</v>
      </c>
      <c r="D69" s="44" t="e">
        <f>D68-D67</f>
        <v>#NUM!</v>
      </c>
      <c r="E69" s="38"/>
      <c r="F69" s="38"/>
      <c r="G69" s="38"/>
      <c r="H69" s="38"/>
      <c r="I69" s="142"/>
      <c r="J69" s="38"/>
      <c r="K69" s="38"/>
      <c r="L69" s="38"/>
      <c r="M69" s="38"/>
      <c r="N69" s="38"/>
      <c r="O69" s="38"/>
      <c r="P69" s="38"/>
      <c r="Q69" s="38"/>
      <c r="R69" s="38"/>
      <c r="S69" s="38"/>
    </row>
    <row r="70" spans="2:19" s="9" customFormat="1">
      <c r="B70" s="36"/>
      <c r="C70" s="41" t="s">
        <v>44</v>
      </c>
      <c r="D70" s="45" t="e">
        <f>IF(LOOKUP(2,1/(D60:G60&lt;0),$E$12:$S$12)-$D$12&lt;0,"Doesn't Pay Back",LOOKUP(2,1/(D60:G60&lt;0),$E12:$S$12)-$D$12)</f>
        <v>#N/A</v>
      </c>
      <c r="E70" s="38"/>
      <c r="F70" s="38"/>
      <c r="G70" s="38"/>
      <c r="H70" s="38"/>
      <c r="I70" s="142"/>
      <c r="J70" s="38"/>
      <c r="K70" s="38"/>
      <c r="L70" s="38"/>
      <c r="M70" s="38"/>
      <c r="N70" s="38"/>
      <c r="O70" s="38"/>
      <c r="P70" s="38"/>
      <c r="Q70" s="38"/>
      <c r="R70" s="38"/>
      <c r="S70" s="38"/>
    </row>
    <row r="71" spans="2:19" s="9" customFormat="1">
      <c r="B71" s="36"/>
      <c r="C71" s="46"/>
      <c r="D71" s="47"/>
      <c r="E71" s="38"/>
      <c r="F71" s="38"/>
      <c r="G71" s="38"/>
      <c r="H71" s="38"/>
      <c r="I71" s="142"/>
      <c r="J71" s="38"/>
      <c r="K71" s="38"/>
      <c r="L71" s="38"/>
      <c r="M71" s="38"/>
      <c r="N71" s="38"/>
      <c r="O71" s="38"/>
      <c r="P71" s="38"/>
      <c r="Q71" s="38"/>
      <c r="R71" s="38"/>
      <c r="S71" s="38"/>
    </row>
    <row r="72" spans="2:19" s="9" customFormat="1">
      <c r="B72" s="36"/>
      <c r="C72" s="46"/>
      <c r="D72" s="47"/>
      <c r="E72" s="38"/>
      <c r="F72" s="48"/>
      <c r="G72" s="38"/>
      <c r="H72" s="48"/>
      <c r="I72" s="142"/>
      <c r="J72" s="38"/>
      <c r="K72" s="38"/>
      <c r="L72" s="38"/>
      <c r="M72" s="38"/>
      <c r="N72" s="38"/>
      <c r="O72" s="38"/>
      <c r="P72" s="38"/>
      <c r="Q72" s="38"/>
      <c r="R72" s="38"/>
      <c r="S72" s="38"/>
    </row>
    <row r="73" spans="2:19">
      <c r="O73" s="5" t="s">
        <v>26</v>
      </c>
    </row>
  </sheetData>
  <pageMargins left="0.511811024" right="0.511811024" top="0.78740157499999996" bottom="0.78740157499999996" header="0.31496062000000002" footer="0.31496062000000002"/>
  <pageSetup orientation="portrait"/>
  <drawing r:id="rId1"/>
  <legacyDrawing r:id="rId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5"/>
  </sheetPr>
  <dimension ref="A1:S75"/>
  <sheetViews>
    <sheetView showGridLines="0" topLeftCell="B32" zoomScale="80" zoomScaleNormal="80" zoomScalePageLayoutView="80" workbookViewId="0">
      <selection activeCell="E68" sqref="E68"/>
    </sheetView>
  </sheetViews>
  <sheetFormatPr baseColWidth="10" defaultColWidth="9" defaultRowHeight="12" x14ac:dyDescent="0"/>
  <cols>
    <col min="1" max="1" width="5.3984375" style="5" customWidth="1"/>
    <col min="2" max="2" width="6" style="4" bestFit="1" customWidth="1"/>
    <col min="3" max="3" width="42.59765625" style="5" bestFit="1" customWidth="1"/>
    <col min="4" max="4" width="25.3984375" style="5" customWidth="1"/>
    <col min="5" max="5" width="18.59765625" style="5" customWidth="1"/>
    <col min="6" max="6" width="21.59765625" style="5" customWidth="1"/>
    <col min="7" max="7" width="22.19921875" style="5" customWidth="1"/>
    <col min="8" max="8" width="18.3984375" style="5" customWidth="1"/>
    <col min="9" max="9" width="19.796875" style="130" customWidth="1"/>
    <col min="10" max="10" width="19" style="5" customWidth="1"/>
    <col min="11" max="11" width="17.3984375" style="5" customWidth="1"/>
    <col min="12" max="12" width="23.59765625" style="5" customWidth="1"/>
    <col min="13" max="14" width="18.3984375" style="5" customWidth="1"/>
    <col min="15" max="19" width="14.796875" style="5" customWidth="1"/>
    <col min="20" max="16384" width="9" style="5"/>
  </cols>
  <sheetData>
    <row r="1" spans="2:19" ht="60" customHeight="1"/>
    <row r="2" spans="2:19" ht="15">
      <c r="C2" s="6"/>
      <c r="I2" s="152"/>
    </row>
    <row r="3" spans="2:19" ht="15" customHeight="1">
      <c r="C3" s="7" t="s">
        <v>20</v>
      </c>
      <c r="I3" s="152"/>
    </row>
    <row r="4" spans="2:19">
      <c r="C4" s="8" t="s">
        <v>21</v>
      </c>
    </row>
    <row r="5" spans="2:19">
      <c r="C5" s="9"/>
    </row>
    <row r="6" spans="2:19">
      <c r="C6" s="10" t="s">
        <v>22</v>
      </c>
      <c r="D6" s="11"/>
      <c r="E6" s="12"/>
      <c r="F6" s="12"/>
      <c r="G6" s="12"/>
      <c r="H6" s="13"/>
    </row>
    <row r="7" spans="2:19">
      <c r="C7" s="10" t="s">
        <v>23</v>
      </c>
      <c r="D7" s="11"/>
      <c r="E7" s="12"/>
      <c r="F7" s="12"/>
      <c r="G7" s="12"/>
      <c r="H7" s="13"/>
      <c r="I7" s="152"/>
    </row>
    <row r="8" spans="2:19">
      <c r="C8" s="10" t="s">
        <v>24</v>
      </c>
      <c r="D8" s="11"/>
      <c r="E8" s="12"/>
      <c r="F8" s="12"/>
      <c r="G8" s="12"/>
      <c r="H8" s="13"/>
    </row>
    <row r="9" spans="2:19">
      <c r="C9" s="10" t="s">
        <v>25</v>
      </c>
      <c r="D9" s="11"/>
      <c r="E9" s="12"/>
      <c r="F9" s="12"/>
      <c r="G9" s="12"/>
      <c r="H9" s="13"/>
    </row>
    <row r="11" spans="2:19" ht="14">
      <c r="C11" s="5" t="s">
        <v>79</v>
      </c>
      <c r="D11" s="54">
        <v>0</v>
      </c>
      <c r="E11" s="14">
        <f>+D11+1</f>
        <v>1</v>
      </c>
      <c r="F11" s="14">
        <f t="shared" ref="F11:S12" si="0">+E11+1</f>
        <v>2</v>
      </c>
      <c r="G11" s="118">
        <f t="shared" si="0"/>
        <v>3</v>
      </c>
      <c r="H11" s="151">
        <f t="shared" si="0"/>
        <v>4</v>
      </c>
      <c r="I11" s="129">
        <f t="shared" si="0"/>
        <v>5</v>
      </c>
      <c r="J11" s="14">
        <f t="shared" si="0"/>
        <v>6</v>
      </c>
      <c r="K11" s="14">
        <f t="shared" si="0"/>
        <v>7</v>
      </c>
      <c r="L11" s="14">
        <f t="shared" si="0"/>
        <v>8</v>
      </c>
      <c r="M11" s="14">
        <f t="shared" si="0"/>
        <v>9</v>
      </c>
      <c r="N11" s="14">
        <f t="shared" si="0"/>
        <v>10</v>
      </c>
      <c r="O11" s="14">
        <f t="shared" si="0"/>
        <v>11</v>
      </c>
      <c r="P11" s="14">
        <f t="shared" si="0"/>
        <v>12</v>
      </c>
      <c r="Q11" s="14">
        <f t="shared" si="0"/>
        <v>13</v>
      </c>
      <c r="R11" s="14">
        <f t="shared" si="0"/>
        <v>14</v>
      </c>
      <c r="S11" s="14">
        <f t="shared" si="0"/>
        <v>15</v>
      </c>
    </row>
    <row r="12" spans="2:19" ht="14">
      <c r="C12" s="5" t="s">
        <v>78</v>
      </c>
      <c r="D12" s="54">
        <v>2017</v>
      </c>
      <c r="E12" s="14">
        <f>+D12+1</f>
        <v>2018</v>
      </c>
      <c r="F12" s="14">
        <f t="shared" si="0"/>
        <v>2019</v>
      </c>
      <c r="G12" s="118">
        <f t="shared" si="0"/>
        <v>2020</v>
      </c>
      <c r="H12" s="151">
        <f t="shared" si="0"/>
        <v>2021</v>
      </c>
      <c r="I12" s="129">
        <f t="shared" si="0"/>
        <v>2022</v>
      </c>
      <c r="J12" s="14">
        <f t="shared" si="0"/>
        <v>2023</v>
      </c>
      <c r="K12" s="14">
        <f t="shared" si="0"/>
        <v>2024</v>
      </c>
      <c r="L12" s="14">
        <f t="shared" si="0"/>
        <v>2025</v>
      </c>
      <c r="M12" s="14">
        <f t="shared" si="0"/>
        <v>2026</v>
      </c>
      <c r="N12" s="14">
        <f t="shared" si="0"/>
        <v>2027</v>
      </c>
      <c r="O12" s="14">
        <f t="shared" si="0"/>
        <v>2028</v>
      </c>
      <c r="P12" s="14">
        <f t="shared" si="0"/>
        <v>2029</v>
      </c>
      <c r="Q12" s="14">
        <f t="shared" si="0"/>
        <v>2030</v>
      </c>
      <c r="R12" s="14">
        <f t="shared" si="0"/>
        <v>2031</v>
      </c>
      <c r="S12" s="14">
        <f t="shared" si="0"/>
        <v>2032</v>
      </c>
    </row>
    <row r="13" spans="2:19">
      <c r="H13" s="130"/>
    </row>
    <row r="14" spans="2:19">
      <c r="H14" s="130"/>
    </row>
    <row r="15" spans="2:19" ht="15.75" customHeight="1">
      <c r="B15" s="17" t="s">
        <v>30</v>
      </c>
      <c r="C15" s="11" t="s">
        <v>68</v>
      </c>
      <c r="D15" s="16">
        <f>+D16+D27</f>
        <v>2531000000</v>
      </c>
      <c r="E15" s="16">
        <f t="shared" ref="E15:N15" si="1">+E16+E27</f>
        <v>2604060000</v>
      </c>
      <c r="F15" s="16">
        <f t="shared" si="1"/>
        <v>2674872000</v>
      </c>
      <c r="G15" s="119">
        <f t="shared" si="1"/>
        <v>2738602800</v>
      </c>
      <c r="H15" s="119">
        <f t="shared" si="1"/>
        <v>2787463080</v>
      </c>
      <c r="I15" s="131">
        <f t="shared" si="1"/>
        <v>677203480.79999995</v>
      </c>
      <c r="J15" s="16">
        <f t="shared" si="1"/>
        <v>853276385.80799997</v>
      </c>
      <c r="K15" s="16">
        <f t="shared" si="1"/>
        <v>1075128246.1180799</v>
      </c>
      <c r="L15" s="16">
        <f t="shared" si="1"/>
        <v>1354661590.1087806</v>
      </c>
      <c r="M15" s="16">
        <f t="shared" si="1"/>
        <v>1706873603.5370636</v>
      </c>
      <c r="N15" s="16">
        <f t="shared" si="1"/>
        <v>2150660740.4567003</v>
      </c>
      <c r="O15" s="16">
        <f t="shared" ref="O15:S15" si="2">N15</f>
        <v>2150660740.4567003</v>
      </c>
      <c r="P15" s="16">
        <f t="shared" si="2"/>
        <v>2150660740.4567003</v>
      </c>
      <c r="Q15" s="16">
        <f t="shared" si="2"/>
        <v>2150660740.4567003</v>
      </c>
      <c r="R15" s="16">
        <f t="shared" si="2"/>
        <v>2150660740.4567003</v>
      </c>
      <c r="S15" s="16">
        <f t="shared" si="2"/>
        <v>2150660740.4567003</v>
      </c>
    </row>
    <row r="16" spans="2:19">
      <c r="B16" s="26" t="s">
        <v>34</v>
      </c>
      <c r="C16" s="41" t="s">
        <v>455</v>
      </c>
      <c r="D16" s="86">
        <f>2250000000*(1+D17)</f>
        <v>2250000000</v>
      </c>
      <c r="E16" s="32">
        <f>+D16*(1+E17)</f>
        <v>2250000000</v>
      </c>
      <c r="F16" s="32">
        <f t="shared" ref="F16:H16" si="3">+E16*(1+F17)</f>
        <v>2250000000</v>
      </c>
      <c r="G16" s="120">
        <f t="shared" si="3"/>
        <v>2250000000</v>
      </c>
      <c r="H16" s="120">
        <f t="shared" si="3"/>
        <v>2250000000</v>
      </c>
      <c r="I16" s="132"/>
      <c r="J16" s="32"/>
      <c r="K16" s="32"/>
      <c r="L16" s="32"/>
      <c r="M16" s="32"/>
      <c r="N16" s="32"/>
      <c r="O16" s="32"/>
      <c r="P16" s="32"/>
      <c r="Q16" s="32"/>
      <c r="R16" s="32"/>
      <c r="S16" s="32"/>
    </row>
    <row r="17" spans="2:19">
      <c r="B17" s="26"/>
      <c r="C17" s="31" t="s">
        <v>499</v>
      </c>
      <c r="D17" s="114">
        <v>0</v>
      </c>
      <c r="E17" s="114">
        <v>0</v>
      </c>
      <c r="F17" s="114">
        <f>+E17</f>
        <v>0</v>
      </c>
      <c r="G17" s="121">
        <f>+F17</f>
        <v>0</v>
      </c>
      <c r="H17" s="121">
        <f>+G17</f>
        <v>0</v>
      </c>
      <c r="I17" s="133"/>
      <c r="J17" s="114"/>
      <c r="K17" s="114"/>
      <c r="L17" s="114"/>
      <c r="M17" s="114"/>
      <c r="N17" s="114"/>
      <c r="O17" s="32"/>
      <c r="P17" s="32"/>
      <c r="Q17" s="32"/>
      <c r="R17" s="32"/>
      <c r="S17" s="32"/>
    </row>
    <row r="18" spans="2:19">
      <c r="B18" s="26"/>
      <c r="C18" s="41" t="s">
        <v>454</v>
      </c>
      <c r="D18" s="57">
        <v>1259</v>
      </c>
      <c r="E18" s="32"/>
      <c r="F18" s="32"/>
      <c r="G18" s="120"/>
      <c r="H18" s="120"/>
      <c r="I18" s="132"/>
      <c r="J18" s="32"/>
      <c r="K18" s="32"/>
      <c r="L18" s="32"/>
      <c r="M18" s="32"/>
      <c r="N18" s="32"/>
      <c r="O18" s="32"/>
      <c r="P18" s="32"/>
      <c r="Q18" s="32"/>
      <c r="R18" s="32"/>
      <c r="S18" s="32"/>
    </row>
    <row r="19" spans="2:19">
      <c r="B19" s="26" t="s">
        <v>34</v>
      </c>
      <c r="C19" s="41" t="s">
        <v>432</v>
      </c>
      <c r="D19" s="32"/>
      <c r="E19" s="32"/>
      <c r="F19" s="32"/>
      <c r="G19" s="120"/>
      <c r="H19" s="120"/>
      <c r="I19" s="132"/>
      <c r="J19" s="32"/>
      <c r="K19" s="32"/>
      <c r="L19" s="32"/>
      <c r="M19" s="32"/>
      <c r="N19" s="32"/>
      <c r="O19" s="32"/>
      <c r="P19" s="32"/>
      <c r="Q19" s="32"/>
      <c r="R19" s="32"/>
      <c r="S19" s="32"/>
    </row>
    <row r="20" spans="2:19">
      <c r="B20" s="26"/>
      <c r="C20" s="31" t="s">
        <v>433</v>
      </c>
      <c r="D20" s="57" t="s">
        <v>86</v>
      </c>
      <c r="E20" s="32"/>
      <c r="F20" s="32"/>
      <c r="G20" s="120"/>
      <c r="H20" s="120"/>
      <c r="I20" s="132"/>
      <c r="J20" s="32"/>
      <c r="K20" s="32"/>
      <c r="L20" s="32"/>
      <c r="M20" s="32"/>
      <c r="N20" s="32"/>
      <c r="O20" s="32"/>
      <c r="P20" s="32"/>
      <c r="Q20" s="32"/>
      <c r="R20" s="32"/>
      <c r="S20" s="32"/>
    </row>
    <row r="21" spans="2:19">
      <c r="B21" s="26" t="s">
        <v>34</v>
      </c>
      <c r="C21" s="41" t="s">
        <v>436</v>
      </c>
      <c r="D21" s="32">
        <v>10</v>
      </c>
      <c r="E21" s="32"/>
      <c r="F21" s="32"/>
      <c r="G21" s="120"/>
      <c r="H21" s="120"/>
      <c r="I21" s="132"/>
      <c r="J21" s="32"/>
      <c r="K21" s="32"/>
      <c r="L21" s="32"/>
      <c r="M21" s="32"/>
      <c r="N21" s="32"/>
      <c r="O21" s="32"/>
      <c r="P21" s="32"/>
      <c r="Q21" s="32"/>
      <c r="R21" s="32"/>
      <c r="S21" s="32"/>
    </row>
    <row r="22" spans="2:19">
      <c r="B22" s="26"/>
      <c r="C22" s="31" t="s">
        <v>84</v>
      </c>
      <c r="D22" s="57" t="s">
        <v>86</v>
      </c>
      <c r="E22" s="32"/>
      <c r="F22" s="32"/>
      <c r="G22" s="120"/>
      <c r="H22" s="120"/>
      <c r="I22" s="132"/>
      <c r="J22" s="32"/>
      <c r="K22" s="32"/>
      <c r="L22" s="32"/>
      <c r="M22" s="32"/>
      <c r="N22" s="32"/>
      <c r="O22" s="32"/>
      <c r="P22" s="32"/>
      <c r="Q22" s="32"/>
      <c r="R22" s="32"/>
      <c r="S22" s="32"/>
    </row>
    <row r="23" spans="2:19">
      <c r="B23" s="26" t="s">
        <v>34</v>
      </c>
      <c r="C23" s="41" t="s">
        <v>435</v>
      </c>
      <c r="D23" s="32">
        <v>1</v>
      </c>
      <c r="E23" s="32"/>
      <c r="F23" s="32"/>
      <c r="G23" s="120"/>
      <c r="H23" s="120"/>
      <c r="I23" s="132"/>
      <c r="J23" s="32"/>
      <c r="K23" s="32"/>
      <c r="L23" s="32"/>
      <c r="M23" s="32"/>
      <c r="N23" s="32"/>
      <c r="O23" s="32"/>
      <c r="P23" s="32"/>
      <c r="Q23" s="32"/>
      <c r="R23" s="32"/>
      <c r="S23" s="32"/>
    </row>
    <row r="24" spans="2:19">
      <c r="B24" s="26"/>
      <c r="C24" s="31" t="s">
        <v>85</v>
      </c>
      <c r="D24" s="32"/>
      <c r="E24" s="32"/>
      <c r="F24" s="32"/>
      <c r="G24" s="120"/>
      <c r="H24" s="120"/>
      <c r="I24" s="132"/>
      <c r="J24" s="32"/>
      <c r="K24" s="32"/>
      <c r="L24" s="32"/>
      <c r="M24" s="32"/>
      <c r="N24" s="32"/>
      <c r="O24" s="32"/>
      <c r="P24" s="32"/>
      <c r="Q24" s="32"/>
      <c r="R24" s="32"/>
      <c r="S24" s="32"/>
    </row>
    <row r="25" spans="2:19">
      <c r="B25" s="26" t="s">
        <v>34</v>
      </c>
      <c r="C25" s="41" t="s">
        <v>434</v>
      </c>
      <c r="D25" s="32"/>
      <c r="E25" s="32"/>
      <c r="F25" s="32"/>
      <c r="G25" s="120"/>
      <c r="H25" s="120"/>
      <c r="I25" s="132"/>
      <c r="J25" s="32"/>
      <c r="K25" s="32"/>
      <c r="L25" s="32"/>
      <c r="M25" s="32"/>
      <c r="N25" s="32"/>
      <c r="O25" s="32"/>
      <c r="P25" s="32"/>
      <c r="Q25" s="32"/>
      <c r="R25" s="32"/>
      <c r="S25" s="32"/>
    </row>
    <row r="26" spans="2:19">
      <c r="B26" s="26"/>
      <c r="C26" s="31" t="s">
        <v>83</v>
      </c>
      <c r="D26" s="32"/>
      <c r="E26" s="32"/>
      <c r="F26" s="32"/>
      <c r="G26" s="120"/>
      <c r="H26" s="120"/>
      <c r="I26" s="132"/>
      <c r="J26" s="32"/>
      <c r="K26" s="32"/>
      <c r="L26" s="32"/>
      <c r="M26" s="32"/>
      <c r="N26" s="32"/>
      <c r="O26" s="32"/>
      <c r="P26" s="32"/>
      <c r="Q26" s="32"/>
      <c r="R26" s="32"/>
      <c r="S26" s="32"/>
    </row>
    <row r="27" spans="2:19">
      <c r="B27" s="26" t="s">
        <v>34</v>
      </c>
      <c r="C27" s="41" t="s">
        <v>456</v>
      </c>
      <c r="D27" s="32">
        <v>281000000</v>
      </c>
      <c r="E27" s="32">
        <f>+D27*(1+D28)</f>
        <v>354060000</v>
      </c>
      <c r="F27" s="32">
        <f t="shared" ref="F27:G27" si="4">+E27*(1+E28)</f>
        <v>424872000</v>
      </c>
      <c r="G27" s="32">
        <f t="shared" si="4"/>
        <v>488602799.99999994</v>
      </c>
      <c r="H27" s="120">
        <f>+G27*(1+G28)</f>
        <v>537463080</v>
      </c>
      <c r="I27" s="132">
        <f t="shared" ref="I27:N27" si="5">+H27*1.26</f>
        <v>677203480.79999995</v>
      </c>
      <c r="J27" s="32">
        <f t="shared" si="5"/>
        <v>853276385.80799997</v>
      </c>
      <c r="K27" s="32">
        <f t="shared" si="5"/>
        <v>1075128246.1180799</v>
      </c>
      <c r="L27" s="32">
        <f t="shared" si="5"/>
        <v>1354661590.1087806</v>
      </c>
      <c r="M27" s="32">
        <f t="shared" si="5"/>
        <v>1706873603.5370636</v>
      </c>
      <c r="N27" s="32">
        <f t="shared" si="5"/>
        <v>2150660740.4567003</v>
      </c>
      <c r="O27" s="32"/>
      <c r="P27" s="32"/>
      <c r="Q27" s="32"/>
      <c r="R27" s="32"/>
      <c r="S27" s="32"/>
    </row>
    <row r="28" spans="2:19">
      <c r="B28" s="26"/>
      <c r="C28" s="31" t="s">
        <v>499</v>
      </c>
      <c r="D28" s="149">
        <v>0.26</v>
      </c>
      <c r="E28" s="149">
        <v>0.2</v>
      </c>
      <c r="F28" s="149">
        <v>0.15</v>
      </c>
      <c r="G28" s="150">
        <v>0.1</v>
      </c>
      <c r="H28" s="150">
        <v>0.05</v>
      </c>
      <c r="I28" s="132"/>
      <c r="J28" s="32"/>
      <c r="K28" s="32"/>
      <c r="L28" s="32"/>
      <c r="M28" s="32"/>
      <c r="N28" s="32"/>
      <c r="O28" s="32"/>
      <c r="P28" s="32"/>
      <c r="Q28" s="32"/>
      <c r="R28" s="32"/>
      <c r="S28" s="32"/>
    </row>
    <row r="29" spans="2:19">
      <c r="B29" s="15" t="s">
        <v>34</v>
      </c>
      <c r="C29" s="11" t="s">
        <v>69</v>
      </c>
      <c r="D29" s="16">
        <f>+D32+D33</f>
        <v>-507205000</v>
      </c>
      <c r="E29" s="16">
        <f>+E32+E33</f>
        <v>-486205000</v>
      </c>
      <c r="F29" s="16">
        <f>+F32+F33</f>
        <v>-464205000</v>
      </c>
      <c r="G29" s="16">
        <f>+G32+G33</f>
        <v>-440205000</v>
      </c>
      <c r="H29" s="119">
        <f>+H32+H33</f>
        <v>-440205000</v>
      </c>
      <c r="I29" s="131">
        <f>+I37+I38+I39+I30+I32+I33</f>
        <v>-1487810214.0699999</v>
      </c>
      <c r="J29" s="16">
        <f>+J37+J38+J39+J30+J32+J33</f>
        <v>-1586638294.8243999</v>
      </c>
      <c r="K29" s="16">
        <f t="shared" ref="K29:S29" si="6">+K37+K38+K39+K30+K32+K33</f>
        <v>-1710664680.824944</v>
      </c>
      <c r="L29" s="16">
        <f t="shared" si="6"/>
        <v>-1866435961.4781294</v>
      </c>
      <c r="M29" s="16">
        <f t="shared" si="6"/>
        <v>-2062200789.736568</v>
      </c>
      <c r="N29" s="16">
        <f t="shared" si="6"/>
        <v>-2308352418.12398</v>
      </c>
      <c r="O29" s="16">
        <f t="shared" si="6"/>
        <v>0</v>
      </c>
      <c r="P29" s="16">
        <f t="shared" si="6"/>
        <v>0</v>
      </c>
      <c r="Q29" s="16">
        <f t="shared" si="6"/>
        <v>0</v>
      </c>
      <c r="R29" s="16">
        <f t="shared" si="6"/>
        <v>0</v>
      </c>
      <c r="S29" s="16">
        <f t="shared" si="6"/>
        <v>0</v>
      </c>
    </row>
    <row r="30" spans="2:19">
      <c r="B30" s="26" t="s">
        <v>30</v>
      </c>
      <c r="C30" s="31" t="s">
        <v>469</v>
      </c>
      <c r="D30" s="32">
        <f>+-D15*D31</f>
        <v>-455580000</v>
      </c>
      <c r="E30" s="32">
        <f t="shared" ref="E30:N30" si="7">+-E15*E31</f>
        <v>-468730800</v>
      </c>
      <c r="F30" s="32">
        <f t="shared" si="7"/>
        <v>-481476960</v>
      </c>
      <c r="G30" s="120">
        <f t="shared" si="7"/>
        <v>-492948504</v>
      </c>
      <c r="H30" s="120">
        <f t="shared" si="7"/>
        <v>-501743354.39999998</v>
      </c>
      <c r="I30" s="132">
        <f t="shared" si="7"/>
        <v>-121896626.54399998</v>
      </c>
      <c r="J30" s="32">
        <f t="shared" si="7"/>
        <v>-153589749.44543999</v>
      </c>
      <c r="K30" s="32">
        <f t="shared" si="7"/>
        <v>-193523084.30125436</v>
      </c>
      <c r="L30" s="32">
        <f t="shared" si="7"/>
        <v>-243839086.2195805</v>
      </c>
      <c r="M30" s="32">
        <f t="shared" si="7"/>
        <v>-307237248.63667142</v>
      </c>
      <c r="N30" s="32">
        <f t="shared" si="7"/>
        <v>-387118933.28220606</v>
      </c>
      <c r="O30" s="32">
        <f t="shared" ref="O30:S30" si="8">+SUM(O32:O33)</f>
        <v>0</v>
      </c>
      <c r="P30" s="32">
        <f t="shared" si="8"/>
        <v>0</v>
      </c>
      <c r="Q30" s="32">
        <f t="shared" si="8"/>
        <v>0</v>
      </c>
      <c r="R30" s="32">
        <f t="shared" si="8"/>
        <v>0</v>
      </c>
      <c r="S30" s="32">
        <f t="shared" si="8"/>
        <v>0</v>
      </c>
    </row>
    <row r="31" spans="2:19">
      <c r="B31" s="26"/>
      <c r="C31" s="31" t="s">
        <v>494</v>
      </c>
      <c r="D31" s="111">
        <v>0.18</v>
      </c>
      <c r="E31" s="111">
        <v>0.18</v>
      </c>
      <c r="F31" s="111">
        <v>0.18</v>
      </c>
      <c r="G31" s="122">
        <v>0.18</v>
      </c>
      <c r="H31" s="122">
        <f>+G31</f>
        <v>0.18</v>
      </c>
      <c r="I31" s="134">
        <v>0.18</v>
      </c>
      <c r="J31" s="111">
        <v>0.18</v>
      </c>
      <c r="K31" s="111">
        <v>0.18</v>
      </c>
      <c r="L31" s="111">
        <v>0.18</v>
      </c>
      <c r="M31" s="111">
        <v>0.18</v>
      </c>
      <c r="N31" s="111">
        <v>0.18</v>
      </c>
      <c r="O31" s="32"/>
      <c r="P31" s="32"/>
      <c r="Q31" s="32"/>
      <c r="R31" s="32"/>
      <c r="S31" s="32"/>
    </row>
    <row r="32" spans="2:19">
      <c r="B32" s="26" t="s">
        <v>30</v>
      </c>
      <c r="C32" s="31" t="s">
        <v>495</v>
      </c>
      <c r="D32" s="32">
        <f>+-790000000-D41</f>
        <v>-368000000</v>
      </c>
      <c r="E32" s="32">
        <f t="shared" ref="E32:H32" si="9">+-790000000-E41</f>
        <v>-347000000</v>
      </c>
      <c r="F32" s="32">
        <f t="shared" si="9"/>
        <v>-325000000</v>
      </c>
      <c r="G32" s="32">
        <f t="shared" si="9"/>
        <v>-301000000</v>
      </c>
      <c r="H32" s="32">
        <f t="shared" si="9"/>
        <v>-301000000</v>
      </c>
      <c r="I32" s="132">
        <f t="shared" ref="I32:N32" si="10">+-790000000</f>
        <v>-790000000</v>
      </c>
      <c r="J32" s="32">
        <f t="shared" si="10"/>
        <v>-790000000</v>
      </c>
      <c r="K32" s="32">
        <f t="shared" si="10"/>
        <v>-790000000</v>
      </c>
      <c r="L32" s="32">
        <f t="shared" si="10"/>
        <v>-790000000</v>
      </c>
      <c r="M32" s="32">
        <f t="shared" si="10"/>
        <v>-790000000</v>
      </c>
      <c r="N32" s="32">
        <f t="shared" si="10"/>
        <v>-790000000</v>
      </c>
      <c r="O32" s="32"/>
      <c r="P32" s="32"/>
      <c r="Q32" s="32"/>
      <c r="R32" s="32"/>
      <c r="S32" s="32"/>
    </row>
    <row r="33" spans="1:19">
      <c r="B33" s="26" t="s">
        <v>30</v>
      </c>
      <c r="C33" s="31" t="s">
        <v>496</v>
      </c>
      <c r="D33" s="32">
        <f>-D34*$D$15</f>
        <v>-139205000</v>
      </c>
      <c r="E33" s="32">
        <f t="shared" ref="E33:N33" si="11">-E34*$D$15</f>
        <v>-139205000</v>
      </c>
      <c r="F33" s="32">
        <f t="shared" si="11"/>
        <v>-139205000</v>
      </c>
      <c r="G33" s="120">
        <f t="shared" si="11"/>
        <v>-139205000</v>
      </c>
      <c r="H33" s="120">
        <f t="shared" si="11"/>
        <v>-139205000</v>
      </c>
      <c r="I33" s="132">
        <f t="shared" si="11"/>
        <v>-126550000</v>
      </c>
      <c r="J33" s="32">
        <f t="shared" si="11"/>
        <v>-126550000</v>
      </c>
      <c r="K33" s="32">
        <f t="shared" si="11"/>
        <v>-126550000</v>
      </c>
      <c r="L33" s="32">
        <f t="shared" si="11"/>
        <v>-126550000</v>
      </c>
      <c r="M33" s="32">
        <f t="shared" si="11"/>
        <v>-126550000</v>
      </c>
      <c r="N33" s="32">
        <f t="shared" si="11"/>
        <v>-126550000</v>
      </c>
      <c r="O33" s="32"/>
      <c r="P33" s="32"/>
      <c r="Q33" s="32"/>
      <c r="R33" s="32"/>
      <c r="S33" s="32"/>
    </row>
    <row r="34" spans="1:19">
      <c r="B34" s="26"/>
      <c r="C34" s="31" t="s">
        <v>497</v>
      </c>
      <c r="D34" s="111">
        <v>5.5E-2</v>
      </c>
      <c r="E34" s="111">
        <f>+D34</f>
        <v>5.5E-2</v>
      </c>
      <c r="F34" s="111">
        <f t="shared" ref="F34:H34" si="12">+E34</f>
        <v>5.5E-2</v>
      </c>
      <c r="G34" s="111">
        <f t="shared" si="12"/>
        <v>5.5E-2</v>
      </c>
      <c r="H34" s="122">
        <f t="shared" si="12"/>
        <v>5.5E-2</v>
      </c>
      <c r="I34" s="134">
        <v>0.05</v>
      </c>
      <c r="J34" s="111">
        <v>0.05</v>
      </c>
      <c r="K34" s="111">
        <v>0.05</v>
      </c>
      <c r="L34" s="111">
        <v>0.05</v>
      </c>
      <c r="M34" s="111">
        <v>0.05</v>
      </c>
      <c r="N34" s="111">
        <v>0.05</v>
      </c>
      <c r="O34" s="32"/>
      <c r="P34" s="32"/>
      <c r="Q34" s="32"/>
      <c r="R34" s="32"/>
      <c r="S34" s="32"/>
    </row>
    <row r="35" spans="1:19">
      <c r="D35" s="18"/>
      <c r="E35" s="18"/>
      <c r="F35" s="18"/>
      <c r="G35" s="18"/>
      <c r="H35" s="18"/>
      <c r="I35" s="135"/>
      <c r="J35" s="18"/>
      <c r="K35" s="18"/>
      <c r="L35" s="18"/>
      <c r="M35" s="18"/>
      <c r="N35" s="18"/>
      <c r="O35" s="19"/>
      <c r="P35" s="19"/>
      <c r="Q35" s="19"/>
      <c r="R35" s="19"/>
      <c r="S35" s="19"/>
    </row>
    <row r="36" spans="1:19" s="9" customFormat="1">
      <c r="B36" s="20"/>
      <c r="C36" s="21" t="s">
        <v>70</v>
      </c>
      <c r="D36" s="22">
        <f>D15+D29</f>
        <v>2023795000</v>
      </c>
      <c r="E36" s="22">
        <f>E15+E29</f>
        <v>2117855000</v>
      </c>
      <c r="F36" s="22">
        <f t="shared" ref="F36" si="13">F15+F29</f>
        <v>2210667000</v>
      </c>
      <c r="G36" s="22">
        <f>G15+G29</f>
        <v>2298397800</v>
      </c>
      <c r="H36" s="123">
        <f>H15+H29</f>
        <v>2347258080</v>
      </c>
      <c r="I36" s="136">
        <f t="shared" ref="I36:S36" si="14">+SUM(I29:I33)</f>
        <v>-2526256840.434</v>
      </c>
      <c r="J36" s="22">
        <f t="shared" si="14"/>
        <v>-2656778044.0898399</v>
      </c>
      <c r="K36" s="22">
        <f t="shared" si="14"/>
        <v>-2820737764.9461985</v>
      </c>
      <c r="L36" s="22">
        <f t="shared" si="14"/>
        <v>-3026825047.5177097</v>
      </c>
      <c r="M36" s="22">
        <f t="shared" si="14"/>
        <v>-3285988038.1932397</v>
      </c>
      <c r="N36" s="22">
        <f t="shared" si="14"/>
        <v>-3612021351.2261863</v>
      </c>
      <c r="O36" s="22">
        <f t="shared" si="14"/>
        <v>0</v>
      </c>
      <c r="P36" s="22">
        <f t="shared" si="14"/>
        <v>0</v>
      </c>
      <c r="Q36" s="22">
        <f t="shared" si="14"/>
        <v>0</v>
      </c>
      <c r="R36" s="22">
        <f t="shared" si="14"/>
        <v>0</v>
      </c>
      <c r="S36" s="22">
        <f t="shared" si="14"/>
        <v>0</v>
      </c>
    </row>
    <row r="37" spans="1:19">
      <c r="B37" s="26" t="s">
        <v>30</v>
      </c>
      <c r="C37" s="31" t="s">
        <v>491</v>
      </c>
      <c r="D37" s="32">
        <f>-D38*$D$15</f>
        <v>-936470000</v>
      </c>
      <c r="E37" s="32">
        <f>-E38*E15</f>
        <v>-833299200</v>
      </c>
      <c r="F37" s="32">
        <f>-F38*F15</f>
        <v>-722215440</v>
      </c>
      <c r="G37" s="120">
        <f t="shared" ref="G37:N37" si="15">-G38*G15</f>
        <v>-602492616.00000012</v>
      </c>
      <c r="H37" s="120">
        <f>-H38*H15</f>
        <v>-473868723.60000008</v>
      </c>
      <c r="I37" s="132">
        <f t="shared" si="15"/>
        <v>-250565287.89599997</v>
      </c>
      <c r="J37" s="32">
        <f t="shared" si="15"/>
        <v>-315712262.74895996</v>
      </c>
      <c r="K37" s="32">
        <f t="shared" si="15"/>
        <v>-397797451.06368953</v>
      </c>
      <c r="L37" s="32">
        <f t="shared" si="15"/>
        <v>-501224788.34024882</v>
      </c>
      <c r="M37" s="32">
        <f t="shared" si="15"/>
        <v>-631543233.30871356</v>
      </c>
      <c r="N37" s="32">
        <f t="shared" si="15"/>
        <v>-795744473.96897912</v>
      </c>
      <c r="O37" s="32"/>
      <c r="P37" s="32"/>
      <c r="Q37" s="32"/>
      <c r="R37" s="32"/>
      <c r="S37" s="32"/>
    </row>
    <row r="38" spans="1:19">
      <c r="B38" s="26"/>
      <c r="C38" s="31" t="s">
        <v>493</v>
      </c>
      <c r="D38" s="111">
        <v>0.37</v>
      </c>
      <c r="E38" s="111">
        <f>+D38-0.05</f>
        <v>0.32</v>
      </c>
      <c r="F38" s="111">
        <f t="shared" ref="F38:H38" si="16">+E38-0.05</f>
        <v>0.27</v>
      </c>
      <c r="G38" s="111">
        <f t="shared" si="16"/>
        <v>0.22000000000000003</v>
      </c>
      <c r="H38" s="111">
        <f t="shared" si="16"/>
        <v>0.17000000000000004</v>
      </c>
      <c r="I38" s="134">
        <v>0.37</v>
      </c>
      <c r="J38" s="111">
        <v>0.37</v>
      </c>
      <c r="K38" s="111">
        <v>0.37</v>
      </c>
      <c r="L38" s="111">
        <v>0.37</v>
      </c>
      <c r="M38" s="111">
        <v>0.37</v>
      </c>
      <c r="N38" s="111">
        <v>0.37</v>
      </c>
      <c r="O38" s="32"/>
      <c r="P38" s="32"/>
      <c r="Q38" s="32"/>
      <c r="R38" s="32"/>
      <c r="S38" s="32"/>
    </row>
    <row r="39" spans="1:19">
      <c r="A39" s="153"/>
      <c r="B39" s="26"/>
      <c r="C39" s="31" t="s">
        <v>492</v>
      </c>
      <c r="D39" s="32">
        <v>-300000000</v>
      </c>
      <c r="E39" s="32">
        <f>+D39*0.9</f>
        <v>-270000000</v>
      </c>
      <c r="F39" s="32">
        <f t="shared" ref="F39:H39" si="17">+E39*0.9</f>
        <v>-243000000</v>
      </c>
      <c r="G39" s="32">
        <f t="shared" si="17"/>
        <v>-218700000</v>
      </c>
      <c r="H39" s="32">
        <f t="shared" si="17"/>
        <v>-196830000</v>
      </c>
      <c r="I39" s="132">
        <f t="shared" ref="I39:N39" si="18">+H39*1.01</f>
        <v>-198798300</v>
      </c>
      <c r="J39" s="32">
        <f t="shared" si="18"/>
        <v>-200786283</v>
      </c>
      <c r="K39" s="32">
        <f t="shared" si="18"/>
        <v>-202794145.83000001</v>
      </c>
      <c r="L39" s="32">
        <f t="shared" si="18"/>
        <v>-204822087.28830001</v>
      </c>
      <c r="M39" s="32">
        <f t="shared" si="18"/>
        <v>-206870308.161183</v>
      </c>
      <c r="N39" s="32">
        <f t="shared" si="18"/>
        <v>-208939011.24279484</v>
      </c>
      <c r="O39" s="32"/>
      <c r="P39" s="32"/>
      <c r="Q39" s="32"/>
      <c r="R39" s="32"/>
      <c r="S39" s="32"/>
    </row>
    <row r="40" spans="1:19">
      <c r="B40" s="26" t="s">
        <v>30</v>
      </c>
      <c r="C40" s="31" t="s">
        <v>71</v>
      </c>
      <c r="D40" s="32">
        <v>-698000000</v>
      </c>
      <c r="E40" s="32">
        <f>+D40*0.95</f>
        <v>-663100000</v>
      </c>
      <c r="F40" s="32">
        <f t="shared" ref="F40:H40" si="19">+E40*0.95</f>
        <v>-629945000</v>
      </c>
      <c r="G40" s="32">
        <f t="shared" si="19"/>
        <v>-598447750</v>
      </c>
      <c r="H40" s="32">
        <f t="shared" si="19"/>
        <v>-568525362.5</v>
      </c>
      <c r="I40" s="132">
        <v>-600000000</v>
      </c>
      <c r="J40" s="32">
        <v>-600000000</v>
      </c>
      <c r="K40" s="32">
        <v>-600000000</v>
      </c>
      <c r="L40" s="32">
        <v>-600000000</v>
      </c>
      <c r="M40" s="32">
        <v>-600000000</v>
      </c>
      <c r="N40" s="32">
        <v>-600000000</v>
      </c>
      <c r="O40" s="32"/>
      <c r="P40" s="32"/>
      <c r="Q40" s="32"/>
      <c r="R40" s="32"/>
      <c r="S40" s="32"/>
    </row>
    <row r="41" spans="1:19">
      <c r="B41" s="26" t="s">
        <v>30</v>
      </c>
      <c r="C41" s="31" t="s">
        <v>31</v>
      </c>
      <c r="D41" s="32">
        <v>-422000000</v>
      </c>
      <c r="E41" s="32">
        <v>-443000000</v>
      </c>
      <c r="F41" s="32">
        <v>-465000000</v>
      </c>
      <c r="G41" s="120">
        <v>-489000000</v>
      </c>
      <c r="H41" s="120">
        <v>-489000000</v>
      </c>
      <c r="I41" s="132">
        <f t="shared" ref="I41:S41" si="20">+I53*-1</f>
        <v>-11.643801574335555</v>
      </c>
      <c r="J41" s="32">
        <f t="shared" si="20"/>
        <v>-11.643801574335555</v>
      </c>
      <c r="K41" s="32">
        <f t="shared" si="20"/>
        <v>-11.643801574335555</v>
      </c>
      <c r="L41" s="32">
        <f t="shared" si="20"/>
        <v>-11.643801574335555</v>
      </c>
      <c r="M41" s="32">
        <f t="shared" si="20"/>
        <v>-11.643801574335555</v>
      </c>
      <c r="N41" s="32">
        <f t="shared" si="20"/>
        <v>-11.643801574335555</v>
      </c>
      <c r="O41" s="32">
        <f t="shared" si="20"/>
        <v>-11.643801574335555</v>
      </c>
      <c r="P41" s="32">
        <f t="shared" si="20"/>
        <v>-11.643801574335555</v>
      </c>
      <c r="Q41" s="32">
        <f t="shared" si="20"/>
        <v>-11.643801574335555</v>
      </c>
      <c r="R41" s="32">
        <f t="shared" si="20"/>
        <v>-11.643801574335555</v>
      </c>
      <c r="S41" s="32">
        <f t="shared" si="20"/>
        <v>-11.643801574335555</v>
      </c>
    </row>
    <row r="42" spans="1:19" s="9" customFormat="1">
      <c r="B42" s="20" t="s">
        <v>28</v>
      </c>
      <c r="C42" s="21" t="s">
        <v>72</v>
      </c>
      <c r="D42" s="22"/>
      <c r="E42" s="123">
        <f>+E36+SUM(E39:E41,E37)</f>
        <v>-91544200</v>
      </c>
      <c r="F42" s="123">
        <f t="shared" ref="F42" si="21">+F36+SUM(F39:F41,F37)</f>
        <v>150506560</v>
      </c>
      <c r="G42" s="123">
        <f>+G36+SUM(G39:G41,G37)</f>
        <v>389757434</v>
      </c>
      <c r="H42" s="123">
        <f>+H36+SUM(H39:H41,H37)</f>
        <v>619033993.89999986</v>
      </c>
      <c r="I42" s="136">
        <f t="shared" ref="I42:S42" si="22">+I36+SUM(I37:I41)</f>
        <v>-3575620439.6038017</v>
      </c>
      <c r="J42" s="22">
        <f t="shared" si="22"/>
        <v>-3773276601.1126013</v>
      </c>
      <c r="K42" s="22">
        <f t="shared" si="22"/>
        <v>-4021329373.1136894</v>
      </c>
      <c r="L42" s="22">
        <f t="shared" si="22"/>
        <v>-4332871934.4200602</v>
      </c>
      <c r="M42" s="22">
        <f t="shared" si="22"/>
        <v>-4724401590.9369373</v>
      </c>
      <c r="N42" s="22">
        <f t="shared" si="22"/>
        <v>-5216704847.7117615</v>
      </c>
      <c r="O42" s="22">
        <f t="shared" si="22"/>
        <v>-11.643801574335555</v>
      </c>
      <c r="P42" s="22">
        <f t="shared" si="22"/>
        <v>-11.643801574335555</v>
      </c>
      <c r="Q42" s="22">
        <f t="shared" si="22"/>
        <v>-11.643801574335555</v>
      </c>
      <c r="R42" s="22">
        <f t="shared" si="22"/>
        <v>-11.643801574335555</v>
      </c>
      <c r="S42" s="22">
        <f t="shared" si="22"/>
        <v>-11.643801574335555</v>
      </c>
    </row>
    <row r="43" spans="1:19">
      <c r="B43" s="26" t="s">
        <v>30</v>
      </c>
      <c r="C43" s="31" t="s">
        <v>73</v>
      </c>
      <c r="D43" s="32"/>
      <c r="E43" s="32"/>
      <c r="F43" s="32"/>
      <c r="G43" s="120"/>
      <c r="H43" s="120"/>
      <c r="I43" s="132"/>
      <c r="J43" s="32"/>
      <c r="K43" s="32"/>
      <c r="L43" s="32"/>
      <c r="M43" s="32"/>
      <c r="N43" s="32"/>
      <c r="O43" s="32"/>
      <c r="P43" s="32"/>
      <c r="Q43" s="32"/>
      <c r="R43" s="32"/>
      <c r="S43" s="32"/>
    </row>
    <row r="44" spans="1:19" s="9" customFormat="1">
      <c r="B44" s="20" t="s">
        <v>28</v>
      </c>
      <c r="C44" s="21" t="s">
        <v>74</v>
      </c>
      <c r="D44" s="22"/>
      <c r="E44" s="22">
        <f>+E42+E43</f>
        <v>-91544200</v>
      </c>
      <c r="F44" s="22">
        <f>+F42+F43</f>
        <v>150506560</v>
      </c>
      <c r="G44" s="123">
        <f>+G42+G43</f>
        <v>389757434</v>
      </c>
      <c r="H44" s="123">
        <f>+H42+H43</f>
        <v>619033993.89999986</v>
      </c>
      <c r="I44" s="136">
        <f t="shared" ref="I44:S44" si="23">+I42+I43</f>
        <v>-3575620439.6038017</v>
      </c>
      <c r="J44" s="22">
        <f t="shared" si="23"/>
        <v>-3773276601.1126013</v>
      </c>
      <c r="K44" s="22">
        <f t="shared" si="23"/>
        <v>-4021329373.1136894</v>
      </c>
      <c r="L44" s="22">
        <f t="shared" si="23"/>
        <v>-4332871934.4200602</v>
      </c>
      <c r="M44" s="22">
        <f t="shared" si="23"/>
        <v>-4724401590.9369373</v>
      </c>
      <c r="N44" s="22">
        <f t="shared" si="23"/>
        <v>-5216704847.7117615</v>
      </c>
      <c r="O44" s="22">
        <f t="shared" si="23"/>
        <v>-11.643801574335555</v>
      </c>
      <c r="P44" s="22">
        <f t="shared" si="23"/>
        <v>-11.643801574335555</v>
      </c>
      <c r="Q44" s="22">
        <f t="shared" si="23"/>
        <v>-11.643801574335555</v>
      </c>
      <c r="R44" s="22">
        <f t="shared" si="23"/>
        <v>-11.643801574335555</v>
      </c>
      <c r="S44" s="22">
        <f t="shared" si="23"/>
        <v>-11.643801574335555</v>
      </c>
    </row>
    <row r="45" spans="1:19">
      <c r="B45" s="26" t="s">
        <v>30</v>
      </c>
      <c r="C45" s="31" t="s">
        <v>32</v>
      </c>
      <c r="D45" s="32"/>
      <c r="E45" s="32"/>
      <c r="F45" s="32"/>
      <c r="G45" s="120"/>
      <c r="H45" s="120"/>
      <c r="I45" s="132"/>
      <c r="J45" s="32"/>
      <c r="K45" s="32"/>
      <c r="L45" s="32"/>
      <c r="M45" s="32"/>
      <c r="N45" s="32"/>
      <c r="O45" s="32"/>
      <c r="P45" s="32"/>
      <c r="Q45" s="32"/>
      <c r="R45" s="32"/>
      <c r="S45" s="32"/>
    </row>
    <row r="46" spans="1:19" s="9" customFormat="1">
      <c r="B46" s="20" t="s">
        <v>28</v>
      </c>
      <c r="C46" s="21" t="s">
        <v>27</v>
      </c>
      <c r="D46" s="22">
        <v>0</v>
      </c>
      <c r="E46" s="22">
        <f>+E44+E45</f>
        <v>-91544200</v>
      </c>
      <c r="F46" s="22">
        <f>+F44+F45</f>
        <v>150506560</v>
      </c>
      <c r="G46" s="123">
        <f>+G44+G45</f>
        <v>389757434</v>
      </c>
      <c r="H46" s="123">
        <f>+H44+H45</f>
        <v>619033993.89999986</v>
      </c>
      <c r="I46" s="136">
        <f t="shared" ref="I46:S46" si="24">+I44+I45</f>
        <v>-3575620439.6038017</v>
      </c>
      <c r="J46" s="22">
        <f t="shared" si="24"/>
        <v>-3773276601.1126013</v>
      </c>
      <c r="K46" s="22">
        <f t="shared" si="24"/>
        <v>-4021329373.1136894</v>
      </c>
      <c r="L46" s="22">
        <f t="shared" si="24"/>
        <v>-4332871934.4200602</v>
      </c>
      <c r="M46" s="22">
        <f t="shared" si="24"/>
        <v>-4724401590.9369373</v>
      </c>
      <c r="N46" s="22">
        <f t="shared" si="24"/>
        <v>-5216704847.7117615</v>
      </c>
      <c r="O46" s="22">
        <f t="shared" si="24"/>
        <v>-11.643801574335555</v>
      </c>
      <c r="P46" s="22">
        <f t="shared" si="24"/>
        <v>-11.643801574335555</v>
      </c>
      <c r="Q46" s="22">
        <f t="shared" si="24"/>
        <v>-11.643801574335555</v>
      </c>
      <c r="R46" s="22">
        <f t="shared" si="24"/>
        <v>-11.643801574335555</v>
      </c>
      <c r="S46" s="22">
        <f t="shared" si="24"/>
        <v>-11.643801574335555</v>
      </c>
    </row>
    <row r="47" spans="1:19" s="9" customFormat="1">
      <c r="B47" s="20" t="s">
        <v>28</v>
      </c>
      <c r="C47" s="24" t="s">
        <v>75</v>
      </c>
      <c r="D47" s="25"/>
      <c r="E47" s="25">
        <f>+E42+E45</f>
        <v>-91544200</v>
      </c>
      <c r="F47" s="25">
        <f t="shared" ref="F47:S47" si="25">+F42+F45</f>
        <v>150506560</v>
      </c>
      <c r="G47" s="124">
        <f>+G42+G45</f>
        <v>389757434</v>
      </c>
      <c r="H47" s="124">
        <f>+H42+H45</f>
        <v>619033993.89999986</v>
      </c>
      <c r="I47" s="137">
        <f t="shared" si="25"/>
        <v>-3575620439.6038017</v>
      </c>
      <c r="J47" s="25">
        <f t="shared" si="25"/>
        <v>-3773276601.1126013</v>
      </c>
      <c r="K47" s="25">
        <f t="shared" si="25"/>
        <v>-4021329373.1136894</v>
      </c>
      <c r="L47" s="25">
        <f t="shared" si="25"/>
        <v>-4332871934.4200602</v>
      </c>
      <c r="M47" s="25">
        <f t="shared" si="25"/>
        <v>-4724401590.9369373</v>
      </c>
      <c r="N47" s="25">
        <f t="shared" si="25"/>
        <v>-5216704847.7117615</v>
      </c>
      <c r="O47" s="25">
        <f t="shared" si="25"/>
        <v>-11.643801574335555</v>
      </c>
      <c r="P47" s="25">
        <f t="shared" si="25"/>
        <v>-11.643801574335555</v>
      </c>
      <c r="Q47" s="25">
        <f t="shared" si="25"/>
        <v>-11.643801574335555</v>
      </c>
      <c r="R47" s="25">
        <f t="shared" si="25"/>
        <v>-11.643801574335555</v>
      </c>
      <c r="S47" s="25">
        <f t="shared" si="25"/>
        <v>-11.643801574335555</v>
      </c>
    </row>
    <row r="48" spans="1:19">
      <c r="B48" s="26" t="s">
        <v>34</v>
      </c>
      <c r="C48" s="31" t="s">
        <v>31</v>
      </c>
      <c r="D48" s="32"/>
      <c r="E48" s="32">
        <f>+E41*-1</f>
        <v>443000000</v>
      </c>
      <c r="F48" s="32">
        <f t="shared" ref="F48:S48" si="26">+F41*-1</f>
        <v>465000000</v>
      </c>
      <c r="G48" s="120">
        <f t="shared" si="26"/>
        <v>489000000</v>
      </c>
      <c r="H48" s="120">
        <f t="shared" si="26"/>
        <v>489000000</v>
      </c>
      <c r="I48" s="132">
        <f t="shared" si="26"/>
        <v>11.643801574335555</v>
      </c>
      <c r="J48" s="32">
        <f t="shared" si="26"/>
        <v>11.643801574335555</v>
      </c>
      <c r="K48" s="32">
        <f t="shared" si="26"/>
        <v>11.643801574335555</v>
      </c>
      <c r="L48" s="32">
        <f t="shared" si="26"/>
        <v>11.643801574335555</v>
      </c>
      <c r="M48" s="32">
        <f t="shared" si="26"/>
        <v>11.643801574335555</v>
      </c>
      <c r="N48" s="32">
        <f t="shared" si="26"/>
        <v>11.643801574335555</v>
      </c>
      <c r="O48" s="32">
        <f t="shared" si="26"/>
        <v>11.643801574335555</v>
      </c>
      <c r="P48" s="32">
        <f t="shared" si="26"/>
        <v>11.643801574335555</v>
      </c>
      <c r="Q48" s="32">
        <f t="shared" si="26"/>
        <v>11.643801574335555</v>
      </c>
      <c r="R48" s="32">
        <f t="shared" si="26"/>
        <v>11.643801574335555</v>
      </c>
      <c r="S48" s="32">
        <f t="shared" si="26"/>
        <v>11.643801574335555</v>
      </c>
    </row>
    <row r="49" spans="1:19">
      <c r="B49" s="26" t="s">
        <v>30</v>
      </c>
      <c r="C49" s="31" t="s">
        <v>77</v>
      </c>
      <c r="D49" s="32"/>
      <c r="E49" s="32">
        <v>0</v>
      </c>
      <c r="F49" s="32">
        <v>0</v>
      </c>
      <c r="G49" s="120">
        <v>0</v>
      </c>
      <c r="H49" s="120">
        <v>0</v>
      </c>
      <c r="I49" s="132"/>
      <c r="J49" s="32"/>
      <c r="K49" s="32"/>
      <c r="L49" s="32"/>
      <c r="M49" s="32"/>
      <c r="N49" s="32"/>
      <c r="O49" s="32"/>
      <c r="P49" s="32"/>
      <c r="Q49" s="32"/>
      <c r="R49" s="32"/>
      <c r="S49" s="32"/>
    </row>
    <row r="50" spans="1:19">
      <c r="B50" s="26" t="s">
        <v>30</v>
      </c>
      <c r="C50" s="31" t="s">
        <v>76</v>
      </c>
      <c r="D50" s="32"/>
      <c r="E50" s="32">
        <v>-30905875</v>
      </c>
      <c r="F50" s="32">
        <v>-29360581.25</v>
      </c>
      <c r="G50" s="120">
        <v>-27892552.187500119</v>
      </c>
      <c r="H50" s="120">
        <v>-27892552.187500119</v>
      </c>
      <c r="I50" s="132"/>
      <c r="J50" s="32"/>
      <c r="K50" s="32"/>
      <c r="L50" s="32"/>
      <c r="M50" s="32"/>
      <c r="N50" s="32"/>
      <c r="O50" s="32"/>
      <c r="P50" s="32"/>
      <c r="Q50" s="32"/>
      <c r="R50" s="32"/>
      <c r="S50" s="32"/>
    </row>
    <row r="51" spans="1:19" s="9" customFormat="1">
      <c r="B51" s="23"/>
      <c r="C51" s="24" t="s">
        <v>39</v>
      </c>
      <c r="D51" s="25">
        <f>+D47+SUM(D48:D50)</f>
        <v>0</v>
      </c>
      <c r="E51" s="25">
        <f>+E47+SUM(E48:E50)</f>
        <v>320549925</v>
      </c>
      <c r="F51" s="25">
        <f>+F47+SUM(F48:F50)</f>
        <v>586145978.75</v>
      </c>
      <c r="G51" s="124">
        <f>+G47+SUM(G48:G50)</f>
        <v>850864881.81249988</v>
      </c>
      <c r="H51" s="124">
        <f>+H47+SUM(H48:H50)</f>
        <v>1080141441.7124996</v>
      </c>
      <c r="I51" s="137">
        <f t="shared" ref="I51:S51" si="27">+I47+SUM(I48:I50)</f>
        <v>-3575620427.96</v>
      </c>
      <c r="J51" s="25">
        <f t="shared" si="27"/>
        <v>-3773276589.4687996</v>
      </c>
      <c r="K51" s="25">
        <f t="shared" si="27"/>
        <v>-4021329361.4698877</v>
      </c>
      <c r="L51" s="25">
        <f t="shared" si="27"/>
        <v>-4332871922.7762585</v>
      </c>
      <c r="M51" s="25">
        <f t="shared" si="27"/>
        <v>-4724401579.2931356</v>
      </c>
      <c r="N51" s="25">
        <f t="shared" si="27"/>
        <v>-5216704836.0679598</v>
      </c>
      <c r="O51" s="25">
        <f t="shared" si="27"/>
        <v>0</v>
      </c>
      <c r="P51" s="25">
        <f t="shared" si="27"/>
        <v>0</v>
      </c>
      <c r="Q51" s="25">
        <f t="shared" si="27"/>
        <v>0</v>
      </c>
      <c r="R51" s="25">
        <f t="shared" si="27"/>
        <v>0</v>
      </c>
      <c r="S51" s="25">
        <f t="shared" si="27"/>
        <v>0</v>
      </c>
    </row>
    <row r="52" spans="1:19" s="9" customFormat="1" hidden="1">
      <c r="A52" s="9" t="s">
        <v>26</v>
      </c>
      <c r="B52" s="23" t="s">
        <v>28</v>
      </c>
      <c r="C52" s="24" t="s">
        <v>29</v>
      </c>
      <c r="D52" s="25"/>
      <c r="E52" s="25">
        <f t="shared" ref="E52:S52" si="28">E46</f>
        <v>-91544200</v>
      </c>
      <c r="F52" s="25">
        <f t="shared" si="28"/>
        <v>150506560</v>
      </c>
      <c r="G52" s="124">
        <f t="shared" si="28"/>
        <v>389757434</v>
      </c>
      <c r="H52" s="124">
        <f t="shared" si="28"/>
        <v>619033993.89999986</v>
      </c>
      <c r="I52" s="137">
        <f t="shared" si="28"/>
        <v>-3575620439.6038017</v>
      </c>
      <c r="J52" s="25">
        <f t="shared" si="28"/>
        <v>-3773276601.1126013</v>
      </c>
      <c r="K52" s="25">
        <f t="shared" si="28"/>
        <v>-4021329373.1136894</v>
      </c>
      <c r="L52" s="25">
        <f t="shared" si="28"/>
        <v>-4332871934.4200602</v>
      </c>
      <c r="M52" s="25">
        <f t="shared" si="28"/>
        <v>-4724401590.9369373</v>
      </c>
      <c r="N52" s="25">
        <f t="shared" si="28"/>
        <v>-5216704847.7117615</v>
      </c>
      <c r="O52" s="25">
        <f t="shared" si="28"/>
        <v>-11.643801574335555</v>
      </c>
      <c r="P52" s="25">
        <f t="shared" si="28"/>
        <v>-11.643801574335555</v>
      </c>
      <c r="Q52" s="25">
        <f t="shared" si="28"/>
        <v>-11.643801574335555</v>
      </c>
      <c r="R52" s="25">
        <f t="shared" si="28"/>
        <v>-11.643801574335555</v>
      </c>
      <c r="S52" s="25">
        <f t="shared" si="28"/>
        <v>-11.643801574335555</v>
      </c>
    </row>
    <row r="53" spans="1:19" s="9" customFormat="1" hidden="1">
      <c r="A53" s="9" t="s">
        <v>26</v>
      </c>
      <c r="B53" s="26" t="s">
        <v>30</v>
      </c>
      <c r="C53" s="27" t="s">
        <v>31</v>
      </c>
      <c r="D53" s="28"/>
      <c r="E53" s="28">
        <f>E56</f>
        <v>11.643801574335555</v>
      </c>
      <c r="F53" s="28">
        <f t="shared" ref="F53:S53" si="29">F56</f>
        <v>11.643801574335555</v>
      </c>
      <c r="G53" s="125">
        <f t="shared" si="29"/>
        <v>11.643801574335555</v>
      </c>
      <c r="H53" s="125">
        <f t="shared" si="29"/>
        <v>11.643801574335555</v>
      </c>
      <c r="I53" s="138">
        <f t="shared" si="29"/>
        <v>11.643801574335555</v>
      </c>
      <c r="J53" s="28">
        <f t="shared" si="29"/>
        <v>11.643801574335555</v>
      </c>
      <c r="K53" s="28">
        <f t="shared" si="29"/>
        <v>11.643801574335555</v>
      </c>
      <c r="L53" s="28">
        <f t="shared" si="29"/>
        <v>11.643801574335555</v>
      </c>
      <c r="M53" s="28">
        <f t="shared" si="29"/>
        <v>11.643801574335555</v>
      </c>
      <c r="N53" s="28">
        <f t="shared" si="29"/>
        <v>11.643801574335555</v>
      </c>
      <c r="O53" s="28">
        <f t="shared" si="29"/>
        <v>11.643801574335555</v>
      </c>
      <c r="P53" s="28">
        <f t="shared" si="29"/>
        <v>11.643801574335555</v>
      </c>
      <c r="Q53" s="28">
        <f t="shared" si="29"/>
        <v>11.643801574335555</v>
      </c>
      <c r="R53" s="28">
        <f t="shared" si="29"/>
        <v>11.643801574335555</v>
      </c>
      <c r="S53" s="28">
        <f t="shared" si="29"/>
        <v>11.643801574335555</v>
      </c>
    </row>
    <row r="54" spans="1:19" ht="13" hidden="1" thickBot="1">
      <c r="A54" s="5" t="s">
        <v>26</v>
      </c>
      <c r="B54" s="26" t="s">
        <v>30</v>
      </c>
      <c r="C54" s="29" t="s">
        <v>32</v>
      </c>
      <c r="D54" s="30"/>
      <c r="E54" s="30">
        <f>(E52-E53)*0.4</f>
        <v>-36617684.657520629</v>
      </c>
      <c r="F54" s="30">
        <f t="shared" ref="F54:S54" si="30">(F52-F53)*0.4</f>
        <v>60202619.342479378</v>
      </c>
      <c r="G54" s="126">
        <f t="shared" si="30"/>
        <v>155902968.94247937</v>
      </c>
      <c r="H54" s="126">
        <f t="shared" si="30"/>
        <v>247613592.90247932</v>
      </c>
      <c r="I54" s="139">
        <f t="shared" si="30"/>
        <v>-1430248180.4990416</v>
      </c>
      <c r="J54" s="30">
        <f t="shared" si="30"/>
        <v>-1509310645.1025612</v>
      </c>
      <c r="K54" s="30">
        <f t="shared" si="30"/>
        <v>-1608531753.9029965</v>
      </c>
      <c r="L54" s="30">
        <f t="shared" si="30"/>
        <v>-1733148778.4255447</v>
      </c>
      <c r="M54" s="30">
        <f t="shared" si="30"/>
        <v>-1889760641.0322957</v>
      </c>
      <c r="N54" s="30">
        <f t="shared" si="30"/>
        <v>-2086681943.7422254</v>
      </c>
      <c r="O54" s="30">
        <f t="shared" si="30"/>
        <v>-9.315041259468444</v>
      </c>
      <c r="P54" s="30">
        <f t="shared" si="30"/>
        <v>-9.315041259468444</v>
      </c>
      <c r="Q54" s="30">
        <f t="shared" si="30"/>
        <v>-9.315041259468444</v>
      </c>
      <c r="R54" s="30">
        <f t="shared" si="30"/>
        <v>-9.315041259468444</v>
      </c>
      <c r="S54" s="30">
        <f t="shared" si="30"/>
        <v>-9.315041259468444</v>
      </c>
    </row>
    <row r="55" spans="1:19" s="9" customFormat="1" hidden="1">
      <c r="A55" s="9" t="s">
        <v>26</v>
      </c>
      <c r="B55" s="23" t="s">
        <v>28</v>
      </c>
      <c r="C55" s="24" t="s">
        <v>33</v>
      </c>
      <c r="D55" s="25">
        <f t="shared" ref="D55:S55" si="31">D52-D53-D54</f>
        <v>0</v>
      </c>
      <c r="E55" s="25">
        <f>E52-E53-E54</f>
        <v>-54926526.98628094</v>
      </c>
      <c r="F55" s="25">
        <f t="shared" si="31"/>
        <v>90303929.013719052</v>
      </c>
      <c r="G55" s="124">
        <f t="shared" si="31"/>
        <v>233854453.41371906</v>
      </c>
      <c r="H55" s="124">
        <f t="shared" si="31"/>
        <v>371420389.353719</v>
      </c>
      <c r="I55" s="137">
        <f t="shared" si="31"/>
        <v>-2145372270.7485619</v>
      </c>
      <c r="J55" s="25">
        <f t="shared" si="31"/>
        <v>-2263965967.653842</v>
      </c>
      <c r="K55" s="25">
        <f t="shared" si="31"/>
        <v>-2412797630.8544946</v>
      </c>
      <c r="L55" s="25">
        <f t="shared" si="31"/>
        <v>-2599723167.6383171</v>
      </c>
      <c r="M55" s="25">
        <f t="shared" si="31"/>
        <v>-2834640961.5484433</v>
      </c>
      <c r="N55" s="25">
        <f t="shared" si="31"/>
        <v>-3130022915.6133375</v>
      </c>
      <c r="O55" s="25">
        <f t="shared" si="31"/>
        <v>-13.972561889202666</v>
      </c>
      <c r="P55" s="25">
        <f t="shared" si="31"/>
        <v>-13.972561889202666</v>
      </c>
      <c r="Q55" s="25">
        <f t="shared" si="31"/>
        <v>-13.972561889202666</v>
      </c>
      <c r="R55" s="25">
        <f t="shared" si="31"/>
        <v>-13.972561889202666</v>
      </c>
      <c r="S55" s="25">
        <f t="shared" si="31"/>
        <v>-13.972561889202666</v>
      </c>
    </row>
    <row r="56" spans="1:19" hidden="1">
      <c r="B56" s="26" t="s">
        <v>34</v>
      </c>
      <c r="C56" s="31" t="s">
        <v>31</v>
      </c>
      <c r="D56" s="32"/>
      <c r="E56" s="32">
        <f t="shared" ref="E56:S56" si="32">$D$57/15</f>
        <v>11.643801574335555</v>
      </c>
      <c r="F56" s="32">
        <f t="shared" si="32"/>
        <v>11.643801574335555</v>
      </c>
      <c r="G56" s="120">
        <f t="shared" si="32"/>
        <v>11.643801574335555</v>
      </c>
      <c r="H56" s="120">
        <f t="shared" si="32"/>
        <v>11.643801574335555</v>
      </c>
      <c r="I56" s="132">
        <f t="shared" si="32"/>
        <v>11.643801574335555</v>
      </c>
      <c r="J56" s="32">
        <f t="shared" si="32"/>
        <v>11.643801574335555</v>
      </c>
      <c r="K56" s="32">
        <f t="shared" si="32"/>
        <v>11.643801574335555</v>
      </c>
      <c r="L56" s="32">
        <f t="shared" si="32"/>
        <v>11.643801574335555</v>
      </c>
      <c r="M56" s="32">
        <f t="shared" si="32"/>
        <v>11.643801574335555</v>
      </c>
      <c r="N56" s="32">
        <f t="shared" si="32"/>
        <v>11.643801574335555</v>
      </c>
      <c r="O56" s="32">
        <f t="shared" si="32"/>
        <v>11.643801574335555</v>
      </c>
      <c r="P56" s="32">
        <f t="shared" si="32"/>
        <v>11.643801574335555</v>
      </c>
      <c r="Q56" s="32">
        <f t="shared" si="32"/>
        <v>11.643801574335555</v>
      </c>
      <c r="R56" s="32">
        <f t="shared" si="32"/>
        <v>11.643801574335555</v>
      </c>
      <c r="S56" s="32">
        <f t="shared" si="32"/>
        <v>11.643801574335555</v>
      </c>
    </row>
    <row r="57" spans="1:19" hidden="1">
      <c r="B57" s="26" t="s">
        <v>30</v>
      </c>
      <c r="C57" s="31" t="s">
        <v>35</v>
      </c>
      <c r="D57" s="33">
        <v>174.65702361503332</v>
      </c>
      <c r="E57" s="33">
        <v>0</v>
      </c>
      <c r="F57" s="33">
        <v>0</v>
      </c>
      <c r="G57" s="127">
        <v>0</v>
      </c>
      <c r="H57" s="127">
        <v>1</v>
      </c>
      <c r="I57" s="140">
        <v>0</v>
      </c>
      <c r="J57" s="33">
        <v>0</v>
      </c>
      <c r="K57" s="33">
        <v>0</v>
      </c>
      <c r="L57" s="33">
        <v>0</v>
      </c>
      <c r="M57" s="33">
        <v>0</v>
      </c>
      <c r="N57" s="33">
        <v>0</v>
      </c>
      <c r="O57" s="33">
        <v>0</v>
      </c>
      <c r="P57" s="33">
        <v>0</v>
      </c>
      <c r="Q57" s="33">
        <v>0</v>
      </c>
      <c r="R57" s="33">
        <v>0</v>
      </c>
      <c r="S57" s="33">
        <v>0</v>
      </c>
    </row>
    <row r="58" spans="1:19" hidden="1">
      <c r="B58" s="26" t="s">
        <v>34</v>
      </c>
      <c r="C58" s="31" t="s">
        <v>36</v>
      </c>
      <c r="D58" s="34"/>
      <c r="E58" s="34"/>
      <c r="F58" s="34"/>
      <c r="G58" s="128"/>
      <c r="H58" s="128"/>
      <c r="I58" s="141"/>
      <c r="J58" s="34"/>
      <c r="K58" s="34"/>
      <c r="L58" s="34"/>
      <c r="M58" s="34"/>
      <c r="N58" s="34"/>
      <c r="O58" s="34"/>
      <c r="P58" s="34"/>
      <c r="Q58" s="34"/>
      <c r="R58" s="34"/>
      <c r="S58" s="34"/>
    </row>
    <row r="59" spans="1:19" hidden="1">
      <c r="A59" s="5" t="s">
        <v>26</v>
      </c>
      <c r="B59" s="26" t="s">
        <v>30</v>
      </c>
      <c r="C59" s="31" t="s">
        <v>37</v>
      </c>
      <c r="D59" s="34">
        <v>0</v>
      </c>
      <c r="E59" s="34">
        <v>0</v>
      </c>
      <c r="F59" s="34">
        <v>0</v>
      </c>
      <c r="G59" s="127">
        <f t="shared" ref="G59:S59" si="33">F59</f>
        <v>0</v>
      </c>
      <c r="H59" s="127">
        <f t="shared" si="33"/>
        <v>0</v>
      </c>
      <c r="I59" s="140">
        <f t="shared" si="33"/>
        <v>0</v>
      </c>
      <c r="J59" s="33">
        <f t="shared" si="33"/>
        <v>0</v>
      </c>
      <c r="K59" s="33">
        <f t="shared" si="33"/>
        <v>0</v>
      </c>
      <c r="L59" s="33">
        <f t="shared" si="33"/>
        <v>0</v>
      </c>
      <c r="M59" s="33">
        <f t="shared" si="33"/>
        <v>0</v>
      </c>
      <c r="N59" s="33">
        <f t="shared" si="33"/>
        <v>0</v>
      </c>
      <c r="O59" s="33">
        <f t="shared" si="33"/>
        <v>0</v>
      </c>
      <c r="P59" s="33">
        <f t="shared" si="33"/>
        <v>0</v>
      </c>
      <c r="Q59" s="33">
        <f t="shared" si="33"/>
        <v>0</v>
      </c>
      <c r="R59" s="33">
        <f t="shared" si="33"/>
        <v>0</v>
      </c>
      <c r="S59" s="33">
        <f t="shared" si="33"/>
        <v>0</v>
      </c>
    </row>
    <row r="60" spans="1:19" ht="13" hidden="1" thickBot="1">
      <c r="B60" s="26" t="s">
        <v>30</v>
      </c>
      <c r="C60" s="29" t="s">
        <v>38</v>
      </c>
      <c r="D60" s="35">
        <v>0</v>
      </c>
      <c r="E60" s="30"/>
      <c r="F60" s="30"/>
      <c r="G60" s="126"/>
      <c r="H60" s="126"/>
      <c r="I60" s="139"/>
      <c r="J60" s="30"/>
      <c r="K60" s="30"/>
      <c r="L60" s="30"/>
      <c r="M60" s="30"/>
      <c r="N60" s="30"/>
      <c r="O60" s="30"/>
      <c r="P60" s="30"/>
      <c r="Q60" s="30"/>
      <c r="R60" s="30"/>
      <c r="S60" s="30"/>
    </row>
    <row r="61" spans="1:19" s="9" customFormat="1">
      <c r="B61" s="36"/>
      <c r="D61" s="37"/>
      <c r="E61" s="38"/>
      <c r="F61" s="38"/>
      <c r="G61" s="38"/>
      <c r="H61" s="38"/>
      <c r="I61" s="142"/>
      <c r="J61" s="38"/>
      <c r="K61" s="38"/>
      <c r="L61" s="38"/>
      <c r="M61" s="38"/>
      <c r="N61" s="38"/>
      <c r="O61" s="38"/>
      <c r="P61" s="38"/>
      <c r="Q61" s="38"/>
      <c r="R61" s="38"/>
      <c r="S61" s="38"/>
    </row>
    <row r="62" spans="1:19" s="9" customFormat="1">
      <c r="B62" s="36"/>
      <c r="C62" s="9" t="s">
        <v>80</v>
      </c>
      <c r="D62" s="39">
        <f>D51</f>
        <v>0</v>
      </c>
      <c r="E62" s="39">
        <f>+E51/(1+$D$69)^E11</f>
        <v>294626434.15169936</v>
      </c>
      <c r="F62" s="39">
        <f>+F51/(1+$D$69)^F11</f>
        <v>495174018.86704999</v>
      </c>
      <c r="G62" s="39">
        <f>+G51/(1+$D$69)^G11</f>
        <v>660676240.77114129</v>
      </c>
      <c r="H62" s="39">
        <f>+H51/(1+$D$69)^H11</f>
        <v>770876397.43748033</v>
      </c>
      <c r="I62" s="143">
        <f t="shared" ref="I62:S62" si="34">+I51/(1+$D$69)^I11</f>
        <v>-2345479057.3582015</v>
      </c>
      <c r="J62" s="39">
        <f t="shared" si="34"/>
        <v>-2274965530.5587769</v>
      </c>
      <c r="K62" s="39">
        <f t="shared" si="34"/>
        <v>-2228444664.8382955</v>
      </c>
      <c r="L62" s="39">
        <f t="shared" si="34"/>
        <v>-2206907300.2541933</v>
      </c>
      <c r="M62" s="39">
        <f t="shared" si="34"/>
        <v>-2211724737.946713</v>
      </c>
      <c r="N62" s="39">
        <f t="shared" si="34"/>
        <v>-2244690994.6506224</v>
      </c>
      <c r="O62" s="39">
        <f t="shared" si="34"/>
        <v>0</v>
      </c>
      <c r="P62" s="39">
        <f t="shared" si="34"/>
        <v>0</v>
      </c>
      <c r="Q62" s="39">
        <f t="shared" si="34"/>
        <v>0</v>
      </c>
      <c r="R62" s="39">
        <f t="shared" si="34"/>
        <v>0</v>
      </c>
      <c r="S62" s="39">
        <f t="shared" si="34"/>
        <v>0</v>
      </c>
    </row>
    <row r="63" spans="1:19" s="9" customFormat="1">
      <c r="B63" s="36"/>
      <c r="D63" s="37"/>
      <c r="E63" s="38"/>
      <c r="F63" s="38"/>
      <c r="G63" s="38"/>
      <c r="H63" s="38"/>
      <c r="I63" s="142"/>
      <c r="J63" s="38"/>
      <c r="K63" s="38"/>
      <c r="L63" s="38"/>
      <c r="M63" s="38"/>
      <c r="N63" s="38"/>
      <c r="O63" s="38"/>
      <c r="P63" s="38"/>
      <c r="Q63" s="38"/>
      <c r="R63" s="38"/>
      <c r="S63" s="38"/>
    </row>
    <row r="64" spans="1:19" s="9" customFormat="1">
      <c r="B64" s="36"/>
      <c r="D64" s="37"/>
      <c r="E64" s="38"/>
      <c r="F64" s="38"/>
      <c r="G64" s="38"/>
      <c r="H64" s="38"/>
      <c r="I64" s="142"/>
      <c r="J64" s="38"/>
      <c r="K64" s="38"/>
      <c r="L64" s="38"/>
      <c r="M64" s="38"/>
      <c r="N64" s="38"/>
      <c r="O64" s="38"/>
      <c r="P64" s="38"/>
      <c r="Q64" s="38"/>
      <c r="R64" s="38"/>
      <c r="S64" s="38"/>
    </row>
    <row r="65" spans="2:19" s="9" customFormat="1">
      <c r="B65" s="36"/>
      <c r="D65" s="37"/>
      <c r="E65" s="38"/>
      <c r="F65" s="55" t="s">
        <v>81</v>
      </c>
      <c r="G65" s="38"/>
      <c r="H65" s="38"/>
      <c r="I65" s="142"/>
      <c r="J65" s="38"/>
      <c r="K65" s="38"/>
      <c r="L65" s="38"/>
      <c r="M65" s="38"/>
      <c r="N65" s="38"/>
      <c r="O65" s="38"/>
      <c r="P65" s="38"/>
      <c r="Q65" s="38"/>
      <c r="R65" s="38"/>
      <c r="S65" s="38"/>
    </row>
    <row r="66" spans="2:19" s="9" customFormat="1">
      <c r="B66" s="36"/>
      <c r="C66" s="40" t="s">
        <v>40</v>
      </c>
      <c r="D66" s="40"/>
      <c r="E66" s="38"/>
      <c r="F66" s="56" t="s">
        <v>82</v>
      </c>
      <c r="G66" s="38"/>
      <c r="H66" s="38"/>
      <c r="I66" s="142"/>
      <c r="J66" s="38"/>
      <c r="K66" s="38"/>
      <c r="L66" s="38"/>
      <c r="M66" s="38"/>
      <c r="N66" s="38"/>
      <c r="O66" s="38"/>
      <c r="P66" s="38"/>
      <c r="Q66" s="38"/>
      <c r="R66" s="38"/>
      <c r="S66" s="38"/>
    </row>
    <row r="67" spans="2:19" s="9" customFormat="1">
      <c r="B67" s="36"/>
      <c r="C67" s="41" t="s">
        <v>520</v>
      </c>
      <c r="D67" s="42">
        <f>+SUM($D$62:$H$62)</f>
        <v>2221353091.2273712</v>
      </c>
      <c r="E67" s="38"/>
      <c r="F67" s="38"/>
      <c r="G67" s="43"/>
      <c r="H67" s="38"/>
      <c r="I67" s="142"/>
      <c r="J67" s="38"/>
      <c r="K67" s="38"/>
      <c r="L67" s="38"/>
      <c r="M67" s="38"/>
      <c r="N67" s="38"/>
      <c r="O67" s="38"/>
      <c r="P67" s="38"/>
      <c r="Q67" s="38"/>
      <c r="R67" s="38"/>
      <c r="S67" s="38"/>
    </row>
    <row r="68" spans="2:19" s="9" customFormat="1">
      <c r="B68" s="36"/>
      <c r="C68" s="41"/>
      <c r="D68" s="42"/>
      <c r="E68" s="38"/>
      <c r="F68" s="38"/>
      <c r="G68" s="43"/>
      <c r="H68" s="38"/>
      <c r="I68" s="142"/>
      <c r="J68" s="38"/>
      <c r="K68" s="38"/>
      <c r="L68" s="38"/>
      <c r="M68" s="38"/>
      <c r="N68" s="38"/>
      <c r="O68" s="38"/>
      <c r="P68" s="38"/>
      <c r="Q68" s="38"/>
      <c r="R68" s="38"/>
      <c r="S68" s="38"/>
    </row>
    <row r="69" spans="2:19" s="9" customFormat="1">
      <c r="B69" s="36"/>
      <c r="C69" s="41" t="s">
        <v>41</v>
      </c>
      <c r="D69" s="76">
        <f>+'1. WACC'!E17</f>
        <v>8.7987661130748893E-2</v>
      </c>
      <c r="E69" s="38"/>
      <c r="F69" s="38"/>
      <c r="G69" s="38"/>
      <c r="H69" s="43"/>
      <c r="I69" s="142"/>
      <c r="J69" s="38"/>
      <c r="K69" s="38"/>
      <c r="L69" s="38"/>
      <c r="M69" s="38"/>
      <c r="N69" s="38"/>
      <c r="O69" s="38"/>
      <c r="P69" s="38"/>
      <c r="Q69" s="38"/>
      <c r="R69" s="38"/>
      <c r="S69" s="38"/>
    </row>
    <row r="70" spans="2:19" s="9" customFormat="1">
      <c r="B70" s="36"/>
      <c r="C70" s="41" t="s">
        <v>42</v>
      </c>
      <c r="D70" s="44" t="e">
        <f>IRR(D51:G51,0.2)</f>
        <v>#NUM!</v>
      </c>
      <c r="E70" s="38"/>
      <c r="F70" s="38"/>
      <c r="G70" s="38"/>
      <c r="H70" s="38"/>
      <c r="I70" s="142"/>
      <c r="J70" s="38"/>
      <c r="K70" s="38"/>
      <c r="L70" s="38"/>
      <c r="M70" s="38"/>
      <c r="N70" s="38"/>
      <c r="O70" s="38"/>
      <c r="P70" s="38"/>
      <c r="Q70" s="38"/>
      <c r="R70" s="38"/>
      <c r="S70" s="38"/>
    </row>
    <row r="71" spans="2:19" s="9" customFormat="1">
      <c r="B71" s="36"/>
      <c r="C71" s="41" t="s">
        <v>43</v>
      </c>
      <c r="D71" s="44" t="e">
        <f>D70-D69</f>
        <v>#NUM!</v>
      </c>
      <c r="E71" s="38"/>
      <c r="F71" s="38"/>
      <c r="G71" s="38"/>
      <c r="H71" s="38"/>
      <c r="I71" s="142"/>
      <c r="J71" s="38"/>
      <c r="K71" s="38"/>
      <c r="L71" s="38"/>
      <c r="M71" s="38"/>
      <c r="N71" s="38"/>
      <c r="O71" s="38"/>
      <c r="P71" s="38"/>
      <c r="Q71" s="38"/>
      <c r="R71" s="38"/>
      <c r="S71" s="38"/>
    </row>
    <row r="72" spans="2:19" s="9" customFormat="1">
      <c r="B72" s="36"/>
      <c r="C72" s="41" t="s">
        <v>44</v>
      </c>
      <c r="D72" s="45" t="e">
        <f>IF(LOOKUP(2,1/(D62:G62&lt;0),$E$12:$S$12)-$D$12&lt;0,"Doesn't Pay Back",LOOKUP(2,1/(D62:G62&lt;0),$E12:$S$12)-$D$12)</f>
        <v>#N/A</v>
      </c>
      <c r="E72" s="38"/>
      <c r="F72" s="38"/>
      <c r="G72" s="38"/>
      <c r="H72" s="38"/>
      <c r="I72" s="142"/>
      <c r="J72" s="38"/>
      <c r="K72" s="38"/>
      <c r="L72" s="38"/>
      <c r="M72" s="38"/>
      <c r="N72" s="38"/>
      <c r="O72" s="38"/>
      <c r="P72" s="38"/>
      <c r="Q72" s="38"/>
      <c r="R72" s="38"/>
      <c r="S72" s="38"/>
    </row>
    <row r="73" spans="2:19" s="9" customFormat="1">
      <c r="B73" s="36"/>
      <c r="C73" s="46"/>
      <c r="D73" s="47"/>
      <c r="E73" s="38"/>
      <c r="F73" s="38"/>
      <c r="G73" s="38"/>
      <c r="H73" s="38"/>
      <c r="I73" s="142"/>
      <c r="J73" s="38"/>
      <c r="K73" s="38"/>
      <c r="L73" s="38"/>
      <c r="M73" s="38"/>
      <c r="N73" s="38"/>
      <c r="O73" s="38"/>
      <c r="P73" s="38"/>
      <c r="Q73" s="38"/>
      <c r="R73" s="38"/>
      <c r="S73" s="38"/>
    </row>
    <row r="74" spans="2:19" s="9" customFormat="1">
      <c r="B74" s="36"/>
      <c r="C74" s="46"/>
      <c r="D74" s="47"/>
      <c r="E74" s="38"/>
      <c r="F74" s="48"/>
      <c r="G74" s="38"/>
      <c r="H74" s="48"/>
      <c r="I74" s="142"/>
      <c r="J74" s="38"/>
      <c r="K74" s="38"/>
      <c r="L74" s="38"/>
      <c r="M74" s="38"/>
      <c r="N74" s="38"/>
      <c r="O74" s="38"/>
      <c r="P74" s="38"/>
      <c r="Q74" s="38"/>
      <c r="R74" s="38"/>
      <c r="S74" s="38"/>
    </row>
    <row r="75" spans="2:19">
      <c r="O75" s="5" t="s">
        <v>26</v>
      </c>
    </row>
  </sheetData>
  <pageMargins left="0.511811024" right="0.511811024" top="0.78740157499999996" bottom="0.78740157499999996" header="0.31496062000000002" footer="0.31496062000000002"/>
  <pageSetup orientation="portrait"/>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5"/>
  </sheetPr>
  <dimension ref="A1:AB75"/>
  <sheetViews>
    <sheetView showGridLines="0" topLeftCell="A10" zoomScale="125" zoomScaleNormal="125" zoomScalePageLayoutView="125" workbookViewId="0">
      <selection activeCell="F68" sqref="F68:V68"/>
    </sheetView>
  </sheetViews>
  <sheetFormatPr baseColWidth="10" defaultColWidth="9" defaultRowHeight="12" x14ac:dyDescent="0"/>
  <cols>
    <col min="1" max="1" width="5.3984375" style="5" customWidth="1"/>
    <col min="2" max="2" width="6" style="4" bestFit="1" customWidth="1"/>
    <col min="3" max="3" width="42.59765625" style="5" bestFit="1" customWidth="1"/>
    <col min="4" max="4" width="25.3984375" style="5" customWidth="1"/>
    <col min="5" max="5" width="18.59765625" style="5" customWidth="1"/>
    <col min="6" max="6" width="21.59765625" style="5" customWidth="1"/>
    <col min="7" max="7" width="22.19921875" style="5" customWidth="1"/>
    <col min="8" max="8" width="25" style="5" customWidth="1"/>
    <col min="9" max="9" width="19.796875" style="130" customWidth="1"/>
    <col min="10" max="10" width="19" style="5" customWidth="1"/>
    <col min="11" max="11" width="19.3984375" style="5" bestFit="1" customWidth="1"/>
    <col min="12" max="12" width="23.59765625" style="5" customWidth="1"/>
    <col min="13" max="14" width="18.3984375" style="5" customWidth="1"/>
    <col min="15" max="16" width="19.3984375" style="5" bestFit="1" customWidth="1"/>
    <col min="17" max="17" width="21.19921875" style="5" customWidth="1"/>
    <col min="18" max="18" width="20.59765625" style="5" customWidth="1"/>
    <col min="19" max="19" width="18.796875" style="5" customWidth="1"/>
    <col min="20" max="20" width="9.3984375" style="5" customWidth="1"/>
    <col min="21" max="16384" width="9" style="5"/>
  </cols>
  <sheetData>
    <row r="1" spans="2:19" ht="60" customHeight="1"/>
    <row r="2" spans="2:19" ht="15">
      <c r="C2" s="6"/>
      <c r="I2" s="152"/>
    </row>
    <row r="3" spans="2:19" ht="15" customHeight="1">
      <c r="C3" s="7" t="s">
        <v>20</v>
      </c>
      <c r="I3" s="152"/>
    </row>
    <row r="4" spans="2:19">
      <c r="C4" s="8" t="s">
        <v>21</v>
      </c>
    </row>
    <row r="5" spans="2:19">
      <c r="C5" s="9"/>
    </row>
    <row r="6" spans="2:19">
      <c r="C6" s="10" t="s">
        <v>22</v>
      </c>
      <c r="D6" s="11"/>
      <c r="E6" s="12"/>
      <c r="F6" s="12"/>
      <c r="G6" s="12"/>
      <c r="H6" s="13"/>
    </row>
    <row r="7" spans="2:19">
      <c r="C7" s="10" t="s">
        <v>23</v>
      </c>
      <c r="D7" s="11"/>
      <c r="E7" s="12"/>
      <c r="F7" s="12"/>
      <c r="G7" s="12"/>
      <c r="H7" s="13"/>
      <c r="I7" s="152"/>
    </row>
    <row r="8" spans="2:19">
      <c r="C8" s="10" t="s">
        <v>24</v>
      </c>
      <c r="D8" s="11"/>
      <c r="E8" s="12"/>
      <c r="F8" s="12"/>
      <c r="G8" s="12"/>
      <c r="H8" s="13"/>
    </row>
    <row r="9" spans="2:19">
      <c r="C9" s="10" t="s">
        <v>25</v>
      </c>
      <c r="D9" s="11"/>
      <c r="E9" s="12"/>
      <c r="F9" s="12"/>
      <c r="G9" s="12"/>
      <c r="H9" s="13"/>
    </row>
    <row r="11" spans="2:19" ht="14">
      <c r="C11" s="5" t="s">
        <v>79</v>
      </c>
      <c r="D11" s="54">
        <v>0</v>
      </c>
      <c r="E11" s="14">
        <f>+D11+1</f>
        <v>1</v>
      </c>
      <c r="F11" s="14">
        <f t="shared" ref="F11:S12" si="0">+E11+1</f>
        <v>2</v>
      </c>
      <c r="G11" s="118">
        <f t="shared" si="0"/>
        <v>3</v>
      </c>
      <c r="H11" s="151">
        <f t="shared" si="0"/>
        <v>4</v>
      </c>
      <c r="I11" s="129">
        <f t="shared" si="0"/>
        <v>5</v>
      </c>
      <c r="J11" s="14">
        <f t="shared" si="0"/>
        <v>6</v>
      </c>
      <c r="K11" s="14">
        <f t="shared" si="0"/>
        <v>7</v>
      </c>
      <c r="L11" s="14">
        <f t="shared" si="0"/>
        <v>8</v>
      </c>
      <c r="M11" s="14">
        <f t="shared" si="0"/>
        <v>9</v>
      </c>
      <c r="N11" s="14">
        <f t="shared" si="0"/>
        <v>10</v>
      </c>
      <c r="O11" s="14">
        <f t="shared" si="0"/>
        <v>11</v>
      </c>
      <c r="P11" s="14">
        <f t="shared" si="0"/>
        <v>12</v>
      </c>
      <c r="Q11" s="14">
        <f t="shared" si="0"/>
        <v>13</v>
      </c>
      <c r="R11" s="14">
        <f t="shared" si="0"/>
        <v>14</v>
      </c>
      <c r="S11" s="14">
        <f t="shared" si="0"/>
        <v>15</v>
      </c>
    </row>
    <row r="12" spans="2:19" ht="14">
      <c r="C12" s="5" t="s">
        <v>78</v>
      </c>
      <c r="D12" s="54">
        <v>2017</v>
      </c>
      <c r="E12" s="14">
        <f>+D12+1</f>
        <v>2018</v>
      </c>
      <c r="F12" s="14">
        <f t="shared" si="0"/>
        <v>2019</v>
      </c>
      <c r="G12" s="118">
        <f t="shared" si="0"/>
        <v>2020</v>
      </c>
      <c r="H12" s="151">
        <f t="shared" si="0"/>
        <v>2021</v>
      </c>
      <c r="I12" s="129">
        <f t="shared" si="0"/>
        <v>2022</v>
      </c>
      <c r="J12" s="14">
        <f t="shared" si="0"/>
        <v>2023</v>
      </c>
      <c r="K12" s="14">
        <f t="shared" si="0"/>
        <v>2024</v>
      </c>
      <c r="L12" s="14">
        <f t="shared" si="0"/>
        <v>2025</v>
      </c>
      <c r="M12" s="14">
        <f t="shared" si="0"/>
        <v>2026</v>
      </c>
      <c r="N12" s="14">
        <f t="shared" si="0"/>
        <v>2027</v>
      </c>
      <c r="O12" s="14">
        <f t="shared" si="0"/>
        <v>2028</v>
      </c>
      <c r="P12" s="14">
        <f t="shared" si="0"/>
        <v>2029</v>
      </c>
      <c r="Q12" s="14">
        <f t="shared" si="0"/>
        <v>2030</v>
      </c>
      <c r="R12" s="14">
        <f t="shared" si="0"/>
        <v>2031</v>
      </c>
      <c r="S12" s="14">
        <f t="shared" si="0"/>
        <v>2032</v>
      </c>
    </row>
    <row r="13" spans="2:19">
      <c r="H13" s="130"/>
    </row>
    <row r="14" spans="2:19">
      <c r="H14" s="130"/>
    </row>
    <row r="15" spans="2:19" ht="15.75" customHeight="1">
      <c r="B15" s="17" t="s">
        <v>30</v>
      </c>
      <c r="C15" s="11" t="s">
        <v>68</v>
      </c>
      <c r="D15" s="16">
        <f>+D16+D27</f>
        <v>2373500000</v>
      </c>
      <c r="E15" s="16">
        <f t="shared" ref="E15:N15" si="1">+E16+E27</f>
        <v>2289622500</v>
      </c>
      <c r="F15" s="16">
        <f t="shared" si="1"/>
        <v>2205589500</v>
      </c>
      <c r="G15" s="119">
        <f t="shared" si="1"/>
        <v>2117959312.4999998</v>
      </c>
      <c r="H15" s="119">
        <f t="shared" si="1"/>
        <v>2012030723.8124998</v>
      </c>
      <c r="I15" s="131">
        <f t="shared" si="1"/>
        <v>677203480.79999995</v>
      </c>
      <c r="J15" s="16">
        <f t="shared" si="1"/>
        <v>853276385.80799997</v>
      </c>
      <c r="K15" s="16">
        <f t="shared" si="1"/>
        <v>1075128246.1180799</v>
      </c>
      <c r="L15" s="16">
        <f t="shared" si="1"/>
        <v>1354661590.1087806</v>
      </c>
      <c r="M15" s="16">
        <f t="shared" si="1"/>
        <v>1706873603.5370636</v>
      </c>
      <c r="N15" s="16">
        <f t="shared" si="1"/>
        <v>2150660740.4567003</v>
      </c>
      <c r="O15" s="16">
        <f t="shared" ref="O15:S15" si="2">N15</f>
        <v>2150660740.4567003</v>
      </c>
      <c r="P15" s="16">
        <f t="shared" si="2"/>
        <v>2150660740.4567003</v>
      </c>
      <c r="Q15" s="16">
        <f t="shared" si="2"/>
        <v>2150660740.4567003</v>
      </c>
      <c r="R15" s="16">
        <f t="shared" si="2"/>
        <v>2150660740.4567003</v>
      </c>
      <c r="S15" s="16">
        <f t="shared" si="2"/>
        <v>2150660740.4567003</v>
      </c>
    </row>
    <row r="16" spans="2:19">
      <c r="B16" s="26" t="s">
        <v>34</v>
      </c>
      <c r="C16" s="41" t="s">
        <v>455</v>
      </c>
      <c r="D16" s="86">
        <f>2250000000*(1+D17)</f>
        <v>2092499999.9999998</v>
      </c>
      <c r="E16" s="32">
        <f>+D16*(1+E17)</f>
        <v>1935562499.9999998</v>
      </c>
      <c r="F16" s="32">
        <f t="shared" ref="F16:H16" si="3">+E16*(1+F17)</f>
        <v>1780717499.9999998</v>
      </c>
      <c r="G16" s="120">
        <f t="shared" si="3"/>
        <v>1629356512.4999998</v>
      </c>
      <c r="H16" s="120">
        <f t="shared" si="3"/>
        <v>1474567643.8124998</v>
      </c>
      <c r="I16" s="132"/>
      <c r="J16" s="32"/>
      <c r="K16" s="32"/>
      <c r="L16" s="32"/>
      <c r="M16" s="32"/>
      <c r="N16" s="32"/>
      <c r="O16" s="32"/>
      <c r="P16" s="32"/>
      <c r="Q16" s="32"/>
      <c r="R16" s="32"/>
      <c r="S16" s="32"/>
    </row>
    <row r="17" spans="2:19">
      <c r="B17" s="26"/>
      <c r="C17" s="31" t="s">
        <v>499</v>
      </c>
      <c r="D17" s="114">
        <f>+-0.07</f>
        <v>-7.0000000000000007E-2</v>
      </c>
      <c r="E17" s="114">
        <v>-7.4999999999999997E-2</v>
      </c>
      <c r="F17" s="114">
        <v>-0.08</v>
      </c>
      <c r="G17" s="121">
        <v>-8.5000000000000006E-2</v>
      </c>
      <c r="H17" s="121">
        <v>-9.5000000000000001E-2</v>
      </c>
      <c r="I17" s="133"/>
      <c r="J17" s="114"/>
      <c r="K17" s="114"/>
      <c r="L17" s="114"/>
      <c r="M17" s="114"/>
      <c r="N17" s="114"/>
      <c r="O17" s="32"/>
      <c r="P17" s="32"/>
      <c r="Q17" s="32"/>
      <c r="R17" s="32"/>
      <c r="S17" s="32"/>
    </row>
    <row r="18" spans="2:19">
      <c r="B18" s="26"/>
      <c r="C18" s="41" t="s">
        <v>454</v>
      </c>
      <c r="D18" s="57">
        <v>1259</v>
      </c>
      <c r="E18" s="32"/>
      <c r="F18" s="32"/>
      <c r="G18" s="120"/>
      <c r="H18" s="120"/>
      <c r="I18" s="132"/>
      <c r="J18" s="32"/>
      <c r="K18" s="32"/>
      <c r="L18" s="32"/>
      <c r="M18" s="32"/>
      <c r="N18" s="32"/>
      <c r="O18" s="32"/>
      <c r="P18" s="32"/>
      <c r="Q18" s="32"/>
      <c r="R18" s="32"/>
      <c r="S18" s="32"/>
    </row>
    <row r="19" spans="2:19">
      <c r="B19" s="26" t="s">
        <v>34</v>
      </c>
      <c r="C19" s="41" t="s">
        <v>432</v>
      </c>
      <c r="D19" s="32"/>
      <c r="E19" s="32"/>
      <c r="F19" s="32"/>
      <c r="G19" s="120"/>
      <c r="H19" s="120"/>
      <c r="I19" s="132"/>
      <c r="J19" s="32"/>
      <c r="K19" s="32"/>
      <c r="L19" s="32"/>
      <c r="M19" s="32"/>
      <c r="N19" s="32"/>
      <c r="O19" s="32"/>
      <c r="P19" s="32"/>
      <c r="Q19" s="32"/>
      <c r="R19" s="32"/>
      <c r="S19" s="32"/>
    </row>
    <row r="20" spans="2:19">
      <c r="B20" s="26"/>
      <c r="C20" s="31" t="s">
        <v>433</v>
      </c>
      <c r="D20" s="57" t="s">
        <v>86</v>
      </c>
      <c r="E20" s="32"/>
      <c r="F20" s="32"/>
      <c r="G20" s="120"/>
      <c r="H20" s="120"/>
      <c r="I20" s="132"/>
      <c r="J20" s="32"/>
      <c r="K20" s="32"/>
      <c r="L20" s="32"/>
      <c r="M20" s="32"/>
      <c r="N20" s="32"/>
      <c r="O20" s="32"/>
      <c r="P20" s="32"/>
      <c r="Q20" s="32"/>
      <c r="R20" s="32"/>
      <c r="S20" s="32"/>
    </row>
    <row r="21" spans="2:19">
      <c r="B21" s="26" t="s">
        <v>34</v>
      </c>
      <c r="C21" s="41" t="s">
        <v>436</v>
      </c>
      <c r="D21" s="32">
        <v>10</v>
      </c>
      <c r="E21" s="32"/>
      <c r="F21" s="32"/>
      <c r="G21" s="120"/>
      <c r="H21" s="120"/>
      <c r="I21" s="132"/>
      <c r="J21" s="32"/>
      <c r="K21" s="32"/>
      <c r="L21" s="32"/>
      <c r="M21" s="32"/>
      <c r="N21" s="32"/>
      <c r="O21" s="32"/>
      <c r="P21" s="32"/>
      <c r="Q21" s="32"/>
      <c r="R21" s="32"/>
      <c r="S21" s="32"/>
    </row>
    <row r="22" spans="2:19">
      <c r="B22" s="26"/>
      <c r="C22" s="31" t="s">
        <v>84</v>
      </c>
      <c r="D22" s="57" t="s">
        <v>86</v>
      </c>
      <c r="E22" s="32"/>
      <c r="F22" s="32"/>
      <c r="G22" s="120"/>
      <c r="H22" s="120"/>
      <c r="I22" s="132"/>
      <c r="J22" s="32"/>
      <c r="K22" s="32"/>
      <c r="L22" s="32"/>
      <c r="M22" s="32"/>
      <c r="N22" s="32"/>
      <c r="O22" s="32"/>
      <c r="P22" s="32"/>
      <c r="Q22" s="32"/>
      <c r="R22" s="32"/>
      <c r="S22" s="32"/>
    </row>
    <row r="23" spans="2:19">
      <c r="B23" s="26" t="s">
        <v>34</v>
      </c>
      <c r="C23" s="41" t="s">
        <v>435</v>
      </c>
      <c r="D23" s="32">
        <v>1</v>
      </c>
      <c r="E23" s="32"/>
      <c r="F23" s="32"/>
      <c r="G23" s="120"/>
      <c r="H23" s="120"/>
      <c r="I23" s="132"/>
      <c r="J23" s="32"/>
      <c r="K23" s="32"/>
      <c r="L23" s="32"/>
      <c r="M23" s="32"/>
      <c r="N23" s="32"/>
      <c r="O23" s="32"/>
      <c r="P23" s="32"/>
      <c r="Q23" s="32"/>
      <c r="R23" s="32"/>
      <c r="S23" s="32"/>
    </row>
    <row r="24" spans="2:19">
      <c r="B24" s="26"/>
      <c r="C24" s="31" t="s">
        <v>85</v>
      </c>
      <c r="D24" s="32"/>
      <c r="E24" s="32"/>
      <c r="F24" s="32"/>
      <c r="G24" s="120"/>
      <c r="H24" s="120"/>
      <c r="I24" s="132"/>
      <c r="J24" s="32"/>
      <c r="K24" s="32"/>
      <c r="L24" s="32"/>
      <c r="M24" s="32"/>
      <c r="N24" s="32"/>
      <c r="O24" s="32"/>
      <c r="P24" s="32"/>
      <c r="Q24" s="32"/>
      <c r="R24" s="32"/>
      <c r="S24" s="32"/>
    </row>
    <row r="25" spans="2:19">
      <c r="B25" s="26" t="s">
        <v>34</v>
      </c>
      <c r="C25" s="41" t="s">
        <v>434</v>
      </c>
      <c r="D25" s="32"/>
      <c r="E25" s="32"/>
      <c r="F25" s="32"/>
      <c r="G25" s="120"/>
      <c r="H25" s="120"/>
      <c r="I25" s="132"/>
      <c r="J25" s="32"/>
      <c r="K25" s="32"/>
      <c r="L25" s="32"/>
      <c r="M25" s="32"/>
      <c r="N25" s="32"/>
      <c r="O25" s="32"/>
      <c r="P25" s="32"/>
      <c r="Q25" s="32"/>
      <c r="R25" s="32"/>
      <c r="S25" s="32"/>
    </row>
    <row r="26" spans="2:19">
      <c r="B26" s="26"/>
      <c r="C26" s="31" t="s">
        <v>83</v>
      </c>
      <c r="D26" s="32"/>
      <c r="E26" s="32"/>
      <c r="F26" s="32"/>
      <c r="G26" s="120"/>
      <c r="H26" s="120"/>
      <c r="I26" s="132"/>
      <c r="J26" s="32"/>
      <c r="K26" s="32"/>
      <c r="L26" s="32"/>
      <c r="M26" s="32"/>
      <c r="N26" s="32"/>
      <c r="O26" s="32"/>
      <c r="P26" s="32"/>
      <c r="Q26" s="32"/>
      <c r="R26" s="32"/>
      <c r="S26" s="32"/>
    </row>
    <row r="27" spans="2:19">
      <c r="B27" s="26" t="s">
        <v>34</v>
      </c>
      <c r="C27" s="41" t="s">
        <v>456</v>
      </c>
      <c r="D27" s="32">
        <v>281000000</v>
      </c>
      <c r="E27" s="32">
        <f>+D27*(1+D28)</f>
        <v>354060000</v>
      </c>
      <c r="F27" s="32">
        <f t="shared" ref="F27:G27" si="4">+E27*(1+E28)</f>
        <v>424872000</v>
      </c>
      <c r="G27" s="32">
        <f t="shared" si="4"/>
        <v>488602799.99999994</v>
      </c>
      <c r="H27" s="120">
        <f>+G27*(1+G28)</f>
        <v>537463080</v>
      </c>
      <c r="I27" s="132">
        <f t="shared" ref="I27:N27" si="5">+H27*1.26</f>
        <v>677203480.79999995</v>
      </c>
      <c r="J27" s="32">
        <f t="shared" si="5"/>
        <v>853276385.80799997</v>
      </c>
      <c r="K27" s="32">
        <f t="shared" si="5"/>
        <v>1075128246.1180799</v>
      </c>
      <c r="L27" s="32">
        <f t="shared" si="5"/>
        <v>1354661590.1087806</v>
      </c>
      <c r="M27" s="32">
        <f t="shared" si="5"/>
        <v>1706873603.5370636</v>
      </c>
      <c r="N27" s="32">
        <f t="shared" si="5"/>
        <v>2150660740.4567003</v>
      </c>
      <c r="O27" s="32"/>
      <c r="P27" s="32"/>
      <c r="Q27" s="32"/>
      <c r="R27" s="32"/>
      <c r="S27" s="32"/>
    </row>
    <row r="28" spans="2:19">
      <c r="B28" s="26"/>
      <c r="C28" s="31" t="s">
        <v>499</v>
      </c>
      <c r="D28" s="149">
        <v>0.26</v>
      </c>
      <c r="E28" s="149">
        <v>0.2</v>
      </c>
      <c r="F28" s="149">
        <v>0.15</v>
      </c>
      <c r="G28" s="150">
        <v>0.1</v>
      </c>
      <c r="H28" s="150">
        <v>0.05</v>
      </c>
      <c r="I28" s="132"/>
      <c r="J28" s="32"/>
      <c r="K28" s="32"/>
      <c r="L28" s="32"/>
      <c r="M28" s="32"/>
      <c r="N28" s="32"/>
      <c r="O28" s="32"/>
      <c r="P28" s="32"/>
      <c r="Q28" s="32"/>
      <c r="R28" s="32"/>
      <c r="S28" s="32"/>
    </row>
    <row r="29" spans="2:19">
      <c r="B29" s="15" t="s">
        <v>34</v>
      </c>
      <c r="C29" s="11" t="s">
        <v>69</v>
      </c>
      <c r="D29" s="16">
        <f>+D32+D33</f>
        <v>-498542500</v>
      </c>
      <c r="E29" s="16">
        <f>+E32+E33</f>
        <v>-477542500</v>
      </c>
      <c r="F29" s="16">
        <f>+F32+F33</f>
        <v>-455542500</v>
      </c>
      <c r="G29" s="16">
        <f>+G32+G33</f>
        <v>-431542500</v>
      </c>
      <c r="H29" s="119">
        <f>+H32+H33</f>
        <v>-431542500</v>
      </c>
      <c r="I29" s="131">
        <f>+I37+I38+I39+I30+I32+I33</f>
        <v>-1596439929.0999999</v>
      </c>
      <c r="J29" s="16">
        <f>+J37+J38+J39+J30+J32+J33</f>
        <v>-1696433057.0046999</v>
      </c>
      <c r="K29" s="16">
        <f t="shared" ref="K29:S29" si="6">+K37+K38+K39+K30+K32+K33</f>
        <v>-1821636140.6270471</v>
      </c>
      <c r="L29" s="16">
        <f t="shared" si="6"/>
        <v>-1978595885.8782535</v>
      </c>
      <c r="M29" s="16">
        <f t="shared" si="6"/>
        <v>-2175561063.3806934</v>
      </c>
      <c r="N29" s="16">
        <f t="shared" si="6"/>
        <v>-2422925044.5045466</v>
      </c>
      <c r="O29" s="16">
        <f t="shared" si="6"/>
        <v>0</v>
      </c>
      <c r="P29" s="16">
        <f t="shared" si="6"/>
        <v>0</v>
      </c>
      <c r="Q29" s="16">
        <f t="shared" si="6"/>
        <v>0</v>
      </c>
      <c r="R29" s="16">
        <f t="shared" si="6"/>
        <v>0</v>
      </c>
      <c r="S29" s="16">
        <f t="shared" si="6"/>
        <v>0</v>
      </c>
    </row>
    <row r="30" spans="2:19">
      <c r="B30" s="26" t="s">
        <v>30</v>
      </c>
      <c r="C30" s="31" t="s">
        <v>469</v>
      </c>
      <c r="D30" s="32">
        <f>+-D15*D31</f>
        <v>-427230000</v>
      </c>
      <c r="E30" s="32">
        <f t="shared" ref="E30:N30" si="7">+-E15*E31</f>
        <v>-412132050</v>
      </c>
      <c r="F30" s="32">
        <f t="shared" si="7"/>
        <v>-397006110</v>
      </c>
      <c r="G30" s="120">
        <f t="shared" si="7"/>
        <v>-381232676.24999994</v>
      </c>
      <c r="H30" s="120">
        <f t="shared" si="7"/>
        <v>-362165530.28624994</v>
      </c>
      <c r="I30" s="132">
        <f t="shared" si="7"/>
        <v>-121896626.54399998</v>
      </c>
      <c r="J30" s="32">
        <f t="shared" si="7"/>
        <v>-153589749.44543999</v>
      </c>
      <c r="K30" s="32">
        <f t="shared" si="7"/>
        <v>-193523084.30125436</v>
      </c>
      <c r="L30" s="32">
        <f t="shared" si="7"/>
        <v>-243839086.2195805</v>
      </c>
      <c r="M30" s="32">
        <f t="shared" si="7"/>
        <v>-307237248.63667142</v>
      </c>
      <c r="N30" s="32">
        <f t="shared" si="7"/>
        <v>-387118933.28220606</v>
      </c>
      <c r="O30" s="32">
        <f t="shared" ref="O30:S30" si="8">+SUM(O32:O33)</f>
        <v>0</v>
      </c>
      <c r="P30" s="32">
        <f t="shared" si="8"/>
        <v>0</v>
      </c>
      <c r="Q30" s="32">
        <f t="shared" si="8"/>
        <v>0</v>
      </c>
      <c r="R30" s="32">
        <f t="shared" si="8"/>
        <v>0</v>
      </c>
      <c r="S30" s="32">
        <f t="shared" si="8"/>
        <v>0</v>
      </c>
    </row>
    <row r="31" spans="2:19">
      <c r="B31" s="26"/>
      <c r="C31" s="31" t="s">
        <v>494</v>
      </c>
      <c r="D31" s="111">
        <v>0.18</v>
      </c>
      <c r="E31" s="111">
        <v>0.18</v>
      </c>
      <c r="F31" s="111">
        <v>0.18</v>
      </c>
      <c r="G31" s="122">
        <v>0.18</v>
      </c>
      <c r="H31" s="122">
        <f>+G31</f>
        <v>0.18</v>
      </c>
      <c r="I31" s="134">
        <v>0.18</v>
      </c>
      <c r="J31" s="111">
        <v>0.18</v>
      </c>
      <c r="K31" s="111">
        <v>0.18</v>
      </c>
      <c r="L31" s="111">
        <v>0.18</v>
      </c>
      <c r="M31" s="111">
        <v>0.18</v>
      </c>
      <c r="N31" s="111">
        <v>0.18</v>
      </c>
      <c r="O31" s="32"/>
      <c r="P31" s="32"/>
      <c r="Q31" s="32"/>
      <c r="R31" s="32"/>
      <c r="S31" s="32"/>
    </row>
    <row r="32" spans="2:19">
      <c r="B32" s="26" t="s">
        <v>30</v>
      </c>
      <c r="C32" s="31" t="s">
        <v>495</v>
      </c>
      <c r="D32" s="32">
        <f>+-790000000-D41</f>
        <v>-368000000</v>
      </c>
      <c r="E32" s="32">
        <f t="shared" ref="E32:H32" si="9">+-790000000-E41</f>
        <v>-347000000</v>
      </c>
      <c r="F32" s="32">
        <f t="shared" si="9"/>
        <v>-325000000</v>
      </c>
      <c r="G32" s="32">
        <f t="shared" si="9"/>
        <v>-301000000</v>
      </c>
      <c r="H32" s="32">
        <f t="shared" si="9"/>
        <v>-301000000</v>
      </c>
      <c r="I32" s="132">
        <f t="shared" ref="I32:N32" si="10">+-790000000</f>
        <v>-790000000</v>
      </c>
      <c r="J32" s="32">
        <f t="shared" si="10"/>
        <v>-790000000</v>
      </c>
      <c r="K32" s="32">
        <f t="shared" si="10"/>
        <v>-790000000</v>
      </c>
      <c r="L32" s="32">
        <f t="shared" si="10"/>
        <v>-790000000</v>
      </c>
      <c r="M32" s="32">
        <f t="shared" si="10"/>
        <v>-790000000</v>
      </c>
      <c r="N32" s="32">
        <f t="shared" si="10"/>
        <v>-790000000</v>
      </c>
      <c r="O32" s="32"/>
      <c r="P32" s="32"/>
      <c r="Q32" s="32"/>
      <c r="R32" s="32"/>
      <c r="S32" s="32"/>
    </row>
    <row r="33" spans="2:19">
      <c r="B33" s="26" t="s">
        <v>30</v>
      </c>
      <c r="C33" s="31" t="s">
        <v>496</v>
      </c>
      <c r="D33" s="32">
        <f>-D34*$D$15</f>
        <v>-130542500</v>
      </c>
      <c r="E33" s="32">
        <f t="shared" ref="E33:N33" si="11">-E34*$D$15</f>
        <v>-130542500</v>
      </c>
      <c r="F33" s="32">
        <f t="shared" si="11"/>
        <v>-130542500</v>
      </c>
      <c r="G33" s="120">
        <f t="shared" si="11"/>
        <v>-130542500</v>
      </c>
      <c r="H33" s="120">
        <f t="shared" si="11"/>
        <v>-130542500</v>
      </c>
      <c r="I33" s="132">
        <f t="shared" si="11"/>
        <v>-118675000</v>
      </c>
      <c r="J33" s="32">
        <f t="shared" si="11"/>
        <v>-118675000</v>
      </c>
      <c r="K33" s="32">
        <f t="shared" si="11"/>
        <v>-118675000</v>
      </c>
      <c r="L33" s="32">
        <f t="shared" si="11"/>
        <v>-118675000</v>
      </c>
      <c r="M33" s="32">
        <f t="shared" si="11"/>
        <v>-118675000</v>
      </c>
      <c r="N33" s="32">
        <f t="shared" si="11"/>
        <v>-118675000</v>
      </c>
      <c r="O33" s="32"/>
      <c r="P33" s="32"/>
      <c r="Q33" s="32"/>
      <c r="R33" s="32"/>
      <c r="S33" s="32"/>
    </row>
    <row r="34" spans="2:19">
      <c r="B34" s="26"/>
      <c r="C34" s="31" t="s">
        <v>497</v>
      </c>
      <c r="D34" s="111">
        <v>5.5E-2</v>
      </c>
      <c r="E34" s="111">
        <f>+D34</f>
        <v>5.5E-2</v>
      </c>
      <c r="F34" s="111">
        <f t="shared" ref="F34:H34" si="12">+E34</f>
        <v>5.5E-2</v>
      </c>
      <c r="G34" s="111">
        <f t="shared" si="12"/>
        <v>5.5E-2</v>
      </c>
      <c r="H34" s="122">
        <f t="shared" si="12"/>
        <v>5.5E-2</v>
      </c>
      <c r="I34" s="134">
        <v>0.05</v>
      </c>
      <c r="J34" s="111">
        <v>0.05</v>
      </c>
      <c r="K34" s="111">
        <v>0.05</v>
      </c>
      <c r="L34" s="111">
        <v>0.05</v>
      </c>
      <c r="M34" s="111">
        <v>0.05</v>
      </c>
      <c r="N34" s="111">
        <v>0.05</v>
      </c>
      <c r="O34" s="32"/>
      <c r="P34" s="32"/>
      <c r="Q34" s="32"/>
      <c r="R34" s="32"/>
      <c r="S34" s="32"/>
    </row>
    <row r="35" spans="2:19">
      <c r="D35" s="18"/>
      <c r="E35" s="18"/>
      <c r="F35" s="18"/>
      <c r="G35" s="18"/>
      <c r="H35" s="18"/>
      <c r="I35" s="135"/>
      <c r="J35" s="18"/>
      <c r="K35" s="18"/>
      <c r="L35" s="18"/>
      <c r="M35" s="18"/>
      <c r="N35" s="18"/>
      <c r="O35" s="19"/>
      <c r="P35" s="19"/>
      <c r="Q35" s="19"/>
      <c r="R35" s="19"/>
      <c r="S35" s="19"/>
    </row>
    <row r="36" spans="2:19" s="9" customFormat="1">
      <c r="B36" s="20"/>
      <c r="C36" s="21" t="s">
        <v>70</v>
      </c>
      <c r="D36" s="22">
        <f>D15+D29</f>
        <v>1874957500</v>
      </c>
      <c r="E36" s="22">
        <f>E15+E29</f>
        <v>1812080000</v>
      </c>
      <c r="F36" s="22">
        <f t="shared" ref="F36" si="13">F15+F29</f>
        <v>1750047000</v>
      </c>
      <c r="G36" s="22">
        <f>G15+G29</f>
        <v>1686416812.4999998</v>
      </c>
      <c r="H36" s="123">
        <f>H15+H29</f>
        <v>1580488223.8124998</v>
      </c>
      <c r="I36" s="136">
        <f t="shared" ref="I36:S36" si="14">+SUM(I29:I33)</f>
        <v>-2627011555.4639997</v>
      </c>
      <c r="J36" s="22">
        <f t="shared" si="14"/>
        <v>-2758697806.2701397</v>
      </c>
      <c r="K36" s="22">
        <f t="shared" si="14"/>
        <v>-2923834224.7483015</v>
      </c>
      <c r="L36" s="22">
        <f t="shared" si="14"/>
        <v>-3131109971.9178343</v>
      </c>
      <c r="M36" s="22">
        <f t="shared" si="14"/>
        <v>-3391473311.8373652</v>
      </c>
      <c r="N36" s="22">
        <f t="shared" si="14"/>
        <v>-3718718977.6067529</v>
      </c>
      <c r="O36" s="22">
        <f t="shared" si="14"/>
        <v>0</v>
      </c>
      <c r="P36" s="22">
        <f t="shared" si="14"/>
        <v>0</v>
      </c>
      <c r="Q36" s="22">
        <f t="shared" si="14"/>
        <v>0</v>
      </c>
      <c r="R36" s="22">
        <f t="shared" si="14"/>
        <v>0</v>
      </c>
      <c r="S36" s="22">
        <f t="shared" si="14"/>
        <v>0</v>
      </c>
    </row>
    <row r="37" spans="2:19">
      <c r="B37" s="26" t="s">
        <v>30</v>
      </c>
      <c r="C37" s="31" t="s">
        <v>491</v>
      </c>
      <c r="D37" s="32">
        <f>-D38*$D$15</f>
        <v>-878195000</v>
      </c>
      <c r="E37" s="32">
        <f>-E38*E15</f>
        <v>-847160325</v>
      </c>
      <c r="F37" s="32">
        <f>-F38*F15</f>
        <v>-816068115</v>
      </c>
      <c r="G37" s="120">
        <f>-G38*G15</f>
        <v>-783644945.62499988</v>
      </c>
      <c r="H37" s="120">
        <f>-H38*H15</f>
        <v>-744451367.81062496</v>
      </c>
      <c r="I37" s="132">
        <f t="shared" ref="I37:N37" si="15">-I38*I15</f>
        <v>-250565287.89599997</v>
      </c>
      <c r="J37" s="32">
        <f t="shared" si="15"/>
        <v>-315712262.74895996</v>
      </c>
      <c r="K37" s="32">
        <f t="shared" si="15"/>
        <v>-397797451.06368953</v>
      </c>
      <c r="L37" s="32">
        <f t="shared" si="15"/>
        <v>-501224788.34024882</v>
      </c>
      <c r="M37" s="32">
        <f t="shared" si="15"/>
        <v>-631543233.30871356</v>
      </c>
      <c r="N37" s="32">
        <f t="shared" si="15"/>
        <v>-795744473.96897912</v>
      </c>
      <c r="O37" s="32"/>
      <c r="P37" s="32"/>
      <c r="Q37" s="32"/>
      <c r="R37" s="32"/>
      <c r="S37" s="32"/>
    </row>
    <row r="38" spans="2:19">
      <c r="B38" s="26"/>
      <c r="C38" s="31" t="s">
        <v>493</v>
      </c>
      <c r="D38" s="111">
        <v>0.37</v>
      </c>
      <c r="E38" s="111">
        <v>0.37</v>
      </c>
      <c r="F38" s="111">
        <v>0.37</v>
      </c>
      <c r="G38" s="122">
        <v>0.37</v>
      </c>
      <c r="H38" s="122">
        <f>+G38</f>
        <v>0.37</v>
      </c>
      <c r="I38" s="134">
        <v>0.37</v>
      </c>
      <c r="J38" s="111">
        <v>0.37</v>
      </c>
      <c r="K38" s="111">
        <v>0.37</v>
      </c>
      <c r="L38" s="111">
        <v>0.37</v>
      </c>
      <c r="M38" s="111">
        <v>0.37</v>
      </c>
      <c r="N38" s="111">
        <v>0.37</v>
      </c>
      <c r="O38" s="32"/>
      <c r="P38" s="32"/>
      <c r="Q38" s="32"/>
      <c r="R38" s="32"/>
      <c r="S38" s="32"/>
    </row>
    <row r="39" spans="2:19">
      <c r="B39" s="26" t="s">
        <v>30</v>
      </c>
      <c r="C39" s="31" t="s">
        <v>492</v>
      </c>
      <c r="D39" s="32">
        <v>-300000000</v>
      </c>
      <c r="E39" s="32">
        <f>+D39*1.01</f>
        <v>-303000000</v>
      </c>
      <c r="F39" s="32">
        <f>+E39*1.01</f>
        <v>-306030000</v>
      </c>
      <c r="G39" s="120">
        <f>+F39*1.01</f>
        <v>-309090300</v>
      </c>
      <c r="H39" s="120">
        <f>+G39*1.01</f>
        <v>-312181203</v>
      </c>
      <c r="I39" s="132">
        <f t="shared" ref="I39:N39" si="16">+H39*1.01</f>
        <v>-315303015.03000003</v>
      </c>
      <c r="J39" s="32">
        <f t="shared" si="16"/>
        <v>-318456045.18030006</v>
      </c>
      <c r="K39" s="32">
        <f t="shared" si="16"/>
        <v>-321640605.63210309</v>
      </c>
      <c r="L39" s="32">
        <f t="shared" si="16"/>
        <v>-324857011.68842411</v>
      </c>
      <c r="M39" s="32">
        <f t="shared" si="16"/>
        <v>-328105581.80530834</v>
      </c>
      <c r="N39" s="32">
        <f t="shared" si="16"/>
        <v>-331386637.62336141</v>
      </c>
      <c r="O39" s="32"/>
      <c r="P39" s="32"/>
      <c r="Q39" s="32"/>
      <c r="R39" s="32"/>
      <c r="S39" s="32"/>
    </row>
    <row r="40" spans="2:19">
      <c r="B40" s="26" t="s">
        <v>30</v>
      </c>
      <c r="C40" s="31" t="s">
        <v>71</v>
      </c>
      <c r="D40" s="32">
        <v>-698000000</v>
      </c>
      <c r="E40" s="32">
        <v>-600000000</v>
      </c>
      <c r="F40" s="32">
        <v>-600000000</v>
      </c>
      <c r="G40" s="120">
        <v>-600000000</v>
      </c>
      <c r="H40" s="120">
        <v>-600000000</v>
      </c>
      <c r="I40" s="132">
        <v>-600000000</v>
      </c>
      <c r="J40" s="32">
        <v>-600000000</v>
      </c>
      <c r="K40" s="32">
        <v>-600000000</v>
      </c>
      <c r="L40" s="32">
        <v>-600000000</v>
      </c>
      <c r="M40" s="32">
        <v>-600000000</v>
      </c>
      <c r="N40" s="32">
        <v>-600000000</v>
      </c>
      <c r="O40" s="32"/>
      <c r="P40" s="32"/>
      <c r="Q40" s="32"/>
      <c r="R40" s="32"/>
      <c r="S40" s="32"/>
    </row>
    <row r="41" spans="2:19">
      <c r="B41" s="26" t="s">
        <v>30</v>
      </c>
      <c r="C41" s="31" t="s">
        <v>31</v>
      </c>
      <c r="D41" s="32">
        <v>-422000000</v>
      </c>
      <c r="E41" s="32">
        <v>-443000000</v>
      </c>
      <c r="F41" s="32">
        <v>-465000000</v>
      </c>
      <c r="G41" s="120">
        <v>-489000000</v>
      </c>
      <c r="H41" s="120">
        <v>-489000000</v>
      </c>
      <c r="I41" s="132">
        <f t="shared" ref="I41:S41" si="17">+I53*-1</f>
        <v>-11.643801574335555</v>
      </c>
      <c r="J41" s="32">
        <f t="shared" si="17"/>
        <v>-11.643801574335555</v>
      </c>
      <c r="K41" s="32">
        <f t="shared" si="17"/>
        <v>-11.643801574335555</v>
      </c>
      <c r="L41" s="32">
        <f t="shared" si="17"/>
        <v>-11.643801574335555</v>
      </c>
      <c r="M41" s="32">
        <f t="shared" si="17"/>
        <v>-11.643801574335555</v>
      </c>
      <c r="N41" s="32">
        <f t="shared" si="17"/>
        <v>-11.643801574335555</v>
      </c>
      <c r="O41" s="32">
        <f t="shared" si="17"/>
        <v>-11.643801574335555</v>
      </c>
      <c r="P41" s="32">
        <f t="shared" si="17"/>
        <v>-11.643801574335555</v>
      </c>
      <c r="Q41" s="32">
        <f t="shared" si="17"/>
        <v>-11.643801574335555</v>
      </c>
      <c r="R41" s="32">
        <f t="shared" si="17"/>
        <v>-11.643801574335555</v>
      </c>
      <c r="S41" s="32">
        <f t="shared" si="17"/>
        <v>-11.643801574335555</v>
      </c>
    </row>
    <row r="42" spans="2:19" s="9" customFormat="1">
      <c r="B42" s="20" t="s">
        <v>28</v>
      </c>
      <c r="C42" s="21" t="s">
        <v>72</v>
      </c>
      <c r="D42" s="22"/>
      <c r="E42" s="123">
        <f>+E36+SUM(E39:E41,E37)</f>
        <v>-381080325</v>
      </c>
      <c r="F42" s="123">
        <f t="shared" ref="F42" si="18">+F36+SUM(F39:F41,F37)</f>
        <v>-437051115</v>
      </c>
      <c r="G42" s="123">
        <f>+G36+SUM(G39:G41,G37)</f>
        <v>-495318433.12500024</v>
      </c>
      <c r="H42" s="123">
        <f>+H36+SUM(H39:H41,H37)</f>
        <v>-565144346.99812531</v>
      </c>
      <c r="I42" s="136">
        <f t="shared" ref="I42:S42" si="19">+I36+SUM(I37:I41)</f>
        <v>-3792879869.6638012</v>
      </c>
      <c r="J42" s="22">
        <f t="shared" si="19"/>
        <v>-3992866125.4732013</v>
      </c>
      <c r="K42" s="22">
        <f t="shared" si="19"/>
        <v>-4243272292.7178955</v>
      </c>
      <c r="L42" s="22">
        <f t="shared" si="19"/>
        <v>-4557191783.2203083</v>
      </c>
      <c r="M42" s="22">
        <f t="shared" si="19"/>
        <v>-4951122138.2251892</v>
      </c>
      <c r="N42" s="22">
        <f t="shared" si="19"/>
        <v>-5445850100.4728947</v>
      </c>
      <c r="O42" s="22">
        <f t="shared" si="19"/>
        <v>-11.643801574335555</v>
      </c>
      <c r="P42" s="22">
        <f t="shared" si="19"/>
        <v>-11.643801574335555</v>
      </c>
      <c r="Q42" s="22">
        <f t="shared" si="19"/>
        <v>-11.643801574335555</v>
      </c>
      <c r="R42" s="22">
        <f t="shared" si="19"/>
        <v>-11.643801574335555</v>
      </c>
      <c r="S42" s="22">
        <f t="shared" si="19"/>
        <v>-11.643801574335555</v>
      </c>
    </row>
    <row r="43" spans="2:19">
      <c r="B43" s="26" t="s">
        <v>30</v>
      </c>
      <c r="C43" s="31" t="s">
        <v>73</v>
      </c>
      <c r="D43" s="32"/>
      <c r="E43" s="32"/>
      <c r="F43" s="32"/>
      <c r="G43" s="120"/>
      <c r="H43" s="120"/>
      <c r="I43" s="132"/>
      <c r="J43" s="32"/>
      <c r="K43" s="32"/>
      <c r="L43" s="32"/>
      <c r="M43" s="32"/>
      <c r="N43" s="32"/>
      <c r="O43" s="32"/>
      <c r="P43" s="32"/>
      <c r="Q43" s="32"/>
      <c r="R43" s="32"/>
      <c r="S43" s="32"/>
    </row>
    <row r="44" spans="2:19" s="9" customFormat="1">
      <c r="B44" s="20" t="s">
        <v>28</v>
      </c>
      <c r="C44" s="21" t="s">
        <v>74</v>
      </c>
      <c r="D44" s="22"/>
      <c r="E44" s="22">
        <f>+E42+E43</f>
        <v>-381080325</v>
      </c>
      <c r="F44" s="22">
        <f>+F42+F43</f>
        <v>-437051115</v>
      </c>
      <c r="G44" s="123">
        <f>+G42+G43</f>
        <v>-495318433.12500024</v>
      </c>
      <c r="H44" s="123">
        <f>+H42+H43</f>
        <v>-565144346.99812531</v>
      </c>
      <c r="I44" s="136">
        <f t="shared" ref="I44:S44" si="20">+I42+I43</f>
        <v>-3792879869.6638012</v>
      </c>
      <c r="J44" s="22">
        <f t="shared" si="20"/>
        <v>-3992866125.4732013</v>
      </c>
      <c r="K44" s="22">
        <f t="shared" si="20"/>
        <v>-4243272292.7178955</v>
      </c>
      <c r="L44" s="22">
        <f t="shared" si="20"/>
        <v>-4557191783.2203083</v>
      </c>
      <c r="M44" s="22">
        <f t="shared" si="20"/>
        <v>-4951122138.2251892</v>
      </c>
      <c r="N44" s="22">
        <f t="shared" si="20"/>
        <v>-5445850100.4728947</v>
      </c>
      <c r="O44" s="22">
        <f t="shared" si="20"/>
        <v>-11.643801574335555</v>
      </c>
      <c r="P44" s="22">
        <f t="shared" si="20"/>
        <v>-11.643801574335555</v>
      </c>
      <c r="Q44" s="22">
        <f t="shared" si="20"/>
        <v>-11.643801574335555</v>
      </c>
      <c r="R44" s="22">
        <f t="shared" si="20"/>
        <v>-11.643801574335555</v>
      </c>
      <c r="S44" s="22">
        <f t="shared" si="20"/>
        <v>-11.643801574335555</v>
      </c>
    </row>
    <row r="45" spans="2:19">
      <c r="B45" s="26" t="s">
        <v>30</v>
      </c>
      <c r="C45" s="31" t="s">
        <v>32</v>
      </c>
      <c r="D45" s="32"/>
      <c r="E45" s="32"/>
      <c r="F45" s="32"/>
      <c r="G45" s="120"/>
      <c r="H45" s="120"/>
      <c r="I45" s="132"/>
      <c r="J45" s="32"/>
      <c r="K45" s="32"/>
      <c r="L45" s="32"/>
      <c r="M45" s="32"/>
      <c r="N45" s="32"/>
      <c r="O45" s="32"/>
      <c r="P45" s="32"/>
      <c r="Q45" s="32"/>
      <c r="R45" s="32"/>
      <c r="S45" s="32"/>
    </row>
    <row r="46" spans="2:19" s="9" customFormat="1">
      <c r="B46" s="20" t="s">
        <v>28</v>
      </c>
      <c r="C46" s="21" t="s">
        <v>27</v>
      </c>
      <c r="D46" s="22">
        <v>0</v>
      </c>
      <c r="E46" s="22">
        <f>+E44+E45</f>
        <v>-381080325</v>
      </c>
      <c r="F46" s="22">
        <f>+F44+F45</f>
        <v>-437051115</v>
      </c>
      <c r="G46" s="123">
        <f>+G44+G45</f>
        <v>-495318433.12500024</v>
      </c>
      <c r="H46" s="123">
        <f>+H44+H45</f>
        <v>-565144346.99812531</v>
      </c>
      <c r="I46" s="136">
        <f t="shared" ref="I46:S46" si="21">+I44+I45</f>
        <v>-3792879869.6638012</v>
      </c>
      <c r="J46" s="22">
        <f t="shared" si="21"/>
        <v>-3992866125.4732013</v>
      </c>
      <c r="K46" s="22">
        <f t="shared" si="21"/>
        <v>-4243272292.7178955</v>
      </c>
      <c r="L46" s="22">
        <f t="shared" si="21"/>
        <v>-4557191783.2203083</v>
      </c>
      <c r="M46" s="22">
        <f t="shared" si="21"/>
        <v>-4951122138.2251892</v>
      </c>
      <c r="N46" s="22">
        <f t="shared" si="21"/>
        <v>-5445850100.4728947</v>
      </c>
      <c r="O46" s="22">
        <f t="shared" si="21"/>
        <v>-11.643801574335555</v>
      </c>
      <c r="P46" s="22">
        <f t="shared" si="21"/>
        <v>-11.643801574335555</v>
      </c>
      <c r="Q46" s="22">
        <f t="shared" si="21"/>
        <v>-11.643801574335555</v>
      </c>
      <c r="R46" s="22">
        <f t="shared" si="21"/>
        <v>-11.643801574335555</v>
      </c>
      <c r="S46" s="22">
        <f t="shared" si="21"/>
        <v>-11.643801574335555</v>
      </c>
    </row>
    <row r="47" spans="2:19" s="9" customFormat="1">
      <c r="B47" s="20" t="s">
        <v>28</v>
      </c>
      <c r="C47" s="24" t="s">
        <v>75</v>
      </c>
      <c r="D47" s="25"/>
      <c r="E47" s="25">
        <f>+E42+E45</f>
        <v>-381080325</v>
      </c>
      <c r="F47" s="25">
        <f t="shared" ref="F47:S47" si="22">+F42+F45</f>
        <v>-437051115</v>
      </c>
      <c r="G47" s="124">
        <f>+G42+G45</f>
        <v>-495318433.12500024</v>
      </c>
      <c r="H47" s="124">
        <f>+H42+H45</f>
        <v>-565144346.99812531</v>
      </c>
      <c r="I47" s="137">
        <f t="shared" si="22"/>
        <v>-3792879869.6638012</v>
      </c>
      <c r="J47" s="25">
        <f t="shared" si="22"/>
        <v>-3992866125.4732013</v>
      </c>
      <c r="K47" s="25">
        <f t="shared" si="22"/>
        <v>-4243272292.7178955</v>
      </c>
      <c r="L47" s="25">
        <f t="shared" si="22"/>
        <v>-4557191783.2203083</v>
      </c>
      <c r="M47" s="25">
        <f t="shared" si="22"/>
        <v>-4951122138.2251892</v>
      </c>
      <c r="N47" s="25">
        <f t="shared" si="22"/>
        <v>-5445850100.4728947</v>
      </c>
      <c r="O47" s="25">
        <f t="shared" si="22"/>
        <v>-11.643801574335555</v>
      </c>
      <c r="P47" s="25">
        <f t="shared" si="22"/>
        <v>-11.643801574335555</v>
      </c>
      <c r="Q47" s="25">
        <f t="shared" si="22"/>
        <v>-11.643801574335555</v>
      </c>
      <c r="R47" s="25">
        <f t="shared" si="22"/>
        <v>-11.643801574335555</v>
      </c>
      <c r="S47" s="25">
        <f t="shared" si="22"/>
        <v>-11.643801574335555</v>
      </c>
    </row>
    <row r="48" spans="2:19">
      <c r="B48" s="26" t="s">
        <v>34</v>
      </c>
      <c r="C48" s="31" t="s">
        <v>31</v>
      </c>
      <c r="D48" s="32"/>
      <c r="E48" s="32">
        <f>+E41*-1</f>
        <v>443000000</v>
      </c>
      <c r="F48" s="32">
        <f t="shared" ref="F48:S48" si="23">+F41*-1</f>
        <v>465000000</v>
      </c>
      <c r="G48" s="120">
        <f t="shared" si="23"/>
        <v>489000000</v>
      </c>
      <c r="H48" s="120">
        <f t="shared" si="23"/>
        <v>489000000</v>
      </c>
      <c r="I48" s="132">
        <f t="shared" si="23"/>
        <v>11.643801574335555</v>
      </c>
      <c r="J48" s="32">
        <f t="shared" si="23"/>
        <v>11.643801574335555</v>
      </c>
      <c r="K48" s="32">
        <f t="shared" si="23"/>
        <v>11.643801574335555</v>
      </c>
      <c r="L48" s="32">
        <f t="shared" si="23"/>
        <v>11.643801574335555</v>
      </c>
      <c r="M48" s="32">
        <f t="shared" si="23"/>
        <v>11.643801574335555</v>
      </c>
      <c r="N48" s="32">
        <f t="shared" si="23"/>
        <v>11.643801574335555</v>
      </c>
      <c r="O48" s="32">
        <f t="shared" si="23"/>
        <v>11.643801574335555</v>
      </c>
      <c r="P48" s="32">
        <f t="shared" si="23"/>
        <v>11.643801574335555</v>
      </c>
      <c r="Q48" s="32">
        <f t="shared" si="23"/>
        <v>11.643801574335555</v>
      </c>
      <c r="R48" s="32">
        <f t="shared" si="23"/>
        <v>11.643801574335555</v>
      </c>
      <c r="S48" s="32">
        <f t="shared" si="23"/>
        <v>11.643801574335555</v>
      </c>
    </row>
    <row r="49" spans="1:19">
      <c r="B49" s="26" t="s">
        <v>30</v>
      </c>
      <c r="C49" s="31" t="s">
        <v>77</v>
      </c>
      <c r="D49" s="32"/>
      <c r="E49" s="32">
        <v>0</v>
      </c>
      <c r="F49" s="32">
        <v>0</v>
      </c>
      <c r="G49" s="120">
        <v>0</v>
      </c>
      <c r="H49" s="120">
        <v>0</v>
      </c>
      <c r="I49" s="132"/>
      <c r="J49" s="32"/>
      <c r="K49" s="32"/>
      <c r="L49" s="32"/>
      <c r="M49" s="32"/>
      <c r="N49" s="32"/>
      <c r="O49" s="32"/>
      <c r="P49" s="32"/>
      <c r="Q49" s="32"/>
      <c r="R49" s="32"/>
      <c r="S49" s="32"/>
    </row>
    <row r="50" spans="1:19">
      <c r="B50" s="26" t="s">
        <v>30</v>
      </c>
      <c r="C50" s="31" t="s">
        <v>76</v>
      </c>
      <c r="D50" s="32"/>
      <c r="E50" s="32">
        <v>-30905875</v>
      </c>
      <c r="F50" s="32">
        <v>-29360581.25</v>
      </c>
      <c r="G50" s="120">
        <v>-27892552.187500119</v>
      </c>
      <c r="H50" s="120">
        <v>-27892552.187500119</v>
      </c>
      <c r="I50" s="132"/>
      <c r="J50" s="32"/>
      <c r="K50" s="32"/>
      <c r="L50" s="32"/>
      <c r="M50" s="32"/>
      <c r="N50" s="32"/>
      <c r="O50" s="32"/>
      <c r="P50" s="32"/>
      <c r="Q50" s="32"/>
      <c r="R50" s="32"/>
      <c r="S50" s="32"/>
    </row>
    <row r="51" spans="1:19" s="9" customFormat="1">
      <c r="B51" s="23"/>
      <c r="C51" s="24" t="s">
        <v>39</v>
      </c>
      <c r="D51" s="25">
        <f>+D47+SUM(D48:D50)</f>
        <v>0</v>
      </c>
      <c r="E51" s="25">
        <f>+E47+SUM(E48:E50)</f>
        <v>31013800</v>
      </c>
      <c r="F51" s="25">
        <f>+F47+SUM(F48:F50)</f>
        <v>-1411696.25</v>
      </c>
      <c r="G51" s="124">
        <f>+G47+SUM(G48:G50)</f>
        <v>-34210985.312500358</v>
      </c>
      <c r="H51" s="124">
        <f>+H47+SUM(H48:H50)</f>
        <v>-104036899.18562543</v>
      </c>
      <c r="I51" s="137">
        <f t="shared" ref="I51:S51" si="24">+I47+SUM(I48:I50)</f>
        <v>-3792879858.0199995</v>
      </c>
      <c r="J51" s="25">
        <f t="shared" si="24"/>
        <v>-3992866113.8293996</v>
      </c>
      <c r="K51" s="25">
        <f t="shared" si="24"/>
        <v>-4243272281.0740938</v>
      </c>
      <c r="L51" s="25">
        <f t="shared" si="24"/>
        <v>-4557191771.5765066</v>
      </c>
      <c r="M51" s="25">
        <f t="shared" si="24"/>
        <v>-4951122126.5813875</v>
      </c>
      <c r="N51" s="25">
        <f t="shared" si="24"/>
        <v>-5445850088.829093</v>
      </c>
      <c r="O51" s="25">
        <f t="shared" si="24"/>
        <v>0</v>
      </c>
      <c r="P51" s="25">
        <f t="shared" si="24"/>
        <v>0</v>
      </c>
      <c r="Q51" s="25">
        <f t="shared" si="24"/>
        <v>0</v>
      </c>
      <c r="R51" s="25">
        <f t="shared" si="24"/>
        <v>0</v>
      </c>
      <c r="S51" s="25">
        <f t="shared" si="24"/>
        <v>0</v>
      </c>
    </row>
    <row r="52" spans="1:19" s="9" customFormat="1" hidden="1">
      <c r="A52" s="9" t="s">
        <v>26</v>
      </c>
      <c r="B52" s="23" t="s">
        <v>28</v>
      </c>
      <c r="C52" s="24" t="s">
        <v>29</v>
      </c>
      <c r="D52" s="25"/>
      <c r="E52" s="25">
        <f t="shared" ref="E52:S52" si="25">E46</f>
        <v>-381080325</v>
      </c>
      <c r="F52" s="25">
        <f t="shared" si="25"/>
        <v>-437051115</v>
      </c>
      <c r="G52" s="124">
        <f t="shared" si="25"/>
        <v>-495318433.12500024</v>
      </c>
      <c r="H52" s="124">
        <f t="shared" si="25"/>
        <v>-565144346.99812531</v>
      </c>
      <c r="I52" s="137">
        <f t="shared" si="25"/>
        <v>-3792879869.6638012</v>
      </c>
      <c r="J52" s="25">
        <f t="shared" si="25"/>
        <v>-3992866125.4732013</v>
      </c>
      <c r="K52" s="25">
        <f t="shared" si="25"/>
        <v>-4243272292.7178955</v>
      </c>
      <c r="L52" s="25">
        <f t="shared" si="25"/>
        <v>-4557191783.2203083</v>
      </c>
      <c r="M52" s="25">
        <f t="shared" si="25"/>
        <v>-4951122138.2251892</v>
      </c>
      <c r="N52" s="25">
        <f t="shared" si="25"/>
        <v>-5445850100.4728947</v>
      </c>
      <c r="O52" s="25">
        <f t="shared" si="25"/>
        <v>-11.643801574335555</v>
      </c>
      <c r="P52" s="25">
        <f t="shared" si="25"/>
        <v>-11.643801574335555</v>
      </c>
      <c r="Q52" s="25">
        <f t="shared" si="25"/>
        <v>-11.643801574335555</v>
      </c>
      <c r="R52" s="25">
        <f t="shared" si="25"/>
        <v>-11.643801574335555</v>
      </c>
      <c r="S52" s="25">
        <f t="shared" si="25"/>
        <v>-11.643801574335555</v>
      </c>
    </row>
    <row r="53" spans="1:19" s="9" customFormat="1" hidden="1">
      <c r="A53" s="9" t="s">
        <v>26</v>
      </c>
      <c r="B53" s="26" t="s">
        <v>30</v>
      </c>
      <c r="C53" s="27" t="s">
        <v>31</v>
      </c>
      <c r="D53" s="28"/>
      <c r="E53" s="28">
        <f>E56</f>
        <v>11.643801574335555</v>
      </c>
      <c r="F53" s="28">
        <f t="shared" ref="F53:S53" si="26">F56</f>
        <v>11.643801574335555</v>
      </c>
      <c r="G53" s="125">
        <f t="shared" si="26"/>
        <v>11.643801574335555</v>
      </c>
      <c r="H53" s="125">
        <f t="shared" si="26"/>
        <v>11.643801574335555</v>
      </c>
      <c r="I53" s="138">
        <f t="shared" si="26"/>
        <v>11.643801574335555</v>
      </c>
      <c r="J53" s="28">
        <f t="shared" si="26"/>
        <v>11.643801574335555</v>
      </c>
      <c r="K53" s="28">
        <f t="shared" si="26"/>
        <v>11.643801574335555</v>
      </c>
      <c r="L53" s="28">
        <f t="shared" si="26"/>
        <v>11.643801574335555</v>
      </c>
      <c r="M53" s="28">
        <f t="shared" si="26"/>
        <v>11.643801574335555</v>
      </c>
      <c r="N53" s="28">
        <f t="shared" si="26"/>
        <v>11.643801574335555</v>
      </c>
      <c r="O53" s="28">
        <f t="shared" si="26"/>
        <v>11.643801574335555</v>
      </c>
      <c r="P53" s="28">
        <f t="shared" si="26"/>
        <v>11.643801574335555</v>
      </c>
      <c r="Q53" s="28">
        <f t="shared" si="26"/>
        <v>11.643801574335555</v>
      </c>
      <c r="R53" s="28">
        <f t="shared" si="26"/>
        <v>11.643801574335555</v>
      </c>
      <c r="S53" s="28">
        <f t="shared" si="26"/>
        <v>11.643801574335555</v>
      </c>
    </row>
    <row r="54" spans="1:19" ht="13" hidden="1" thickBot="1">
      <c r="A54" s="5" t="s">
        <v>26</v>
      </c>
      <c r="B54" s="26" t="s">
        <v>30</v>
      </c>
      <c r="C54" s="29" t="s">
        <v>32</v>
      </c>
      <c r="D54" s="30"/>
      <c r="E54" s="30">
        <f>(E52-E53)*0.4</f>
        <v>-152432134.65752062</v>
      </c>
      <c r="F54" s="30">
        <f t="shared" ref="F54:S54" si="27">(F52-F53)*0.4</f>
        <v>-174820450.65752065</v>
      </c>
      <c r="G54" s="126">
        <f t="shared" si="27"/>
        <v>-198127377.90752074</v>
      </c>
      <c r="H54" s="126">
        <f t="shared" si="27"/>
        <v>-226057743.45677078</v>
      </c>
      <c r="I54" s="139">
        <f t="shared" si="27"/>
        <v>-1517151952.5230412</v>
      </c>
      <c r="J54" s="30">
        <f t="shared" si="27"/>
        <v>-1597146454.8468013</v>
      </c>
      <c r="K54" s="30">
        <f t="shared" si="27"/>
        <v>-1697308921.744679</v>
      </c>
      <c r="L54" s="30">
        <f t="shared" si="27"/>
        <v>-1822876717.9456441</v>
      </c>
      <c r="M54" s="30">
        <f t="shared" si="27"/>
        <v>-1980448859.9475965</v>
      </c>
      <c r="N54" s="30">
        <f t="shared" si="27"/>
        <v>-2178340044.8466787</v>
      </c>
      <c r="O54" s="30">
        <f t="shared" si="27"/>
        <v>-9.315041259468444</v>
      </c>
      <c r="P54" s="30">
        <f t="shared" si="27"/>
        <v>-9.315041259468444</v>
      </c>
      <c r="Q54" s="30">
        <f t="shared" si="27"/>
        <v>-9.315041259468444</v>
      </c>
      <c r="R54" s="30">
        <f t="shared" si="27"/>
        <v>-9.315041259468444</v>
      </c>
      <c r="S54" s="30">
        <f t="shared" si="27"/>
        <v>-9.315041259468444</v>
      </c>
    </row>
    <row r="55" spans="1:19" s="9" customFormat="1" hidden="1">
      <c r="A55" s="9" t="s">
        <v>26</v>
      </c>
      <c r="B55" s="23" t="s">
        <v>28</v>
      </c>
      <c r="C55" s="24" t="s">
        <v>33</v>
      </c>
      <c r="D55" s="25">
        <f t="shared" ref="D55:S55" si="28">D52-D53-D54</f>
        <v>0</v>
      </c>
      <c r="E55" s="25">
        <f>E52-E53-E54</f>
        <v>-228648201.98628095</v>
      </c>
      <c r="F55" s="25">
        <f t="shared" si="28"/>
        <v>-262230675.98628092</v>
      </c>
      <c r="G55" s="124">
        <f t="shared" si="28"/>
        <v>-297191066.86128104</v>
      </c>
      <c r="H55" s="124">
        <f t="shared" si="28"/>
        <v>-339086615.18515611</v>
      </c>
      <c r="I55" s="137">
        <f t="shared" si="28"/>
        <v>-2275727928.7845616</v>
      </c>
      <c r="J55" s="25">
        <f t="shared" si="28"/>
        <v>-2395719682.2702017</v>
      </c>
      <c r="K55" s="25">
        <f t="shared" si="28"/>
        <v>-2545963382.6170182</v>
      </c>
      <c r="L55" s="25">
        <f t="shared" si="28"/>
        <v>-2734315076.9184656</v>
      </c>
      <c r="M55" s="25">
        <f t="shared" si="28"/>
        <v>-2970673289.9213943</v>
      </c>
      <c r="N55" s="25">
        <f t="shared" si="28"/>
        <v>-3267510067.2700176</v>
      </c>
      <c r="O55" s="25">
        <f t="shared" si="28"/>
        <v>-13.972561889202666</v>
      </c>
      <c r="P55" s="25">
        <f t="shared" si="28"/>
        <v>-13.972561889202666</v>
      </c>
      <c r="Q55" s="25">
        <f t="shared" si="28"/>
        <v>-13.972561889202666</v>
      </c>
      <c r="R55" s="25">
        <f t="shared" si="28"/>
        <v>-13.972561889202666</v>
      </c>
      <c r="S55" s="25">
        <f t="shared" si="28"/>
        <v>-13.972561889202666</v>
      </c>
    </row>
    <row r="56" spans="1:19" hidden="1">
      <c r="B56" s="26" t="s">
        <v>34</v>
      </c>
      <c r="C56" s="31" t="s">
        <v>31</v>
      </c>
      <c r="D56" s="32"/>
      <c r="E56" s="32">
        <f t="shared" ref="E56:S56" si="29">$D$57/15</f>
        <v>11.643801574335555</v>
      </c>
      <c r="F56" s="32">
        <f t="shared" si="29"/>
        <v>11.643801574335555</v>
      </c>
      <c r="G56" s="120">
        <f t="shared" si="29"/>
        <v>11.643801574335555</v>
      </c>
      <c r="H56" s="120">
        <f t="shared" si="29"/>
        <v>11.643801574335555</v>
      </c>
      <c r="I56" s="132">
        <f t="shared" si="29"/>
        <v>11.643801574335555</v>
      </c>
      <c r="J56" s="32">
        <f t="shared" si="29"/>
        <v>11.643801574335555</v>
      </c>
      <c r="K56" s="32">
        <f t="shared" si="29"/>
        <v>11.643801574335555</v>
      </c>
      <c r="L56" s="32">
        <f t="shared" si="29"/>
        <v>11.643801574335555</v>
      </c>
      <c r="M56" s="32">
        <f t="shared" si="29"/>
        <v>11.643801574335555</v>
      </c>
      <c r="N56" s="32">
        <f t="shared" si="29"/>
        <v>11.643801574335555</v>
      </c>
      <c r="O56" s="32">
        <f t="shared" si="29"/>
        <v>11.643801574335555</v>
      </c>
      <c r="P56" s="32">
        <f t="shared" si="29"/>
        <v>11.643801574335555</v>
      </c>
      <c r="Q56" s="32">
        <f t="shared" si="29"/>
        <v>11.643801574335555</v>
      </c>
      <c r="R56" s="32">
        <f t="shared" si="29"/>
        <v>11.643801574335555</v>
      </c>
      <c r="S56" s="32">
        <f t="shared" si="29"/>
        <v>11.643801574335555</v>
      </c>
    </row>
    <row r="57" spans="1:19" hidden="1">
      <c r="B57" s="26" t="s">
        <v>30</v>
      </c>
      <c r="C57" s="31" t="s">
        <v>35</v>
      </c>
      <c r="D57" s="33">
        <v>174.65702361503332</v>
      </c>
      <c r="E57" s="33">
        <v>0</v>
      </c>
      <c r="F57" s="33">
        <v>0</v>
      </c>
      <c r="G57" s="127">
        <v>0</v>
      </c>
      <c r="H57" s="127">
        <v>1</v>
      </c>
      <c r="I57" s="140">
        <v>0</v>
      </c>
      <c r="J57" s="33">
        <v>0</v>
      </c>
      <c r="K57" s="33">
        <v>0</v>
      </c>
      <c r="L57" s="33">
        <v>0</v>
      </c>
      <c r="M57" s="33">
        <v>0</v>
      </c>
      <c r="N57" s="33">
        <v>0</v>
      </c>
      <c r="O57" s="33">
        <v>0</v>
      </c>
      <c r="P57" s="33">
        <v>0</v>
      </c>
      <c r="Q57" s="33">
        <v>0</v>
      </c>
      <c r="R57" s="33">
        <v>0</v>
      </c>
      <c r="S57" s="33">
        <v>0</v>
      </c>
    </row>
    <row r="58" spans="1:19" hidden="1">
      <c r="B58" s="26" t="s">
        <v>34</v>
      </c>
      <c r="C58" s="31" t="s">
        <v>36</v>
      </c>
      <c r="D58" s="34"/>
      <c r="E58" s="34"/>
      <c r="F58" s="34"/>
      <c r="G58" s="128"/>
      <c r="H58" s="128"/>
      <c r="I58" s="141"/>
      <c r="J58" s="34"/>
      <c r="K58" s="34"/>
      <c r="L58" s="34"/>
      <c r="M58" s="34"/>
      <c r="N58" s="34"/>
      <c r="O58" s="34"/>
      <c r="P58" s="34"/>
      <c r="Q58" s="34"/>
      <c r="R58" s="34"/>
      <c r="S58" s="34"/>
    </row>
    <row r="59" spans="1:19" hidden="1">
      <c r="A59" s="5" t="s">
        <v>26</v>
      </c>
      <c r="B59" s="26" t="s">
        <v>30</v>
      </c>
      <c r="C59" s="31" t="s">
        <v>37</v>
      </c>
      <c r="D59" s="34">
        <v>0</v>
      </c>
      <c r="E59" s="34">
        <v>0</v>
      </c>
      <c r="F59" s="34">
        <v>0</v>
      </c>
      <c r="G59" s="127">
        <f t="shared" ref="G59:S59" si="30">F59</f>
        <v>0</v>
      </c>
      <c r="H59" s="127">
        <f t="shared" si="30"/>
        <v>0</v>
      </c>
      <c r="I59" s="140">
        <f t="shared" si="30"/>
        <v>0</v>
      </c>
      <c r="J59" s="33">
        <f t="shared" si="30"/>
        <v>0</v>
      </c>
      <c r="K59" s="33">
        <f t="shared" si="30"/>
        <v>0</v>
      </c>
      <c r="L59" s="33">
        <f t="shared" si="30"/>
        <v>0</v>
      </c>
      <c r="M59" s="33">
        <f t="shared" si="30"/>
        <v>0</v>
      </c>
      <c r="N59" s="33">
        <f t="shared" si="30"/>
        <v>0</v>
      </c>
      <c r="O59" s="33">
        <f t="shared" si="30"/>
        <v>0</v>
      </c>
      <c r="P59" s="33">
        <f t="shared" si="30"/>
        <v>0</v>
      </c>
      <c r="Q59" s="33">
        <f t="shared" si="30"/>
        <v>0</v>
      </c>
      <c r="R59" s="33">
        <f t="shared" si="30"/>
        <v>0</v>
      </c>
      <c r="S59" s="33">
        <f t="shared" si="30"/>
        <v>0</v>
      </c>
    </row>
    <row r="60" spans="1:19" ht="13" hidden="1" thickBot="1">
      <c r="B60" s="26" t="s">
        <v>30</v>
      </c>
      <c r="C60" s="29" t="s">
        <v>38</v>
      </c>
      <c r="D60" s="35">
        <v>0</v>
      </c>
      <c r="E60" s="30"/>
      <c r="F60" s="30"/>
      <c r="G60" s="126"/>
      <c r="H60" s="126"/>
      <c r="I60" s="139"/>
      <c r="J60" s="30"/>
      <c r="K60" s="30"/>
      <c r="L60" s="30"/>
      <c r="M60" s="30"/>
      <c r="N60" s="30"/>
      <c r="O60" s="30"/>
      <c r="P60" s="30"/>
      <c r="Q60" s="30"/>
      <c r="R60" s="30"/>
      <c r="S60" s="30"/>
    </row>
    <row r="61" spans="1:19" s="9" customFormat="1">
      <c r="B61" s="36"/>
      <c r="D61" s="37"/>
      <c r="E61" s="38"/>
      <c r="F61" s="38"/>
      <c r="G61" s="38"/>
      <c r="H61" s="38"/>
      <c r="I61" s="142"/>
      <c r="J61" s="38"/>
      <c r="K61" s="38"/>
      <c r="L61" s="38"/>
      <c r="M61" s="38"/>
      <c r="N61" s="38"/>
      <c r="O61" s="38"/>
      <c r="P61" s="38"/>
      <c r="Q61" s="38"/>
      <c r="R61" s="38"/>
      <c r="S61" s="38"/>
    </row>
    <row r="62" spans="1:19" s="9" customFormat="1">
      <c r="B62" s="36"/>
      <c r="C62" s="9" t="s">
        <v>80</v>
      </c>
      <c r="D62" s="39">
        <f>D51</f>
        <v>0</v>
      </c>
      <c r="E62" s="39">
        <f t="shared" ref="E62:S62" si="31">+E51/(1+$D$70)^E11</f>
        <v>28505654.161341559</v>
      </c>
      <c r="F62" s="39">
        <f t="shared" si="31"/>
        <v>-1192595.9246923244</v>
      </c>
      <c r="G62" s="39">
        <f t="shared" si="31"/>
        <v>-26564012.280295543</v>
      </c>
      <c r="H62" s="39">
        <f t="shared" si="31"/>
        <v>-74249155.663937509</v>
      </c>
      <c r="I62" s="143">
        <f t="shared" si="31"/>
        <v>-2487993469.4682245</v>
      </c>
      <c r="J62" s="39">
        <f t="shared" si="31"/>
        <v>-2407359376.3177729</v>
      </c>
      <c r="K62" s="39">
        <f t="shared" si="31"/>
        <v>-2351435713.4774561</v>
      </c>
      <c r="L62" s="39">
        <f t="shared" si="31"/>
        <v>-2321162491.8989954</v>
      </c>
      <c r="M62" s="39">
        <f t="shared" si="31"/>
        <v>-2317863776.8540001</v>
      </c>
      <c r="N62" s="39">
        <f t="shared" si="31"/>
        <v>-2343289688.9420075</v>
      </c>
      <c r="O62" s="39">
        <f t="shared" si="31"/>
        <v>0</v>
      </c>
      <c r="P62" s="39">
        <f t="shared" si="31"/>
        <v>0</v>
      </c>
      <c r="Q62" s="39">
        <f t="shared" si="31"/>
        <v>0</v>
      </c>
      <c r="R62" s="39">
        <f t="shared" si="31"/>
        <v>0</v>
      </c>
      <c r="S62" s="39">
        <f t="shared" si="31"/>
        <v>0</v>
      </c>
    </row>
    <row r="63" spans="1:19" s="9" customFormat="1">
      <c r="B63" s="36"/>
      <c r="D63" s="37"/>
      <c r="E63" s="38"/>
      <c r="F63" s="38"/>
      <c r="G63" s="38"/>
      <c r="H63" s="38"/>
      <c r="I63" s="142"/>
      <c r="J63" s="38"/>
      <c r="K63" s="38"/>
      <c r="L63" s="38"/>
      <c r="M63" s="38"/>
      <c r="N63" s="38"/>
      <c r="O63" s="38"/>
      <c r="P63" s="38"/>
      <c r="Q63" s="38"/>
      <c r="R63" s="38"/>
      <c r="S63" s="38"/>
    </row>
    <row r="64" spans="1:19" s="9" customFormat="1">
      <c r="B64" s="36"/>
      <c r="D64" s="37"/>
      <c r="E64" s="38"/>
      <c r="F64" s="38"/>
      <c r="G64" s="38"/>
      <c r="H64" s="38"/>
      <c r="I64" s="142"/>
      <c r="J64" s="38"/>
      <c r="K64" s="38"/>
      <c r="L64" s="38"/>
      <c r="M64" s="38"/>
      <c r="N64" s="38"/>
      <c r="O64" s="38"/>
      <c r="P64" s="38"/>
      <c r="Q64" s="38"/>
      <c r="R64" s="38"/>
      <c r="S64" s="38"/>
    </row>
    <row r="65" spans="2:28" s="9" customFormat="1">
      <c r="B65" s="36"/>
      <c r="D65" s="37"/>
      <c r="E65" s="38"/>
      <c r="F65" s="55" t="s">
        <v>81</v>
      </c>
      <c r="G65" s="38"/>
      <c r="H65" s="38"/>
      <c r="I65" s="142"/>
      <c r="J65" s="38"/>
      <c r="K65" s="38"/>
      <c r="L65" s="38"/>
      <c r="M65" s="38"/>
      <c r="N65" s="38"/>
      <c r="O65" s="38"/>
      <c r="P65" s="38"/>
      <c r="Q65" s="38"/>
      <c r="R65" s="38"/>
      <c r="S65" s="38"/>
    </row>
    <row r="66" spans="2:28" s="9" customFormat="1">
      <c r="B66" s="36"/>
      <c r="C66" s="40" t="s">
        <v>40</v>
      </c>
      <c r="D66" s="40"/>
      <c r="E66" s="38"/>
      <c r="F66" s="56" t="s">
        <v>82</v>
      </c>
      <c r="G66" s="38"/>
      <c r="H66" s="38"/>
      <c r="I66" s="142"/>
      <c r="J66" s="38"/>
      <c r="K66" s="38"/>
      <c r="L66" s="38"/>
      <c r="M66" s="38"/>
      <c r="N66" s="38"/>
      <c r="O66" s="38"/>
      <c r="P66" s="38"/>
      <c r="Q66" s="38"/>
      <c r="R66" s="38"/>
      <c r="S66" s="38"/>
    </row>
    <row r="67" spans="2:28" s="9" customFormat="1">
      <c r="B67" s="36"/>
      <c r="C67" s="41" t="s">
        <v>520</v>
      </c>
      <c r="D67" s="42">
        <f>+SUM($D$62:$G$62)</f>
        <v>749045.95635369048</v>
      </c>
      <c r="E67" s="38"/>
      <c r="F67" s="38"/>
      <c r="G67" s="43"/>
      <c r="H67" s="38"/>
      <c r="I67" s="142"/>
      <c r="J67" s="38"/>
      <c r="K67" s="38"/>
      <c r="L67" s="38"/>
      <c r="M67" s="38"/>
      <c r="N67" s="38"/>
      <c r="O67" s="38"/>
      <c r="P67" s="38"/>
      <c r="Q67" s="38"/>
      <c r="R67" s="38"/>
      <c r="S67" s="38"/>
    </row>
    <row r="68" spans="2:28" s="9" customFormat="1">
      <c r="B68" s="36"/>
      <c r="C68" s="41" t="s">
        <v>522</v>
      </c>
      <c r="D68" s="42">
        <f>+$H$62/('1. WACC'!$E$17-0.035)/(1+'1. WACC'!$E$17)^3</f>
        <v>-1088039992.9710619</v>
      </c>
      <c r="E68" s="38"/>
      <c r="F68" s="154">
        <v>6.5000000000000002E-2</v>
      </c>
      <c r="G68" s="154">
        <v>6.7500000000000004E-2</v>
      </c>
      <c r="H68" s="154">
        <v>7.0000000000000007E-2</v>
      </c>
      <c r="I68" s="154">
        <v>7.2499999999999995E-2</v>
      </c>
      <c r="J68" s="154">
        <v>7.4999999999999997E-2</v>
      </c>
      <c r="K68" s="154">
        <v>7.7499999999999999E-2</v>
      </c>
      <c r="L68" s="154">
        <v>0.08</v>
      </c>
      <c r="M68" s="154">
        <v>8.2499999999999907E-2</v>
      </c>
      <c r="N68" s="154">
        <v>8.4999999999999895E-2</v>
      </c>
      <c r="O68" s="154">
        <v>8.7499999999999897E-2</v>
      </c>
      <c r="P68" s="154">
        <v>8.99999999999999E-2</v>
      </c>
      <c r="Q68" s="154">
        <v>9.2499999999999902E-2</v>
      </c>
      <c r="R68" s="154">
        <v>9.4999999999999807E-2</v>
      </c>
      <c r="S68" s="154">
        <v>9.7499999999999795E-2</v>
      </c>
      <c r="T68" s="154">
        <v>9.9999999999999797E-2</v>
      </c>
      <c r="U68" s="154">
        <v>0.10249999999999999</v>
      </c>
      <c r="V68" s="154">
        <v>0.105</v>
      </c>
      <c r="W68" s="154"/>
      <c r="X68" s="154"/>
      <c r="Y68" s="154"/>
      <c r="Z68" s="154"/>
      <c r="AA68" s="154"/>
      <c r="AB68" s="154"/>
    </row>
    <row r="69" spans="2:28" s="9" customFormat="1">
      <c r="B69" s="36"/>
      <c r="D69" s="156">
        <f>+D67+D68</f>
        <v>-1087290947.0147083</v>
      </c>
      <c r="E69" s="154">
        <f>+V68</f>
        <v>0.105</v>
      </c>
      <c r="F69" s="38">
        <v>-2231613039.9362402</v>
      </c>
      <c r="G69" s="38">
        <v>-2026417151.9093339</v>
      </c>
      <c r="H69" s="38">
        <v>-1851112917.5520418</v>
      </c>
      <c r="I69" s="142">
        <v>-1699710768.4134169</v>
      </c>
      <c r="J69" s="38">
        <v>-1567718771.4588683</v>
      </c>
      <c r="K69" s="155">
        <v>-1451702142.2616131</v>
      </c>
      <c r="L69" s="155">
        <v>-1348989587.2814968</v>
      </c>
      <c r="M69" s="155">
        <v>-1257472380.3000221</v>
      </c>
      <c r="N69" s="155">
        <v>-1175463716.0529344</v>
      </c>
      <c r="O69" s="155">
        <v>-1101598248.6576304</v>
      </c>
      <c r="P69" s="155">
        <v>-1034759028.76089</v>
      </c>
      <c r="Q69" s="155">
        <v>-974023500.6629287</v>
      </c>
      <c r="R69" s="155">
        <v>-918623000.25506186</v>
      </c>
      <c r="S69" s="155">
        <v>-867911973.54058349</v>
      </c>
      <c r="T69" s="157">
        <v>-821344298.65620792</v>
      </c>
      <c r="U69" s="157">
        <v>-778454869.74348164</v>
      </c>
      <c r="V69" s="9">
        <v>-738845127.20551705</v>
      </c>
    </row>
    <row r="70" spans="2:28" s="9" customFormat="1">
      <c r="B70" s="36"/>
      <c r="C70" s="41" t="s">
        <v>41</v>
      </c>
      <c r="D70" s="76">
        <f>+'1. WACC'!E17</f>
        <v>8.7987661130748893E-2</v>
      </c>
      <c r="E70" s="38"/>
      <c r="F70" s="38"/>
      <c r="G70" s="38"/>
      <c r="H70" s="38"/>
      <c r="I70" s="142"/>
      <c r="J70" s="38"/>
      <c r="K70" s="38"/>
      <c r="L70" s="38"/>
      <c r="M70" s="38"/>
      <c r="N70" s="38"/>
      <c r="O70" s="38"/>
      <c r="P70" s="38"/>
      <c r="Q70" s="38"/>
      <c r="R70" s="38"/>
      <c r="S70" s="38"/>
    </row>
    <row r="71" spans="2:28" s="9" customFormat="1">
      <c r="B71" s="36"/>
      <c r="C71" s="41" t="s">
        <v>42</v>
      </c>
      <c r="D71" s="44">
        <f>IRR(D51:G51,0.2)</f>
        <v>7.3286220237469557E-2</v>
      </c>
      <c r="E71" s="38"/>
      <c r="F71" s="38"/>
      <c r="G71" s="38"/>
      <c r="H71" s="38"/>
      <c r="I71" s="142"/>
      <c r="J71" s="38"/>
      <c r="K71" s="38"/>
      <c r="L71" s="38"/>
      <c r="M71" s="38"/>
      <c r="N71" s="38"/>
      <c r="O71" s="38"/>
      <c r="P71" s="38"/>
      <c r="Q71" s="38"/>
      <c r="R71" s="38"/>
      <c r="S71" s="38"/>
    </row>
    <row r="72" spans="2:28" s="9" customFormat="1">
      <c r="B72" s="36"/>
      <c r="C72" s="41" t="s">
        <v>43</v>
      </c>
      <c r="D72" s="44">
        <f>D71-D70</f>
        <v>-1.4701440893279336E-2</v>
      </c>
      <c r="E72" s="38"/>
      <c r="F72" s="38"/>
      <c r="G72" s="38"/>
      <c r="H72" s="38"/>
      <c r="I72" s="142"/>
      <c r="J72" s="38"/>
      <c r="K72" s="38"/>
      <c r="L72" s="38"/>
      <c r="M72" s="38"/>
      <c r="N72" s="38"/>
      <c r="O72" s="38"/>
      <c r="P72" s="38"/>
      <c r="Q72" s="38"/>
      <c r="R72" s="38"/>
      <c r="S72" s="38"/>
    </row>
    <row r="73" spans="2:28" s="9" customFormat="1">
      <c r="B73" s="36"/>
      <c r="C73" s="41" t="s">
        <v>44</v>
      </c>
      <c r="D73" s="45">
        <f>IF(LOOKUP(2,1/(D62:G62&lt;0),$E$12:$S$12)-$D$12&lt;0,"Doesn't Pay Back",LOOKUP(2,1/(D62:G62&lt;0),$E12:$S$12)-$D$12)</f>
        <v>4</v>
      </c>
      <c r="E73" s="38"/>
      <c r="F73" s="38"/>
      <c r="G73" s="38"/>
      <c r="H73" s="38"/>
      <c r="I73" s="142"/>
      <c r="J73" s="38"/>
      <c r="K73" s="38"/>
      <c r="L73" s="38"/>
      <c r="M73" s="38"/>
      <c r="N73" s="38"/>
      <c r="O73" s="38"/>
      <c r="P73" s="38"/>
      <c r="Q73" s="38"/>
      <c r="R73" s="38"/>
      <c r="S73" s="38"/>
    </row>
    <row r="74" spans="2:28" s="9" customFormat="1">
      <c r="B74" s="36"/>
      <c r="C74" s="46"/>
      <c r="D74" s="47"/>
      <c r="E74" s="38"/>
      <c r="F74" s="48"/>
      <c r="G74" s="38"/>
      <c r="H74" s="48"/>
      <c r="I74" s="142"/>
      <c r="J74" s="38"/>
      <c r="K74" s="38"/>
      <c r="L74" s="38"/>
      <c r="M74" s="38"/>
      <c r="N74" s="38"/>
      <c r="O74" s="38"/>
      <c r="P74" s="38"/>
      <c r="Q74" s="38"/>
      <c r="R74" s="38"/>
      <c r="S74" s="38"/>
    </row>
    <row r="75" spans="2:28">
      <c r="O75" s="5" t="s">
        <v>26</v>
      </c>
    </row>
  </sheetData>
  <pageMargins left="0.511811024" right="0.511811024" top="0.78740157499999996" bottom="0.78740157499999996" header="0.31496062000000002" footer="0.31496062000000002"/>
  <pageSetup orientation="portrait"/>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Laskentataulukot</vt:lpstr>
      </vt:variant>
      <vt:variant>
        <vt:i4>15</vt:i4>
      </vt:variant>
    </vt:vector>
  </HeadingPairs>
  <TitlesOfParts>
    <vt:vector size="15" baseType="lpstr">
      <vt:lpstr>Contents</vt:lpstr>
      <vt:lpstr>Input data</vt:lpstr>
      <vt:lpstr>Expected retun</vt:lpstr>
      <vt:lpstr>1. WACC</vt:lpstr>
      <vt:lpstr>1.1 YTM Twitter</vt:lpstr>
      <vt:lpstr>1.2 r(f) risk free rate</vt:lpstr>
      <vt:lpstr>2.1 (EV)_Base case</vt:lpstr>
      <vt:lpstr>2.2 (EV)_Streamlined</vt:lpstr>
      <vt:lpstr>2.3 (EV)_WACC_Base case</vt:lpstr>
      <vt:lpstr>2.3 (EV)_WACC_Streamlined</vt:lpstr>
      <vt:lpstr>3.1 Revenue</vt:lpstr>
      <vt:lpstr>3.2 Costs</vt:lpstr>
      <vt:lpstr>3.3 Change in NWC</vt:lpstr>
      <vt:lpstr>4. Value of Debt (D)</vt:lpstr>
      <vt:lpstr>5. Value of Equity = EV - 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Erik</dc:creator>
  <cp:lastModifiedBy>Noora Wegelius</cp:lastModifiedBy>
  <dcterms:created xsi:type="dcterms:W3CDTF">2016-12-25T13:21:02Z</dcterms:created>
  <dcterms:modified xsi:type="dcterms:W3CDTF">2017-10-14T09:29:38Z</dcterms:modified>
</cp:coreProperties>
</file>